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Zakázky\II-329 Plaňany - Radim\9 Vysvětlení ZD\Vysvětlení ZD 26\"/>
    </mc:Choice>
  </mc:AlternateContent>
  <bookViews>
    <workbookView xWindow="0" yWindow="0" windowWidth="28800" windowHeight="12435"/>
  </bookViews>
  <sheets>
    <sheet name="Rekapitulace stavby" sheetId="1" r:id="rId1"/>
    <sheet name="SO 101 - Oprava komunikace" sheetId="2" r:id="rId2"/>
    <sheet name="SO 102 - Oprava komunikace" sheetId="3" r:id="rId3"/>
    <sheet name="SO 000 - Vedlejší rozpočt..." sheetId="4" r:id="rId4"/>
  </sheets>
  <definedNames>
    <definedName name="_xlnm._FilterDatabase" localSheetId="3" hidden="1">'SO 000 - Vedlejší rozpočt...'!$C$116:$K$147</definedName>
    <definedName name="_xlnm._FilterDatabase" localSheetId="1" hidden="1">'SO 101 - Oprava komunikace'!$C$121:$K$302</definedName>
    <definedName name="_xlnm._FilterDatabase" localSheetId="2" hidden="1">'SO 102 - Oprava komunikace'!$C$119:$K$174</definedName>
    <definedName name="_xlnm.Print_Titles" localSheetId="0">'Rekapitulace stavby'!$92:$92</definedName>
    <definedName name="_xlnm.Print_Titles" localSheetId="3">'SO 000 - Vedlejší rozpočt...'!$116:$116</definedName>
    <definedName name="_xlnm.Print_Titles" localSheetId="1">'SO 101 - Oprava komunikace'!$121:$121</definedName>
    <definedName name="_xlnm.Print_Titles" localSheetId="2">'SO 102 - Oprava komunikace'!$119:$119</definedName>
    <definedName name="_xlnm.Print_Area" localSheetId="0">'Rekapitulace stavby'!$D$4:$AO$76,'Rekapitulace stavby'!$C$82:$AQ$98</definedName>
    <definedName name="_xlnm.Print_Area" localSheetId="3">'SO 000 - Vedlejší rozpočt...'!$C$4:$J$76,'SO 000 - Vedlejší rozpočt...'!$C$82:$J$98,'SO 000 - Vedlejší rozpočt...'!$C$104:$J$147</definedName>
    <definedName name="_xlnm.Print_Area" localSheetId="1">'SO 101 - Oprava komunikace'!$C$4:$J$76,'SO 101 - Oprava komunikace'!$C$82:$J$103,'SO 101 - Oprava komunikace'!$C$109:$J$302</definedName>
    <definedName name="_xlnm.Print_Area" localSheetId="2">'SO 102 - Oprava komunikace'!$C$4:$J$76,'SO 102 - Oprava komunikace'!$C$82:$J$101,'SO 102 - Oprava komunikace'!$C$107:$J$174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J114" i="4"/>
  <c r="F111" i="4"/>
  <c r="E109" i="4"/>
  <c r="J92" i="4"/>
  <c r="F89" i="4"/>
  <c r="E87" i="4"/>
  <c r="J21" i="4"/>
  <c r="E21" i="4"/>
  <c r="J113" i="4"/>
  <c r="J20" i="4"/>
  <c r="J18" i="4"/>
  <c r="E18" i="4"/>
  <c r="F114" i="4" s="1"/>
  <c r="J17" i="4"/>
  <c r="J15" i="4"/>
  <c r="E15" i="4"/>
  <c r="F91" i="4"/>
  <c r="J14" i="4"/>
  <c r="J12" i="4"/>
  <c r="J111" i="4" s="1"/>
  <c r="E7" i="4"/>
  <c r="E107" i="4" s="1"/>
  <c r="J37" i="3"/>
  <c r="J36" i="3"/>
  <c r="AY96" i="1"/>
  <c r="J35" i="3"/>
  <c r="AX96" i="1" s="1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92" i="3" s="1"/>
  <c r="J17" i="3"/>
  <c r="J15" i="3"/>
  <c r="E15" i="3"/>
  <c r="F91" i="3" s="1"/>
  <c r="J14" i="3"/>
  <c r="J12" i="3"/>
  <c r="J114" i="3"/>
  <c r="E7" i="3"/>
  <c r="E85" i="3"/>
  <c r="J37" i="2"/>
  <c r="J36" i="2"/>
  <c r="AY95" i="1" s="1"/>
  <c r="J35" i="2"/>
  <c r="AX95" i="1" s="1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58" i="2"/>
  <c r="BH258" i="2"/>
  <c r="BG258" i="2"/>
  <c r="BF258" i="2"/>
  <c r="T258" i="2"/>
  <c r="R258" i="2"/>
  <c r="P258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119" i="2" s="1"/>
  <c r="J17" i="2"/>
  <c r="J15" i="2"/>
  <c r="E15" i="2"/>
  <c r="F118" i="2" s="1"/>
  <c r="J14" i="2"/>
  <c r="J12" i="2"/>
  <c r="J116" i="2"/>
  <c r="E7" i="2"/>
  <c r="E85" i="2"/>
  <c r="L90" i="1"/>
  <c r="AM90" i="1"/>
  <c r="AM89" i="1"/>
  <c r="L89" i="1"/>
  <c r="AM87" i="1"/>
  <c r="L87" i="1"/>
  <c r="L85" i="1"/>
  <c r="L84" i="1"/>
  <c r="J145" i="4"/>
  <c r="J142" i="4"/>
  <c r="J138" i="4"/>
  <c r="J135" i="4"/>
  <c r="BK133" i="4"/>
  <c r="J133" i="4"/>
  <c r="BK130" i="4"/>
  <c r="J130" i="4"/>
  <c r="BK128" i="4"/>
  <c r="J128" i="4"/>
  <c r="BK126" i="4"/>
  <c r="J126" i="4"/>
  <c r="BK124" i="4"/>
  <c r="J121" i="4"/>
  <c r="BK119" i="4"/>
  <c r="J171" i="3"/>
  <c r="BK166" i="3"/>
  <c r="BK162" i="3"/>
  <c r="BK158" i="3"/>
  <c r="J152" i="3"/>
  <c r="J148" i="3"/>
  <c r="J144" i="3"/>
  <c r="J140" i="3"/>
  <c r="BK136" i="3"/>
  <c r="BK131" i="3"/>
  <c r="BK127" i="3"/>
  <c r="J123" i="3"/>
  <c r="BK299" i="2"/>
  <c r="J299" i="2"/>
  <c r="BK294" i="2"/>
  <c r="BK290" i="2"/>
  <c r="J285" i="2"/>
  <c r="J280" i="2"/>
  <c r="BK276" i="2"/>
  <c r="J272" i="2"/>
  <c r="BK258" i="2"/>
  <c r="J247" i="2"/>
  <c r="BK242" i="2"/>
  <c r="J237" i="2"/>
  <c r="BK233" i="2"/>
  <c r="BK229" i="2"/>
  <c r="BK225" i="2"/>
  <c r="J221" i="2"/>
  <c r="J217" i="2"/>
  <c r="BK212" i="2"/>
  <c r="J208" i="2"/>
  <c r="BK203" i="2"/>
  <c r="BK199" i="2"/>
  <c r="J195" i="2"/>
  <c r="BK189" i="2"/>
  <c r="BK184" i="2"/>
  <c r="BK180" i="2"/>
  <c r="BK176" i="2"/>
  <c r="J172" i="2"/>
  <c r="J168" i="2"/>
  <c r="BK164" i="2"/>
  <c r="J160" i="2"/>
  <c r="J152" i="2"/>
  <c r="J146" i="2"/>
  <c r="J142" i="2"/>
  <c r="BK129" i="2"/>
  <c r="BK125" i="2"/>
  <c r="AS94" i="1"/>
  <c r="BK145" i="4"/>
  <c r="BK142" i="4"/>
  <c r="BK138" i="4"/>
  <c r="BK135" i="4"/>
  <c r="J124" i="4"/>
  <c r="BK121" i="4"/>
  <c r="J119" i="4"/>
  <c r="BK171" i="3"/>
  <c r="J166" i="3"/>
  <c r="J162" i="3"/>
  <c r="J158" i="3"/>
  <c r="BK152" i="3"/>
  <c r="BK148" i="3"/>
  <c r="BK144" i="3"/>
  <c r="BK140" i="3"/>
  <c r="J136" i="3"/>
  <c r="J131" i="3"/>
  <c r="J127" i="3"/>
  <c r="BK123" i="3"/>
  <c r="J294" i="2"/>
  <c r="J290" i="2"/>
  <c r="BK285" i="2"/>
  <c r="BK280" i="2"/>
  <c r="J276" i="2"/>
  <c r="BK272" i="2"/>
  <c r="J258" i="2"/>
  <c r="BK247" i="2"/>
  <c r="J242" i="2"/>
  <c r="BK237" i="2"/>
  <c r="J233" i="2"/>
  <c r="J229" i="2"/>
  <c r="J225" i="2"/>
  <c r="BK221" i="2"/>
  <c r="BK217" i="2"/>
  <c r="J212" i="2"/>
  <c r="BK208" i="2"/>
  <c r="J203" i="2"/>
  <c r="J199" i="2"/>
  <c r="BK195" i="2"/>
  <c r="J189" i="2"/>
  <c r="J184" i="2"/>
  <c r="J180" i="2"/>
  <c r="J176" i="2"/>
  <c r="BK172" i="2"/>
  <c r="BK168" i="2"/>
  <c r="J164" i="2"/>
  <c r="BK160" i="2"/>
  <c r="BK152" i="2"/>
  <c r="BK146" i="2"/>
  <c r="BK142" i="2"/>
  <c r="BK136" i="2"/>
  <c r="J136" i="2"/>
  <c r="J129" i="2"/>
  <c r="J125" i="2"/>
  <c r="P124" i="2" l="1"/>
  <c r="T124" i="2"/>
  <c r="P194" i="2"/>
  <c r="T194" i="2"/>
  <c r="P202" i="2"/>
  <c r="R202" i="2"/>
  <c r="BK241" i="2"/>
  <c r="J241" i="2"/>
  <c r="J101" i="2" s="1"/>
  <c r="R241" i="2"/>
  <c r="BK289" i="2"/>
  <c r="J289" i="2"/>
  <c r="J102" i="2" s="1"/>
  <c r="R289" i="2"/>
  <c r="BK122" i="3"/>
  <c r="J122" i="3"/>
  <c r="J98" i="3" s="1"/>
  <c r="P122" i="3"/>
  <c r="BK135" i="3"/>
  <c r="J135" i="3"/>
  <c r="J99" i="3" s="1"/>
  <c r="R135" i="3"/>
  <c r="BK157" i="3"/>
  <c r="J157" i="3"/>
  <c r="J100" i="3" s="1"/>
  <c r="T157" i="3"/>
  <c r="BK118" i="4"/>
  <c r="J118" i="4"/>
  <c r="J97" i="4" s="1"/>
  <c r="P118" i="4"/>
  <c r="P117" i="4"/>
  <c r="AU97" i="1"/>
  <c r="R118" i="4"/>
  <c r="R117" i="4"/>
  <c r="T118" i="4"/>
  <c r="T117" i="4"/>
  <c r="BK124" i="2"/>
  <c r="J124" i="2" s="1"/>
  <c r="J98" i="2" s="1"/>
  <c r="R124" i="2"/>
  <c r="BK194" i="2"/>
  <c r="J194" i="2"/>
  <c r="J99" i="2" s="1"/>
  <c r="R194" i="2"/>
  <c r="BK202" i="2"/>
  <c r="J202" i="2" s="1"/>
  <c r="J100" i="2" s="1"/>
  <c r="T202" i="2"/>
  <c r="P241" i="2"/>
  <c r="T241" i="2"/>
  <c r="P289" i="2"/>
  <c r="T289" i="2"/>
  <c r="R122" i="3"/>
  <c r="T122" i="3"/>
  <c r="P135" i="3"/>
  <c r="T135" i="3"/>
  <c r="P157" i="3"/>
  <c r="R157" i="3"/>
  <c r="F91" i="2"/>
  <c r="F92" i="2"/>
  <c r="E112" i="2"/>
  <c r="BE129" i="2"/>
  <c r="BE136" i="2"/>
  <c r="BE146" i="2"/>
  <c r="BE152" i="2"/>
  <c r="BE160" i="2"/>
  <c r="BE180" i="2"/>
  <c r="BE199" i="2"/>
  <c r="BE208" i="2"/>
  <c r="BE212" i="2"/>
  <c r="BE217" i="2"/>
  <c r="BE221" i="2"/>
  <c r="BE225" i="2"/>
  <c r="BE229" i="2"/>
  <c r="BE233" i="2"/>
  <c r="BE237" i="2"/>
  <c r="BE258" i="2"/>
  <c r="BE280" i="2"/>
  <c r="BE285" i="2"/>
  <c r="BE294" i="2"/>
  <c r="J89" i="3"/>
  <c r="J91" i="3"/>
  <c r="E110" i="3"/>
  <c r="F116" i="3"/>
  <c r="F117" i="3"/>
  <c r="J117" i="3"/>
  <c r="BE127" i="3"/>
  <c r="BE131" i="3"/>
  <c r="BE136" i="3"/>
  <c r="BE144" i="3"/>
  <c r="BE152" i="3"/>
  <c r="BE158" i="3"/>
  <c r="BE166" i="3"/>
  <c r="BE171" i="3"/>
  <c r="E85" i="4"/>
  <c r="J89" i="4"/>
  <c r="J91" i="4"/>
  <c r="F92" i="4"/>
  <c r="F113" i="4"/>
  <c r="BE126" i="4"/>
  <c r="BE133" i="4"/>
  <c r="BE138" i="4"/>
  <c r="BE145" i="4"/>
  <c r="J89" i="2"/>
  <c r="J91" i="2"/>
  <c r="J92" i="2"/>
  <c r="BE125" i="2"/>
  <c r="BE142" i="2"/>
  <c r="BE164" i="2"/>
  <c r="BE168" i="2"/>
  <c r="BE172" i="2"/>
  <c r="BE176" i="2"/>
  <c r="BE184" i="2"/>
  <c r="BE189" i="2"/>
  <c r="BE195" i="2"/>
  <c r="BE203" i="2"/>
  <c r="BE242" i="2"/>
  <c r="BE247" i="2"/>
  <c r="BE272" i="2"/>
  <c r="BE276" i="2"/>
  <c r="BE290" i="2"/>
  <c r="BE299" i="2"/>
  <c r="BE123" i="3"/>
  <c r="BE140" i="3"/>
  <c r="BE148" i="3"/>
  <c r="BE162" i="3"/>
  <c r="BE119" i="4"/>
  <c r="BE121" i="4"/>
  <c r="BE124" i="4"/>
  <c r="BE128" i="4"/>
  <c r="BE130" i="4"/>
  <c r="BE135" i="4"/>
  <c r="BE142" i="4"/>
  <c r="F35" i="2"/>
  <c r="BB95" i="1"/>
  <c r="F36" i="2"/>
  <c r="BC95" i="1" s="1"/>
  <c r="F34" i="3"/>
  <c r="BA96" i="1" s="1"/>
  <c r="F35" i="3"/>
  <c r="BB96" i="1" s="1"/>
  <c r="F37" i="3"/>
  <c r="BD96" i="1"/>
  <c r="F34" i="4"/>
  <c r="BA97" i="1" s="1"/>
  <c r="F35" i="4"/>
  <c r="BB97" i="1" s="1"/>
  <c r="F36" i="4"/>
  <c r="BC97" i="1" s="1"/>
  <c r="F34" i="2"/>
  <c r="BA95" i="1"/>
  <c r="J34" i="2"/>
  <c r="AW95" i="1" s="1"/>
  <c r="F37" i="2"/>
  <c r="BD95" i="1" s="1"/>
  <c r="J34" i="3"/>
  <c r="AW96" i="1" s="1"/>
  <c r="F36" i="3"/>
  <c r="BC96" i="1"/>
  <c r="J34" i="4"/>
  <c r="AW97" i="1" s="1"/>
  <c r="F37" i="4"/>
  <c r="BD97" i="1" s="1"/>
  <c r="T121" i="3" l="1"/>
  <c r="T120" i="3"/>
  <c r="R121" i="3"/>
  <c r="R120" i="3"/>
  <c r="R123" i="2"/>
  <c r="R122" i="2"/>
  <c r="P121" i="3"/>
  <c r="P120" i="3"/>
  <c r="AU96" i="1" s="1"/>
  <c r="T123" i="2"/>
  <c r="T122" i="2"/>
  <c r="P123" i="2"/>
  <c r="P122" i="2" s="1"/>
  <c r="AU95" i="1" s="1"/>
  <c r="BK117" i="4"/>
  <c r="J117" i="4"/>
  <c r="J96" i="4" s="1"/>
  <c r="BK123" i="2"/>
  <c r="BK122" i="2"/>
  <c r="J122" i="2"/>
  <c r="BK121" i="3"/>
  <c r="J121" i="3"/>
  <c r="J97" i="3"/>
  <c r="J30" i="2"/>
  <c r="AG95" i="1" s="1"/>
  <c r="BA94" i="1"/>
  <c r="W30" i="1"/>
  <c r="BD94" i="1"/>
  <c r="W33" i="1" s="1"/>
  <c r="F33" i="2"/>
  <c r="AZ95" i="1" s="1"/>
  <c r="J33" i="2"/>
  <c r="AV95" i="1" s="1"/>
  <c r="AT95" i="1" s="1"/>
  <c r="F33" i="3"/>
  <c r="AZ96" i="1"/>
  <c r="F33" i="4"/>
  <c r="AZ97" i="1"/>
  <c r="J33" i="4"/>
  <c r="AV97" i="1" s="1"/>
  <c r="AT97" i="1" s="1"/>
  <c r="BB94" i="1"/>
  <c r="W31" i="1"/>
  <c r="BC94" i="1"/>
  <c r="W32" i="1" s="1"/>
  <c r="J33" i="3"/>
  <c r="AV96" i="1"/>
  <c r="AT96" i="1"/>
  <c r="J39" i="2" l="1"/>
  <c r="J96" i="2"/>
  <c r="J123" i="2"/>
  <c r="J97" i="2" s="1"/>
  <c r="BK120" i="3"/>
  <c r="J120" i="3"/>
  <c r="J96" i="3"/>
  <c r="AN95" i="1"/>
  <c r="AU94" i="1"/>
  <c r="AZ94" i="1"/>
  <c r="W29" i="1"/>
  <c r="AW94" i="1"/>
  <c r="AK30" i="1"/>
  <c r="AX94" i="1"/>
  <c r="AY94" i="1"/>
  <c r="J30" i="4"/>
  <c r="AG97" i="1" s="1"/>
  <c r="AN97" i="1" s="1"/>
  <c r="J39" i="4" l="1"/>
  <c r="AV94" i="1"/>
  <c r="AK29" i="1"/>
  <c r="J30" i="3"/>
  <c r="AG96" i="1"/>
  <c r="AN96" i="1"/>
  <c r="J39" i="3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<sst xmlns="http://schemas.openxmlformats.org/spreadsheetml/2006/main" count="2576" uniqueCount="452">
  <si>
    <t>Export Komplet</t>
  </si>
  <si>
    <t/>
  </si>
  <si>
    <t>2.0</t>
  </si>
  <si>
    <t>False</t>
  </si>
  <si>
    <t>{4b792c21-8ff2-4195-aa81-59fcee2de068}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</si>
  <si>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</si>
  <si>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</si>
  <si>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</si>
  <si>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</si>
  <si>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</si>
  <si>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</si>
  <si>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</si>
  <si>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</si>
  <si>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</si>
  <si>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</si>
  <si>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</si>
  <si>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</si>
  <si>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II/329 Plaňany - Radim</t>
  </si>
  <si>
    <t>KSO:</t>
  </si>
  <si>
    <t>CC-CZ:</t>
  </si>
  <si>
    <t>Místo:</t>
  </si>
  <si>
    <t xml:space="preserve"> </t>
  </si>
  <si>
    <t>Datum:</t>
  </si>
  <si>
    <t>25. 1. 2018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</si>
  <si>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</si>
  <si>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</si>
  <si>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</si>
  <si>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</si>
  <si>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</si>
  <si>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</si>
  <si>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</si>
  <si>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</si>
  <si>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</si>
  <si>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</si>
  <si>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</si>
  <si>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</si>
  <si>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</si>
  <si>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</si>
  <si>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</si>
  <si>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</si>
  <si>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</si>
  <si>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</si>
  <si>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</si>
  <si>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</si>
  <si>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</si>
  <si>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</si>
  <si>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</si>
  <si>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</si>
  <si>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</si>
  <si>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</si>
  <si>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</si>
  <si>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</si>
  <si>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</si>
  <si>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</si>
  <si>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</si>
  <si>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</si>
  <si>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</si>
  <si>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</si>
  <si>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</si>
  <si>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</si>
  <si>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</si>
  <si>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</si>
  <si>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</si>
  <si>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</si>
  <si>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</si>
  <si>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</si>
  <si>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</si>
  <si>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</si>
  <si>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</si>
  <si>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</si>
  <si>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</si>
  <si>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</si>
  <si>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</si>
  <si>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</si>
  <si>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</si>
  <si>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</si>
  <si>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</si>
  <si>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</si>
  <si>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</si>
  <si>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</si>
  <si>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</si>
  <si>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</si>
  <si>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{a63c1ae7-013f-4c08-8c2f-dae1ecc29da8}</t>
  </si>
  <si>
    <t>2</t>
  </si>
  <si>
    <t>SO 102</t>
  </si>
  <si>
    <t>{2d5ec517-0f71-40c2-bd41-cf8bbdf0a8a5}</t>
  </si>
  <si>
    <t>SO 000</t>
  </si>
  <si>
    <t>Vedlejší rozpočtové náklady</t>
  </si>
  <si>
    <t>{1560d2d2-e1dc-479b-8163-a3623ad40264}</t>
  </si>
  <si>
    <t>KRYCÍ LIST SOUPISU PRACÍ</t>
  </si>
  <si>
    <t>Objekt:</t>
  </si>
  <si>
    <t>SO 101 -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</si>
  <si>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</si>
  <si>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</si>
  <si>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</si>
  <si>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</si>
  <si>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</si>
  <si>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</si>
  <si>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</si>
  <si>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</si>
  <si>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</si>
  <si>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</si>
  <si>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</si>
  <si>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</si>
  <si>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</si>
  <si>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</si>
  <si>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</si>
  <si>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</si>
  <si>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</si>
  <si>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</si>
  <si>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</si>
  <si>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</si>
  <si>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</si>
  <si>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</si>
  <si>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</si>
  <si>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</si>
  <si>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</si>
  <si>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</si>
  <si>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</si>
  <si>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</si>
  <si>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</si>
  <si>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111208</t>
  </si>
  <si>
    <t>ODSTRANĚNÍ KŘOVIN S ODVOZEM DO 20KM</t>
  </si>
  <si>
    <t>M2</t>
  </si>
  <si>
    <t>4</t>
  </si>
  <si>
    <t>1114186189</t>
  </si>
  <si>
    <t>PP</t>
  </si>
  <si>
    <t>PSC</t>
  </si>
  <si>
    <t>Poznámka k souboru cen:_x000D_
odstranění křovin a stromů do průměru 100 mm doprava dřevin na předepsanou vzdálenost spálení na hromadách nebo štěpkování</t>
  </si>
  <si>
    <t>VV</t>
  </si>
  <si>
    <t>"odstranění křovin odhad 10%*2*délka*2m"0,1*2*1748*2</t>
  </si>
  <si>
    <t>113728.1</t>
  </si>
  <si>
    <t>FRÉZOVÁNÍ ZPEVNĚNÝCH PLOCH ASFALTOVÝCH, ODVOZ DO 20KM</t>
  </si>
  <si>
    <t>M3</t>
  </si>
  <si>
    <t>-7956025</t>
  </si>
  <si>
    <t xml:space="preserve">FRÉZOVÁNÍ ZPEVNĚNÝCH PLOCH ASFALTOVÝCH, ODVOZ DO 20KM
POVINNÝ ODKUP ZHOTOVITELEM.
Materiál byl zatříděn dle vyhlášky 130/2019 Sb. do kvalitativní třídy ZAS-T1.
Stanovení tloušťky dle výsledků diagnostiky vozovky. Plocha odečtena ze situace.
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</si>
  <si>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</si>
  <si>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"SO 101 - JV 2, tl. 190 mm"(573+2133)*0,19</t>
  </si>
  <si>
    <t>"SO 101 - JV 4, tl. 40 mm"(4090)*0,04</t>
  </si>
  <si>
    <t>"SO 101 - JV 3, tl. 70 mm"(3810)*0,07</t>
  </si>
  <si>
    <t>"SO 101 - JV 3, křižovatky, tl. 40 mm"(241+110)*0,04</t>
  </si>
  <si>
    <t>3</t>
  </si>
  <si>
    <t>113728.2</t>
  </si>
  <si>
    <t>824867949</t>
  </si>
  <si>
    <t>FRÉZOVÁNÍ ZPEVNĚNÝCH PLOCH ASFALTOVÝCH, ODVOZ DO 20KM
Materiál byl zatříděn dle vyhlášky 130/2019 Sb. do kvalitativní třídy ZAS-T3 a ZAS-T4.
Stanovení tloušťky dle výsledků diagnostiky vozovky. Plocha odečtena ze situace.
Skládkovné je zahrnuto v pol. 014132.
Obsah benzo(a)pyrenu je menší než 50 mg/kg, tudíž se nejedná o nebezpečný odpad.</t>
  </si>
  <si>
    <t>"SO 101 - JV 4, tl. 60 mm"(4090)*0,06</t>
  </si>
  <si>
    <t>"SO 101 - JV 3, tl. 40 mm"(3810)*0,04</t>
  </si>
  <si>
    <t>113764</t>
  </si>
  <si>
    <t>FRÉZOVÁNÍ DRÁŽKY PRŮŘEZU DO 400MM2 V ASFALTOVÉ VOZOVCE</t>
  </si>
  <si>
    <t>M</t>
  </si>
  <si>
    <t>1009846487</t>
  </si>
  <si>
    <t>Poznámka k souboru cen:_x000D_
Položka zahrnuje veškerou manipulaci s vybouranou sutí a s vybouranými hmotami vč. uložení na skládku.</t>
  </si>
  <si>
    <t>"napojení úseků a vjezdy"6,5+12+5,5+9,5</t>
  </si>
  <si>
    <t>5</t>
  </si>
  <si>
    <t>121108</t>
  </si>
  <si>
    <t>SEJMUTÍ ORNICE NEBO LESNÍ PŮDY S ODVOZEM DO 20KM</t>
  </si>
  <si>
    <t>-14409038</t>
  </si>
  <si>
    <t>Poznámka k souboru cen:_x000D_
položka zahrnuje sejmutí ornice bez ohledu na tloušťku vrstvy a její vodorovnou dopravu nezahrnuje uložení na trvalou skládku</t>
  </si>
  <si>
    <t>"sejmutí ornice - násyp"(90*1,5+226*2,5)*0,15</t>
  </si>
  <si>
    <t>"sejmutí ornice - příkopy"(1653*3+222+294+100*2+324*3+112*7+123+451+512*3,7)*0,15</t>
  </si>
  <si>
    <t>"sejmutí ornice - krajnice"(45+810+6+44+54+46+158+166+16+63+249)*0,15</t>
  </si>
  <si>
    <t>7</t>
  </si>
  <si>
    <t>122738</t>
  </si>
  <si>
    <t>ODKOPÁVKY A PROKOPÁVKY OBECNÉ TŘ. I, ODVOZ DO 20KM</t>
  </si>
  <si>
    <t>-1500681947</t>
  </si>
  <si>
    <t>ODKOPÁVKY A PROKOPÁVKY OBECNÉ TŘ. I, ODVOZ DO 20KM
Skládkovné je zahrnuto v položce 014122.1.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</si>
  <si>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</si>
  <si>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"úprava příkopů"(1653*3+222+294+100*2+324*3+112*7+123+451+512*3,7)*0,25</t>
  </si>
  <si>
    <t>"vsakovací jámy"0,8*(16+19+7+10+39+22+34+18+4*20)</t>
  </si>
  <si>
    <t>"SO 101 - JV 2, dobourání na hl. 0,5 m"(573+2133)*(0,5-0,19)*1,2</t>
  </si>
  <si>
    <t>"SO 101 - JV 4, dobourání na hl. 0,5 m"(4090)*(0,5-0,1)*1,2</t>
  </si>
  <si>
    <t>"SO 101 - JV 3,dobourání na hl. 0,5 m"(3810)*(0,5-0,11)*1,2</t>
  </si>
  <si>
    <t>35</t>
  </si>
  <si>
    <t>12573</t>
  </si>
  <si>
    <t>VYKOPÁVKY ZE ZEMNÍKŮ A SKLÁDEK TŘ. I</t>
  </si>
  <si>
    <t>1768733624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</si>
  <si>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</si>
  <si>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"odkop ornice z mezideponie"1838,46</t>
  </si>
  <si>
    <t>8</t>
  </si>
  <si>
    <t>12926</t>
  </si>
  <si>
    <t>ČIŠTĚNÍ KRAJNIC OD NÁNOSU TL. DO 300MM</t>
  </si>
  <si>
    <t>-898854618</t>
  </si>
  <si>
    <t>ČIŠTĚNÍ KRAJNIC OD NÁNOSU TL. DO 300MM
Skládkovné je zahrnuto v položce 014122.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</si>
  <si>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</si>
  <si>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"čištění krajnic"(45+810+6+44+54+46+158+166+16+63+249)</t>
  </si>
  <si>
    <t>9</t>
  </si>
  <si>
    <t>12932</t>
  </si>
  <si>
    <t>ČIŠTĚNÍ PŘÍKOPŮ OD NÁNOSU DO 0,5M3/M</t>
  </si>
  <si>
    <t>-795977314</t>
  </si>
  <si>
    <t>"příkopy"(1653+86+120+100+324+112+43+142+512)</t>
  </si>
  <si>
    <t>36</t>
  </si>
  <si>
    <t>17120</t>
  </si>
  <si>
    <t>ULOŽENÍ SYPANINY DO NÁSYPŮ A NA SKLÁDKY BEZ ZHUTNĚNÍ</t>
  </si>
  <si>
    <t>-1722839223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</si>
  <si>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</si>
  <si>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"uložení ornice na mezideponii - pol. 121108"1838,46</t>
  </si>
  <si>
    <t>10</t>
  </si>
  <si>
    <t>17380</t>
  </si>
  <si>
    <t>ZEMNÍ KRAJNICE A DOSYPÁVKY Z NAKUPOVANÝCH MATERIÁLŮ</t>
  </si>
  <si>
    <t>2100670607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</si>
  <si>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</si>
  <si>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štěrkopískem"0,25*2*(94+1654)</t>
  </si>
  <si>
    <t>11</t>
  </si>
  <si>
    <t>17481</t>
  </si>
  <si>
    <t>ZÁSYP JAM A RÝH Z NAKUPOVANÝCH MATERIÁLŮ</t>
  </si>
  <si>
    <t>-777054947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</si>
  <si>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</si>
  <si>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37</t>
  </si>
  <si>
    <t>18222</t>
  </si>
  <si>
    <t>ROZPROSTŘENÍ ORNICE VE SVAHU V TL DO 0,15M</t>
  </si>
  <si>
    <t>178022645</t>
  </si>
  <si>
    <t>Poznámka k souboru cen:_x000D_
položka zahrnuje: nutné přemístění ornice z dočasných skládek vzdálených do 50m rozprostření ornice v předepsané tloušťce ve svahu přes 1:5</t>
  </si>
  <si>
    <t>"příkopy"(1653*3+222+294+100*2+324*3+112*7+123+451+512*3,7)</t>
  </si>
  <si>
    <t>"násyp"(90*1,5+226*2,5)</t>
  </si>
  <si>
    <t>13</t>
  </si>
  <si>
    <t>18242</t>
  </si>
  <si>
    <t>ZALOŽENÍ TRÁVNÍKU HYDROOSEVEM NA ORNICI</t>
  </si>
  <si>
    <t>-511930112</t>
  </si>
  <si>
    <t>Poznámka k souboru cen:_x000D_
Zahrnuje dodání předepsané travní směsi, hydroosev na ornici, zalévání, první pokosení, to vše bez ohledu na sklon terénu</t>
  </si>
  <si>
    <t>Zakládání</t>
  </si>
  <si>
    <t>14</t>
  </si>
  <si>
    <t>21263</t>
  </si>
  <si>
    <t>TRATIVODY KOMPLET Z TRUB Z PLAST HMOT DN DO 150MM</t>
  </si>
  <si>
    <t>383050206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</si>
  <si>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</si>
  <si>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"drenážní rýha"(80+587+373+323+78+1620)</t>
  </si>
  <si>
    <t>28997</t>
  </si>
  <si>
    <t>OPLÁŠTĚNÍ (ZPEVNĚNÍ) Z GEOTEXTILIE A GEOMŘÍŽOVIN</t>
  </si>
  <si>
    <t>-266970208</t>
  </si>
  <si>
    <t xml:space="preserve">Technická specifikace:  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 </t>
  </si>
  <si>
    <t>"opláštění drenážní rýhy - 300 g/m2"1,8*(80+587+373+323+78+1620)</t>
  </si>
  <si>
    <t>Komunikace</t>
  </si>
  <si>
    <t>16</t>
  </si>
  <si>
    <t>56334</t>
  </si>
  <si>
    <t>VOZOVKOVÉ VRSTVY ZE ŠTĚRKODRTI TL. DO 200MM</t>
  </si>
  <si>
    <t>-1098242992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</si>
  <si>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</si>
  <si>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"ŠDA 0/32 tl. 170 mm"(573+10029+110+240+140)*1,2</t>
  </si>
  <si>
    <t>"ŠDA 0/63 tl. 200 mm"(573+10029+110+240+140)*1,2</t>
  </si>
  <si>
    <t>17</t>
  </si>
  <si>
    <t>56363</t>
  </si>
  <si>
    <t>VOZOVKOVÉ VRSTVY Z RECYKLOVANÉHO MATERIÁLU TL DO 150MM</t>
  </si>
  <si>
    <t>-2026959788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</si>
  <si>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</si>
  <si>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"vjezd v km 2,690 11, hospodářské sjezdy"111+25+21+24+20+21+9+25</t>
  </si>
  <si>
    <t>18</t>
  </si>
  <si>
    <t>567202</t>
  </si>
  <si>
    <t>VRSTVY PRO OBNOVU A OPRAVY Z MATERIÁLŮ STAB VÁPNEM</t>
  </si>
  <si>
    <t>-1344220455</t>
  </si>
  <si>
    <t xml:space="preserve">VRSTVY PRO OBNOVU A OPRAVY Z MATERIÁLŮ STAB VÁPNEM
Stabilizace zeminy vápnem na místě.
Předpokládané množství vápna 5 %. Přesné množství bude určeno během stavby po odtěžení konstrukce vozovky.
Čerpání položky se souhlasem investora a TDI.
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</si>
  <si>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</si>
  <si>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"km 1,513 - 2,900 - sanace AZ vápněním tl. 400 mm - odhad 50 %"1,3*(1228*6,0)*0,4*0,5</t>
  </si>
  <si>
    <t>"km 2,900 - 3,419 90 - sanace AZ vápněním tl. 400 mm - odhad 100 %"1,3*(520*6)*0,4</t>
  </si>
  <si>
    <t>19</t>
  </si>
  <si>
    <t>56963</t>
  </si>
  <si>
    <t>ZPEVNĚNÍ KRAJNIC Z RECYKLOVANÉHO MATERIÁLU TL DO 150MM</t>
  </si>
  <si>
    <t>-783909481</t>
  </si>
  <si>
    <t>"krajnice"(45+810+6+44+54+46+158+166+16+63+249)</t>
  </si>
  <si>
    <t>20</t>
  </si>
  <si>
    <t>572123</t>
  </si>
  <si>
    <t>INFILTRAČNÍ POSTŘIK Z EMULZE DO 1,0KG/M2</t>
  </si>
  <si>
    <t>1649899007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</si>
  <si>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</si>
  <si>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"PI-CP 1,0 km/m2"1,3*(573+10029+110+240+86+140)</t>
  </si>
  <si>
    <t>572214</t>
  </si>
  <si>
    <t>SPOJOVACÍ POSTŘIK Z MODIFIK EMULZE DO 0,5KG/M2</t>
  </si>
  <si>
    <t>219958519</t>
  </si>
  <si>
    <t>"PS-CP 0,3km/m2"(573+10029+110+240+86+140)*1,04</t>
  </si>
  <si>
    <t>22</t>
  </si>
  <si>
    <t>574B44</t>
  </si>
  <si>
    <t>ASFALTOVÝ BETON PRO OBRUSNÉ VRSTVY MODIFIK ACO 11+, 11S TL. 50MM</t>
  </si>
  <si>
    <t>918537634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</si>
  <si>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</si>
  <si>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11S PMB 25/55-60"573+10029+110+240+86+140</t>
  </si>
  <si>
    <t>23</t>
  </si>
  <si>
    <t>574E78</t>
  </si>
  <si>
    <t>ASFALTOVÝ BETON PRO PODKLADNÍ VRSTVY ACP 22+, 22S TL. 80MM</t>
  </si>
  <si>
    <t>-2100202177</t>
  </si>
  <si>
    <t>"ACP 22+ 50/70"1,1*(573+10029+110+240+86+140)</t>
  </si>
  <si>
    <t>24</t>
  </si>
  <si>
    <t>58920</t>
  </si>
  <si>
    <t>VÝPLŇ SPAR MODIFIKOVANÝM ASFALTEM</t>
  </si>
  <si>
    <t>-1653654446</t>
  </si>
  <si>
    <t>Poznámka k souboru cen:_x000D_
položka zahrnuje: - dodávku předepsaného materiálu - vyčištění a výplň spar tímto materiálem</t>
  </si>
  <si>
    <t>Ostatní konstrukce a práce, bourání</t>
  </si>
  <si>
    <t>25</t>
  </si>
  <si>
    <t>91228</t>
  </si>
  <si>
    <t>SMĚROVÉ SLOUPKY Z PLAST HMOT VČETNĚ ODRAZNÉHO PÁSKU</t>
  </si>
  <si>
    <t>KUS</t>
  </si>
  <si>
    <t>-1185543963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</si>
  <si>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</si>
  <si>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 po trase - (302/50+259/30+720/20+477/10)*2"197</t>
  </si>
  <si>
    <t>"směrové sloupky u horpodářských sjezdů"17*2</t>
  </si>
  <si>
    <t>26</t>
  </si>
  <si>
    <t>914121</t>
  </si>
  <si>
    <t>DOPRAVNÍ ZNAČKY ZÁKLADNÍ VELIKOSTI OCELOVÉ FÓLIE TŘ 1 - DODÁVKA A MONTÁŽ</t>
  </si>
  <si>
    <t>-1267037983</t>
  </si>
  <si>
    <t xml:space="preserve">Poznámka k souboru cen:_x000D_
položka zahrnuje: - dodávku a montáž značek v požadovaném provedení </t>
  </si>
  <si>
    <t>"IZ4a"2</t>
  </si>
  <si>
    <t>"IZ4b"2</t>
  </si>
  <si>
    <t>"B20a"2</t>
  </si>
  <si>
    <t>"B21a"2</t>
  </si>
  <si>
    <t>"B26"2</t>
  </si>
  <si>
    <t>"P1"1</t>
  </si>
  <si>
    <t>"A2b"1</t>
  </si>
  <si>
    <t>"IS4b"1</t>
  </si>
  <si>
    <t>27</t>
  </si>
  <si>
    <t>914123</t>
  </si>
  <si>
    <t>DOPRAVNÍ ZNAČKY ZÁKLADNÍ VELIKOSTI OCELOVÉ FÓLIE TŘ 1 - DEMONTÁŽ</t>
  </si>
  <si>
    <t>693058264</t>
  </si>
  <si>
    <t>Poznámka k souboru cen:_x000D_
Položka zahrnuje odstranění, demontáž a odklizení materiálu s odvozem na předepsané místo</t>
  </si>
  <si>
    <t>"A7a"2</t>
  </si>
  <si>
    <t>"E4"2</t>
  </si>
  <si>
    <t>"E2b"1</t>
  </si>
  <si>
    <t>28</t>
  </si>
  <si>
    <t>915111</t>
  </si>
  <si>
    <t>VODOROVNÉ DOPRAVNÍ ZNAČENÍ BARVOU HLADKÉ - DODÁVKA A POKLÁDKA</t>
  </si>
  <si>
    <t>-507526811</t>
  </si>
  <si>
    <t>Poznámka k souboru cen:_x000D_
položka zahrnuje: - dodání a pokládku nátěrového materiálu (měří se pouze natíraná plocha) - předznačení a reflexní úpravu</t>
  </si>
  <si>
    <t>"0,25*2*délka"1748*2*0,25</t>
  </si>
  <si>
    <t>29</t>
  </si>
  <si>
    <t>915221</t>
  </si>
  <si>
    <t>VODOR DOPRAV ZNAČ PLASTEM STRUKTURÁLNÍ NEHLUČNÉ - DOD A POKLÁDKA</t>
  </si>
  <si>
    <t>-524884768</t>
  </si>
  <si>
    <t>30</t>
  </si>
  <si>
    <t>919112</t>
  </si>
  <si>
    <t>ŘEZÁNÍ ASFALTOVÉHO KRYTU VOZOVEK TL DO 100MM</t>
  </si>
  <si>
    <t>-1321970326</t>
  </si>
  <si>
    <t>Poznámka k souboru cen:_x000D_
položka zahrnuje řezání vozovkové vrstvy v předepsané tloušťce, včetně spotřeby vody</t>
  </si>
  <si>
    <t>"pracovní spáry"20*6,5</t>
  </si>
  <si>
    <t>31</t>
  </si>
  <si>
    <t>966168</t>
  </si>
  <si>
    <t>BOURÁNÍ KONSTRUKCÍ ZE ŽELEZOBETONU S ODVOZEM DO 20KM</t>
  </si>
  <si>
    <t>-900697124</t>
  </si>
  <si>
    <t>BOURÁNÍ KONSTRUKCÍ ZE ŽELEZOBETONU S ODVOZEM DO 20KM
Skládkovné je zahrnuto v položce 014112.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</si>
  <si>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</si>
  <si>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"bourání vjezdu na skládku"240*0,2</t>
  </si>
  <si>
    <t>OST</t>
  </si>
  <si>
    <t>Ostatní</t>
  </si>
  <si>
    <t>32</t>
  </si>
  <si>
    <t>014112</t>
  </si>
  <si>
    <t>POPLATKY ZA SKLÁDKU TYP S-IO (INERTNÍ ODPAD)</t>
  </si>
  <si>
    <t>T</t>
  </si>
  <si>
    <t>-4608424</t>
  </si>
  <si>
    <t>Poznámka k souboru cen:_x000D_
zahrnuje veškeré poplatky provozovateli skládky související s uložením odpadu na skládce.</t>
  </si>
  <si>
    <t>"pol. 966168 - železobeton"48,000*2,4</t>
  </si>
  <si>
    <t>33</t>
  </si>
  <si>
    <t>014122</t>
  </si>
  <si>
    <t>POPLATKY ZA SKLÁDKU TYP S-OO (OSTATNÍ ODPAD)</t>
  </si>
  <si>
    <t>512</t>
  </si>
  <si>
    <t>-1205034560</t>
  </si>
  <si>
    <t>"pol. 122738 - odkop"7423,762*2,1</t>
  </si>
  <si>
    <t>"pol. 12932 - čištění příkopů"(3092,000*0,5)*1,8</t>
  </si>
  <si>
    <t>"pol. 12926 - čištění krajnic"1657,000*0,3*2</t>
  </si>
  <si>
    <t>34</t>
  </si>
  <si>
    <t>014122.1</t>
  </si>
  <si>
    <t>422188681</t>
  </si>
  <si>
    <t>POPLATKY ZA SKLÁDKU TYP S-OO (OSTATNÍ ODPAD)
Materiál byl zatříděn dle vyhlášky 130/2019 Sb. do kvalitativní třídy ZAS-T3 a ZAS-T4.
Obsah benzo(a)pyrenu je menší než 50 mg/kg, tudíž se nejedná o nebezpečný odpad.</t>
  </si>
  <si>
    <t>"pol. 113728.2 - fréza"414,84*2,2</t>
  </si>
  <si>
    <t>SO 102 - Oprava komunikace</t>
  </si>
  <si>
    <t>113728</t>
  </si>
  <si>
    <t>1684902671</t>
  </si>
  <si>
    <t>FRÉZOVÁNÍ ZPEVNĚNÝCH PLOCH ASFALTOVÝCH, ODVOZ DO 20KM
Materiál byl zatříděn dle vyhlášky 130/2019 Sb. do kvalitativní třídy ZAS-T1.
Povinný odkup zhotovitelem.</t>
  </si>
  <si>
    <t>"frézování tl. 50 mm" 2019*0,05</t>
  </si>
  <si>
    <t>1673336687</t>
  </si>
  <si>
    <t>FRÉZOVÁNÍ ZPEVNĚNÝCH PLOCH ASFALTOVÝCH, ODVOZ DO 20KM
Materiál byl zatříděn dle vyhlášky 130/2019 Sb. do kvalitativní třídy ZAS-T1.
Čerpání položky na přímý příkaz investora a TDI.</t>
  </si>
  <si>
    <t>"ACP 22+ 50/70 - sanace podkladní vrstvy tl. 60 mm - odhad 10 %" 2019*0,06*0,1</t>
  </si>
  <si>
    <t>1506081624</t>
  </si>
  <si>
    <t>"napojení úseků"11+6,5</t>
  </si>
  <si>
    <t>572224</t>
  </si>
  <si>
    <t>SPOJOVACÍ POSTŘIK Z MODIFIK EMULZE DO 1,0KG/M2</t>
  </si>
  <si>
    <t>1533329833</t>
  </si>
  <si>
    <t>"PC-CP, C 60 BP 4"2019*1,04</t>
  </si>
  <si>
    <t>-1076509098</t>
  </si>
  <si>
    <t>"ACO 11S PMB 25/55-60"2019</t>
  </si>
  <si>
    <t>6</t>
  </si>
  <si>
    <t>574E58</t>
  </si>
  <si>
    <t>ASFALTOVÝ BETON PRO PODKLADNÍ VRSTVY ACP 22+, 22S TL. 60MM</t>
  </si>
  <si>
    <t>383228589</t>
  </si>
  <si>
    <t>ASFALTOVÝ BETON PRO PODKLADNÍ VRSTVY ACP 22+, 22S TL. 60MM
Čerpání položky na přímý příkaz investora a TDI.</t>
  </si>
  <si>
    <t>"ACP 22+ 50/70 - sanace podkladní vrstvy - odhad 10 %" 2019*0,1</t>
  </si>
  <si>
    <t>577A2</t>
  </si>
  <si>
    <t>VÝSPRAVA TRHLIN ASFALTOVOU ZÁLIVKOU MODIFIK</t>
  </si>
  <si>
    <t>863479362</t>
  </si>
  <si>
    <t>Poznámka k souboru cen:_x000D_
- vyfrézování drážky šířky do 20mm hloubky do 40mm - vyčištění - nátěr - výplň předepsanou zálivkovou hmotou</t>
  </si>
  <si>
    <t>"odhad cca každých 30 m v délce 6,0 m"336/30*6,0</t>
  </si>
  <si>
    <t>151150313</t>
  </si>
  <si>
    <t>"napojení úseků a úsek v obci"11+6,5</t>
  </si>
  <si>
    <t>"spára podél přídlažby"336*2</t>
  </si>
  <si>
    <t>-1969775197</t>
  </si>
  <si>
    <t>"přechod pro chodce"4*6*0,5</t>
  </si>
  <si>
    <t>-1567206709</t>
  </si>
  <si>
    <t>285475778</t>
  </si>
  <si>
    <t>"pracovní spáry"5*6,5</t>
  </si>
  <si>
    <t>12</t>
  </si>
  <si>
    <t>93818</t>
  </si>
  <si>
    <t>OČIŠTĚNÍ ASFALT VOZOVEK ZAMETENÍM</t>
  </si>
  <si>
    <t>939886755</t>
  </si>
  <si>
    <t>Poznámka k souboru cen:_x000D_
položka zahrnuje očištění předepsaným způsobem včetně odklizení vzniklého odpadu</t>
  </si>
  <si>
    <t>"čištění po odfrézování povrchu"2019</t>
  </si>
  <si>
    <t>SO 000 - Vedlejší rozpočtové náklady</t>
  </si>
  <si>
    <t>02992485</t>
  </si>
  <si>
    <t>Forvia CZ</t>
  </si>
  <si>
    <t>CZ02992485</t>
  </si>
  <si>
    <t>02710</t>
  </si>
  <si>
    <t>POMOC PRÁCE ZŘÍZ NEBO ZAJIŠŤ OBJÍŽĎKY A PŘÍSTUP CESTY</t>
  </si>
  <si>
    <t>KPL</t>
  </si>
  <si>
    <t>1752626846</t>
  </si>
  <si>
    <t xml:space="preserve">POMOC PRÁCE ZŘÍZ NEBO ZAJIŠŤ OBJÍŽĎKY A PŘÍSTUP CESTY
Náklady na opravu poškozených komunikací na objízdných trasách a komunikacích dotčených stavbou - PRELIMINÁŘ - PEVNÁ CENA 1.500.000,- Kč bez DPH 
Čerpáno v rozsahu a se souhlasem investora!
</t>
  </si>
  <si>
    <t>02720</t>
  </si>
  <si>
    <t>POMOC PRÁCE ZŘÍZ NEBO ZAJIŠŤ REGULACI A OCHRANU DOPRAVY</t>
  </si>
  <si>
    <t>359089393</t>
  </si>
  <si>
    <t>POMOC PRÁCE ZŘÍZ NEBO ZAJIŠŤ REGULACI A OCHRANU DOPRAVY
Položka zahrnuje zařízení objízdných tras během výstavby; projekt DIO během výstavby, vč. projednání a povolení.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</si>
  <si>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</si>
  <si>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</si>
  <si>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</si>
  <si>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</si>
  <si>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712210450</t>
  </si>
  <si>
    <t>02911</t>
  </si>
  <si>
    <t>OSTATNÍ POŽADAVKY - GEODETICKÉ ZAMĚŘENÍ</t>
  </si>
  <si>
    <t>607213896</t>
  </si>
  <si>
    <t>OSTATNÍ POŽADAVKY - GEODETICKÉ ZAMĚŘENÍ
Geodetická činnost v průběhu provádění stavebních prací.</t>
  </si>
  <si>
    <t>02911.1</t>
  </si>
  <si>
    <t>OSTATNÍ POŽADAVKY - VYTYČENÍ ING. SÍTÍ</t>
  </si>
  <si>
    <t>-273807093</t>
  </si>
  <si>
    <t>02943</t>
  </si>
  <si>
    <t>OSTATNÍ POŽADAVKY - VYPRACOVÁNÍ RDS</t>
  </si>
  <si>
    <t>-2011376502</t>
  </si>
  <si>
    <t>Poznámka k souboru cen:_x000D_
zahrnuje veškeré náklady spojené s objednatelem požadovanými pracemi</t>
  </si>
  <si>
    <t>02944</t>
  </si>
  <si>
    <t xml:space="preserve">OSTAT POŽADAVKY - DOKUMENTACE SKUTEČ PROVEDENÍ </t>
  </si>
  <si>
    <t>447383565</t>
  </si>
  <si>
    <t>OSTAT POŽADAVKY - DOKUMENTACE SKUTEČ PROVEDENÍ 
Podmínky zpracování dokumentace dle SOD.</t>
  </si>
  <si>
    <t>02945</t>
  </si>
  <si>
    <t>OSTAT POŽADAVKY - GEOMETRICKÝ PLÁN</t>
  </si>
  <si>
    <t>-915586665</t>
  </si>
  <si>
    <t>OSTAT POŽADAVKY - GEOMETRICKÝ PLÁN
Vypracování oddělovacího geometrického plánu po dokončení stavby pro vypořádání majetkoprávních vztahů se sousedními vlastníky.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</si>
  <si>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</si>
  <si>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02991.1</t>
  </si>
  <si>
    <t>OSTATNÍ POŽADAVKY - INFORMAČNÍ TABULE</t>
  </si>
  <si>
    <t>1838821593</t>
  </si>
  <si>
    <t>OSTATNÍ POŽADAVKY - INFORMAČNÍ TABULE
povinná publicita - viz. odkaz na stránky IROP a grafický manuál vzhledu v SOD</t>
  </si>
  <si>
    <t>"označení staveniště s logem IROP v průběhu výstavby (velikost dle graf. manuálu 2,2x2,1m)"1</t>
  </si>
  <si>
    <t>"pamětní deska po dokončení stavby (velikost 0,3x0,4m)"1</t>
  </si>
  <si>
    <t>02991.2</t>
  </si>
  <si>
    <t>-315532503</t>
  </si>
  <si>
    <t xml:space="preserve">OSTATNÍ POŽADAVKY - INFORMAČNÍ TABULE
</t>
  </si>
  <si>
    <t>"Středočeský kraj, omlouváme se za dočasné omezení"2</t>
  </si>
  <si>
    <t>03100</t>
  </si>
  <si>
    <t>ZAŘÍZENÍ STAVENIŠTĚ - ZŘÍZENÍ, PROVOZ, DEMONTÁŽ</t>
  </si>
  <si>
    <t>-420913751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</si>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</sst>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6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81" t="s">
        <v>14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8"/>
      <c r="BE5" s="178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183" t="s">
        <v>17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8"/>
      <c r="BE6" s="179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9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9"/>
      <c r="BS8" s="15" t="s">
        <v>6</v>
      </c>
    </row>
    <row r="9" spans="1:74" s="1" customFormat="1" ht="14.45" customHeight="1">
      <c r="B9" s="18"/>
      <c r="AR9" s="18"/>
      <c r="BE9" s="179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9"/>
      <c r="BS10" s="15" t="s">
        <v>6</v>
      </c>
    </row>
    <row r="11" spans="1:74" s="1" customFormat="1" ht="18.399999999999999" customHeight="1">
      <c r="B11" s="18"/>
      <c r="E11" s="23" t="s">
        <v>21</v>
      </c>
      <c r="AK11" s="25" t="s">
        <v>26</v>
      </c>
      <c r="AN11" s="23" t="s">
        <v>1</v>
      </c>
      <c r="AR11" s="18"/>
      <c r="BE11" s="179"/>
      <c r="BS11" s="15" t="s">
        <v>6</v>
      </c>
    </row>
    <row r="12" spans="1:74" s="1" customFormat="1" ht="6.95" customHeight="1">
      <c r="B12" s="18"/>
      <c r="AR12" s="18"/>
      <c r="BE12" s="179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79"/>
      <c r="BS13" s="15" t="s">
        <v>6</v>
      </c>
    </row>
    <row r="14" spans="1:74" ht="12.75">
      <c r="B14" s="18"/>
      <c r="E14" s="184" t="s">
        <v>28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5" t="s">
        <v>26</v>
      </c>
      <c r="AN14" s="27" t="s">
        <v>28</v>
      </c>
      <c r="AR14" s="18"/>
      <c r="BE14" s="179"/>
      <c r="BS14" s="15" t="s">
        <v>6</v>
      </c>
    </row>
    <row r="15" spans="1:74" s="1" customFormat="1" ht="6.95" customHeight="1">
      <c r="B15" s="18"/>
      <c r="AR15" s="18"/>
      <c r="BE15" s="179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179"/>
      <c r="BS16" s="15" t="s">
        <v>3</v>
      </c>
    </row>
    <row r="17" spans="1:71" s="1" customFormat="1" ht="18.399999999999999" customHeight="1">
      <c r="B17" s="18"/>
      <c r="E17" s="23" t="s">
        <v>21</v>
      </c>
      <c r="AK17" s="25" t="s">
        <v>26</v>
      </c>
      <c r="AN17" s="23" t="s">
        <v>1</v>
      </c>
      <c r="AR17" s="18"/>
      <c r="BE17" s="179"/>
      <c r="BS17" s="15" t="s">
        <v>30</v>
      </c>
    </row>
    <row r="18" spans="1:71" s="1" customFormat="1" ht="6.95" customHeight="1">
      <c r="B18" s="18"/>
      <c r="AR18" s="18"/>
      <c r="BE18" s="179"/>
      <c r="BS18" s="15" t="s">
        <v>6</v>
      </c>
    </row>
    <row r="19" spans="1:71" s="1" customFormat="1" ht="12" customHeight="1">
      <c r="B19" s="18"/>
      <c r="D19" s="25" t="s">
        <v>31</v>
      </c>
      <c r="AK19" s="25" t="s">
        <v>25</v>
      </c>
      <c r="AN19" s="23" t="s">
        <v>1</v>
      </c>
      <c r="AR19" s="18"/>
      <c r="BE19" s="179"/>
      <c r="BS19" s="15" t="s">
        <v>6</v>
      </c>
    </row>
    <row r="20" spans="1:71" s="1" customFormat="1" ht="18.399999999999999" customHeight="1">
      <c r="B20" s="18"/>
      <c r="E20" s="23" t="s">
        <v>21</v>
      </c>
      <c r="AK20" s="25" t="s">
        <v>26</v>
      </c>
      <c r="AN20" s="23" t="s">
        <v>1</v>
      </c>
      <c r="AR20" s="18"/>
      <c r="BE20" s="179"/>
      <c r="BS20" s="15" t="s">
        <v>30</v>
      </c>
    </row>
    <row r="21" spans="1:71" s="1" customFormat="1" ht="6.95" customHeight="1">
      <c r="B21" s="18"/>
      <c r="AR21" s="18"/>
      <c r="BE21" s="179"/>
    </row>
    <row r="22" spans="1:71" s="1" customFormat="1" ht="12" customHeight="1">
      <c r="B22" s="18"/>
      <c r="D22" s="25" t="s">
        <v>32</v>
      </c>
      <c r="AR22" s="18"/>
      <c r="BE22" s="179"/>
    </row>
    <row r="23" spans="1:71" s="1" customFormat="1" ht="16.5" customHeight="1">
      <c r="B23" s="18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8"/>
      <c r="BE23" s="179"/>
    </row>
    <row r="24" spans="1:71" s="1" customFormat="1" ht="6.95" customHeight="1">
      <c r="B24" s="18"/>
      <c r="AR24" s="18"/>
      <c r="BE24" s="179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9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7">
        <f>ROUND(AG94,2)</f>
        <v>0</v>
      </c>
      <c r="AL26" s="188"/>
      <c r="AM26" s="188"/>
      <c r="AN26" s="188"/>
      <c r="AO26" s="188"/>
      <c r="AP26" s="30"/>
      <c r="AQ26" s="30"/>
      <c r="AR26" s="31"/>
      <c r="BE26" s="179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79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89" t="s">
        <v>34</v>
      </c>
      <c r="M28" s="189"/>
      <c r="N28" s="189"/>
      <c r="O28" s="189"/>
      <c r="P28" s="189"/>
      <c r="Q28" s="30"/>
      <c r="R28" s="30"/>
      <c r="S28" s="30"/>
      <c r="T28" s="30"/>
      <c r="U28" s="30"/>
      <c r="V28" s="30"/>
      <c r="W28" s="189" t="s">
        <v>35</v>
      </c>
      <c r="X28" s="189"/>
      <c r="Y28" s="189"/>
      <c r="Z28" s="189"/>
      <c r="AA28" s="189"/>
      <c r="AB28" s="189"/>
      <c r="AC28" s="189"/>
      <c r="AD28" s="189"/>
      <c r="AE28" s="189"/>
      <c r="AF28" s="30"/>
      <c r="AG28" s="30"/>
      <c r="AH28" s="30"/>
      <c r="AI28" s="30"/>
      <c r="AJ28" s="30"/>
      <c r="AK28" s="189" t="s">
        <v>36</v>
      </c>
      <c r="AL28" s="189"/>
      <c r="AM28" s="189"/>
      <c r="AN28" s="189"/>
      <c r="AO28" s="189"/>
      <c r="AP28" s="30"/>
      <c r="AQ28" s="30"/>
      <c r="AR28" s="31"/>
      <c r="BE28" s="179"/>
    </row>
    <row r="29" spans="1:71" s="3" customFormat="1" ht="14.45" customHeight="1">
      <c r="B29" s="35"/>
      <c r="D29" s="25" t="s">
        <v>37</v>
      </c>
      <c r="F29" s="25" t="s">
        <v>38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5"/>
      <c r="BE29" s="180"/>
    </row>
    <row r="30" spans="1:71" s="3" customFormat="1" ht="14.45" customHeight="1">
      <c r="B30" s="35"/>
      <c r="F30" s="25" t="s">
        <v>39</v>
      </c>
      <c r="L30" s="192">
        <v>0.15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5"/>
      <c r="BE30" s="180"/>
    </row>
    <row r="31" spans="1:71" s="3" customFormat="1" ht="14.45" hidden="1" customHeight="1">
      <c r="B31" s="35"/>
      <c r="F31" s="25" t="s">
        <v>40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5"/>
      <c r="BE31" s="180"/>
    </row>
    <row r="32" spans="1:71" s="3" customFormat="1" ht="14.45" hidden="1" customHeight="1">
      <c r="B32" s="35"/>
      <c r="F32" s="25" t="s">
        <v>41</v>
      </c>
      <c r="L32" s="192">
        <v>0.15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5"/>
      <c r="BE32" s="180"/>
    </row>
    <row r="33" spans="1:57" s="3" customFormat="1" ht="14.45" hidden="1" customHeight="1">
      <c r="B33" s="35"/>
      <c r="F33" s="25" t="s">
        <v>42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5"/>
      <c r="BE33" s="180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79"/>
    </row>
    <row r="35" spans="1:57" s="2" customFormat="1" ht="25.9" customHeight="1">
      <c r="A35" s="30"/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3" t="s">
        <v>45</v>
      </c>
      <c r="Y35" s="194"/>
      <c r="Z35" s="194"/>
      <c r="AA35" s="194"/>
      <c r="AB35" s="194"/>
      <c r="AC35" s="38"/>
      <c r="AD35" s="38"/>
      <c r="AE35" s="38"/>
      <c r="AF35" s="38"/>
      <c r="AG35" s="38"/>
      <c r="AH35" s="38"/>
      <c r="AI35" s="38"/>
      <c r="AJ35" s="38"/>
      <c r="AK35" s="195">
        <f>SUM(AK26:AK33)</f>
        <v>0</v>
      </c>
      <c r="AL35" s="194"/>
      <c r="AM35" s="194"/>
      <c r="AN35" s="194"/>
      <c r="AO35" s="196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48</v>
      </c>
      <c r="AI60" s="33"/>
      <c r="AJ60" s="33"/>
      <c r="AK60" s="33"/>
      <c r="AL60" s="33"/>
      <c r="AM60" s="43" t="s">
        <v>49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48</v>
      </c>
      <c r="AI75" s="33"/>
      <c r="AJ75" s="33"/>
      <c r="AK75" s="33"/>
      <c r="AL75" s="33"/>
      <c r="AM75" s="43" t="s">
        <v>49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201723</v>
      </c>
      <c r="AR84" s="49"/>
    </row>
    <row r="85" spans="1:91" s="5" customFormat="1" ht="36.950000000000003" customHeight="1">
      <c r="B85" s="50"/>
      <c r="C85" s="51" t="s">
        <v>16</v>
      </c>
      <c r="L85" s="197" t="str">
        <f>K6</f>
        <v>II/329 Plaňany - Radim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99" t="str">
        <f>IF(AN8= "","",AN8)</f>
        <v>25. 1. 2018</v>
      </c>
      <c r="AN87" s="19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00" t="str">
        <f>IF(E17="","",E17)</f>
        <v xml:space="preserve"> </v>
      </c>
      <c r="AN89" s="201"/>
      <c r="AO89" s="201"/>
      <c r="AP89" s="201"/>
      <c r="AQ89" s="30"/>
      <c r="AR89" s="31"/>
      <c r="AS89" s="202" t="s">
        <v>53</v>
      </c>
      <c r="AT89" s="203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31</v>
      </c>
      <c r="AJ90" s="30"/>
      <c r="AK90" s="30"/>
      <c r="AL90" s="30"/>
      <c r="AM90" s="200" t="str">
        <f>IF(E20="","",E20)</f>
        <v xml:space="preserve"> </v>
      </c>
      <c r="AN90" s="201"/>
      <c r="AO90" s="201"/>
      <c r="AP90" s="201"/>
      <c r="AQ90" s="30"/>
      <c r="AR90" s="31"/>
      <c r="AS90" s="204"/>
      <c r="AT90" s="205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4"/>
      <c r="AT91" s="205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06" t="s">
        <v>54</v>
      </c>
      <c r="D92" s="207"/>
      <c r="E92" s="207"/>
      <c r="F92" s="207"/>
      <c r="G92" s="207"/>
      <c r="H92" s="58"/>
      <c r="I92" s="208" t="s">
        <v>55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56</v>
      </c>
      <c r="AH92" s="207"/>
      <c r="AI92" s="207"/>
      <c r="AJ92" s="207"/>
      <c r="AK92" s="207"/>
      <c r="AL92" s="207"/>
      <c r="AM92" s="207"/>
      <c r="AN92" s="208" t="s">
        <v>57</v>
      </c>
      <c r="AO92" s="207"/>
      <c r="AP92" s="210"/>
      <c r="AQ92" s="59" t="s">
        <v>58</v>
      </c>
      <c r="AR92" s="31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4">
        <f>ROUND(SUM(AG95:AG97),2)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0" t="s">
        <v>1</v>
      </c>
      <c r="AR94" s="66"/>
      <c r="AS94" s="71">
        <f>ROUND(SUM(AS95:AS97),2)</f>
        <v>0</v>
      </c>
      <c r="AT94" s="72">
        <f>ROUND(SUM(AV94:AW94),2)</f>
        <v>0</v>
      </c>
      <c r="AU94" s="73">
        <f>ROUND(SUM(AU95:AU97),5)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ROUND(SUM(AZ95:AZ97),2)</f>
        <v>0</v>
      </c>
      <c r="BA94" s="72">
        <f>ROUND(SUM(BA95:BA97),2)</f>
        <v>0</v>
      </c>
      <c r="BB94" s="72">
        <f>ROUND(SUM(BB95:BB97),2)</f>
        <v>0</v>
      </c>
      <c r="BC94" s="72">
        <f>ROUND(SUM(BC95:BC97),2)</f>
        <v>0</v>
      </c>
      <c r="BD94" s="74">
        <f>ROUND(SUM(BD95:BD97),2)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7" customFormat="1" ht="16.5" customHeight="1">
      <c r="A95" s="77" t="s">
        <v>77</v>
      </c>
      <c r="B95" s="78"/>
      <c r="C95" s="79"/>
      <c r="D95" s="213" t="s">
        <v>78</v>
      </c>
      <c r="E95" s="213"/>
      <c r="F95" s="213"/>
      <c r="G95" s="213"/>
      <c r="H95" s="213"/>
      <c r="I95" s="80"/>
      <c r="J95" s="213" t="s">
        <v>79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'SO 101 - Oprava komunikace'!J30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81" t="s">
        <v>80</v>
      </c>
      <c r="AR95" s="78"/>
      <c r="AS95" s="82">
        <v>0</v>
      </c>
      <c r="AT95" s="83">
        <f>ROUND(SUM(AV95:AW95),2)</f>
        <v>0</v>
      </c>
      <c r="AU95" s="84">
        <f>'SO 101 - Oprava komunikace'!P122</f>
        <v>0</v>
      </c>
      <c r="AV95" s="83">
        <f>'SO 101 - Oprava komunikace'!J33</f>
        <v>0</v>
      </c>
      <c r="AW95" s="83">
        <f>'SO 101 - Oprava komunikace'!J34</f>
        <v>0</v>
      </c>
      <c r="AX95" s="83">
        <f>'SO 101 - Oprava komunikace'!J35</f>
        <v>0</v>
      </c>
      <c r="AY95" s="83">
        <f>'SO 101 - Oprava komunikace'!J36</f>
        <v>0</v>
      </c>
      <c r="AZ95" s="83">
        <f>'SO 101 - Oprava komunikace'!F33</f>
        <v>0</v>
      </c>
      <c r="BA95" s="83">
        <f>'SO 101 - Oprava komunikace'!F34</f>
        <v>0</v>
      </c>
      <c r="BB95" s="83">
        <f>'SO 101 - Oprava komunikace'!F35</f>
        <v>0</v>
      </c>
      <c r="BC95" s="83">
        <f>'SO 101 - Oprava komunikace'!F36</f>
        <v>0</v>
      </c>
      <c r="BD95" s="85">
        <f>'SO 101 - Oprava komunikace'!F37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7" customFormat="1" ht="16.5" customHeight="1">
      <c r="A96" s="77" t="s">
        <v>77</v>
      </c>
      <c r="B96" s="78"/>
      <c r="C96" s="79"/>
      <c r="D96" s="213" t="s">
        <v>84</v>
      </c>
      <c r="E96" s="213"/>
      <c r="F96" s="213"/>
      <c r="G96" s="213"/>
      <c r="H96" s="213"/>
      <c r="I96" s="80"/>
      <c r="J96" s="213" t="s">
        <v>79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1">
        <f>'SO 102 - Oprava komunikace'!J30</f>
        <v>0</v>
      </c>
      <c r="AH96" s="212"/>
      <c r="AI96" s="212"/>
      <c r="AJ96" s="212"/>
      <c r="AK96" s="212"/>
      <c r="AL96" s="212"/>
      <c r="AM96" s="212"/>
      <c r="AN96" s="211">
        <f>SUM(AG96,AT96)</f>
        <v>0</v>
      </c>
      <c r="AO96" s="212"/>
      <c r="AP96" s="212"/>
      <c r="AQ96" s="81" t="s">
        <v>80</v>
      </c>
      <c r="AR96" s="78"/>
      <c r="AS96" s="82">
        <v>0</v>
      </c>
      <c r="AT96" s="83">
        <f>ROUND(SUM(AV96:AW96),2)</f>
        <v>0</v>
      </c>
      <c r="AU96" s="84">
        <f>'SO 102 - Oprava komunikace'!P120</f>
        <v>0</v>
      </c>
      <c r="AV96" s="83">
        <f>'SO 102 - Oprava komunikace'!J33</f>
        <v>0</v>
      </c>
      <c r="AW96" s="83">
        <f>'SO 102 - Oprava komunikace'!J34</f>
        <v>0</v>
      </c>
      <c r="AX96" s="83">
        <f>'SO 102 - Oprava komunikace'!J35</f>
        <v>0</v>
      </c>
      <c r="AY96" s="83">
        <f>'SO 102 - Oprava komunikace'!J36</f>
        <v>0</v>
      </c>
      <c r="AZ96" s="83">
        <f>'SO 102 - Oprava komunikace'!F33</f>
        <v>0</v>
      </c>
      <c r="BA96" s="83">
        <f>'SO 102 - Oprava komunikace'!F34</f>
        <v>0</v>
      </c>
      <c r="BB96" s="83">
        <f>'SO 102 - Oprava komunikace'!F35</f>
        <v>0</v>
      </c>
      <c r="BC96" s="83">
        <f>'SO 102 - Oprava komunikace'!F36</f>
        <v>0</v>
      </c>
      <c r="BD96" s="85">
        <f>'SO 102 - Oprava komunikace'!F37</f>
        <v>0</v>
      </c>
      <c r="BT96" s="86" t="s">
        <v>81</v>
      </c>
      <c r="BV96" s="86" t="s">
        <v>75</v>
      </c>
      <c r="BW96" s="86" t="s">
        <v>85</v>
      </c>
      <c r="BX96" s="86" t="s">
        <v>4</v>
      </c>
      <c r="CL96" s="86" t="s">
        <v>1</v>
      </c>
      <c r="CM96" s="86" t="s">
        <v>83</v>
      </c>
    </row>
    <row r="97" spans="1:91" s="7" customFormat="1" ht="16.5" customHeight="1">
      <c r="A97" s="77" t="s">
        <v>77</v>
      </c>
      <c r="B97" s="78"/>
      <c r="C97" s="79"/>
      <c r="D97" s="213" t="s">
        <v>86</v>
      </c>
      <c r="E97" s="213"/>
      <c r="F97" s="213"/>
      <c r="G97" s="213"/>
      <c r="H97" s="213"/>
      <c r="I97" s="80"/>
      <c r="J97" s="213" t="s">
        <v>87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1">
        <f>'SO 000 - Vedlejší rozpočt...'!J30</f>
        <v>0</v>
      </c>
      <c r="AH97" s="212"/>
      <c r="AI97" s="212"/>
      <c r="AJ97" s="212"/>
      <c r="AK97" s="212"/>
      <c r="AL97" s="212"/>
      <c r="AM97" s="212"/>
      <c r="AN97" s="211">
        <f>SUM(AG97,AT97)</f>
        <v>0</v>
      </c>
      <c r="AO97" s="212"/>
      <c r="AP97" s="212"/>
      <c r="AQ97" s="81" t="s">
        <v>80</v>
      </c>
      <c r="AR97" s="78"/>
      <c r="AS97" s="87">
        <v>0</v>
      </c>
      <c r="AT97" s="88">
        <f>ROUND(SUM(AV97:AW97),2)</f>
        <v>0</v>
      </c>
      <c r="AU97" s="89">
        <f>'SO 000 - Vedlejší rozpočt...'!P117</f>
        <v>0</v>
      </c>
      <c r="AV97" s="88">
        <f>'SO 000 - Vedlejší rozpočt...'!J33</f>
        <v>0</v>
      </c>
      <c r="AW97" s="88">
        <f>'SO 000 - Vedlejší rozpočt...'!J34</f>
        <v>0</v>
      </c>
      <c r="AX97" s="88">
        <f>'SO 000 - Vedlejší rozpočt...'!J35</f>
        <v>0</v>
      </c>
      <c r="AY97" s="88">
        <f>'SO 000 - Vedlejší rozpočt...'!J36</f>
        <v>0</v>
      </c>
      <c r="AZ97" s="88">
        <f>'SO 000 - Vedlejší rozpočt...'!F33</f>
        <v>0</v>
      </c>
      <c r="BA97" s="88">
        <f>'SO 000 - Vedlejší rozpočt...'!F34</f>
        <v>0</v>
      </c>
      <c r="BB97" s="88">
        <f>'SO 000 - Vedlejší rozpočt...'!F35</f>
        <v>0</v>
      </c>
      <c r="BC97" s="88">
        <f>'SO 000 - Vedlejší rozpočt...'!F36</f>
        <v>0</v>
      </c>
      <c r="BD97" s="90">
        <f>'SO 000 - Vedlejší rozpočt...'!F37</f>
        <v>0</v>
      </c>
      <c r="BT97" s="86" t="s">
        <v>81</v>
      </c>
      <c r="BV97" s="86" t="s">
        <v>75</v>
      </c>
      <c r="BW97" s="86" t="s">
        <v>88</v>
      </c>
      <c r="BX97" s="86" t="s">
        <v>4</v>
      </c>
      <c r="CL97" s="86" t="s">
        <v>1</v>
      </c>
      <c r="CM97" s="86" t="s">
        <v>83</v>
      </c>
    </row>
    <row r="98" spans="1:91" s="2" customFormat="1" ht="30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  <row r="99" spans="1:9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31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Oprava komunikace'!C2" display="/"/>
    <hyperlink ref="A96" location="'SO 102 - Oprava komunikace'!C2" display="/"/>
    <hyperlink ref="A97" location="'SO 000 - Vedlejší rozpoč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82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89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17" t="str">
        <f>'Rekapitulace stavby'!K6</f>
        <v>II/329 Plaňany - Radim</v>
      </c>
      <c r="F7" s="218"/>
      <c r="G7" s="218"/>
      <c r="H7" s="218"/>
      <c r="L7" s="18"/>
    </row>
    <row r="8" spans="1:46" s="2" customFormat="1" ht="12" customHeight="1">
      <c r="A8" s="30"/>
      <c r="B8" s="31"/>
      <c r="C8" s="30"/>
      <c r="D8" s="25" t="s">
        <v>90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97" t="s">
        <v>91</v>
      </c>
      <c r="F9" s="219"/>
      <c r="G9" s="219"/>
      <c r="H9" s="21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25. 1. 2018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0" t="str">
        <f>'Rekapitulace stavby'!E14</f>
        <v>Vyplň údaj</v>
      </c>
      <c r="F18" s="181"/>
      <c r="G18" s="181"/>
      <c r="H18" s="181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186" t="s">
        <v>1</v>
      </c>
      <c r="F27" s="186"/>
      <c r="G27" s="186"/>
      <c r="H27" s="18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ROUND((SUM(BE122:BE302)),  2)</f>
        <v>0</v>
      </c>
      <c r="G33" s="30"/>
      <c r="H33" s="30"/>
      <c r="I33" s="98">
        <v>0.21</v>
      </c>
      <c r="J33" s="97">
        <f>ROUND(((SUM(BE122:BE302))*I33),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ROUND((SUM(BF122:BF302)),  2)</f>
        <v>0</v>
      </c>
      <c r="G34" s="30"/>
      <c r="H34" s="30"/>
      <c r="I34" s="98">
        <v>0.15</v>
      </c>
      <c r="J34" s="97">
        <f>ROUND(((SUM(BF122:BF302))*I34),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ROUND((SUM(BG122:BG302)),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ROUND((SUM(BH122:BH302)),  2)</f>
        <v>0</v>
      </c>
      <c r="G36" s="30"/>
      <c r="H36" s="30"/>
      <c r="I36" s="98">
        <v>0.15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ROUND((SUM(BI122:BI302)),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17" t="str">
        <f>E7</f>
        <v>II/329 Plaňany - Radim</v>
      </c>
      <c r="F85" s="218"/>
      <c r="G85" s="218"/>
      <c r="H85" s="21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90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97" t="str">
        <f>E9</f>
        <v>SO 101 - Oprava komunikace</v>
      </c>
      <c r="F87" s="219"/>
      <c r="G87" s="219"/>
      <c r="H87" s="21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25. 1. 2018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93</v>
      </c>
      <c r="D94" s="99"/>
      <c r="E94" s="99"/>
      <c r="F94" s="99"/>
      <c r="G94" s="99"/>
      <c r="H94" s="99"/>
      <c r="I94" s="99"/>
      <c r="J94" s="108" t="s">
        <v>94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95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96</v>
      </c>
    </row>
    <row r="97" spans="1:31" s="9" customFormat="1" ht="24.95" customHeight="1">
      <c r="B97" s="110"/>
      <c r="D97" s="111" t="s">
        <v>97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1:31" s="10" customFormat="1" ht="19.899999999999999" customHeight="1">
      <c r="B98" s="114"/>
      <c r="D98" s="115" t="s">
        <v>98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10" customFormat="1" ht="19.899999999999999" customHeight="1">
      <c r="B99" s="114"/>
      <c r="D99" s="115" t="s">
        <v>99</v>
      </c>
      <c r="E99" s="116"/>
      <c r="F99" s="116"/>
      <c r="G99" s="116"/>
      <c r="H99" s="116"/>
      <c r="I99" s="116"/>
      <c r="J99" s="117">
        <f>J194</f>
        <v>0</v>
      </c>
      <c r="L99" s="114"/>
    </row>
    <row r="100" spans="1:31" s="10" customFormat="1" ht="19.899999999999999" customHeight="1">
      <c r="B100" s="114"/>
      <c r="D100" s="115" t="s">
        <v>100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1:31" s="10" customFormat="1" ht="19.899999999999999" customHeight="1">
      <c r="B101" s="114"/>
      <c r="D101" s="115" t="s">
        <v>101</v>
      </c>
      <c r="E101" s="116"/>
      <c r="F101" s="116"/>
      <c r="G101" s="116"/>
      <c r="H101" s="116"/>
      <c r="I101" s="116"/>
      <c r="J101" s="117">
        <f>J241</f>
        <v>0</v>
      </c>
      <c r="L101" s="114"/>
    </row>
    <row r="102" spans="1:31" s="9" customFormat="1" ht="24.95" customHeight="1">
      <c r="B102" s="110"/>
      <c r="D102" s="111" t="s">
        <v>102</v>
      </c>
      <c r="E102" s="112"/>
      <c r="F102" s="112"/>
      <c r="G102" s="112"/>
      <c r="H102" s="112"/>
      <c r="I102" s="112"/>
      <c r="J102" s="113">
        <f>J289</f>
        <v>0</v>
      </c>
      <c r="L102" s="110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103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17" t="str">
        <f>E7</f>
        <v>II/329 Plaňany - Radim</v>
      </c>
      <c r="F112" s="218"/>
      <c r="G112" s="218"/>
      <c r="H112" s="218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90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197" t="str">
        <f>E9</f>
        <v>SO 101 - Oprava komunikace</v>
      </c>
      <c r="F114" s="219"/>
      <c r="G114" s="219"/>
      <c r="H114" s="219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0"/>
      <c r="E116" s="30"/>
      <c r="F116" s="23" t="str">
        <f>F12</f>
        <v xml:space="preserve"> </v>
      </c>
      <c r="G116" s="30"/>
      <c r="H116" s="30"/>
      <c r="I116" s="25" t="s">
        <v>22</v>
      </c>
      <c r="J116" s="53" t="str">
        <f>IF(J12="","",J12)</f>
        <v>25. 1. 2018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0"/>
      <c r="E118" s="30"/>
      <c r="F118" s="23" t="str">
        <f>E15</f>
        <v xml:space="preserve"> </v>
      </c>
      <c r="G118" s="30"/>
      <c r="H118" s="30"/>
      <c r="I118" s="25" t="s">
        <v>29</v>
      </c>
      <c r="J118" s="28" t="str">
        <f>E21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27</v>
      </c>
      <c r="D119" s="30"/>
      <c r="E119" s="30"/>
      <c r="F119" s="23" t="str">
        <f>IF(E18="","",E18)</f>
        <v>Vyplň údaj</v>
      </c>
      <c r="G119" s="30"/>
      <c r="H119" s="30"/>
      <c r="I119" s="25" t="s">
        <v>31</v>
      </c>
      <c r="J119" s="28" t="str">
        <f>E24</f>
        <v xml:space="preserve"> 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18"/>
      <c r="B121" s="119"/>
      <c r="C121" s="120" t="s">
        <v>104</v>
      </c>
      <c r="D121" s="121" t="s">
        <v>58</v>
      </c>
      <c r="E121" s="121" t="s">
        <v>54</v>
      </c>
      <c r="F121" s="121" t="s">
        <v>55</v>
      </c>
      <c r="G121" s="121" t="s">
        <v>105</v>
      </c>
      <c r="H121" s="121" t="s">
        <v>106</v>
      </c>
      <c r="I121" s="121" t="s">
        <v>107</v>
      </c>
      <c r="J121" s="122" t="s">
        <v>94</v>
      </c>
      <c r="K121" s="123" t="s">
        <v>108</v>
      </c>
      <c r="L121" s="124"/>
      <c r="M121" s="60" t="s">
        <v>1</v>
      </c>
      <c r="N121" s="61" t="s">
        <v>37</v>
      </c>
      <c r="O121" s="61" t="s">
        <v>109</v>
      </c>
      <c r="P121" s="61" t="s">
        <v>110</v>
      </c>
      <c r="Q121" s="61" t="s">
        <v>111</v>
      </c>
      <c r="R121" s="61" t="s">
        <v>112</v>
      </c>
      <c r="S121" s="61" t="s">
        <v>113</v>
      </c>
      <c r="T121" s="62" t="s">
        <v>114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30"/>
      <c r="B122" s="31"/>
      <c r="C122" s="67" t="s">
        <v>115</v>
      </c>
      <c r="D122" s="30"/>
      <c r="E122" s="30"/>
      <c r="F122" s="30"/>
      <c r="G122" s="30"/>
      <c r="H122" s="30"/>
      <c r="I122" s="30"/>
      <c r="J122" s="125">
        <f>BK122</f>
        <v>0</v>
      </c>
      <c r="K122" s="30"/>
      <c r="L122" s="31"/>
      <c r="M122" s="63"/>
      <c r="N122" s="54"/>
      <c r="O122" s="64"/>
      <c r="P122" s="126">
        <f>P123+P289</f>
        <v>0</v>
      </c>
      <c r="Q122" s="64"/>
      <c r="R122" s="126">
        <f>R123+R289</f>
        <v>0</v>
      </c>
      <c r="S122" s="64"/>
      <c r="T122" s="127">
        <f>T123+T289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72</v>
      </c>
      <c r="AU122" s="15" t="s">
        <v>96</v>
      </c>
      <c r="BK122" s="128">
        <f>BK123+BK289</f>
        <v>0</v>
      </c>
    </row>
    <row r="123" spans="1:65" s="12" customFormat="1" ht="25.9" customHeight="1">
      <c r="B123" s="129"/>
      <c r="D123" s="130" t="s">
        <v>72</v>
      </c>
      <c r="E123" s="131" t="s">
        <v>116</v>
      </c>
      <c r="F123" s="131" t="s">
        <v>117</v>
      </c>
      <c r="I123" s="132"/>
      <c r="J123" s="133">
        <f>BK123</f>
        <v>0</v>
      </c>
      <c r="L123" s="129"/>
      <c r="M123" s="134"/>
      <c r="N123" s="135"/>
      <c r="O123" s="135"/>
      <c r="P123" s="136">
        <f>P124+P194+P202+P241</f>
        <v>0</v>
      </c>
      <c r="Q123" s="135"/>
      <c r="R123" s="136">
        <f>R124+R194+R202+R241</f>
        <v>0</v>
      </c>
      <c r="S123" s="135"/>
      <c r="T123" s="137">
        <f>T124+T194+T202+T241</f>
        <v>0</v>
      </c>
      <c r="AR123" s="130" t="s">
        <v>81</v>
      </c>
      <c r="AT123" s="138" t="s">
        <v>72</v>
      </c>
      <c r="AU123" s="138" t="s">
        <v>73</v>
      </c>
      <c r="AY123" s="130" t="s">
        <v>118</v>
      </c>
      <c r="BK123" s="139">
        <f>BK124+BK194+BK202+BK241</f>
        <v>0</v>
      </c>
    </row>
    <row r="124" spans="1:65" s="12" customFormat="1" ht="22.9" customHeight="1">
      <c r="B124" s="129"/>
      <c r="D124" s="130" t="s">
        <v>72</v>
      </c>
      <c r="E124" s="140" t="s">
        <v>81</v>
      </c>
      <c r="F124" s="140" t="s">
        <v>119</v>
      </c>
      <c r="I124" s="132"/>
      <c r="J124" s="141">
        <f>BK124</f>
        <v>0</v>
      </c>
      <c r="L124" s="129"/>
      <c r="M124" s="134"/>
      <c r="N124" s="135"/>
      <c r="O124" s="135"/>
      <c r="P124" s="136">
        <f>SUM(P125:P193)</f>
        <v>0</v>
      </c>
      <c r="Q124" s="135"/>
      <c r="R124" s="136">
        <f>SUM(R125:R193)</f>
        <v>0</v>
      </c>
      <c r="S124" s="135"/>
      <c r="T124" s="137">
        <f>SUM(T125:T193)</f>
        <v>0</v>
      </c>
      <c r="AR124" s="130" t="s">
        <v>81</v>
      </c>
      <c r="AT124" s="138" t="s">
        <v>72</v>
      </c>
      <c r="AU124" s="138" t="s">
        <v>81</v>
      </c>
      <c r="AY124" s="130" t="s">
        <v>118</v>
      </c>
      <c r="BK124" s="139">
        <f>SUM(BK125:BK193)</f>
        <v>0</v>
      </c>
    </row>
    <row r="125" spans="1:65" s="2" customFormat="1" ht="16.5" customHeight="1">
      <c r="A125" s="30"/>
      <c r="B125" s="142"/>
      <c r="C125" s="143" t="s">
        <v>81</v>
      </c>
      <c r="D125" s="143" t="s">
        <v>120</v>
      </c>
      <c r="E125" s="144" t="s">
        <v>121</v>
      </c>
      <c r="F125" s="145" t="s">
        <v>122</v>
      </c>
      <c r="G125" s="146" t="s">
        <v>123</v>
      </c>
      <c r="H125" s="147">
        <v>699.2</v>
      </c>
      <c r="I125" s="148"/>
      <c r="J125" s="149">
        <f>ROUND(I125*H125,2)</f>
        <v>0</v>
      </c>
      <c r="K125" s="150"/>
      <c r="L125" s="31"/>
      <c r="M125" s="151" t="s">
        <v>1</v>
      </c>
      <c r="N125" s="152" t="s">
        <v>38</v>
      </c>
      <c r="O125" s="56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124</v>
      </c>
      <c r="AT125" s="155" t="s">
        <v>120</v>
      </c>
      <c r="AU125" s="155" t="s">
        <v>83</v>
      </c>
      <c r="AY125" s="15" t="s">
        <v>118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5" t="s">
        <v>81</v>
      </c>
      <c r="BK125" s="156">
        <f>ROUND(I125*H125,2)</f>
        <v>0</v>
      </c>
      <c r="BL125" s="15" t="s">
        <v>124</v>
      </c>
      <c r="BM125" s="155" t="s">
        <v>125</v>
      </c>
    </row>
    <row r="126" spans="1:65" s="2" customFormat="1" ht="11.25">
      <c r="A126" s="30"/>
      <c r="B126" s="31"/>
      <c r="C126" s="30"/>
      <c r="D126" s="157" t="s">
        <v>126</v>
      </c>
      <c r="E126" s="30"/>
      <c r="F126" s="158" t="s">
        <v>122</v>
      </c>
      <c r="G126" s="30"/>
      <c r="H126" s="30"/>
      <c r="I126" s="159"/>
      <c r="J126" s="30"/>
      <c r="K126" s="30"/>
      <c r="L126" s="31"/>
      <c r="M126" s="160"/>
      <c r="N126" s="161"/>
      <c r="O126" s="56"/>
      <c r="P126" s="56"/>
      <c r="Q126" s="56"/>
      <c r="R126" s="56"/>
      <c r="S126" s="56"/>
      <c r="T126" s="57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126</v>
      </c>
      <c r="AU126" s="15" t="s">
        <v>83</v>
      </c>
    </row>
    <row r="127" spans="1:65" s="2" customFormat="1" ht="29.25">
      <c r="A127" s="30"/>
      <c r="B127" s="31"/>
      <c r="C127" s="30"/>
      <c r="D127" s="157" t="s">
        <v>127</v>
      </c>
      <c r="E127" s="30"/>
      <c r="F127" s="162" t="s">
        <v>128</v>
      </c>
      <c r="G127" s="30"/>
      <c r="H127" s="30"/>
      <c r="I127" s="159"/>
      <c r="J127" s="30"/>
      <c r="K127" s="30"/>
      <c r="L127" s="31"/>
      <c r="M127" s="160"/>
      <c r="N127" s="161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127</v>
      </c>
      <c r="AU127" s="15" t="s">
        <v>83</v>
      </c>
    </row>
    <row r="128" spans="1:65" s="13" customFormat="1" ht="11.25">
      <c r="B128" s="163"/>
      <c r="D128" s="157" t="s">
        <v>129</v>
      </c>
      <c r="E128" s="164" t="s">
        <v>1</v>
      </c>
      <c r="F128" s="165" t="s">
        <v>130</v>
      </c>
      <c r="H128" s="166">
        <v>699.2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4" t="s">
        <v>129</v>
      </c>
      <c r="AU128" s="164" t="s">
        <v>83</v>
      </c>
      <c r="AV128" s="13" t="s">
        <v>83</v>
      </c>
      <c r="AW128" s="13" t="s">
        <v>30</v>
      </c>
      <c r="AX128" s="13" t="s">
        <v>81</v>
      </c>
      <c r="AY128" s="164" t="s">
        <v>118</v>
      </c>
    </row>
    <row r="129" spans="1:65" s="2" customFormat="1" ht="21.75" customHeight="1">
      <c r="A129" s="30"/>
      <c r="B129" s="142"/>
      <c r="C129" s="143" t="s">
        <v>83</v>
      </c>
      <c r="D129" s="143" t="s">
        <v>120</v>
      </c>
      <c r="E129" s="144" t="s">
        <v>131</v>
      </c>
      <c r="F129" s="145" t="s">
        <v>132</v>
      </c>
      <c r="G129" s="146" t="s">
        <v>133</v>
      </c>
      <c r="H129" s="147">
        <v>958.48</v>
      </c>
      <c r="I129" s="148"/>
      <c r="J129" s="149">
        <f>ROUND(I129*H129,2)</f>
        <v>0</v>
      </c>
      <c r="K129" s="150"/>
      <c r="L129" s="31"/>
      <c r="M129" s="151" t="s">
        <v>1</v>
      </c>
      <c r="N129" s="152" t="s">
        <v>38</v>
      </c>
      <c r="O129" s="56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5" t="s">
        <v>124</v>
      </c>
      <c r="AT129" s="155" t="s">
        <v>120</v>
      </c>
      <c r="AU129" s="155" t="s">
        <v>83</v>
      </c>
      <c r="AY129" s="15" t="s">
        <v>118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5" t="s">
        <v>81</v>
      </c>
      <c r="BK129" s="156">
        <f>ROUND(I129*H129,2)</f>
        <v>0</v>
      </c>
      <c r="BL129" s="15" t="s">
        <v>124</v>
      </c>
      <c r="BM129" s="155" t="s">
        <v>134</v>
      </c>
    </row>
    <row r="130" spans="1:65" s="2" customFormat="1" ht="78">
      <c r="A130" s="30"/>
      <c r="B130" s="31"/>
      <c r="C130" s="30"/>
      <c r="D130" s="157" t="s">
        <v>126</v>
      </c>
      <c r="E130" s="30"/>
      <c r="F130" s="158" t="s">
        <v>135</v>
      </c>
      <c r="G130" s="30"/>
      <c r="H130" s="30"/>
      <c r="I130" s="159"/>
      <c r="J130" s="30"/>
      <c r="K130" s="30"/>
      <c r="L130" s="31"/>
      <c r="M130" s="160"/>
      <c r="N130" s="161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126</v>
      </c>
      <c r="AU130" s="15" t="s">
        <v>83</v>
      </c>
    </row>
    <row r="131" spans="1:65" s="2" customFormat="1" ht="68.25">
      <c r="A131" s="30"/>
      <c r="B131" s="31"/>
      <c r="C131" s="30"/>
      <c r="D131" s="157" t="s">
        <v>127</v>
      </c>
      <c r="E131" s="30"/>
      <c r="F131" s="162" t="s">
        <v>136</v>
      </c>
      <c r="G131" s="30"/>
      <c r="H131" s="30"/>
      <c r="I131" s="159"/>
      <c r="J131" s="30"/>
      <c r="K131" s="30"/>
      <c r="L131" s="31"/>
      <c r="M131" s="160"/>
      <c r="N131" s="161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127</v>
      </c>
      <c r="AU131" s="15" t="s">
        <v>83</v>
      </c>
    </row>
    <row r="132" spans="1:65" s="13" customFormat="1" ht="11.25">
      <c r="B132" s="163"/>
      <c r="D132" s="157" t="s">
        <v>129</v>
      </c>
      <c r="E132" s="164" t="s">
        <v>1</v>
      </c>
      <c r="F132" s="165" t="s">
        <v>137</v>
      </c>
      <c r="H132" s="166">
        <v>514.14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4" t="s">
        <v>129</v>
      </c>
      <c r="AU132" s="164" t="s">
        <v>83</v>
      </c>
      <c r="AV132" s="13" t="s">
        <v>83</v>
      </c>
      <c r="AW132" s="13" t="s">
        <v>30</v>
      </c>
      <c r="AX132" s="13" t="s">
        <v>73</v>
      </c>
      <c r="AY132" s="164" t="s">
        <v>118</v>
      </c>
    </row>
    <row r="133" spans="1:65" s="13" customFormat="1" ht="11.25">
      <c r="B133" s="163"/>
      <c r="D133" s="157" t="s">
        <v>129</v>
      </c>
      <c r="E133" s="164" t="s">
        <v>1</v>
      </c>
      <c r="F133" s="165" t="s">
        <v>138</v>
      </c>
      <c r="H133" s="166">
        <v>163.6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129</v>
      </c>
      <c r="AU133" s="164" t="s">
        <v>83</v>
      </c>
      <c r="AV133" s="13" t="s">
        <v>83</v>
      </c>
      <c r="AW133" s="13" t="s">
        <v>30</v>
      </c>
      <c r="AX133" s="13" t="s">
        <v>73</v>
      </c>
      <c r="AY133" s="164" t="s">
        <v>118</v>
      </c>
    </row>
    <row r="134" spans="1:65" s="13" customFormat="1" ht="11.25">
      <c r="B134" s="163"/>
      <c r="D134" s="157" t="s">
        <v>129</v>
      </c>
      <c r="E134" s="164" t="s">
        <v>1</v>
      </c>
      <c r="F134" s="165" t="s">
        <v>139</v>
      </c>
      <c r="H134" s="166">
        <v>266.7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4" t="s">
        <v>129</v>
      </c>
      <c r="AU134" s="164" t="s">
        <v>83</v>
      </c>
      <c r="AV134" s="13" t="s">
        <v>83</v>
      </c>
      <c r="AW134" s="13" t="s">
        <v>30</v>
      </c>
      <c r="AX134" s="13" t="s">
        <v>73</v>
      </c>
      <c r="AY134" s="164" t="s">
        <v>118</v>
      </c>
    </row>
    <row r="135" spans="1:65" s="13" customFormat="1" ht="11.25">
      <c r="B135" s="163"/>
      <c r="D135" s="157" t="s">
        <v>129</v>
      </c>
      <c r="E135" s="164" t="s">
        <v>1</v>
      </c>
      <c r="F135" s="165" t="s">
        <v>140</v>
      </c>
      <c r="H135" s="166">
        <v>14.04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4" t="s">
        <v>129</v>
      </c>
      <c r="AU135" s="164" t="s">
        <v>83</v>
      </c>
      <c r="AV135" s="13" t="s">
        <v>83</v>
      </c>
      <c r="AW135" s="13" t="s">
        <v>30</v>
      </c>
      <c r="AX135" s="13" t="s">
        <v>73</v>
      </c>
      <c r="AY135" s="164" t="s">
        <v>118</v>
      </c>
    </row>
    <row r="136" spans="1:65" s="2" customFormat="1" ht="21.75" customHeight="1">
      <c r="A136" s="30"/>
      <c r="B136" s="142"/>
      <c r="C136" s="143" t="s">
        <v>141</v>
      </c>
      <c r="D136" s="143" t="s">
        <v>120</v>
      </c>
      <c r="E136" s="144" t="s">
        <v>142</v>
      </c>
      <c r="F136" s="145" t="s">
        <v>132</v>
      </c>
      <c r="G136" s="146" t="s">
        <v>133</v>
      </c>
      <c r="H136" s="147">
        <v>411.84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38</v>
      </c>
      <c r="O136" s="56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5" t="s">
        <v>124</v>
      </c>
      <c r="AT136" s="155" t="s">
        <v>120</v>
      </c>
      <c r="AU136" s="155" t="s">
        <v>83</v>
      </c>
      <c r="AY136" s="15" t="s">
        <v>118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5" t="s">
        <v>81</v>
      </c>
      <c r="BK136" s="156">
        <f>ROUND(I136*H136,2)</f>
        <v>0</v>
      </c>
      <c r="BL136" s="15" t="s">
        <v>124</v>
      </c>
      <c r="BM136" s="155" t="s">
        <v>143</v>
      </c>
    </row>
    <row r="137" spans="1:65" s="2" customFormat="1" ht="87.75">
      <c r="A137" s="30"/>
      <c r="B137" s="31"/>
      <c r="C137" s="30"/>
      <c r="D137" s="157" t="s">
        <v>126</v>
      </c>
      <c r="E137" s="30"/>
      <c r="F137" s="158" t="s">
        <v>144</v>
      </c>
      <c r="G137" s="30"/>
      <c r="H137" s="30"/>
      <c r="I137" s="159"/>
      <c r="J137" s="30"/>
      <c r="K137" s="30"/>
      <c r="L137" s="31"/>
      <c r="M137" s="160"/>
      <c r="N137" s="161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126</v>
      </c>
      <c r="AU137" s="15" t="s">
        <v>83</v>
      </c>
    </row>
    <row r="138" spans="1:65" s="2" customFormat="1" ht="68.25">
      <c r="A138" s="30"/>
      <c r="B138" s="31"/>
      <c r="C138" s="30"/>
      <c r="D138" s="157" t="s">
        <v>127</v>
      </c>
      <c r="E138" s="30"/>
      <c r="F138" s="162" t="s">
        <v>136</v>
      </c>
      <c r="G138" s="30"/>
      <c r="H138" s="30"/>
      <c r="I138" s="159"/>
      <c r="J138" s="30"/>
      <c r="K138" s="30"/>
      <c r="L138" s="31"/>
      <c r="M138" s="160"/>
      <c r="N138" s="161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127</v>
      </c>
      <c r="AU138" s="15" t="s">
        <v>83</v>
      </c>
    </row>
    <row r="139" spans="1:65" s="13" customFormat="1" ht="11.25">
      <c r="B139" s="163"/>
      <c r="D139" s="157" t="s">
        <v>129</v>
      </c>
      <c r="E139" s="164" t="s">
        <v>1</v>
      </c>
      <c r="F139" s="165" t="s">
        <v>145</v>
      </c>
      <c r="H139" s="166">
        <v>245.4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129</v>
      </c>
      <c r="AU139" s="164" t="s">
        <v>83</v>
      </c>
      <c r="AV139" s="13" t="s">
        <v>83</v>
      </c>
      <c r="AW139" s="13" t="s">
        <v>30</v>
      </c>
      <c r="AX139" s="13" t="s">
        <v>73</v>
      </c>
      <c r="AY139" s="164" t="s">
        <v>118</v>
      </c>
    </row>
    <row r="140" spans="1:65" s="13" customFormat="1" ht="11.25">
      <c r="B140" s="163"/>
      <c r="D140" s="157" t="s">
        <v>129</v>
      </c>
      <c r="E140" s="164" t="s">
        <v>1</v>
      </c>
      <c r="F140" s="165" t="s">
        <v>146</v>
      </c>
      <c r="H140" s="166">
        <v>152.4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129</v>
      </c>
      <c r="AU140" s="164" t="s">
        <v>83</v>
      </c>
      <c r="AV140" s="13" t="s">
        <v>83</v>
      </c>
      <c r="AW140" s="13" t="s">
        <v>30</v>
      </c>
      <c r="AX140" s="13" t="s">
        <v>73</v>
      </c>
      <c r="AY140" s="164" t="s">
        <v>118</v>
      </c>
    </row>
    <row r="141" spans="1:65" s="13" customFormat="1" ht="11.25">
      <c r="B141" s="163"/>
      <c r="D141" s="157" t="s">
        <v>129</v>
      </c>
      <c r="E141" s="164" t="s">
        <v>1</v>
      </c>
      <c r="F141" s="165" t="s">
        <v>140</v>
      </c>
      <c r="H141" s="166">
        <v>14.04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4" t="s">
        <v>129</v>
      </c>
      <c r="AU141" s="164" t="s">
        <v>83</v>
      </c>
      <c r="AV141" s="13" t="s">
        <v>83</v>
      </c>
      <c r="AW141" s="13" t="s">
        <v>30</v>
      </c>
      <c r="AX141" s="13" t="s">
        <v>73</v>
      </c>
      <c r="AY141" s="164" t="s">
        <v>118</v>
      </c>
    </row>
    <row r="142" spans="1:65" s="2" customFormat="1" ht="21.75" customHeight="1">
      <c r="A142" s="30"/>
      <c r="B142" s="142"/>
      <c r="C142" s="143" t="s">
        <v>124</v>
      </c>
      <c r="D142" s="143" t="s">
        <v>120</v>
      </c>
      <c r="E142" s="144" t="s">
        <v>147</v>
      </c>
      <c r="F142" s="145" t="s">
        <v>148</v>
      </c>
      <c r="G142" s="146" t="s">
        <v>149</v>
      </c>
      <c r="H142" s="147">
        <v>33.5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38</v>
      </c>
      <c r="O142" s="56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124</v>
      </c>
      <c r="AT142" s="155" t="s">
        <v>120</v>
      </c>
      <c r="AU142" s="155" t="s">
        <v>83</v>
      </c>
      <c r="AY142" s="15" t="s">
        <v>118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5" t="s">
        <v>81</v>
      </c>
      <c r="BK142" s="156">
        <f>ROUND(I142*H142,2)</f>
        <v>0</v>
      </c>
      <c r="BL142" s="15" t="s">
        <v>124</v>
      </c>
      <c r="BM142" s="155" t="s">
        <v>150</v>
      </c>
    </row>
    <row r="143" spans="1:65" s="2" customFormat="1" ht="19.5">
      <c r="A143" s="30"/>
      <c r="B143" s="31"/>
      <c r="C143" s="30"/>
      <c r="D143" s="157" t="s">
        <v>126</v>
      </c>
      <c r="E143" s="30"/>
      <c r="F143" s="158" t="s">
        <v>148</v>
      </c>
      <c r="G143" s="30"/>
      <c r="H143" s="30"/>
      <c r="I143" s="159"/>
      <c r="J143" s="30"/>
      <c r="K143" s="30"/>
      <c r="L143" s="31"/>
      <c r="M143" s="160"/>
      <c r="N143" s="161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126</v>
      </c>
      <c r="AU143" s="15" t="s">
        <v>83</v>
      </c>
    </row>
    <row r="144" spans="1:65" s="2" customFormat="1" ht="29.25">
      <c r="A144" s="30"/>
      <c r="B144" s="31"/>
      <c r="C144" s="30"/>
      <c r="D144" s="157" t="s">
        <v>127</v>
      </c>
      <c r="E144" s="30"/>
      <c r="F144" s="162" t="s">
        <v>151</v>
      </c>
      <c r="G144" s="30"/>
      <c r="H144" s="30"/>
      <c r="I144" s="159"/>
      <c r="J144" s="30"/>
      <c r="K144" s="30"/>
      <c r="L144" s="31"/>
      <c r="M144" s="160"/>
      <c r="N144" s="161"/>
      <c r="O144" s="56"/>
      <c r="P144" s="56"/>
      <c r="Q144" s="56"/>
      <c r="R144" s="56"/>
      <c r="S144" s="56"/>
      <c r="T144" s="5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5" t="s">
        <v>127</v>
      </c>
      <c r="AU144" s="15" t="s">
        <v>83</v>
      </c>
    </row>
    <row r="145" spans="1:65" s="13" customFormat="1" ht="11.25">
      <c r="B145" s="163"/>
      <c r="D145" s="157" t="s">
        <v>129</v>
      </c>
      <c r="E145" s="164" t="s">
        <v>1</v>
      </c>
      <c r="F145" s="165" t="s">
        <v>152</v>
      </c>
      <c r="H145" s="166">
        <v>33.5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4" t="s">
        <v>129</v>
      </c>
      <c r="AU145" s="164" t="s">
        <v>83</v>
      </c>
      <c r="AV145" s="13" t="s">
        <v>83</v>
      </c>
      <c r="AW145" s="13" t="s">
        <v>30</v>
      </c>
      <c r="AX145" s="13" t="s">
        <v>81</v>
      </c>
      <c r="AY145" s="164" t="s">
        <v>118</v>
      </c>
    </row>
    <row r="146" spans="1:65" s="2" customFormat="1" ht="21.75" customHeight="1">
      <c r="A146" s="30"/>
      <c r="B146" s="142"/>
      <c r="C146" s="143" t="s">
        <v>153</v>
      </c>
      <c r="D146" s="143" t="s">
        <v>120</v>
      </c>
      <c r="E146" s="144" t="s">
        <v>154</v>
      </c>
      <c r="F146" s="145" t="s">
        <v>155</v>
      </c>
      <c r="G146" s="146" t="s">
        <v>133</v>
      </c>
      <c r="H146" s="147">
        <v>1838.46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38</v>
      </c>
      <c r="O146" s="56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124</v>
      </c>
      <c r="AT146" s="155" t="s">
        <v>120</v>
      </c>
      <c r="AU146" s="155" t="s">
        <v>83</v>
      </c>
      <c r="AY146" s="15" t="s">
        <v>118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5" t="s">
        <v>81</v>
      </c>
      <c r="BK146" s="156">
        <f>ROUND(I146*H146,2)</f>
        <v>0</v>
      </c>
      <c r="BL146" s="15" t="s">
        <v>124</v>
      </c>
      <c r="BM146" s="155" t="s">
        <v>156</v>
      </c>
    </row>
    <row r="147" spans="1:65" s="2" customFormat="1" ht="11.25">
      <c r="A147" s="30"/>
      <c r="B147" s="31"/>
      <c r="C147" s="30"/>
      <c r="D147" s="157" t="s">
        <v>126</v>
      </c>
      <c r="E147" s="30"/>
      <c r="F147" s="158" t="s">
        <v>155</v>
      </c>
      <c r="G147" s="30"/>
      <c r="H147" s="30"/>
      <c r="I147" s="159"/>
      <c r="J147" s="30"/>
      <c r="K147" s="30"/>
      <c r="L147" s="31"/>
      <c r="M147" s="160"/>
      <c r="N147" s="161"/>
      <c r="O147" s="56"/>
      <c r="P147" s="56"/>
      <c r="Q147" s="56"/>
      <c r="R147" s="56"/>
      <c r="S147" s="56"/>
      <c r="T147" s="5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126</v>
      </c>
      <c r="AU147" s="15" t="s">
        <v>83</v>
      </c>
    </row>
    <row r="148" spans="1:65" s="2" customFormat="1" ht="29.25">
      <c r="A148" s="30"/>
      <c r="B148" s="31"/>
      <c r="C148" s="30"/>
      <c r="D148" s="157" t="s">
        <v>127</v>
      </c>
      <c r="E148" s="30"/>
      <c r="F148" s="162" t="s">
        <v>157</v>
      </c>
      <c r="G148" s="30"/>
      <c r="H148" s="30"/>
      <c r="I148" s="159"/>
      <c r="J148" s="30"/>
      <c r="K148" s="30"/>
      <c r="L148" s="31"/>
      <c r="M148" s="160"/>
      <c r="N148" s="161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127</v>
      </c>
      <c r="AU148" s="15" t="s">
        <v>83</v>
      </c>
    </row>
    <row r="149" spans="1:65" s="13" customFormat="1" ht="11.25">
      <c r="B149" s="163"/>
      <c r="D149" s="157" t="s">
        <v>129</v>
      </c>
      <c r="E149" s="164" t="s">
        <v>1</v>
      </c>
      <c r="F149" s="165" t="s">
        <v>158</v>
      </c>
      <c r="H149" s="166">
        <v>105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129</v>
      </c>
      <c r="AU149" s="164" t="s">
        <v>83</v>
      </c>
      <c r="AV149" s="13" t="s">
        <v>83</v>
      </c>
      <c r="AW149" s="13" t="s">
        <v>30</v>
      </c>
      <c r="AX149" s="13" t="s">
        <v>73</v>
      </c>
      <c r="AY149" s="164" t="s">
        <v>118</v>
      </c>
    </row>
    <row r="150" spans="1:65" s="13" customFormat="1" ht="33.75">
      <c r="B150" s="163"/>
      <c r="D150" s="157" t="s">
        <v>129</v>
      </c>
      <c r="E150" s="164" t="s">
        <v>1</v>
      </c>
      <c r="F150" s="165" t="s">
        <v>159</v>
      </c>
      <c r="H150" s="166">
        <v>1484.91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4" t="s">
        <v>129</v>
      </c>
      <c r="AU150" s="164" t="s">
        <v>83</v>
      </c>
      <c r="AV150" s="13" t="s">
        <v>83</v>
      </c>
      <c r="AW150" s="13" t="s">
        <v>30</v>
      </c>
      <c r="AX150" s="13" t="s">
        <v>73</v>
      </c>
      <c r="AY150" s="164" t="s">
        <v>118</v>
      </c>
    </row>
    <row r="151" spans="1:65" s="13" customFormat="1" ht="22.5">
      <c r="B151" s="163"/>
      <c r="D151" s="157" t="s">
        <v>129</v>
      </c>
      <c r="E151" s="164" t="s">
        <v>1</v>
      </c>
      <c r="F151" s="165" t="s">
        <v>160</v>
      </c>
      <c r="H151" s="166">
        <v>248.55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129</v>
      </c>
      <c r="AU151" s="164" t="s">
        <v>83</v>
      </c>
      <c r="AV151" s="13" t="s">
        <v>83</v>
      </c>
      <c r="AW151" s="13" t="s">
        <v>30</v>
      </c>
      <c r="AX151" s="13" t="s">
        <v>73</v>
      </c>
      <c r="AY151" s="164" t="s">
        <v>118</v>
      </c>
    </row>
    <row r="152" spans="1:65" s="2" customFormat="1" ht="21.75" customHeight="1">
      <c r="A152" s="30"/>
      <c r="B152" s="142"/>
      <c r="C152" s="143" t="s">
        <v>161</v>
      </c>
      <c r="D152" s="143" t="s">
        <v>120</v>
      </c>
      <c r="E152" s="144" t="s">
        <v>162</v>
      </c>
      <c r="F152" s="145" t="s">
        <v>163</v>
      </c>
      <c r="G152" s="146" t="s">
        <v>133</v>
      </c>
      <c r="H152" s="147">
        <v>7423.7619999999997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38</v>
      </c>
      <c r="O152" s="56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124</v>
      </c>
      <c r="AT152" s="155" t="s">
        <v>120</v>
      </c>
      <c r="AU152" s="155" t="s">
        <v>83</v>
      </c>
      <c r="AY152" s="15" t="s">
        <v>118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5" t="s">
        <v>81</v>
      </c>
      <c r="BK152" s="156">
        <f>ROUND(I152*H152,2)</f>
        <v>0</v>
      </c>
      <c r="BL152" s="15" t="s">
        <v>124</v>
      </c>
      <c r="BM152" s="155" t="s">
        <v>164</v>
      </c>
    </row>
    <row r="153" spans="1:65" s="2" customFormat="1" ht="19.5">
      <c r="A153" s="30"/>
      <c r="B153" s="31"/>
      <c r="C153" s="30"/>
      <c r="D153" s="157" t="s">
        <v>126</v>
      </c>
      <c r="E153" s="30"/>
      <c r="F153" s="158" t="s">
        <v>165</v>
      </c>
      <c r="G153" s="30"/>
      <c r="H153" s="30"/>
      <c r="I153" s="159"/>
      <c r="J153" s="30"/>
      <c r="K153" s="30"/>
      <c r="L153" s="31"/>
      <c r="M153" s="160"/>
      <c r="N153" s="161"/>
      <c r="O153" s="56"/>
      <c r="P153" s="56"/>
      <c r="Q153" s="56"/>
      <c r="R153" s="56"/>
      <c r="S153" s="56"/>
      <c r="T153" s="5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126</v>
      </c>
      <c r="AU153" s="15" t="s">
        <v>83</v>
      </c>
    </row>
    <row r="154" spans="1:65" s="2" customFormat="1" ht="243.75">
      <c r="A154" s="30"/>
      <c r="B154" s="31"/>
      <c r="C154" s="30"/>
      <c r="D154" s="157" t="s">
        <v>127</v>
      </c>
      <c r="E154" s="30"/>
      <c r="F154" s="162" t="s">
        <v>166</v>
      </c>
      <c r="G154" s="30"/>
      <c r="H154" s="30"/>
      <c r="I154" s="159"/>
      <c r="J154" s="30"/>
      <c r="K154" s="30"/>
      <c r="L154" s="31"/>
      <c r="M154" s="160"/>
      <c r="N154" s="161"/>
      <c r="O154" s="56"/>
      <c r="P154" s="56"/>
      <c r="Q154" s="56"/>
      <c r="R154" s="56"/>
      <c r="S154" s="56"/>
      <c r="T154" s="5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5" t="s">
        <v>127</v>
      </c>
      <c r="AU154" s="15" t="s">
        <v>83</v>
      </c>
    </row>
    <row r="155" spans="1:65" s="13" customFormat="1" ht="33.75">
      <c r="B155" s="163"/>
      <c r="D155" s="157" t="s">
        <v>129</v>
      </c>
      <c r="E155" s="164" t="s">
        <v>1</v>
      </c>
      <c r="F155" s="165" t="s">
        <v>167</v>
      </c>
      <c r="H155" s="166">
        <v>2474.85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 t="s">
        <v>129</v>
      </c>
      <c r="AU155" s="164" t="s">
        <v>83</v>
      </c>
      <c r="AV155" s="13" t="s">
        <v>83</v>
      </c>
      <c r="AW155" s="13" t="s">
        <v>30</v>
      </c>
      <c r="AX155" s="13" t="s">
        <v>73</v>
      </c>
      <c r="AY155" s="164" t="s">
        <v>118</v>
      </c>
    </row>
    <row r="156" spans="1:65" s="13" customFormat="1" ht="11.25">
      <c r="B156" s="163"/>
      <c r="D156" s="157" t="s">
        <v>129</v>
      </c>
      <c r="E156" s="164" t="s">
        <v>1</v>
      </c>
      <c r="F156" s="165" t="s">
        <v>168</v>
      </c>
      <c r="H156" s="166">
        <v>196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4" t="s">
        <v>129</v>
      </c>
      <c r="AU156" s="164" t="s">
        <v>83</v>
      </c>
      <c r="AV156" s="13" t="s">
        <v>83</v>
      </c>
      <c r="AW156" s="13" t="s">
        <v>30</v>
      </c>
      <c r="AX156" s="13" t="s">
        <v>73</v>
      </c>
      <c r="AY156" s="164" t="s">
        <v>118</v>
      </c>
    </row>
    <row r="157" spans="1:65" s="13" customFormat="1" ht="22.5">
      <c r="B157" s="163"/>
      <c r="D157" s="157" t="s">
        <v>129</v>
      </c>
      <c r="E157" s="164" t="s">
        <v>1</v>
      </c>
      <c r="F157" s="165" t="s">
        <v>169</v>
      </c>
      <c r="H157" s="166">
        <v>1006.6319999999999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4" t="s">
        <v>129</v>
      </c>
      <c r="AU157" s="164" t="s">
        <v>83</v>
      </c>
      <c r="AV157" s="13" t="s">
        <v>83</v>
      </c>
      <c r="AW157" s="13" t="s">
        <v>30</v>
      </c>
      <c r="AX157" s="13" t="s">
        <v>73</v>
      </c>
      <c r="AY157" s="164" t="s">
        <v>118</v>
      </c>
    </row>
    <row r="158" spans="1:65" s="13" customFormat="1" ht="11.25">
      <c r="B158" s="163"/>
      <c r="D158" s="157" t="s">
        <v>129</v>
      </c>
      <c r="E158" s="164" t="s">
        <v>1</v>
      </c>
      <c r="F158" s="165" t="s">
        <v>170</v>
      </c>
      <c r="H158" s="166">
        <v>1963.2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4" t="s">
        <v>129</v>
      </c>
      <c r="AU158" s="164" t="s">
        <v>83</v>
      </c>
      <c r="AV158" s="13" t="s">
        <v>83</v>
      </c>
      <c r="AW158" s="13" t="s">
        <v>30</v>
      </c>
      <c r="AX158" s="13" t="s">
        <v>73</v>
      </c>
      <c r="AY158" s="164" t="s">
        <v>118</v>
      </c>
    </row>
    <row r="159" spans="1:65" s="13" customFormat="1" ht="11.25">
      <c r="B159" s="163"/>
      <c r="D159" s="157" t="s">
        <v>129</v>
      </c>
      <c r="E159" s="164" t="s">
        <v>1</v>
      </c>
      <c r="F159" s="165" t="s">
        <v>171</v>
      </c>
      <c r="H159" s="166">
        <v>1783.08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4" t="s">
        <v>129</v>
      </c>
      <c r="AU159" s="164" t="s">
        <v>83</v>
      </c>
      <c r="AV159" s="13" t="s">
        <v>83</v>
      </c>
      <c r="AW159" s="13" t="s">
        <v>30</v>
      </c>
      <c r="AX159" s="13" t="s">
        <v>73</v>
      </c>
      <c r="AY159" s="164" t="s">
        <v>118</v>
      </c>
    </row>
    <row r="160" spans="1:65" s="2" customFormat="1" ht="16.5" customHeight="1">
      <c r="A160" s="30"/>
      <c r="B160" s="142"/>
      <c r="C160" s="143" t="s">
        <v>172</v>
      </c>
      <c r="D160" s="143" t="s">
        <v>120</v>
      </c>
      <c r="E160" s="144" t="s">
        <v>173</v>
      </c>
      <c r="F160" s="145" t="s">
        <v>174</v>
      </c>
      <c r="G160" s="146" t="s">
        <v>133</v>
      </c>
      <c r="H160" s="147">
        <v>1838.46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38</v>
      </c>
      <c r="O160" s="56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5" t="s">
        <v>124</v>
      </c>
      <c r="AT160" s="155" t="s">
        <v>120</v>
      </c>
      <c r="AU160" s="155" t="s">
        <v>83</v>
      </c>
      <c r="AY160" s="15" t="s">
        <v>118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5" t="s">
        <v>81</v>
      </c>
      <c r="BK160" s="156">
        <f>ROUND(I160*H160,2)</f>
        <v>0</v>
      </c>
      <c r="BL160" s="15" t="s">
        <v>124</v>
      </c>
      <c r="BM160" s="155" t="s">
        <v>175</v>
      </c>
    </row>
    <row r="161" spans="1:65" s="2" customFormat="1" ht="11.25">
      <c r="A161" s="30"/>
      <c r="B161" s="31"/>
      <c r="C161" s="30"/>
      <c r="D161" s="157" t="s">
        <v>126</v>
      </c>
      <c r="E161" s="30"/>
      <c r="F161" s="158" t="s">
        <v>174</v>
      </c>
      <c r="G161" s="30"/>
      <c r="H161" s="30"/>
      <c r="I161" s="159"/>
      <c r="J161" s="30"/>
      <c r="K161" s="30"/>
      <c r="L161" s="31"/>
      <c r="M161" s="160"/>
      <c r="N161" s="161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5" t="s">
        <v>126</v>
      </c>
      <c r="AU161" s="15" t="s">
        <v>83</v>
      </c>
    </row>
    <row r="162" spans="1:65" s="2" customFormat="1" ht="204.75">
      <c r="A162" s="30"/>
      <c r="B162" s="31"/>
      <c r="C162" s="30"/>
      <c r="D162" s="157" t="s">
        <v>127</v>
      </c>
      <c r="E162" s="30"/>
      <c r="F162" s="162" t="s">
        <v>176</v>
      </c>
      <c r="G162" s="30"/>
      <c r="H162" s="30"/>
      <c r="I162" s="159"/>
      <c r="J162" s="30"/>
      <c r="K162" s="30"/>
      <c r="L162" s="31"/>
      <c r="M162" s="160"/>
      <c r="N162" s="161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5" t="s">
        <v>127</v>
      </c>
      <c r="AU162" s="15" t="s">
        <v>83</v>
      </c>
    </row>
    <row r="163" spans="1:65" s="13" customFormat="1" ht="11.25">
      <c r="B163" s="163"/>
      <c r="D163" s="157" t="s">
        <v>129</v>
      </c>
      <c r="E163" s="164" t="s">
        <v>1</v>
      </c>
      <c r="F163" s="165" t="s">
        <v>177</v>
      </c>
      <c r="H163" s="166">
        <v>1838.46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4" t="s">
        <v>129</v>
      </c>
      <c r="AU163" s="164" t="s">
        <v>83</v>
      </c>
      <c r="AV163" s="13" t="s">
        <v>83</v>
      </c>
      <c r="AW163" s="13" t="s">
        <v>30</v>
      </c>
      <c r="AX163" s="13" t="s">
        <v>81</v>
      </c>
      <c r="AY163" s="164" t="s">
        <v>118</v>
      </c>
    </row>
    <row r="164" spans="1:65" s="2" customFormat="1" ht="16.5" customHeight="1">
      <c r="A164" s="30"/>
      <c r="B164" s="142"/>
      <c r="C164" s="143" t="s">
        <v>178</v>
      </c>
      <c r="D164" s="143" t="s">
        <v>120</v>
      </c>
      <c r="E164" s="144" t="s">
        <v>179</v>
      </c>
      <c r="F164" s="145" t="s">
        <v>180</v>
      </c>
      <c r="G164" s="146" t="s">
        <v>123</v>
      </c>
      <c r="H164" s="147">
        <v>1657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38</v>
      </c>
      <c r="O164" s="56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5" t="s">
        <v>124</v>
      </c>
      <c r="AT164" s="155" t="s">
        <v>120</v>
      </c>
      <c r="AU164" s="155" t="s">
        <v>83</v>
      </c>
      <c r="AY164" s="15" t="s">
        <v>118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5" t="s">
        <v>81</v>
      </c>
      <c r="BK164" s="156">
        <f>ROUND(I164*H164,2)</f>
        <v>0</v>
      </c>
      <c r="BL164" s="15" t="s">
        <v>124</v>
      </c>
      <c r="BM164" s="155" t="s">
        <v>181</v>
      </c>
    </row>
    <row r="165" spans="1:65" s="2" customFormat="1" ht="19.5">
      <c r="A165" s="30"/>
      <c r="B165" s="31"/>
      <c r="C165" s="30"/>
      <c r="D165" s="157" t="s">
        <v>126</v>
      </c>
      <c r="E165" s="30"/>
      <c r="F165" s="158" t="s">
        <v>182</v>
      </c>
      <c r="G165" s="30"/>
      <c r="H165" s="30"/>
      <c r="I165" s="159"/>
      <c r="J165" s="30"/>
      <c r="K165" s="30"/>
      <c r="L165" s="31"/>
      <c r="M165" s="160"/>
      <c r="N165" s="161"/>
      <c r="O165" s="56"/>
      <c r="P165" s="56"/>
      <c r="Q165" s="56"/>
      <c r="R165" s="56"/>
      <c r="S165" s="56"/>
      <c r="T165" s="57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5" t="s">
        <v>126</v>
      </c>
      <c r="AU165" s="15" t="s">
        <v>83</v>
      </c>
    </row>
    <row r="166" spans="1:65" s="2" customFormat="1" ht="68.25">
      <c r="A166" s="30"/>
      <c r="B166" s="31"/>
      <c r="C166" s="30"/>
      <c r="D166" s="157" t="s">
        <v>127</v>
      </c>
      <c r="E166" s="30"/>
      <c r="F166" s="162" t="s">
        <v>183</v>
      </c>
      <c r="G166" s="30"/>
      <c r="H166" s="30"/>
      <c r="I166" s="159"/>
      <c r="J166" s="30"/>
      <c r="K166" s="30"/>
      <c r="L166" s="31"/>
      <c r="M166" s="160"/>
      <c r="N166" s="161"/>
      <c r="O166" s="56"/>
      <c r="P166" s="56"/>
      <c r="Q166" s="56"/>
      <c r="R166" s="56"/>
      <c r="S166" s="56"/>
      <c r="T166" s="5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127</v>
      </c>
      <c r="AU166" s="15" t="s">
        <v>83</v>
      </c>
    </row>
    <row r="167" spans="1:65" s="13" customFormat="1" ht="22.5">
      <c r="B167" s="163"/>
      <c r="D167" s="157" t="s">
        <v>129</v>
      </c>
      <c r="E167" s="164" t="s">
        <v>1</v>
      </c>
      <c r="F167" s="165" t="s">
        <v>184</v>
      </c>
      <c r="H167" s="166">
        <v>1657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4" t="s">
        <v>129</v>
      </c>
      <c r="AU167" s="164" t="s">
        <v>83</v>
      </c>
      <c r="AV167" s="13" t="s">
        <v>83</v>
      </c>
      <c r="AW167" s="13" t="s">
        <v>30</v>
      </c>
      <c r="AX167" s="13" t="s">
        <v>81</v>
      </c>
      <c r="AY167" s="164" t="s">
        <v>118</v>
      </c>
    </row>
    <row r="168" spans="1:65" s="2" customFormat="1" ht="16.5" customHeight="1">
      <c r="A168" s="30"/>
      <c r="B168" s="142"/>
      <c r="C168" s="143" t="s">
        <v>185</v>
      </c>
      <c r="D168" s="143" t="s">
        <v>120</v>
      </c>
      <c r="E168" s="144" t="s">
        <v>186</v>
      </c>
      <c r="F168" s="145" t="s">
        <v>187</v>
      </c>
      <c r="G168" s="146" t="s">
        <v>149</v>
      </c>
      <c r="H168" s="147">
        <v>3092</v>
      </c>
      <c r="I168" s="148"/>
      <c r="J168" s="149">
        <f>ROUND(I168*H168,2)</f>
        <v>0</v>
      </c>
      <c r="K168" s="150"/>
      <c r="L168" s="31"/>
      <c r="M168" s="151" t="s">
        <v>1</v>
      </c>
      <c r="N168" s="152" t="s">
        <v>38</v>
      </c>
      <c r="O168" s="56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5" t="s">
        <v>124</v>
      </c>
      <c r="AT168" s="155" t="s">
        <v>120</v>
      </c>
      <c r="AU168" s="155" t="s">
        <v>83</v>
      </c>
      <c r="AY168" s="15" t="s">
        <v>118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5" t="s">
        <v>81</v>
      </c>
      <c r="BK168" s="156">
        <f>ROUND(I168*H168,2)</f>
        <v>0</v>
      </c>
      <c r="BL168" s="15" t="s">
        <v>124</v>
      </c>
      <c r="BM168" s="155" t="s">
        <v>188</v>
      </c>
    </row>
    <row r="169" spans="1:65" s="2" customFormat="1" ht="11.25">
      <c r="A169" s="30"/>
      <c r="B169" s="31"/>
      <c r="C169" s="30"/>
      <c r="D169" s="157" t="s">
        <v>126</v>
      </c>
      <c r="E169" s="30"/>
      <c r="F169" s="158" t="s">
        <v>187</v>
      </c>
      <c r="G169" s="30"/>
      <c r="H169" s="30"/>
      <c r="I169" s="159"/>
      <c r="J169" s="30"/>
      <c r="K169" s="30"/>
      <c r="L169" s="31"/>
      <c r="M169" s="160"/>
      <c r="N169" s="161"/>
      <c r="O169" s="56"/>
      <c r="P169" s="56"/>
      <c r="Q169" s="56"/>
      <c r="R169" s="56"/>
      <c r="S169" s="56"/>
      <c r="T169" s="5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126</v>
      </c>
      <c r="AU169" s="15" t="s">
        <v>83</v>
      </c>
    </row>
    <row r="170" spans="1:65" s="2" customFormat="1" ht="68.25">
      <c r="A170" s="30"/>
      <c r="B170" s="31"/>
      <c r="C170" s="30"/>
      <c r="D170" s="157" t="s">
        <v>127</v>
      </c>
      <c r="E170" s="30"/>
      <c r="F170" s="162" t="s">
        <v>183</v>
      </c>
      <c r="G170" s="30"/>
      <c r="H170" s="30"/>
      <c r="I170" s="159"/>
      <c r="J170" s="30"/>
      <c r="K170" s="30"/>
      <c r="L170" s="31"/>
      <c r="M170" s="160"/>
      <c r="N170" s="161"/>
      <c r="O170" s="56"/>
      <c r="P170" s="56"/>
      <c r="Q170" s="56"/>
      <c r="R170" s="56"/>
      <c r="S170" s="56"/>
      <c r="T170" s="5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5" t="s">
        <v>127</v>
      </c>
      <c r="AU170" s="15" t="s">
        <v>83</v>
      </c>
    </row>
    <row r="171" spans="1:65" s="13" customFormat="1" ht="11.25">
      <c r="B171" s="163"/>
      <c r="D171" s="157" t="s">
        <v>129</v>
      </c>
      <c r="E171" s="164" t="s">
        <v>1</v>
      </c>
      <c r="F171" s="165" t="s">
        <v>189</v>
      </c>
      <c r="H171" s="166">
        <v>3092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4" t="s">
        <v>129</v>
      </c>
      <c r="AU171" s="164" t="s">
        <v>83</v>
      </c>
      <c r="AV171" s="13" t="s">
        <v>83</v>
      </c>
      <c r="AW171" s="13" t="s">
        <v>30</v>
      </c>
      <c r="AX171" s="13" t="s">
        <v>81</v>
      </c>
      <c r="AY171" s="164" t="s">
        <v>118</v>
      </c>
    </row>
    <row r="172" spans="1:65" s="2" customFormat="1" ht="21.75" customHeight="1">
      <c r="A172" s="30"/>
      <c r="B172" s="142"/>
      <c r="C172" s="143" t="s">
        <v>190</v>
      </c>
      <c r="D172" s="143" t="s">
        <v>120</v>
      </c>
      <c r="E172" s="144" t="s">
        <v>191</v>
      </c>
      <c r="F172" s="145" t="s">
        <v>192</v>
      </c>
      <c r="G172" s="146" t="s">
        <v>133</v>
      </c>
      <c r="H172" s="147">
        <v>1838.46</v>
      </c>
      <c r="I172" s="148"/>
      <c r="J172" s="149">
        <f>ROUND(I172*H172,2)</f>
        <v>0</v>
      </c>
      <c r="K172" s="150"/>
      <c r="L172" s="31"/>
      <c r="M172" s="151" t="s">
        <v>1</v>
      </c>
      <c r="N172" s="152" t="s">
        <v>38</v>
      </c>
      <c r="O172" s="56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5" t="s">
        <v>124</v>
      </c>
      <c r="AT172" s="155" t="s">
        <v>120</v>
      </c>
      <c r="AU172" s="155" t="s">
        <v>83</v>
      </c>
      <c r="AY172" s="15" t="s">
        <v>118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5" t="s">
        <v>81</v>
      </c>
      <c r="BK172" s="156">
        <f>ROUND(I172*H172,2)</f>
        <v>0</v>
      </c>
      <c r="BL172" s="15" t="s">
        <v>124</v>
      </c>
      <c r="BM172" s="155" t="s">
        <v>193</v>
      </c>
    </row>
    <row r="173" spans="1:65" s="2" customFormat="1" ht="19.5">
      <c r="A173" s="30"/>
      <c r="B173" s="31"/>
      <c r="C173" s="30"/>
      <c r="D173" s="157" t="s">
        <v>126</v>
      </c>
      <c r="E173" s="30"/>
      <c r="F173" s="158" t="s">
        <v>192</v>
      </c>
      <c r="G173" s="30"/>
      <c r="H173" s="30"/>
      <c r="I173" s="159"/>
      <c r="J173" s="30"/>
      <c r="K173" s="30"/>
      <c r="L173" s="31"/>
      <c r="M173" s="160"/>
      <c r="N173" s="161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126</v>
      </c>
      <c r="AU173" s="15" t="s">
        <v>83</v>
      </c>
    </row>
    <row r="174" spans="1:65" s="2" customFormat="1" ht="136.5">
      <c r="A174" s="30"/>
      <c r="B174" s="31"/>
      <c r="C174" s="30"/>
      <c r="D174" s="157" t="s">
        <v>127</v>
      </c>
      <c r="E174" s="30"/>
      <c r="F174" s="162" t="s">
        <v>194</v>
      </c>
      <c r="G174" s="30"/>
      <c r="H174" s="30"/>
      <c r="I174" s="159"/>
      <c r="J174" s="30"/>
      <c r="K174" s="30"/>
      <c r="L174" s="31"/>
      <c r="M174" s="160"/>
      <c r="N174" s="161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5" t="s">
        <v>127</v>
      </c>
      <c r="AU174" s="15" t="s">
        <v>83</v>
      </c>
    </row>
    <row r="175" spans="1:65" s="13" customFormat="1" ht="11.25">
      <c r="B175" s="163"/>
      <c r="D175" s="157" t="s">
        <v>129</v>
      </c>
      <c r="E175" s="164" t="s">
        <v>1</v>
      </c>
      <c r="F175" s="165" t="s">
        <v>195</v>
      </c>
      <c r="H175" s="166">
        <v>1838.46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4" t="s">
        <v>129</v>
      </c>
      <c r="AU175" s="164" t="s">
        <v>83</v>
      </c>
      <c r="AV175" s="13" t="s">
        <v>83</v>
      </c>
      <c r="AW175" s="13" t="s">
        <v>30</v>
      </c>
      <c r="AX175" s="13" t="s">
        <v>81</v>
      </c>
      <c r="AY175" s="164" t="s">
        <v>118</v>
      </c>
    </row>
    <row r="176" spans="1:65" s="2" customFormat="1" ht="21.75" customHeight="1">
      <c r="A176" s="30"/>
      <c r="B176" s="142"/>
      <c r="C176" s="143" t="s">
        <v>196</v>
      </c>
      <c r="D176" s="143" t="s">
        <v>120</v>
      </c>
      <c r="E176" s="144" t="s">
        <v>197</v>
      </c>
      <c r="F176" s="145" t="s">
        <v>198</v>
      </c>
      <c r="G176" s="146" t="s">
        <v>133</v>
      </c>
      <c r="H176" s="147">
        <v>874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38</v>
      </c>
      <c r="O176" s="56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5" t="s">
        <v>124</v>
      </c>
      <c r="AT176" s="155" t="s">
        <v>120</v>
      </c>
      <c r="AU176" s="155" t="s">
        <v>83</v>
      </c>
      <c r="AY176" s="15" t="s">
        <v>118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5" t="s">
        <v>81</v>
      </c>
      <c r="BK176" s="156">
        <f>ROUND(I176*H176,2)</f>
        <v>0</v>
      </c>
      <c r="BL176" s="15" t="s">
        <v>124</v>
      </c>
      <c r="BM176" s="155" t="s">
        <v>199</v>
      </c>
    </row>
    <row r="177" spans="1:65" s="2" customFormat="1" ht="19.5">
      <c r="A177" s="30"/>
      <c r="B177" s="31"/>
      <c r="C177" s="30"/>
      <c r="D177" s="157" t="s">
        <v>126</v>
      </c>
      <c r="E177" s="30"/>
      <c r="F177" s="158" t="s">
        <v>198</v>
      </c>
      <c r="G177" s="30"/>
      <c r="H177" s="30"/>
      <c r="I177" s="159"/>
      <c r="J177" s="30"/>
      <c r="K177" s="30"/>
      <c r="L177" s="31"/>
      <c r="M177" s="160"/>
      <c r="N177" s="161"/>
      <c r="O177" s="56"/>
      <c r="P177" s="56"/>
      <c r="Q177" s="56"/>
      <c r="R177" s="56"/>
      <c r="S177" s="56"/>
      <c r="T177" s="5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5" t="s">
        <v>126</v>
      </c>
      <c r="AU177" s="15" t="s">
        <v>83</v>
      </c>
    </row>
    <row r="178" spans="1:65" s="2" customFormat="1" ht="175.5">
      <c r="A178" s="30"/>
      <c r="B178" s="31"/>
      <c r="C178" s="30"/>
      <c r="D178" s="157" t="s">
        <v>127</v>
      </c>
      <c r="E178" s="30"/>
      <c r="F178" s="162" t="s">
        <v>200</v>
      </c>
      <c r="G178" s="30"/>
      <c r="H178" s="30"/>
      <c r="I178" s="159"/>
      <c r="J178" s="30"/>
      <c r="K178" s="30"/>
      <c r="L178" s="31"/>
      <c r="M178" s="160"/>
      <c r="N178" s="161"/>
      <c r="O178" s="56"/>
      <c r="P178" s="56"/>
      <c r="Q178" s="56"/>
      <c r="R178" s="56"/>
      <c r="S178" s="56"/>
      <c r="T178" s="5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5" t="s">
        <v>127</v>
      </c>
      <c r="AU178" s="15" t="s">
        <v>83</v>
      </c>
    </row>
    <row r="179" spans="1:65" s="13" customFormat="1" ht="11.25">
      <c r="B179" s="163"/>
      <c r="D179" s="157" t="s">
        <v>129</v>
      </c>
      <c r="E179" s="164" t="s">
        <v>1</v>
      </c>
      <c r="F179" s="165" t="s">
        <v>201</v>
      </c>
      <c r="H179" s="166">
        <v>874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4" t="s">
        <v>129</v>
      </c>
      <c r="AU179" s="164" t="s">
        <v>83</v>
      </c>
      <c r="AV179" s="13" t="s">
        <v>83</v>
      </c>
      <c r="AW179" s="13" t="s">
        <v>30</v>
      </c>
      <c r="AX179" s="13" t="s">
        <v>81</v>
      </c>
      <c r="AY179" s="164" t="s">
        <v>118</v>
      </c>
    </row>
    <row r="180" spans="1:65" s="2" customFormat="1" ht="21.75" customHeight="1">
      <c r="A180" s="30"/>
      <c r="B180" s="142"/>
      <c r="C180" s="143" t="s">
        <v>202</v>
      </c>
      <c r="D180" s="143" t="s">
        <v>120</v>
      </c>
      <c r="E180" s="144" t="s">
        <v>203</v>
      </c>
      <c r="F180" s="145" t="s">
        <v>204</v>
      </c>
      <c r="G180" s="146" t="s">
        <v>133</v>
      </c>
      <c r="H180" s="147">
        <v>196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38</v>
      </c>
      <c r="O180" s="56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5" t="s">
        <v>124</v>
      </c>
      <c r="AT180" s="155" t="s">
        <v>120</v>
      </c>
      <c r="AU180" s="155" t="s">
        <v>83</v>
      </c>
      <c r="AY180" s="15" t="s">
        <v>118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5" t="s">
        <v>81</v>
      </c>
      <c r="BK180" s="156">
        <f>ROUND(I180*H180,2)</f>
        <v>0</v>
      </c>
      <c r="BL180" s="15" t="s">
        <v>124</v>
      </c>
      <c r="BM180" s="155" t="s">
        <v>205</v>
      </c>
    </row>
    <row r="181" spans="1:65" s="2" customFormat="1" ht="11.25">
      <c r="A181" s="30"/>
      <c r="B181" s="31"/>
      <c r="C181" s="30"/>
      <c r="D181" s="157" t="s">
        <v>126</v>
      </c>
      <c r="E181" s="30"/>
      <c r="F181" s="158" t="s">
        <v>204</v>
      </c>
      <c r="G181" s="30"/>
      <c r="H181" s="30"/>
      <c r="I181" s="159"/>
      <c r="J181" s="30"/>
      <c r="K181" s="30"/>
      <c r="L181" s="31"/>
      <c r="M181" s="160"/>
      <c r="N181" s="161"/>
      <c r="O181" s="56"/>
      <c r="P181" s="56"/>
      <c r="Q181" s="56"/>
      <c r="R181" s="56"/>
      <c r="S181" s="56"/>
      <c r="T181" s="5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126</v>
      </c>
      <c r="AU181" s="15" t="s">
        <v>83</v>
      </c>
    </row>
    <row r="182" spans="1:65" s="2" customFormat="1" ht="165.75">
      <c r="A182" s="30"/>
      <c r="B182" s="31"/>
      <c r="C182" s="30"/>
      <c r="D182" s="157" t="s">
        <v>127</v>
      </c>
      <c r="E182" s="30"/>
      <c r="F182" s="162" t="s">
        <v>206</v>
      </c>
      <c r="G182" s="30"/>
      <c r="H182" s="30"/>
      <c r="I182" s="159"/>
      <c r="J182" s="30"/>
      <c r="K182" s="30"/>
      <c r="L182" s="31"/>
      <c r="M182" s="160"/>
      <c r="N182" s="161"/>
      <c r="O182" s="56"/>
      <c r="P182" s="56"/>
      <c r="Q182" s="56"/>
      <c r="R182" s="56"/>
      <c r="S182" s="56"/>
      <c r="T182" s="57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5" t="s">
        <v>127</v>
      </c>
      <c r="AU182" s="15" t="s">
        <v>83</v>
      </c>
    </row>
    <row r="183" spans="1:65" s="13" customFormat="1" ht="11.25">
      <c r="B183" s="163"/>
      <c r="D183" s="157" t="s">
        <v>129</v>
      </c>
      <c r="E183" s="164" t="s">
        <v>1</v>
      </c>
      <c r="F183" s="165" t="s">
        <v>168</v>
      </c>
      <c r="H183" s="166">
        <v>196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4" t="s">
        <v>129</v>
      </c>
      <c r="AU183" s="164" t="s">
        <v>83</v>
      </c>
      <c r="AV183" s="13" t="s">
        <v>83</v>
      </c>
      <c r="AW183" s="13" t="s">
        <v>30</v>
      </c>
      <c r="AX183" s="13" t="s">
        <v>73</v>
      </c>
      <c r="AY183" s="164" t="s">
        <v>118</v>
      </c>
    </row>
    <row r="184" spans="1:65" s="2" customFormat="1" ht="21.75" customHeight="1">
      <c r="A184" s="30"/>
      <c r="B184" s="142"/>
      <c r="C184" s="143" t="s">
        <v>207</v>
      </c>
      <c r="D184" s="143" t="s">
        <v>120</v>
      </c>
      <c r="E184" s="144" t="s">
        <v>208</v>
      </c>
      <c r="F184" s="145" t="s">
        <v>209</v>
      </c>
      <c r="G184" s="146" t="s">
        <v>123</v>
      </c>
      <c r="H184" s="147">
        <v>10599.4</v>
      </c>
      <c r="I184" s="148"/>
      <c r="J184" s="149">
        <f>ROUND(I184*H184,2)</f>
        <v>0</v>
      </c>
      <c r="K184" s="150"/>
      <c r="L184" s="31"/>
      <c r="M184" s="151" t="s">
        <v>1</v>
      </c>
      <c r="N184" s="152" t="s">
        <v>38</v>
      </c>
      <c r="O184" s="56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124</v>
      </c>
      <c r="AT184" s="155" t="s">
        <v>120</v>
      </c>
      <c r="AU184" s="155" t="s">
        <v>83</v>
      </c>
      <c r="AY184" s="15" t="s">
        <v>118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5" t="s">
        <v>81</v>
      </c>
      <c r="BK184" s="156">
        <f>ROUND(I184*H184,2)</f>
        <v>0</v>
      </c>
      <c r="BL184" s="15" t="s">
        <v>124</v>
      </c>
      <c r="BM184" s="155" t="s">
        <v>210</v>
      </c>
    </row>
    <row r="185" spans="1:65" s="2" customFormat="1" ht="11.25">
      <c r="A185" s="30"/>
      <c r="B185" s="31"/>
      <c r="C185" s="30"/>
      <c r="D185" s="157" t="s">
        <v>126</v>
      </c>
      <c r="E185" s="30"/>
      <c r="F185" s="158" t="s">
        <v>209</v>
      </c>
      <c r="G185" s="30"/>
      <c r="H185" s="30"/>
      <c r="I185" s="159"/>
      <c r="J185" s="30"/>
      <c r="K185" s="30"/>
      <c r="L185" s="31"/>
      <c r="M185" s="160"/>
      <c r="N185" s="161"/>
      <c r="O185" s="56"/>
      <c r="P185" s="56"/>
      <c r="Q185" s="56"/>
      <c r="R185" s="56"/>
      <c r="S185" s="56"/>
      <c r="T185" s="57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5" t="s">
        <v>126</v>
      </c>
      <c r="AU185" s="15" t="s">
        <v>83</v>
      </c>
    </row>
    <row r="186" spans="1:65" s="2" customFormat="1" ht="39">
      <c r="A186" s="30"/>
      <c r="B186" s="31"/>
      <c r="C186" s="30"/>
      <c r="D186" s="157" t="s">
        <v>127</v>
      </c>
      <c r="E186" s="30"/>
      <c r="F186" s="162" t="s">
        <v>211</v>
      </c>
      <c r="G186" s="30"/>
      <c r="H186" s="30"/>
      <c r="I186" s="159"/>
      <c r="J186" s="30"/>
      <c r="K186" s="30"/>
      <c r="L186" s="31"/>
      <c r="M186" s="160"/>
      <c r="N186" s="161"/>
      <c r="O186" s="56"/>
      <c r="P186" s="56"/>
      <c r="Q186" s="56"/>
      <c r="R186" s="56"/>
      <c r="S186" s="56"/>
      <c r="T186" s="57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5" t="s">
        <v>127</v>
      </c>
      <c r="AU186" s="15" t="s">
        <v>83</v>
      </c>
    </row>
    <row r="187" spans="1:65" s="13" customFormat="1" ht="22.5">
      <c r="B187" s="163"/>
      <c r="D187" s="157" t="s">
        <v>129</v>
      </c>
      <c r="E187" s="164" t="s">
        <v>1</v>
      </c>
      <c r="F187" s="165" t="s">
        <v>212</v>
      </c>
      <c r="H187" s="166">
        <v>9899.4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4" t="s">
        <v>129</v>
      </c>
      <c r="AU187" s="164" t="s">
        <v>83</v>
      </c>
      <c r="AV187" s="13" t="s">
        <v>83</v>
      </c>
      <c r="AW187" s="13" t="s">
        <v>30</v>
      </c>
      <c r="AX187" s="13" t="s">
        <v>73</v>
      </c>
      <c r="AY187" s="164" t="s">
        <v>118</v>
      </c>
    </row>
    <row r="188" spans="1:65" s="13" customFormat="1" ht="11.25">
      <c r="B188" s="163"/>
      <c r="D188" s="157" t="s">
        <v>129</v>
      </c>
      <c r="E188" s="164" t="s">
        <v>1</v>
      </c>
      <c r="F188" s="165" t="s">
        <v>213</v>
      </c>
      <c r="H188" s="166">
        <v>700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4" t="s">
        <v>129</v>
      </c>
      <c r="AU188" s="164" t="s">
        <v>83</v>
      </c>
      <c r="AV188" s="13" t="s">
        <v>83</v>
      </c>
      <c r="AW188" s="13" t="s">
        <v>30</v>
      </c>
      <c r="AX188" s="13" t="s">
        <v>73</v>
      </c>
      <c r="AY188" s="164" t="s">
        <v>118</v>
      </c>
    </row>
    <row r="189" spans="1:65" s="2" customFormat="1" ht="21.75" customHeight="1">
      <c r="A189" s="30"/>
      <c r="B189" s="142"/>
      <c r="C189" s="143" t="s">
        <v>214</v>
      </c>
      <c r="D189" s="143" t="s">
        <v>120</v>
      </c>
      <c r="E189" s="144" t="s">
        <v>215</v>
      </c>
      <c r="F189" s="145" t="s">
        <v>216</v>
      </c>
      <c r="G189" s="146" t="s">
        <v>123</v>
      </c>
      <c r="H189" s="147">
        <v>10599.4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38</v>
      </c>
      <c r="O189" s="56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5" t="s">
        <v>124</v>
      </c>
      <c r="AT189" s="155" t="s">
        <v>120</v>
      </c>
      <c r="AU189" s="155" t="s">
        <v>83</v>
      </c>
      <c r="AY189" s="15" t="s">
        <v>118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5" t="s">
        <v>81</v>
      </c>
      <c r="BK189" s="156">
        <f>ROUND(I189*H189,2)</f>
        <v>0</v>
      </c>
      <c r="BL189" s="15" t="s">
        <v>124</v>
      </c>
      <c r="BM189" s="155" t="s">
        <v>217</v>
      </c>
    </row>
    <row r="190" spans="1:65" s="2" customFormat="1" ht="11.25">
      <c r="A190" s="30"/>
      <c r="B190" s="31"/>
      <c r="C190" s="30"/>
      <c r="D190" s="157" t="s">
        <v>126</v>
      </c>
      <c r="E190" s="30"/>
      <c r="F190" s="158" t="s">
        <v>216</v>
      </c>
      <c r="G190" s="30"/>
      <c r="H190" s="30"/>
      <c r="I190" s="159"/>
      <c r="J190" s="30"/>
      <c r="K190" s="30"/>
      <c r="L190" s="31"/>
      <c r="M190" s="160"/>
      <c r="N190" s="161"/>
      <c r="O190" s="56"/>
      <c r="P190" s="56"/>
      <c r="Q190" s="56"/>
      <c r="R190" s="56"/>
      <c r="S190" s="56"/>
      <c r="T190" s="5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126</v>
      </c>
      <c r="AU190" s="15" t="s">
        <v>83</v>
      </c>
    </row>
    <row r="191" spans="1:65" s="2" customFormat="1" ht="29.25">
      <c r="A191" s="30"/>
      <c r="B191" s="31"/>
      <c r="C191" s="30"/>
      <c r="D191" s="157" t="s">
        <v>127</v>
      </c>
      <c r="E191" s="30"/>
      <c r="F191" s="162" t="s">
        <v>218</v>
      </c>
      <c r="G191" s="30"/>
      <c r="H191" s="30"/>
      <c r="I191" s="159"/>
      <c r="J191" s="30"/>
      <c r="K191" s="30"/>
      <c r="L191" s="31"/>
      <c r="M191" s="160"/>
      <c r="N191" s="161"/>
      <c r="O191" s="56"/>
      <c r="P191" s="56"/>
      <c r="Q191" s="56"/>
      <c r="R191" s="56"/>
      <c r="S191" s="56"/>
      <c r="T191" s="57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5" t="s">
        <v>127</v>
      </c>
      <c r="AU191" s="15" t="s">
        <v>83</v>
      </c>
    </row>
    <row r="192" spans="1:65" s="13" customFormat="1" ht="22.5">
      <c r="B192" s="163"/>
      <c r="D192" s="157" t="s">
        <v>129</v>
      </c>
      <c r="E192" s="164" t="s">
        <v>1</v>
      </c>
      <c r="F192" s="165" t="s">
        <v>212</v>
      </c>
      <c r="H192" s="166">
        <v>9899.4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4" t="s">
        <v>129</v>
      </c>
      <c r="AU192" s="164" t="s">
        <v>83</v>
      </c>
      <c r="AV192" s="13" t="s">
        <v>83</v>
      </c>
      <c r="AW192" s="13" t="s">
        <v>30</v>
      </c>
      <c r="AX192" s="13" t="s">
        <v>73</v>
      </c>
      <c r="AY192" s="164" t="s">
        <v>118</v>
      </c>
    </row>
    <row r="193" spans="1:65" s="13" customFormat="1" ht="11.25">
      <c r="B193" s="163"/>
      <c r="D193" s="157" t="s">
        <v>129</v>
      </c>
      <c r="E193" s="164" t="s">
        <v>1</v>
      </c>
      <c r="F193" s="165" t="s">
        <v>213</v>
      </c>
      <c r="H193" s="166">
        <v>700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4" t="s">
        <v>129</v>
      </c>
      <c r="AU193" s="164" t="s">
        <v>83</v>
      </c>
      <c r="AV193" s="13" t="s">
        <v>83</v>
      </c>
      <c r="AW193" s="13" t="s">
        <v>30</v>
      </c>
      <c r="AX193" s="13" t="s">
        <v>73</v>
      </c>
      <c r="AY193" s="164" t="s">
        <v>118</v>
      </c>
    </row>
    <row r="194" spans="1:65" s="12" customFormat="1" ht="22.9" customHeight="1">
      <c r="B194" s="129"/>
      <c r="D194" s="130" t="s">
        <v>72</v>
      </c>
      <c r="E194" s="140" t="s">
        <v>83</v>
      </c>
      <c r="F194" s="140" t="s">
        <v>219</v>
      </c>
      <c r="I194" s="132"/>
      <c r="J194" s="141">
        <f>BK194</f>
        <v>0</v>
      </c>
      <c r="L194" s="129"/>
      <c r="M194" s="134"/>
      <c r="N194" s="135"/>
      <c r="O194" s="135"/>
      <c r="P194" s="136">
        <f>SUM(P195:P201)</f>
        <v>0</v>
      </c>
      <c r="Q194" s="135"/>
      <c r="R194" s="136">
        <f>SUM(R195:R201)</f>
        <v>0</v>
      </c>
      <c r="S194" s="135"/>
      <c r="T194" s="137">
        <f>SUM(T195:T201)</f>
        <v>0</v>
      </c>
      <c r="AR194" s="130" t="s">
        <v>81</v>
      </c>
      <c r="AT194" s="138" t="s">
        <v>72</v>
      </c>
      <c r="AU194" s="138" t="s">
        <v>81</v>
      </c>
      <c r="AY194" s="130" t="s">
        <v>118</v>
      </c>
      <c r="BK194" s="139">
        <f>SUM(BK195:BK201)</f>
        <v>0</v>
      </c>
    </row>
    <row r="195" spans="1:65" s="2" customFormat="1" ht="21.75" customHeight="1">
      <c r="A195" s="30"/>
      <c r="B195" s="142"/>
      <c r="C195" s="143" t="s">
        <v>220</v>
      </c>
      <c r="D195" s="143" t="s">
        <v>120</v>
      </c>
      <c r="E195" s="144" t="s">
        <v>221</v>
      </c>
      <c r="F195" s="145" t="s">
        <v>222</v>
      </c>
      <c r="G195" s="146" t="s">
        <v>149</v>
      </c>
      <c r="H195" s="147">
        <v>3061</v>
      </c>
      <c r="I195" s="148"/>
      <c r="J195" s="149">
        <f>ROUND(I195*H195,2)</f>
        <v>0</v>
      </c>
      <c r="K195" s="150"/>
      <c r="L195" s="31"/>
      <c r="M195" s="151" t="s">
        <v>1</v>
      </c>
      <c r="N195" s="152" t="s">
        <v>38</v>
      </c>
      <c r="O195" s="56"/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5" t="s">
        <v>124</v>
      </c>
      <c r="AT195" s="155" t="s">
        <v>120</v>
      </c>
      <c r="AU195" s="155" t="s">
        <v>83</v>
      </c>
      <c r="AY195" s="15" t="s">
        <v>118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5" t="s">
        <v>81</v>
      </c>
      <c r="BK195" s="156">
        <f>ROUND(I195*H195,2)</f>
        <v>0</v>
      </c>
      <c r="BL195" s="15" t="s">
        <v>124</v>
      </c>
      <c r="BM195" s="155" t="s">
        <v>223</v>
      </c>
    </row>
    <row r="196" spans="1:65" s="2" customFormat="1" ht="11.25">
      <c r="A196" s="30"/>
      <c r="B196" s="31"/>
      <c r="C196" s="30"/>
      <c r="D196" s="157" t="s">
        <v>126</v>
      </c>
      <c r="E196" s="30"/>
      <c r="F196" s="158" t="s">
        <v>222</v>
      </c>
      <c r="G196" s="30"/>
      <c r="H196" s="30"/>
      <c r="I196" s="159"/>
      <c r="J196" s="30"/>
      <c r="K196" s="30"/>
      <c r="L196" s="31"/>
      <c r="M196" s="160"/>
      <c r="N196" s="161"/>
      <c r="O196" s="56"/>
      <c r="P196" s="56"/>
      <c r="Q196" s="56"/>
      <c r="R196" s="56"/>
      <c r="S196" s="56"/>
      <c r="T196" s="5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5" t="s">
        <v>126</v>
      </c>
      <c r="AU196" s="15" t="s">
        <v>83</v>
      </c>
    </row>
    <row r="197" spans="1:65" s="2" customFormat="1" ht="117">
      <c r="A197" s="30"/>
      <c r="B197" s="31"/>
      <c r="C197" s="30"/>
      <c r="D197" s="157" t="s">
        <v>127</v>
      </c>
      <c r="E197" s="30"/>
      <c r="F197" s="162" t="s">
        <v>224</v>
      </c>
      <c r="G197" s="30"/>
      <c r="H197" s="30"/>
      <c r="I197" s="159"/>
      <c r="J197" s="30"/>
      <c r="K197" s="30"/>
      <c r="L197" s="31"/>
      <c r="M197" s="160"/>
      <c r="N197" s="161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127</v>
      </c>
      <c r="AU197" s="15" t="s">
        <v>83</v>
      </c>
    </row>
    <row r="198" spans="1:65" s="13" customFormat="1" ht="11.25">
      <c r="B198" s="163"/>
      <c r="D198" s="157" t="s">
        <v>129</v>
      </c>
      <c r="E198" s="164" t="s">
        <v>1</v>
      </c>
      <c r="F198" s="165" t="s">
        <v>225</v>
      </c>
      <c r="H198" s="166">
        <v>3061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4" t="s">
        <v>129</v>
      </c>
      <c r="AU198" s="164" t="s">
        <v>83</v>
      </c>
      <c r="AV198" s="13" t="s">
        <v>83</v>
      </c>
      <c r="AW198" s="13" t="s">
        <v>30</v>
      </c>
      <c r="AX198" s="13" t="s">
        <v>81</v>
      </c>
      <c r="AY198" s="164" t="s">
        <v>118</v>
      </c>
    </row>
    <row r="199" spans="1:65" s="2" customFormat="1" ht="21.75" customHeight="1">
      <c r="A199" s="30"/>
      <c r="B199" s="142"/>
      <c r="C199" s="143" t="s">
        <v>8</v>
      </c>
      <c r="D199" s="143" t="s">
        <v>120</v>
      </c>
      <c r="E199" s="144" t="s">
        <v>226</v>
      </c>
      <c r="F199" s="145" t="s">
        <v>227</v>
      </c>
      <c r="G199" s="146" t="s">
        <v>123</v>
      </c>
      <c r="H199" s="147">
        <v>5509.8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38</v>
      </c>
      <c r="O199" s="56"/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5" t="s">
        <v>124</v>
      </c>
      <c r="AT199" s="155" t="s">
        <v>120</v>
      </c>
      <c r="AU199" s="155" t="s">
        <v>83</v>
      </c>
      <c r="AY199" s="15" t="s">
        <v>118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5" t="s">
        <v>81</v>
      </c>
      <c r="BK199" s="156">
        <f>ROUND(I199*H199,2)</f>
        <v>0</v>
      </c>
      <c r="BL199" s="15" t="s">
        <v>124</v>
      </c>
      <c r="BM199" s="155" t="s">
        <v>228</v>
      </c>
    </row>
    <row r="200" spans="1:65" s="2" customFormat="1" ht="78">
      <c r="A200" s="30"/>
      <c r="B200" s="31"/>
      <c r="C200" s="30"/>
      <c r="D200" s="157" t="s">
        <v>126</v>
      </c>
      <c r="E200" s="30"/>
      <c r="F200" s="158" t="s">
        <v>229</v>
      </c>
      <c r="G200" s="30"/>
      <c r="H200" s="30"/>
      <c r="I200" s="159"/>
      <c r="J200" s="30"/>
      <c r="K200" s="30"/>
      <c r="L200" s="31"/>
      <c r="M200" s="160"/>
      <c r="N200" s="161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126</v>
      </c>
      <c r="AU200" s="15" t="s">
        <v>83</v>
      </c>
    </row>
    <row r="201" spans="1:65" s="13" customFormat="1" ht="22.5">
      <c r="B201" s="163"/>
      <c r="D201" s="157" t="s">
        <v>129</v>
      </c>
      <c r="E201" s="164" t="s">
        <v>1</v>
      </c>
      <c r="F201" s="165" t="s">
        <v>230</v>
      </c>
      <c r="H201" s="166">
        <v>5509.8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129</v>
      </c>
      <c r="AU201" s="164" t="s">
        <v>83</v>
      </c>
      <c r="AV201" s="13" t="s">
        <v>83</v>
      </c>
      <c r="AW201" s="13" t="s">
        <v>30</v>
      </c>
      <c r="AX201" s="13" t="s">
        <v>81</v>
      </c>
      <c r="AY201" s="164" t="s">
        <v>118</v>
      </c>
    </row>
    <row r="202" spans="1:65" s="12" customFormat="1" ht="22.9" customHeight="1">
      <c r="B202" s="129"/>
      <c r="D202" s="130" t="s">
        <v>72</v>
      </c>
      <c r="E202" s="140" t="s">
        <v>153</v>
      </c>
      <c r="F202" s="140" t="s">
        <v>231</v>
      </c>
      <c r="I202" s="132"/>
      <c r="J202" s="141">
        <f>BK202</f>
        <v>0</v>
      </c>
      <c r="L202" s="129"/>
      <c r="M202" s="134"/>
      <c r="N202" s="135"/>
      <c r="O202" s="135"/>
      <c r="P202" s="136">
        <f>SUM(P203:P240)</f>
        <v>0</v>
      </c>
      <c r="Q202" s="135"/>
      <c r="R202" s="136">
        <f>SUM(R203:R240)</f>
        <v>0</v>
      </c>
      <c r="S202" s="135"/>
      <c r="T202" s="137">
        <f>SUM(T203:T240)</f>
        <v>0</v>
      </c>
      <c r="AR202" s="130" t="s">
        <v>81</v>
      </c>
      <c r="AT202" s="138" t="s">
        <v>72</v>
      </c>
      <c r="AU202" s="138" t="s">
        <v>81</v>
      </c>
      <c r="AY202" s="130" t="s">
        <v>118</v>
      </c>
      <c r="BK202" s="139">
        <f>SUM(BK203:BK240)</f>
        <v>0</v>
      </c>
    </row>
    <row r="203" spans="1:65" s="2" customFormat="1" ht="21.75" customHeight="1">
      <c r="A203" s="30"/>
      <c r="B203" s="142"/>
      <c r="C203" s="143" t="s">
        <v>232</v>
      </c>
      <c r="D203" s="143" t="s">
        <v>120</v>
      </c>
      <c r="E203" s="144" t="s">
        <v>233</v>
      </c>
      <c r="F203" s="145" t="s">
        <v>234</v>
      </c>
      <c r="G203" s="146" t="s">
        <v>123</v>
      </c>
      <c r="H203" s="147">
        <v>26620.799999999999</v>
      </c>
      <c r="I203" s="148"/>
      <c r="J203" s="149">
        <f>ROUND(I203*H203,2)</f>
        <v>0</v>
      </c>
      <c r="K203" s="150"/>
      <c r="L203" s="31"/>
      <c r="M203" s="151" t="s">
        <v>1</v>
      </c>
      <c r="N203" s="152" t="s">
        <v>38</v>
      </c>
      <c r="O203" s="56"/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5" t="s">
        <v>124</v>
      </c>
      <c r="AT203" s="155" t="s">
        <v>120</v>
      </c>
      <c r="AU203" s="155" t="s">
        <v>83</v>
      </c>
      <c r="AY203" s="15" t="s">
        <v>118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5" t="s">
        <v>81</v>
      </c>
      <c r="BK203" s="156">
        <f>ROUND(I203*H203,2)</f>
        <v>0</v>
      </c>
      <c r="BL203" s="15" t="s">
        <v>124</v>
      </c>
      <c r="BM203" s="155" t="s">
        <v>235</v>
      </c>
    </row>
    <row r="204" spans="1:65" s="2" customFormat="1" ht="11.25">
      <c r="A204" s="30"/>
      <c r="B204" s="31"/>
      <c r="C204" s="30"/>
      <c r="D204" s="157" t="s">
        <v>126</v>
      </c>
      <c r="E204" s="30"/>
      <c r="F204" s="158" t="s">
        <v>234</v>
      </c>
      <c r="G204" s="30"/>
      <c r="H204" s="30"/>
      <c r="I204" s="159"/>
      <c r="J204" s="30"/>
      <c r="K204" s="30"/>
      <c r="L204" s="31"/>
      <c r="M204" s="160"/>
      <c r="N204" s="161"/>
      <c r="O204" s="56"/>
      <c r="P204" s="56"/>
      <c r="Q204" s="56"/>
      <c r="R204" s="56"/>
      <c r="S204" s="56"/>
      <c r="T204" s="57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T204" s="15" t="s">
        <v>126</v>
      </c>
      <c r="AU204" s="15" t="s">
        <v>83</v>
      </c>
    </row>
    <row r="205" spans="1:65" s="2" customFormat="1" ht="39">
      <c r="A205" s="30"/>
      <c r="B205" s="31"/>
      <c r="C205" s="30"/>
      <c r="D205" s="157" t="s">
        <v>127</v>
      </c>
      <c r="E205" s="30"/>
      <c r="F205" s="162" t="s">
        <v>236</v>
      </c>
      <c r="G205" s="30"/>
      <c r="H205" s="30"/>
      <c r="I205" s="159"/>
      <c r="J205" s="30"/>
      <c r="K205" s="30"/>
      <c r="L205" s="31"/>
      <c r="M205" s="160"/>
      <c r="N205" s="161"/>
      <c r="O205" s="56"/>
      <c r="P205" s="56"/>
      <c r="Q205" s="56"/>
      <c r="R205" s="56"/>
      <c r="S205" s="56"/>
      <c r="T205" s="57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5" t="s">
        <v>127</v>
      </c>
      <c r="AU205" s="15" t="s">
        <v>83</v>
      </c>
    </row>
    <row r="206" spans="1:65" s="13" customFormat="1" ht="11.25">
      <c r="B206" s="163"/>
      <c r="D206" s="157" t="s">
        <v>129</v>
      </c>
      <c r="E206" s="164" t="s">
        <v>1</v>
      </c>
      <c r="F206" s="165" t="s">
        <v>237</v>
      </c>
      <c r="H206" s="166">
        <v>13310.4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4" t="s">
        <v>129</v>
      </c>
      <c r="AU206" s="164" t="s">
        <v>83</v>
      </c>
      <c r="AV206" s="13" t="s">
        <v>83</v>
      </c>
      <c r="AW206" s="13" t="s">
        <v>30</v>
      </c>
      <c r="AX206" s="13" t="s">
        <v>73</v>
      </c>
      <c r="AY206" s="164" t="s">
        <v>118</v>
      </c>
    </row>
    <row r="207" spans="1:65" s="13" customFormat="1" ht="11.25">
      <c r="B207" s="163"/>
      <c r="D207" s="157" t="s">
        <v>129</v>
      </c>
      <c r="E207" s="164" t="s">
        <v>1</v>
      </c>
      <c r="F207" s="165" t="s">
        <v>238</v>
      </c>
      <c r="H207" s="166">
        <v>13310.4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4" t="s">
        <v>129</v>
      </c>
      <c r="AU207" s="164" t="s">
        <v>83</v>
      </c>
      <c r="AV207" s="13" t="s">
        <v>83</v>
      </c>
      <c r="AW207" s="13" t="s">
        <v>30</v>
      </c>
      <c r="AX207" s="13" t="s">
        <v>73</v>
      </c>
      <c r="AY207" s="164" t="s">
        <v>118</v>
      </c>
    </row>
    <row r="208" spans="1:65" s="2" customFormat="1" ht="21.75" customHeight="1">
      <c r="A208" s="30"/>
      <c r="B208" s="142"/>
      <c r="C208" s="143" t="s">
        <v>239</v>
      </c>
      <c r="D208" s="143" t="s">
        <v>120</v>
      </c>
      <c r="E208" s="144" t="s">
        <v>240</v>
      </c>
      <c r="F208" s="145" t="s">
        <v>241</v>
      </c>
      <c r="G208" s="146" t="s">
        <v>123</v>
      </c>
      <c r="H208" s="147">
        <v>256</v>
      </c>
      <c r="I208" s="148"/>
      <c r="J208" s="149">
        <f>ROUND(I208*H208,2)</f>
        <v>0</v>
      </c>
      <c r="K208" s="150"/>
      <c r="L208" s="31"/>
      <c r="M208" s="151" t="s">
        <v>1</v>
      </c>
      <c r="N208" s="152" t="s">
        <v>38</v>
      </c>
      <c r="O208" s="56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5" t="s">
        <v>124</v>
      </c>
      <c r="AT208" s="155" t="s">
        <v>120</v>
      </c>
      <c r="AU208" s="155" t="s">
        <v>83</v>
      </c>
      <c r="AY208" s="15" t="s">
        <v>118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5" t="s">
        <v>81</v>
      </c>
      <c r="BK208" s="156">
        <f>ROUND(I208*H208,2)</f>
        <v>0</v>
      </c>
      <c r="BL208" s="15" t="s">
        <v>124</v>
      </c>
      <c r="BM208" s="155" t="s">
        <v>242</v>
      </c>
    </row>
    <row r="209" spans="1:65" s="2" customFormat="1" ht="19.5">
      <c r="A209" s="30"/>
      <c r="B209" s="31"/>
      <c r="C209" s="30"/>
      <c r="D209" s="157" t="s">
        <v>126</v>
      </c>
      <c r="E209" s="30"/>
      <c r="F209" s="158" t="s">
        <v>241</v>
      </c>
      <c r="G209" s="30"/>
      <c r="H209" s="30"/>
      <c r="I209" s="159"/>
      <c r="J209" s="30"/>
      <c r="K209" s="30"/>
      <c r="L209" s="31"/>
      <c r="M209" s="160"/>
      <c r="N209" s="161"/>
      <c r="O209" s="56"/>
      <c r="P209" s="56"/>
      <c r="Q209" s="56"/>
      <c r="R209" s="56"/>
      <c r="S209" s="56"/>
      <c r="T209" s="57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5" t="s">
        <v>126</v>
      </c>
      <c r="AU209" s="15" t="s">
        <v>83</v>
      </c>
    </row>
    <row r="210" spans="1:65" s="2" customFormat="1" ht="58.5">
      <c r="A210" s="30"/>
      <c r="B210" s="31"/>
      <c r="C210" s="30"/>
      <c r="D210" s="157" t="s">
        <v>127</v>
      </c>
      <c r="E210" s="30"/>
      <c r="F210" s="162" t="s">
        <v>243</v>
      </c>
      <c r="G210" s="30"/>
      <c r="H210" s="30"/>
      <c r="I210" s="159"/>
      <c r="J210" s="30"/>
      <c r="K210" s="30"/>
      <c r="L210" s="31"/>
      <c r="M210" s="160"/>
      <c r="N210" s="161"/>
      <c r="O210" s="56"/>
      <c r="P210" s="56"/>
      <c r="Q210" s="56"/>
      <c r="R210" s="56"/>
      <c r="S210" s="56"/>
      <c r="T210" s="57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5" t="s">
        <v>127</v>
      </c>
      <c r="AU210" s="15" t="s">
        <v>83</v>
      </c>
    </row>
    <row r="211" spans="1:65" s="13" customFormat="1" ht="22.5">
      <c r="B211" s="163"/>
      <c r="D211" s="157" t="s">
        <v>129</v>
      </c>
      <c r="E211" s="164" t="s">
        <v>1</v>
      </c>
      <c r="F211" s="165" t="s">
        <v>244</v>
      </c>
      <c r="H211" s="166">
        <v>256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4" t="s">
        <v>129</v>
      </c>
      <c r="AU211" s="164" t="s">
        <v>83</v>
      </c>
      <c r="AV211" s="13" t="s">
        <v>83</v>
      </c>
      <c r="AW211" s="13" t="s">
        <v>30</v>
      </c>
      <c r="AX211" s="13" t="s">
        <v>81</v>
      </c>
      <c r="AY211" s="164" t="s">
        <v>118</v>
      </c>
    </row>
    <row r="212" spans="1:65" s="2" customFormat="1" ht="21.75" customHeight="1">
      <c r="A212" s="30"/>
      <c r="B212" s="142"/>
      <c r="C212" s="143" t="s">
        <v>245</v>
      </c>
      <c r="D212" s="143" t="s">
        <v>120</v>
      </c>
      <c r="E212" s="144" t="s">
        <v>246</v>
      </c>
      <c r="F212" s="145" t="s">
        <v>247</v>
      </c>
      <c r="G212" s="146" t="s">
        <v>133</v>
      </c>
      <c r="H212" s="147">
        <v>3538.08</v>
      </c>
      <c r="I212" s="148"/>
      <c r="J212" s="149">
        <f>ROUND(I212*H212,2)</f>
        <v>0</v>
      </c>
      <c r="K212" s="150"/>
      <c r="L212" s="31"/>
      <c r="M212" s="151" t="s">
        <v>1</v>
      </c>
      <c r="N212" s="152" t="s">
        <v>38</v>
      </c>
      <c r="O212" s="56"/>
      <c r="P212" s="153">
        <f>O212*H212</f>
        <v>0</v>
      </c>
      <c r="Q212" s="153">
        <v>0</v>
      </c>
      <c r="R212" s="153">
        <f>Q212*H212</f>
        <v>0</v>
      </c>
      <c r="S212" s="153">
        <v>0</v>
      </c>
      <c r="T212" s="154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5" t="s">
        <v>124</v>
      </c>
      <c r="AT212" s="155" t="s">
        <v>120</v>
      </c>
      <c r="AU212" s="155" t="s">
        <v>83</v>
      </c>
      <c r="AY212" s="15" t="s">
        <v>118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5" t="s">
        <v>81</v>
      </c>
      <c r="BK212" s="156">
        <f>ROUND(I212*H212,2)</f>
        <v>0</v>
      </c>
      <c r="BL212" s="15" t="s">
        <v>124</v>
      </c>
      <c r="BM212" s="155" t="s">
        <v>248</v>
      </c>
    </row>
    <row r="213" spans="1:65" s="2" customFormat="1" ht="58.5">
      <c r="A213" s="30"/>
      <c r="B213" s="31"/>
      <c r="C213" s="30"/>
      <c r="D213" s="157" t="s">
        <v>126</v>
      </c>
      <c r="E213" s="30"/>
      <c r="F213" s="158" t="s">
        <v>249</v>
      </c>
      <c r="G213" s="30"/>
      <c r="H213" s="30"/>
      <c r="I213" s="159"/>
      <c r="J213" s="30"/>
      <c r="K213" s="30"/>
      <c r="L213" s="31"/>
      <c r="M213" s="160"/>
      <c r="N213" s="161"/>
      <c r="O213" s="56"/>
      <c r="P213" s="56"/>
      <c r="Q213" s="56"/>
      <c r="R213" s="56"/>
      <c r="S213" s="56"/>
      <c r="T213" s="5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5" t="s">
        <v>126</v>
      </c>
      <c r="AU213" s="15" t="s">
        <v>83</v>
      </c>
    </row>
    <row r="214" spans="1:65" s="2" customFormat="1" ht="78">
      <c r="A214" s="30"/>
      <c r="B214" s="31"/>
      <c r="C214" s="30"/>
      <c r="D214" s="157" t="s">
        <v>127</v>
      </c>
      <c r="E214" s="30"/>
      <c r="F214" s="162" t="s">
        <v>250</v>
      </c>
      <c r="G214" s="30"/>
      <c r="H214" s="30"/>
      <c r="I214" s="159"/>
      <c r="J214" s="30"/>
      <c r="K214" s="30"/>
      <c r="L214" s="31"/>
      <c r="M214" s="160"/>
      <c r="N214" s="161"/>
      <c r="O214" s="56"/>
      <c r="P214" s="56"/>
      <c r="Q214" s="56"/>
      <c r="R214" s="56"/>
      <c r="S214" s="56"/>
      <c r="T214" s="57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127</v>
      </c>
      <c r="AU214" s="15" t="s">
        <v>83</v>
      </c>
    </row>
    <row r="215" spans="1:65" s="13" customFormat="1" ht="22.5">
      <c r="B215" s="163"/>
      <c r="D215" s="157" t="s">
        <v>129</v>
      </c>
      <c r="E215" s="164" t="s">
        <v>1</v>
      </c>
      <c r="F215" s="165" t="s">
        <v>251</v>
      </c>
      <c r="H215" s="166">
        <v>1915.68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4" t="s">
        <v>129</v>
      </c>
      <c r="AU215" s="164" t="s">
        <v>83</v>
      </c>
      <c r="AV215" s="13" t="s">
        <v>83</v>
      </c>
      <c r="AW215" s="13" t="s">
        <v>30</v>
      </c>
      <c r="AX215" s="13" t="s">
        <v>73</v>
      </c>
      <c r="AY215" s="164" t="s">
        <v>118</v>
      </c>
    </row>
    <row r="216" spans="1:65" s="13" customFormat="1" ht="22.5">
      <c r="B216" s="163"/>
      <c r="D216" s="157" t="s">
        <v>129</v>
      </c>
      <c r="E216" s="164" t="s">
        <v>1</v>
      </c>
      <c r="F216" s="165" t="s">
        <v>252</v>
      </c>
      <c r="H216" s="166">
        <v>1622.4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4" t="s">
        <v>129</v>
      </c>
      <c r="AU216" s="164" t="s">
        <v>83</v>
      </c>
      <c r="AV216" s="13" t="s">
        <v>83</v>
      </c>
      <c r="AW216" s="13" t="s">
        <v>30</v>
      </c>
      <c r="AX216" s="13" t="s">
        <v>73</v>
      </c>
      <c r="AY216" s="164" t="s">
        <v>118</v>
      </c>
    </row>
    <row r="217" spans="1:65" s="2" customFormat="1" ht="21.75" customHeight="1">
      <c r="A217" s="30"/>
      <c r="B217" s="142"/>
      <c r="C217" s="143" t="s">
        <v>253</v>
      </c>
      <c r="D217" s="143" t="s">
        <v>120</v>
      </c>
      <c r="E217" s="144" t="s">
        <v>254</v>
      </c>
      <c r="F217" s="145" t="s">
        <v>255</v>
      </c>
      <c r="G217" s="146" t="s">
        <v>123</v>
      </c>
      <c r="H217" s="147">
        <v>1657</v>
      </c>
      <c r="I217" s="148"/>
      <c r="J217" s="149">
        <f>ROUND(I217*H217,2)</f>
        <v>0</v>
      </c>
      <c r="K217" s="150"/>
      <c r="L217" s="31"/>
      <c r="M217" s="151" t="s">
        <v>1</v>
      </c>
      <c r="N217" s="152" t="s">
        <v>38</v>
      </c>
      <c r="O217" s="56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5" t="s">
        <v>124</v>
      </c>
      <c r="AT217" s="155" t="s">
        <v>120</v>
      </c>
      <c r="AU217" s="155" t="s">
        <v>83</v>
      </c>
      <c r="AY217" s="15" t="s">
        <v>118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5" t="s">
        <v>81</v>
      </c>
      <c r="BK217" s="156">
        <f>ROUND(I217*H217,2)</f>
        <v>0</v>
      </c>
      <c r="BL217" s="15" t="s">
        <v>124</v>
      </c>
      <c r="BM217" s="155" t="s">
        <v>256</v>
      </c>
    </row>
    <row r="218" spans="1:65" s="2" customFormat="1" ht="19.5">
      <c r="A218" s="30"/>
      <c r="B218" s="31"/>
      <c r="C218" s="30"/>
      <c r="D218" s="157" t="s">
        <v>126</v>
      </c>
      <c r="E218" s="30"/>
      <c r="F218" s="158" t="s">
        <v>255</v>
      </c>
      <c r="G218" s="30"/>
      <c r="H218" s="30"/>
      <c r="I218" s="159"/>
      <c r="J218" s="30"/>
      <c r="K218" s="30"/>
      <c r="L218" s="31"/>
      <c r="M218" s="160"/>
      <c r="N218" s="161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126</v>
      </c>
      <c r="AU218" s="15" t="s">
        <v>83</v>
      </c>
    </row>
    <row r="219" spans="1:65" s="2" customFormat="1" ht="58.5">
      <c r="A219" s="30"/>
      <c r="B219" s="31"/>
      <c r="C219" s="30"/>
      <c r="D219" s="157" t="s">
        <v>127</v>
      </c>
      <c r="E219" s="30"/>
      <c r="F219" s="162" t="s">
        <v>243</v>
      </c>
      <c r="G219" s="30"/>
      <c r="H219" s="30"/>
      <c r="I219" s="159"/>
      <c r="J219" s="30"/>
      <c r="K219" s="30"/>
      <c r="L219" s="31"/>
      <c r="M219" s="160"/>
      <c r="N219" s="161"/>
      <c r="O219" s="56"/>
      <c r="P219" s="56"/>
      <c r="Q219" s="56"/>
      <c r="R219" s="56"/>
      <c r="S219" s="56"/>
      <c r="T219" s="57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5" t="s">
        <v>127</v>
      </c>
      <c r="AU219" s="15" t="s">
        <v>83</v>
      </c>
    </row>
    <row r="220" spans="1:65" s="13" customFormat="1" ht="11.25">
      <c r="B220" s="163"/>
      <c r="D220" s="157" t="s">
        <v>129</v>
      </c>
      <c r="E220" s="164" t="s">
        <v>1</v>
      </c>
      <c r="F220" s="165" t="s">
        <v>257</v>
      </c>
      <c r="H220" s="166">
        <v>1657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4" t="s">
        <v>129</v>
      </c>
      <c r="AU220" s="164" t="s">
        <v>83</v>
      </c>
      <c r="AV220" s="13" t="s">
        <v>83</v>
      </c>
      <c r="AW220" s="13" t="s">
        <v>30</v>
      </c>
      <c r="AX220" s="13" t="s">
        <v>81</v>
      </c>
      <c r="AY220" s="164" t="s">
        <v>118</v>
      </c>
    </row>
    <row r="221" spans="1:65" s="2" customFormat="1" ht="16.5" customHeight="1">
      <c r="A221" s="30"/>
      <c r="B221" s="142"/>
      <c r="C221" s="143" t="s">
        <v>258</v>
      </c>
      <c r="D221" s="143" t="s">
        <v>120</v>
      </c>
      <c r="E221" s="144" t="s">
        <v>259</v>
      </c>
      <c r="F221" s="145" t="s">
        <v>260</v>
      </c>
      <c r="G221" s="146" t="s">
        <v>123</v>
      </c>
      <c r="H221" s="147">
        <v>14531.4</v>
      </c>
      <c r="I221" s="148"/>
      <c r="J221" s="149">
        <f>ROUND(I221*H221,2)</f>
        <v>0</v>
      </c>
      <c r="K221" s="150"/>
      <c r="L221" s="31"/>
      <c r="M221" s="151" t="s">
        <v>1</v>
      </c>
      <c r="N221" s="152" t="s">
        <v>38</v>
      </c>
      <c r="O221" s="56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5" t="s">
        <v>124</v>
      </c>
      <c r="AT221" s="155" t="s">
        <v>120</v>
      </c>
      <c r="AU221" s="155" t="s">
        <v>83</v>
      </c>
      <c r="AY221" s="15" t="s">
        <v>118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5" t="s">
        <v>81</v>
      </c>
      <c r="BK221" s="156">
        <f>ROUND(I221*H221,2)</f>
        <v>0</v>
      </c>
      <c r="BL221" s="15" t="s">
        <v>124</v>
      </c>
      <c r="BM221" s="155" t="s">
        <v>261</v>
      </c>
    </row>
    <row r="222" spans="1:65" s="2" customFormat="1" ht="11.25">
      <c r="A222" s="30"/>
      <c r="B222" s="31"/>
      <c r="C222" s="30"/>
      <c r="D222" s="157" t="s">
        <v>126</v>
      </c>
      <c r="E222" s="30"/>
      <c r="F222" s="158" t="s">
        <v>260</v>
      </c>
      <c r="G222" s="30"/>
      <c r="H222" s="30"/>
      <c r="I222" s="159"/>
      <c r="J222" s="30"/>
      <c r="K222" s="30"/>
      <c r="L222" s="31"/>
      <c r="M222" s="160"/>
      <c r="N222" s="161"/>
      <c r="O222" s="56"/>
      <c r="P222" s="56"/>
      <c r="Q222" s="56"/>
      <c r="R222" s="56"/>
      <c r="S222" s="56"/>
      <c r="T222" s="57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5" t="s">
        <v>126</v>
      </c>
      <c r="AU222" s="15" t="s">
        <v>83</v>
      </c>
    </row>
    <row r="223" spans="1:65" s="2" customFormat="1" ht="48.75">
      <c r="A223" s="30"/>
      <c r="B223" s="31"/>
      <c r="C223" s="30"/>
      <c r="D223" s="157" t="s">
        <v>127</v>
      </c>
      <c r="E223" s="30"/>
      <c r="F223" s="162" t="s">
        <v>262</v>
      </c>
      <c r="G223" s="30"/>
      <c r="H223" s="30"/>
      <c r="I223" s="159"/>
      <c r="J223" s="30"/>
      <c r="K223" s="30"/>
      <c r="L223" s="31"/>
      <c r="M223" s="160"/>
      <c r="N223" s="161"/>
      <c r="O223" s="56"/>
      <c r="P223" s="56"/>
      <c r="Q223" s="56"/>
      <c r="R223" s="56"/>
      <c r="S223" s="56"/>
      <c r="T223" s="57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T223" s="15" t="s">
        <v>127</v>
      </c>
      <c r="AU223" s="15" t="s">
        <v>83</v>
      </c>
    </row>
    <row r="224" spans="1:65" s="13" customFormat="1" ht="11.25">
      <c r="B224" s="163"/>
      <c r="D224" s="157" t="s">
        <v>129</v>
      </c>
      <c r="E224" s="164" t="s">
        <v>1</v>
      </c>
      <c r="F224" s="165" t="s">
        <v>263</v>
      </c>
      <c r="H224" s="166">
        <v>14531.4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4" t="s">
        <v>129</v>
      </c>
      <c r="AU224" s="164" t="s">
        <v>83</v>
      </c>
      <c r="AV224" s="13" t="s">
        <v>83</v>
      </c>
      <c r="AW224" s="13" t="s">
        <v>30</v>
      </c>
      <c r="AX224" s="13" t="s">
        <v>81</v>
      </c>
      <c r="AY224" s="164" t="s">
        <v>118</v>
      </c>
    </row>
    <row r="225" spans="1:65" s="2" customFormat="1" ht="21.75" customHeight="1">
      <c r="A225" s="30"/>
      <c r="B225" s="142"/>
      <c r="C225" s="143" t="s">
        <v>7</v>
      </c>
      <c r="D225" s="143" t="s">
        <v>120</v>
      </c>
      <c r="E225" s="144" t="s">
        <v>264</v>
      </c>
      <c r="F225" s="145" t="s">
        <v>265</v>
      </c>
      <c r="G225" s="146" t="s">
        <v>123</v>
      </c>
      <c r="H225" s="147">
        <v>11625.12</v>
      </c>
      <c r="I225" s="148"/>
      <c r="J225" s="149">
        <f>ROUND(I225*H225,2)</f>
        <v>0</v>
      </c>
      <c r="K225" s="150"/>
      <c r="L225" s="31"/>
      <c r="M225" s="151" t="s">
        <v>1</v>
      </c>
      <c r="N225" s="152" t="s">
        <v>38</v>
      </c>
      <c r="O225" s="56"/>
      <c r="P225" s="153">
        <f>O225*H225</f>
        <v>0</v>
      </c>
      <c r="Q225" s="153">
        <v>0</v>
      </c>
      <c r="R225" s="153">
        <f>Q225*H225</f>
        <v>0</v>
      </c>
      <c r="S225" s="153">
        <v>0</v>
      </c>
      <c r="T225" s="154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5" t="s">
        <v>124</v>
      </c>
      <c r="AT225" s="155" t="s">
        <v>120</v>
      </c>
      <c r="AU225" s="155" t="s">
        <v>83</v>
      </c>
      <c r="AY225" s="15" t="s">
        <v>118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5" t="s">
        <v>81</v>
      </c>
      <c r="BK225" s="156">
        <f>ROUND(I225*H225,2)</f>
        <v>0</v>
      </c>
      <c r="BL225" s="15" t="s">
        <v>124</v>
      </c>
      <c r="BM225" s="155" t="s">
        <v>266</v>
      </c>
    </row>
    <row r="226" spans="1:65" s="2" customFormat="1" ht="11.25">
      <c r="A226" s="30"/>
      <c r="B226" s="31"/>
      <c r="C226" s="30"/>
      <c r="D226" s="157" t="s">
        <v>126</v>
      </c>
      <c r="E226" s="30"/>
      <c r="F226" s="158" t="s">
        <v>265</v>
      </c>
      <c r="G226" s="30"/>
      <c r="H226" s="30"/>
      <c r="I226" s="159"/>
      <c r="J226" s="30"/>
      <c r="K226" s="30"/>
      <c r="L226" s="31"/>
      <c r="M226" s="160"/>
      <c r="N226" s="161"/>
      <c r="O226" s="56"/>
      <c r="P226" s="56"/>
      <c r="Q226" s="56"/>
      <c r="R226" s="56"/>
      <c r="S226" s="56"/>
      <c r="T226" s="57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T226" s="15" t="s">
        <v>126</v>
      </c>
      <c r="AU226" s="15" t="s">
        <v>83</v>
      </c>
    </row>
    <row r="227" spans="1:65" s="2" customFormat="1" ht="48.75">
      <c r="A227" s="30"/>
      <c r="B227" s="31"/>
      <c r="C227" s="30"/>
      <c r="D227" s="157" t="s">
        <v>127</v>
      </c>
      <c r="E227" s="30"/>
      <c r="F227" s="162" t="s">
        <v>262</v>
      </c>
      <c r="G227" s="30"/>
      <c r="H227" s="30"/>
      <c r="I227" s="159"/>
      <c r="J227" s="30"/>
      <c r="K227" s="30"/>
      <c r="L227" s="31"/>
      <c r="M227" s="160"/>
      <c r="N227" s="161"/>
      <c r="O227" s="56"/>
      <c r="P227" s="56"/>
      <c r="Q227" s="56"/>
      <c r="R227" s="56"/>
      <c r="S227" s="56"/>
      <c r="T227" s="57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5" t="s">
        <v>127</v>
      </c>
      <c r="AU227" s="15" t="s">
        <v>83</v>
      </c>
    </row>
    <row r="228" spans="1:65" s="13" customFormat="1" ht="11.25">
      <c r="B228" s="163"/>
      <c r="D228" s="157" t="s">
        <v>129</v>
      </c>
      <c r="E228" s="164" t="s">
        <v>1</v>
      </c>
      <c r="F228" s="165" t="s">
        <v>267</v>
      </c>
      <c r="H228" s="166">
        <v>11625.12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4" t="s">
        <v>129</v>
      </c>
      <c r="AU228" s="164" t="s">
        <v>83</v>
      </c>
      <c r="AV228" s="13" t="s">
        <v>83</v>
      </c>
      <c r="AW228" s="13" t="s">
        <v>30</v>
      </c>
      <c r="AX228" s="13" t="s">
        <v>73</v>
      </c>
      <c r="AY228" s="164" t="s">
        <v>118</v>
      </c>
    </row>
    <row r="229" spans="1:65" s="2" customFormat="1" ht="21.75" customHeight="1">
      <c r="A229" s="30"/>
      <c r="B229" s="142"/>
      <c r="C229" s="143" t="s">
        <v>268</v>
      </c>
      <c r="D229" s="143" t="s">
        <v>120</v>
      </c>
      <c r="E229" s="144" t="s">
        <v>269</v>
      </c>
      <c r="F229" s="145" t="s">
        <v>270</v>
      </c>
      <c r="G229" s="146" t="s">
        <v>123</v>
      </c>
      <c r="H229" s="147">
        <v>11178</v>
      </c>
      <c r="I229" s="148"/>
      <c r="J229" s="149">
        <f>ROUND(I229*H229,2)</f>
        <v>0</v>
      </c>
      <c r="K229" s="150"/>
      <c r="L229" s="31"/>
      <c r="M229" s="151" t="s">
        <v>1</v>
      </c>
      <c r="N229" s="152" t="s">
        <v>38</v>
      </c>
      <c r="O229" s="56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5" t="s">
        <v>124</v>
      </c>
      <c r="AT229" s="155" t="s">
        <v>120</v>
      </c>
      <c r="AU229" s="155" t="s">
        <v>83</v>
      </c>
      <c r="AY229" s="15" t="s">
        <v>118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5" t="s">
        <v>81</v>
      </c>
      <c r="BK229" s="156">
        <f>ROUND(I229*H229,2)</f>
        <v>0</v>
      </c>
      <c r="BL229" s="15" t="s">
        <v>124</v>
      </c>
      <c r="BM229" s="155" t="s">
        <v>271</v>
      </c>
    </row>
    <row r="230" spans="1:65" s="2" customFormat="1" ht="19.5">
      <c r="A230" s="30"/>
      <c r="B230" s="31"/>
      <c r="C230" s="30"/>
      <c r="D230" s="157" t="s">
        <v>126</v>
      </c>
      <c r="E230" s="30"/>
      <c r="F230" s="158" t="s">
        <v>270</v>
      </c>
      <c r="G230" s="30"/>
      <c r="H230" s="30"/>
      <c r="I230" s="159"/>
      <c r="J230" s="30"/>
      <c r="K230" s="30"/>
      <c r="L230" s="31"/>
      <c r="M230" s="160"/>
      <c r="N230" s="161"/>
      <c r="O230" s="56"/>
      <c r="P230" s="56"/>
      <c r="Q230" s="56"/>
      <c r="R230" s="56"/>
      <c r="S230" s="56"/>
      <c r="T230" s="57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5" t="s">
        <v>126</v>
      </c>
      <c r="AU230" s="15" t="s">
        <v>83</v>
      </c>
    </row>
    <row r="231" spans="1:65" s="2" customFormat="1" ht="97.5">
      <c r="A231" s="30"/>
      <c r="B231" s="31"/>
      <c r="C231" s="30"/>
      <c r="D231" s="157" t="s">
        <v>127</v>
      </c>
      <c r="E231" s="30"/>
      <c r="F231" s="162" t="s">
        <v>272</v>
      </c>
      <c r="G231" s="30"/>
      <c r="H231" s="30"/>
      <c r="I231" s="159"/>
      <c r="J231" s="30"/>
      <c r="K231" s="30"/>
      <c r="L231" s="31"/>
      <c r="M231" s="160"/>
      <c r="N231" s="161"/>
      <c r="O231" s="56"/>
      <c r="P231" s="56"/>
      <c r="Q231" s="56"/>
      <c r="R231" s="56"/>
      <c r="S231" s="56"/>
      <c r="T231" s="57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5" t="s">
        <v>127</v>
      </c>
      <c r="AU231" s="15" t="s">
        <v>83</v>
      </c>
    </row>
    <row r="232" spans="1:65" s="13" customFormat="1" ht="11.25">
      <c r="B232" s="163"/>
      <c r="D232" s="157" t="s">
        <v>129</v>
      </c>
      <c r="E232" s="164" t="s">
        <v>1</v>
      </c>
      <c r="F232" s="165" t="s">
        <v>273</v>
      </c>
      <c r="H232" s="166">
        <v>11178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4" t="s">
        <v>129</v>
      </c>
      <c r="AU232" s="164" t="s">
        <v>83</v>
      </c>
      <c r="AV232" s="13" t="s">
        <v>83</v>
      </c>
      <c r="AW232" s="13" t="s">
        <v>30</v>
      </c>
      <c r="AX232" s="13" t="s">
        <v>81</v>
      </c>
      <c r="AY232" s="164" t="s">
        <v>118</v>
      </c>
    </row>
    <row r="233" spans="1:65" s="2" customFormat="1" ht="21.75" customHeight="1">
      <c r="A233" s="30"/>
      <c r="B233" s="142"/>
      <c r="C233" s="143" t="s">
        <v>274</v>
      </c>
      <c r="D233" s="143" t="s">
        <v>120</v>
      </c>
      <c r="E233" s="144" t="s">
        <v>275</v>
      </c>
      <c r="F233" s="145" t="s">
        <v>276</v>
      </c>
      <c r="G233" s="146" t="s">
        <v>123</v>
      </c>
      <c r="H233" s="147">
        <v>12295.8</v>
      </c>
      <c r="I233" s="148"/>
      <c r="J233" s="149">
        <f>ROUND(I233*H233,2)</f>
        <v>0</v>
      </c>
      <c r="K233" s="150"/>
      <c r="L233" s="31"/>
      <c r="M233" s="151" t="s">
        <v>1</v>
      </c>
      <c r="N233" s="152" t="s">
        <v>38</v>
      </c>
      <c r="O233" s="56"/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5" t="s">
        <v>124</v>
      </c>
      <c r="AT233" s="155" t="s">
        <v>120</v>
      </c>
      <c r="AU233" s="155" t="s">
        <v>83</v>
      </c>
      <c r="AY233" s="15" t="s">
        <v>118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5" t="s">
        <v>81</v>
      </c>
      <c r="BK233" s="156">
        <f>ROUND(I233*H233,2)</f>
        <v>0</v>
      </c>
      <c r="BL233" s="15" t="s">
        <v>124</v>
      </c>
      <c r="BM233" s="155" t="s">
        <v>277</v>
      </c>
    </row>
    <row r="234" spans="1:65" s="2" customFormat="1" ht="19.5">
      <c r="A234" s="30"/>
      <c r="B234" s="31"/>
      <c r="C234" s="30"/>
      <c r="D234" s="157" t="s">
        <v>126</v>
      </c>
      <c r="E234" s="30"/>
      <c r="F234" s="158" t="s">
        <v>276</v>
      </c>
      <c r="G234" s="30"/>
      <c r="H234" s="30"/>
      <c r="I234" s="159"/>
      <c r="J234" s="30"/>
      <c r="K234" s="30"/>
      <c r="L234" s="31"/>
      <c r="M234" s="160"/>
      <c r="N234" s="161"/>
      <c r="O234" s="56"/>
      <c r="P234" s="56"/>
      <c r="Q234" s="56"/>
      <c r="R234" s="56"/>
      <c r="S234" s="56"/>
      <c r="T234" s="5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T234" s="15" t="s">
        <v>126</v>
      </c>
      <c r="AU234" s="15" t="s">
        <v>83</v>
      </c>
    </row>
    <row r="235" spans="1:65" s="2" customFormat="1" ht="97.5">
      <c r="A235" s="30"/>
      <c r="B235" s="31"/>
      <c r="C235" s="30"/>
      <c r="D235" s="157" t="s">
        <v>127</v>
      </c>
      <c r="E235" s="30"/>
      <c r="F235" s="162" t="s">
        <v>272</v>
      </c>
      <c r="G235" s="30"/>
      <c r="H235" s="30"/>
      <c r="I235" s="159"/>
      <c r="J235" s="30"/>
      <c r="K235" s="30"/>
      <c r="L235" s="31"/>
      <c r="M235" s="160"/>
      <c r="N235" s="161"/>
      <c r="O235" s="56"/>
      <c r="P235" s="56"/>
      <c r="Q235" s="56"/>
      <c r="R235" s="56"/>
      <c r="S235" s="56"/>
      <c r="T235" s="57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5" t="s">
        <v>127</v>
      </c>
      <c r="AU235" s="15" t="s">
        <v>83</v>
      </c>
    </row>
    <row r="236" spans="1:65" s="13" customFormat="1" ht="11.25">
      <c r="B236" s="163"/>
      <c r="D236" s="157" t="s">
        <v>129</v>
      </c>
      <c r="E236" s="164" t="s">
        <v>1</v>
      </c>
      <c r="F236" s="165" t="s">
        <v>278</v>
      </c>
      <c r="H236" s="166">
        <v>12295.8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4" t="s">
        <v>129</v>
      </c>
      <c r="AU236" s="164" t="s">
        <v>83</v>
      </c>
      <c r="AV236" s="13" t="s">
        <v>83</v>
      </c>
      <c r="AW236" s="13" t="s">
        <v>30</v>
      </c>
      <c r="AX236" s="13" t="s">
        <v>81</v>
      </c>
      <c r="AY236" s="164" t="s">
        <v>118</v>
      </c>
    </row>
    <row r="237" spans="1:65" s="2" customFormat="1" ht="16.5" customHeight="1">
      <c r="A237" s="30"/>
      <c r="B237" s="142"/>
      <c r="C237" s="143" t="s">
        <v>279</v>
      </c>
      <c r="D237" s="143" t="s">
        <v>120</v>
      </c>
      <c r="E237" s="144" t="s">
        <v>280</v>
      </c>
      <c r="F237" s="145" t="s">
        <v>281</v>
      </c>
      <c r="G237" s="146" t="s">
        <v>149</v>
      </c>
      <c r="H237" s="147">
        <v>33.5</v>
      </c>
      <c r="I237" s="148"/>
      <c r="J237" s="149">
        <f>ROUND(I237*H237,2)</f>
        <v>0</v>
      </c>
      <c r="K237" s="150"/>
      <c r="L237" s="31"/>
      <c r="M237" s="151" t="s">
        <v>1</v>
      </c>
      <c r="N237" s="152" t="s">
        <v>38</v>
      </c>
      <c r="O237" s="56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5" t="s">
        <v>124</v>
      </c>
      <c r="AT237" s="155" t="s">
        <v>120</v>
      </c>
      <c r="AU237" s="155" t="s">
        <v>83</v>
      </c>
      <c r="AY237" s="15" t="s">
        <v>118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5" t="s">
        <v>81</v>
      </c>
      <c r="BK237" s="156">
        <f>ROUND(I237*H237,2)</f>
        <v>0</v>
      </c>
      <c r="BL237" s="15" t="s">
        <v>124</v>
      </c>
      <c r="BM237" s="155" t="s">
        <v>282</v>
      </c>
    </row>
    <row r="238" spans="1:65" s="2" customFormat="1" ht="11.25">
      <c r="A238" s="30"/>
      <c r="B238" s="31"/>
      <c r="C238" s="30"/>
      <c r="D238" s="157" t="s">
        <v>126</v>
      </c>
      <c r="E238" s="30"/>
      <c r="F238" s="158" t="s">
        <v>281</v>
      </c>
      <c r="G238" s="30"/>
      <c r="H238" s="30"/>
      <c r="I238" s="159"/>
      <c r="J238" s="30"/>
      <c r="K238" s="30"/>
      <c r="L238" s="31"/>
      <c r="M238" s="160"/>
      <c r="N238" s="161"/>
      <c r="O238" s="56"/>
      <c r="P238" s="56"/>
      <c r="Q238" s="56"/>
      <c r="R238" s="56"/>
      <c r="S238" s="56"/>
      <c r="T238" s="57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T238" s="15" t="s">
        <v>126</v>
      </c>
      <c r="AU238" s="15" t="s">
        <v>83</v>
      </c>
    </row>
    <row r="239" spans="1:65" s="2" customFormat="1" ht="29.25">
      <c r="A239" s="30"/>
      <c r="B239" s="31"/>
      <c r="C239" s="30"/>
      <c r="D239" s="157" t="s">
        <v>127</v>
      </c>
      <c r="E239" s="30"/>
      <c r="F239" s="162" t="s">
        <v>283</v>
      </c>
      <c r="G239" s="30"/>
      <c r="H239" s="30"/>
      <c r="I239" s="159"/>
      <c r="J239" s="30"/>
      <c r="K239" s="30"/>
      <c r="L239" s="31"/>
      <c r="M239" s="160"/>
      <c r="N239" s="161"/>
      <c r="O239" s="56"/>
      <c r="P239" s="56"/>
      <c r="Q239" s="56"/>
      <c r="R239" s="56"/>
      <c r="S239" s="56"/>
      <c r="T239" s="57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5" t="s">
        <v>127</v>
      </c>
      <c r="AU239" s="15" t="s">
        <v>83</v>
      </c>
    </row>
    <row r="240" spans="1:65" s="13" customFormat="1" ht="11.25">
      <c r="B240" s="163"/>
      <c r="D240" s="157" t="s">
        <v>129</v>
      </c>
      <c r="E240" s="164" t="s">
        <v>1</v>
      </c>
      <c r="F240" s="165" t="s">
        <v>152</v>
      </c>
      <c r="H240" s="166">
        <v>33.5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4" t="s">
        <v>129</v>
      </c>
      <c r="AU240" s="164" t="s">
        <v>83</v>
      </c>
      <c r="AV240" s="13" t="s">
        <v>83</v>
      </c>
      <c r="AW240" s="13" t="s">
        <v>30</v>
      </c>
      <c r="AX240" s="13" t="s">
        <v>73</v>
      </c>
      <c r="AY240" s="164" t="s">
        <v>118</v>
      </c>
    </row>
    <row r="241" spans="1:65" s="12" customFormat="1" ht="22.9" customHeight="1">
      <c r="B241" s="129"/>
      <c r="D241" s="130" t="s">
        <v>72</v>
      </c>
      <c r="E241" s="140" t="s">
        <v>185</v>
      </c>
      <c r="F241" s="140" t="s">
        <v>284</v>
      </c>
      <c r="I241" s="132"/>
      <c r="J241" s="141">
        <f>BK241</f>
        <v>0</v>
      </c>
      <c r="L241" s="129"/>
      <c r="M241" s="134"/>
      <c r="N241" s="135"/>
      <c r="O241" s="135"/>
      <c r="P241" s="136">
        <f>SUM(P242:P288)</f>
        <v>0</v>
      </c>
      <c r="Q241" s="135"/>
      <c r="R241" s="136">
        <f>SUM(R242:R288)</f>
        <v>0</v>
      </c>
      <c r="S241" s="135"/>
      <c r="T241" s="137">
        <f>SUM(T242:T288)</f>
        <v>0</v>
      </c>
      <c r="AR241" s="130" t="s">
        <v>81</v>
      </c>
      <c r="AT241" s="138" t="s">
        <v>72</v>
      </c>
      <c r="AU241" s="138" t="s">
        <v>81</v>
      </c>
      <c r="AY241" s="130" t="s">
        <v>118</v>
      </c>
      <c r="BK241" s="139">
        <f>SUM(BK242:BK288)</f>
        <v>0</v>
      </c>
    </row>
    <row r="242" spans="1:65" s="2" customFormat="1" ht="21.75" customHeight="1">
      <c r="A242" s="30"/>
      <c r="B242" s="142"/>
      <c r="C242" s="143" t="s">
        <v>285</v>
      </c>
      <c r="D242" s="143" t="s">
        <v>120</v>
      </c>
      <c r="E242" s="144" t="s">
        <v>286</v>
      </c>
      <c r="F242" s="145" t="s">
        <v>287</v>
      </c>
      <c r="G242" s="146" t="s">
        <v>288</v>
      </c>
      <c r="H242" s="147">
        <v>231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38</v>
      </c>
      <c r="O242" s="56"/>
      <c r="P242" s="153">
        <f>O242*H242</f>
        <v>0</v>
      </c>
      <c r="Q242" s="153">
        <v>0</v>
      </c>
      <c r="R242" s="153">
        <f>Q242*H242</f>
        <v>0</v>
      </c>
      <c r="S242" s="153">
        <v>0</v>
      </c>
      <c r="T242" s="154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5" t="s">
        <v>124</v>
      </c>
      <c r="AT242" s="155" t="s">
        <v>120</v>
      </c>
      <c r="AU242" s="155" t="s">
        <v>83</v>
      </c>
      <c r="AY242" s="15" t="s">
        <v>118</v>
      </c>
      <c r="BE242" s="156">
        <f>IF(N242="základní",J242,0)</f>
        <v>0</v>
      </c>
      <c r="BF242" s="156">
        <f>IF(N242="snížená",J242,0)</f>
        <v>0</v>
      </c>
      <c r="BG242" s="156">
        <f>IF(N242="zákl. přenesená",J242,0)</f>
        <v>0</v>
      </c>
      <c r="BH242" s="156">
        <f>IF(N242="sníž. přenesená",J242,0)</f>
        <v>0</v>
      </c>
      <c r="BI242" s="156">
        <f>IF(N242="nulová",J242,0)</f>
        <v>0</v>
      </c>
      <c r="BJ242" s="15" t="s">
        <v>81</v>
      </c>
      <c r="BK242" s="156">
        <f>ROUND(I242*H242,2)</f>
        <v>0</v>
      </c>
      <c r="BL242" s="15" t="s">
        <v>124</v>
      </c>
      <c r="BM242" s="155" t="s">
        <v>289</v>
      </c>
    </row>
    <row r="243" spans="1:65" s="2" customFormat="1" ht="19.5">
      <c r="A243" s="30"/>
      <c r="B243" s="31"/>
      <c r="C243" s="30"/>
      <c r="D243" s="157" t="s">
        <v>126</v>
      </c>
      <c r="E243" s="30"/>
      <c r="F243" s="158" t="s">
        <v>287</v>
      </c>
      <c r="G243" s="30"/>
      <c r="H243" s="30"/>
      <c r="I243" s="159"/>
      <c r="J243" s="30"/>
      <c r="K243" s="30"/>
      <c r="L243" s="31"/>
      <c r="M243" s="160"/>
      <c r="N243" s="161"/>
      <c r="O243" s="56"/>
      <c r="P243" s="56"/>
      <c r="Q243" s="56"/>
      <c r="R243" s="56"/>
      <c r="S243" s="56"/>
      <c r="T243" s="57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T243" s="15" t="s">
        <v>126</v>
      </c>
      <c r="AU243" s="15" t="s">
        <v>83</v>
      </c>
    </row>
    <row r="244" spans="1:65" s="2" customFormat="1" ht="39">
      <c r="A244" s="30"/>
      <c r="B244" s="31"/>
      <c r="C244" s="30"/>
      <c r="D244" s="157" t="s">
        <v>127</v>
      </c>
      <c r="E244" s="30"/>
      <c r="F244" s="162" t="s">
        <v>290</v>
      </c>
      <c r="G244" s="30"/>
      <c r="H244" s="30"/>
      <c r="I244" s="159"/>
      <c r="J244" s="30"/>
      <c r="K244" s="30"/>
      <c r="L244" s="31"/>
      <c r="M244" s="160"/>
      <c r="N244" s="161"/>
      <c r="O244" s="56"/>
      <c r="P244" s="56"/>
      <c r="Q244" s="56"/>
      <c r="R244" s="56"/>
      <c r="S244" s="56"/>
      <c r="T244" s="57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5" t="s">
        <v>127</v>
      </c>
      <c r="AU244" s="15" t="s">
        <v>83</v>
      </c>
    </row>
    <row r="245" spans="1:65" s="13" customFormat="1" ht="22.5">
      <c r="B245" s="163"/>
      <c r="D245" s="157" t="s">
        <v>129</v>
      </c>
      <c r="E245" s="164" t="s">
        <v>1</v>
      </c>
      <c r="F245" s="165" t="s">
        <v>291</v>
      </c>
      <c r="H245" s="166">
        <v>197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4" t="s">
        <v>129</v>
      </c>
      <c r="AU245" s="164" t="s">
        <v>83</v>
      </c>
      <c r="AV245" s="13" t="s">
        <v>83</v>
      </c>
      <c r="AW245" s="13" t="s">
        <v>30</v>
      </c>
      <c r="AX245" s="13" t="s">
        <v>73</v>
      </c>
      <c r="AY245" s="164" t="s">
        <v>118</v>
      </c>
    </row>
    <row r="246" spans="1:65" s="13" customFormat="1" ht="11.25">
      <c r="B246" s="163"/>
      <c r="D246" s="157" t="s">
        <v>129</v>
      </c>
      <c r="E246" s="164" t="s">
        <v>1</v>
      </c>
      <c r="F246" s="165" t="s">
        <v>292</v>
      </c>
      <c r="H246" s="166">
        <v>34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4" t="s">
        <v>129</v>
      </c>
      <c r="AU246" s="164" t="s">
        <v>83</v>
      </c>
      <c r="AV246" s="13" t="s">
        <v>83</v>
      </c>
      <c r="AW246" s="13" t="s">
        <v>30</v>
      </c>
      <c r="AX246" s="13" t="s">
        <v>73</v>
      </c>
      <c r="AY246" s="164" t="s">
        <v>118</v>
      </c>
    </row>
    <row r="247" spans="1:65" s="2" customFormat="1" ht="21.75" customHeight="1">
      <c r="A247" s="30"/>
      <c r="B247" s="142"/>
      <c r="C247" s="143" t="s">
        <v>293</v>
      </c>
      <c r="D247" s="143" t="s">
        <v>120</v>
      </c>
      <c r="E247" s="144" t="s">
        <v>294</v>
      </c>
      <c r="F247" s="145" t="s">
        <v>295</v>
      </c>
      <c r="G247" s="146" t="s">
        <v>288</v>
      </c>
      <c r="H247" s="147">
        <v>13</v>
      </c>
      <c r="I247" s="148"/>
      <c r="J247" s="149">
        <f>ROUND(I247*H247,2)</f>
        <v>0</v>
      </c>
      <c r="K247" s="150"/>
      <c r="L247" s="31"/>
      <c r="M247" s="151" t="s">
        <v>1</v>
      </c>
      <c r="N247" s="152" t="s">
        <v>38</v>
      </c>
      <c r="O247" s="56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5" t="s">
        <v>124</v>
      </c>
      <c r="AT247" s="155" t="s">
        <v>120</v>
      </c>
      <c r="AU247" s="155" t="s">
        <v>83</v>
      </c>
      <c r="AY247" s="15" t="s">
        <v>118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5" t="s">
        <v>81</v>
      </c>
      <c r="BK247" s="156">
        <f>ROUND(I247*H247,2)</f>
        <v>0</v>
      </c>
      <c r="BL247" s="15" t="s">
        <v>124</v>
      </c>
      <c r="BM247" s="155" t="s">
        <v>296</v>
      </c>
    </row>
    <row r="248" spans="1:65" s="2" customFormat="1" ht="19.5">
      <c r="A248" s="30"/>
      <c r="B248" s="31"/>
      <c r="C248" s="30"/>
      <c r="D248" s="157" t="s">
        <v>126</v>
      </c>
      <c r="E248" s="30"/>
      <c r="F248" s="158" t="s">
        <v>295</v>
      </c>
      <c r="G248" s="30"/>
      <c r="H248" s="30"/>
      <c r="I248" s="159"/>
      <c r="J248" s="30"/>
      <c r="K248" s="30"/>
      <c r="L248" s="31"/>
      <c r="M248" s="160"/>
      <c r="N248" s="161"/>
      <c r="O248" s="56"/>
      <c r="P248" s="56"/>
      <c r="Q248" s="56"/>
      <c r="R248" s="56"/>
      <c r="S248" s="56"/>
      <c r="T248" s="57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5" t="s">
        <v>126</v>
      </c>
      <c r="AU248" s="15" t="s">
        <v>83</v>
      </c>
    </row>
    <row r="249" spans="1:65" s="2" customFormat="1" ht="29.25">
      <c r="A249" s="30"/>
      <c r="B249" s="31"/>
      <c r="C249" s="30"/>
      <c r="D249" s="157" t="s">
        <v>127</v>
      </c>
      <c r="E249" s="30"/>
      <c r="F249" s="162" t="s">
        <v>297</v>
      </c>
      <c r="G249" s="30"/>
      <c r="H249" s="30"/>
      <c r="I249" s="159"/>
      <c r="J249" s="30"/>
      <c r="K249" s="30"/>
      <c r="L249" s="31"/>
      <c r="M249" s="160"/>
      <c r="N249" s="161"/>
      <c r="O249" s="56"/>
      <c r="P249" s="56"/>
      <c r="Q249" s="56"/>
      <c r="R249" s="56"/>
      <c r="S249" s="56"/>
      <c r="T249" s="57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127</v>
      </c>
      <c r="AU249" s="15" t="s">
        <v>83</v>
      </c>
    </row>
    <row r="250" spans="1:65" s="13" customFormat="1" ht="11.25">
      <c r="B250" s="163"/>
      <c r="D250" s="157" t="s">
        <v>129</v>
      </c>
      <c r="E250" s="164" t="s">
        <v>1</v>
      </c>
      <c r="F250" s="165" t="s">
        <v>298</v>
      </c>
      <c r="H250" s="166">
        <v>2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4" t="s">
        <v>129</v>
      </c>
      <c r="AU250" s="164" t="s">
        <v>83</v>
      </c>
      <c r="AV250" s="13" t="s">
        <v>83</v>
      </c>
      <c r="AW250" s="13" t="s">
        <v>30</v>
      </c>
      <c r="AX250" s="13" t="s">
        <v>73</v>
      </c>
      <c r="AY250" s="164" t="s">
        <v>118</v>
      </c>
    </row>
    <row r="251" spans="1:65" s="13" customFormat="1" ht="11.25">
      <c r="B251" s="163"/>
      <c r="D251" s="157" t="s">
        <v>129</v>
      </c>
      <c r="E251" s="164" t="s">
        <v>1</v>
      </c>
      <c r="F251" s="165" t="s">
        <v>299</v>
      </c>
      <c r="H251" s="166">
        <v>2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4" t="s">
        <v>129</v>
      </c>
      <c r="AU251" s="164" t="s">
        <v>83</v>
      </c>
      <c r="AV251" s="13" t="s">
        <v>83</v>
      </c>
      <c r="AW251" s="13" t="s">
        <v>30</v>
      </c>
      <c r="AX251" s="13" t="s">
        <v>73</v>
      </c>
      <c r="AY251" s="164" t="s">
        <v>118</v>
      </c>
    </row>
    <row r="252" spans="1:65" s="13" customFormat="1" ht="11.25">
      <c r="B252" s="163"/>
      <c r="D252" s="157" t="s">
        <v>129</v>
      </c>
      <c r="E252" s="164" t="s">
        <v>1</v>
      </c>
      <c r="F252" s="165" t="s">
        <v>300</v>
      </c>
      <c r="H252" s="166">
        <v>2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4" t="s">
        <v>129</v>
      </c>
      <c r="AU252" s="164" t="s">
        <v>83</v>
      </c>
      <c r="AV252" s="13" t="s">
        <v>83</v>
      </c>
      <c r="AW252" s="13" t="s">
        <v>30</v>
      </c>
      <c r="AX252" s="13" t="s">
        <v>73</v>
      </c>
      <c r="AY252" s="164" t="s">
        <v>118</v>
      </c>
    </row>
    <row r="253" spans="1:65" s="13" customFormat="1" ht="11.25">
      <c r="B253" s="163"/>
      <c r="D253" s="157" t="s">
        <v>129</v>
      </c>
      <c r="E253" s="164" t="s">
        <v>1</v>
      </c>
      <c r="F253" s="165" t="s">
        <v>301</v>
      </c>
      <c r="H253" s="166">
        <v>2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4" t="s">
        <v>129</v>
      </c>
      <c r="AU253" s="164" t="s">
        <v>83</v>
      </c>
      <c r="AV253" s="13" t="s">
        <v>83</v>
      </c>
      <c r="AW253" s="13" t="s">
        <v>30</v>
      </c>
      <c r="AX253" s="13" t="s">
        <v>73</v>
      </c>
      <c r="AY253" s="164" t="s">
        <v>118</v>
      </c>
    </row>
    <row r="254" spans="1:65" s="13" customFormat="1" ht="11.25">
      <c r="B254" s="163"/>
      <c r="D254" s="157" t="s">
        <v>129</v>
      </c>
      <c r="E254" s="164" t="s">
        <v>1</v>
      </c>
      <c r="F254" s="165" t="s">
        <v>302</v>
      </c>
      <c r="H254" s="166">
        <v>2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4" t="s">
        <v>129</v>
      </c>
      <c r="AU254" s="164" t="s">
        <v>83</v>
      </c>
      <c r="AV254" s="13" t="s">
        <v>83</v>
      </c>
      <c r="AW254" s="13" t="s">
        <v>30</v>
      </c>
      <c r="AX254" s="13" t="s">
        <v>73</v>
      </c>
      <c r="AY254" s="164" t="s">
        <v>118</v>
      </c>
    </row>
    <row r="255" spans="1:65" s="13" customFormat="1" ht="11.25">
      <c r="B255" s="163"/>
      <c r="D255" s="157" t="s">
        <v>129</v>
      </c>
      <c r="E255" s="164" t="s">
        <v>1</v>
      </c>
      <c r="F255" s="165" t="s">
        <v>303</v>
      </c>
      <c r="H255" s="166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4" t="s">
        <v>129</v>
      </c>
      <c r="AU255" s="164" t="s">
        <v>83</v>
      </c>
      <c r="AV255" s="13" t="s">
        <v>83</v>
      </c>
      <c r="AW255" s="13" t="s">
        <v>30</v>
      </c>
      <c r="AX255" s="13" t="s">
        <v>73</v>
      </c>
      <c r="AY255" s="164" t="s">
        <v>118</v>
      </c>
    </row>
    <row r="256" spans="1:65" s="13" customFormat="1" ht="11.25">
      <c r="B256" s="163"/>
      <c r="D256" s="157" t="s">
        <v>129</v>
      </c>
      <c r="E256" s="164" t="s">
        <v>1</v>
      </c>
      <c r="F256" s="165" t="s">
        <v>304</v>
      </c>
      <c r="H256" s="166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4" t="s">
        <v>129</v>
      </c>
      <c r="AU256" s="164" t="s">
        <v>83</v>
      </c>
      <c r="AV256" s="13" t="s">
        <v>83</v>
      </c>
      <c r="AW256" s="13" t="s">
        <v>30</v>
      </c>
      <c r="AX256" s="13" t="s">
        <v>73</v>
      </c>
      <c r="AY256" s="164" t="s">
        <v>118</v>
      </c>
    </row>
    <row r="257" spans="1:65" s="13" customFormat="1" ht="11.25">
      <c r="B257" s="163"/>
      <c r="D257" s="157" t="s">
        <v>129</v>
      </c>
      <c r="E257" s="164" t="s">
        <v>1</v>
      </c>
      <c r="F257" s="165" t="s">
        <v>305</v>
      </c>
      <c r="H257" s="166">
        <v>1</v>
      </c>
      <c r="I257" s="167"/>
      <c r="L257" s="163"/>
      <c r="M257" s="168"/>
      <c r="N257" s="169"/>
      <c r="O257" s="169"/>
      <c r="P257" s="169"/>
      <c r="Q257" s="169"/>
      <c r="R257" s="169"/>
      <c r="S257" s="169"/>
      <c r="T257" s="170"/>
      <c r="AT257" s="164" t="s">
        <v>129</v>
      </c>
      <c r="AU257" s="164" t="s">
        <v>83</v>
      </c>
      <c r="AV257" s="13" t="s">
        <v>83</v>
      </c>
      <c r="AW257" s="13" t="s">
        <v>30</v>
      </c>
      <c r="AX257" s="13" t="s">
        <v>73</v>
      </c>
      <c r="AY257" s="164" t="s">
        <v>118</v>
      </c>
    </row>
    <row r="258" spans="1:65" s="2" customFormat="1" ht="21.75" customHeight="1">
      <c r="A258" s="30"/>
      <c r="B258" s="142"/>
      <c r="C258" s="143" t="s">
        <v>306</v>
      </c>
      <c r="D258" s="143" t="s">
        <v>120</v>
      </c>
      <c r="E258" s="144" t="s">
        <v>307</v>
      </c>
      <c r="F258" s="145" t="s">
        <v>308</v>
      </c>
      <c r="G258" s="146" t="s">
        <v>288</v>
      </c>
      <c r="H258" s="147">
        <v>18</v>
      </c>
      <c r="I258" s="148"/>
      <c r="J258" s="149">
        <f>ROUND(I258*H258,2)</f>
        <v>0</v>
      </c>
      <c r="K258" s="150"/>
      <c r="L258" s="31"/>
      <c r="M258" s="151" t="s">
        <v>1</v>
      </c>
      <c r="N258" s="152" t="s">
        <v>38</v>
      </c>
      <c r="O258" s="56"/>
      <c r="P258" s="153">
        <f>O258*H258</f>
        <v>0</v>
      </c>
      <c r="Q258" s="153">
        <v>0</v>
      </c>
      <c r="R258" s="153">
        <f>Q258*H258</f>
        <v>0</v>
      </c>
      <c r="S258" s="153">
        <v>0</v>
      </c>
      <c r="T258" s="154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5" t="s">
        <v>124</v>
      </c>
      <c r="AT258" s="155" t="s">
        <v>120</v>
      </c>
      <c r="AU258" s="155" t="s">
        <v>83</v>
      </c>
      <c r="AY258" s="15" t="s">
        <v>118</v>
      </c>
      <c r="BE258" s="156">
        <f>IF(N258="základní",J258,0)</f>
        <v>0</v>
      </c>
      <c r="BF258" s="156">
        <f>IF(N258="snížená",J258,0)</f>
        <v>0</v>
      </c>
      <c r="BG258" s="156">
        <f>IF(N258="zákl. přenesená",J258,0)</f>
        <v>0</v>
      </c>
      <c r="BH258" s="156">
        <f>IF(N258="sníž. přenesená",J258,0)</f>
        <v>0</v>
      </c>
      <c r="BI258" s="156">
        <f>IF(N258="nulová",J258,0)</f>
        <v>0</v>
      </c>
      <c r="BJ258" s="15" t="s">
        <v>81</v>
      </c>
      <c r="BK258" s="156">
        <f>ROUND(I258*H258,2)</f>
        <v>0</v>
      </c>
      <c r="BL258" s="15" t="s">
        <v>124</v>
      </c>
      <c r="BM258" s="155" t="s">
        <v>309</v>
      </c>
    </row>
    <row r="259" spans="1:65" s="2" customFormat="1" ht="19.5">
      <c r="A259" s="30"/>
      <c r="B259" s="31"/>
      <c r="C259" s="30"/>
      <c r="D259" s="157" t="s">
        <v>126</v>
      </c>
      <c r="E259" s="30"/>
      <c r="F259" s="158" t="s">
        <v>308</v>
      </c>
      <c r="G259" s="30"/>
      <c r="H259" s="30"/>
      <c r="I259" s="159"/>
      <c r="J259" s="30"/>
      <c r="K259" s="30"/>
      <c r="L259" s="31"/>
      <c r="M259" s="160"/>
      <c r="N259" s="161"/>
      <c r="O259" s="56"/>
      <c r="P259" s="56"/>
      <c r="Q259" s="56"/>
      <c r="R259" s="56"/>
      <c r="S259" s="56"/>
      <c r="T259" s="57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T259" s="15" t="s">
        <v>126</v>
      </c>
      <c r="AU259" s="15" t="s">
        <v>83</v>
      </c>
    </row>
    <row r="260" spans="1:65" s="2" customFormat="1" ht="29.25">
      <c r="A260" s="30"/>
      <c r="B260" s="31"/>
      <c r="C260" s="30"/>
      <c r="D260" s="157" t="s">
        <v>127</v>
      </c>
      <c r="E260" s="30"/>
      <c r="F260" s="162" t="s">
        <v>310</v>
      </c>
      <c r="G260" s="30"/>
      <c r="H260" s="30"/>
      <c r="I260" s="159"/>
      <c r="J260" s="30"/>
      <c r="K260" s="30"/>
      <c r="L260" s="31"/>
      <c r="M260" s="160"/>
      <c r="N260" s="161"/>
      <c r="O260" s="56"/>
      <c r="P260" s="56"/>
      <c r="Q260" s="56"/>
      <c r="R260" s="56"/>
      <c r="S260" s="56"/>
      <c r="T260" s="57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5" t="s">
        <v>127</v>
      </c>
      <c r="AU260" s="15" t="s">
        <v>83</v>
      </c>
    </row>
    <row r="261" spans="1:65" s="13" customFormat="1" ht="11.25">
      <c r="B261" s="163"/>
      <c r="D261" s="157" t="s">
        <v>129</v>
      </c>
      <c r="E261" s="164" t="s">
        <v>1</v>
      </c>
      <c r="F261" s="165" t="s">
        <v>298</v>
      </c>
      <c r="H261" s="166">
        <v>2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4" t="s">
        <v>129</v>
      </c>
      <c r="AU261" s="164" t="s">
        <v>83</v>
      </c>
      <c r="AV261" s="13" t="s">
        <v>83</v>
      </c>
      <c r="AW261" s="13" t="s">
        <v>30</v>
      </c>
      <c r="AX261" s="13" t="s">
        <v>73</v>
      </c>
      <c r="AY261" s="164" t="s">
        <v>118</v>
      </c>
    </row>
    <row r="262" spans="1:65" s="13" customFormat="1" ht="11.25">
      <c r="B262" s="163"/>
      <c r="D262" s="157" t="s">
        <v>129</v>
      </c>
      <c r="E262" s="164" t="s">
        <v>1</v>
      </c>
      <c r="F262" s="165" t="s">
        <v>299</v>
      </c>
      <c r="H262" s="166">
        <v>2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4" t="s">
        <v>129</v>
      </c>
      <c r="AU262" s="164" t="s">
        <v>83</v>
      </c>
      <c r="AV262" s="13" t="s">
        <v>83</v>
      </c>
      <c r="AW262" s="13" t="s">
        <v>30</v>
      </c>
      <c r="AX262" s="13" t="s">
        <v>73</v>
      </c>
      <c r="AY262" s="164" t="s">
        <v>118</v>
      </c>
    </row>
    <row r="263" spans="1:65" s="13" customFormat="1" ht="11.25">
      <c r="B263" s="163"/>
      <c r="D263" s="157" t="s">
        <v>129</v>
      </c>
      <c r="E263" s="164" t="s">
        <v>1</v>
      </c>
      <c r="F263" s="165" t="s">
        <v>300</v>
      </c>
      <c r="H263" s="166">
        <v>2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4" t="s">
        <v>129</v>
      </c>
      <c r="AU263" s="164" t="s">
        <v>83</v>
      </c>
      <c r="AV263" s="13" t="s">
        <v>83</v>
      </c>
      <c r="AW263" s="13" t="s">
        <v>30</v>
      </c>
      <c r="AX263" s="13" t="s">
        <v>73</v>
      </c>
      <c r="AY263" s="164" t="s">
        <v>118</v>
      </c>
    </row>
    <row r="264" spans="1:65" s="13" customFormat="1" ht="11.25">
      <c r="B264" s="163"/>
      <c r="D264" s="157" t="s">
        <v>129</v>
      </c>
      <c r="E264" s="164" t="s">
        <v>1</v>
      </c>
      <c r="F264" s="165" t="s">
        <v>301</v>
      </c>
      <c r="H264" s="166">
        <v>2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4" t="s">
        <v>129</v>
      </c>
      <c r="AU264" s="164" t="s">
        <v>83</v>
      </c>
      <c r="AV264" s="13" t="s">
        <v>83</v>
      </c>
      <c r="AW264" s="13" t="s">
        <v>30</v>
      </c>
      <c r="AX264" s="13" t="s">
        <v>73</v>
      </c>
      <c r="AY264" s="164" t="s">
        <v>118</v>
      </c>
    </row>
    <row r="265" spans="1:65" s="13" customFormat="1" ht="11.25">
      <c r="B265" s="163"/>
      <c r="D265" s="157" t="s">
        <v>129</v>
      </c>
      <c r="E265" s="164" t="s">
        <v>1</v>
      </c>
      <c r="F265" s="165" t="s">
        <v>302</v>
      </c>
      <c r="H265" s="166">
        <v>2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4" t="s">
        <v>129</v>
      </c>
      <c r="AU265" s="164" t="s">
        <v>83</v>
      </c>
      <c r="AV265" s="13" t="s">
        <v>83</v>
      </c>
      <c r="AW265" s="13" t="s">
        <v>30</v>
      </c>
      <c r="AX265" s="13" t="s">
        <v>73</v>
      </c>
      <c r="AY265" s="164" t="s">
        <v>118</v>
      </c>
    </row>
    <row r="266" spans="1:65" s="13" customFormat="1" ht="11.25">
      <c r="B266" s="163"/>
      <c r="D266" s="157" t="s">
        <v>129</v>
      </c>
      <c r="E266" s="164" t="s">
        <v>1</v>
      </c>
      <c r="F266" s="165" t="s">
        <v>303</v>
      </c>
      <c r="H266" s="166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4" t="s">
        <v>129</v>
      </c>
      <c r="AU266" s="164" t="s">
        <v>83</v>
      </c>
      <c r="AV266" s="13" t="s">
        <v>83</v>
      </c>
      <c r="AW266" s="13" t="s">
        <v>30</v>
      </c>
      <c r="AX266" s="13" t="s">
        <v>73</v>
      </c>
      <c r="AY266" s="164" t="s">
        <v>118</v>
      </c>
    </row>
    <row r="267" spans="1:65" s="13" customFormat="1" ht="11.25">
      <c r="B267" s="163"/>
      <c r="D267" s="157" t="s">
        <v>129</v>
      </c>
      <c r="E267" s="164" t="s">
        <v>1</v>
      </c>
      <c r="F267" s="165" t="s">
        <v>304</v>
      </c>
      <c r="H267" s="166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4" t="s">
        <v>129</v>
      </c>
      <c r="AU267" s="164" t="s">
        <v>83</v>
      </c>
      <c r="AV267" s="13" t="s">
        <v>83</v>
      </c>
      <c r="AW267" s="13" t="s">
        <v>30</v>
      </c>
      <c r="AX267" s="13" t="s">
        <v>73</v>
      </c>
      <c r="AY267" s="164" t="s">
        <v>118</v>
      </c>
    </row>
    <row r="268" spans="1:65" s="13" customFormat="1" ht="11.25">
      <c r="B268" s="163"/>
      <c r="D268" s="157" t="s">
        <v>129</v>
      </c>
      <c r="E268" s="164" t="s">
        <v>1</v>
      </c>
      <c r="F268" s="165" t="s">
        <v>305</v>
      </c>
      <c r="H268" s="166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4" t="s">
        <v>129</v>
      </c>
      <c r="AU268" s="164" t="s">
        <v>83</v>
      </c>
      <c r="AV268" s="13" t="s">
        <v>83</v>
      </c>
      <c r="AW268" s="13" t="s">
        <v>30</v>
      </c>
      <c r="AX268" s="13" t="s">
        <v>73</v>
      </c>
      <c r="AY268" s="164" t="s">
        <v>118</v>
      </c>
    </row>
    <row r="269" spans="1:65" s="13" customFormat="1" ht="11.25">
      <c r="B269" s="163"/>
      <c r="D269" s="157" t="s">
        <v>129</v>
      </c>
      <c r="E269" s="164" t="s">
        <v>1</v>
      </c>
      <c r="F269" s="165" t="s">
        <v>311</v>
      </c>
      <c r="H269" s="166">
        <v>2</v>
      </c>
      <c r="I269" s="167"/>
      <c r="L269" s="163"/>
      <c r="M269" s="168"/>
      <c r="N269" s="169"/>
      <c r="O269" s="169"/>
      <c r="P269" s="169"/>
      <c r="Q269" s="169"/>
      <c r="R269" s="169"/>
      <c r="S269" s="169"/>
      <c r="T269" s="170"/>
      <c r="AT269" s="164" t="s">
        <v>129</v>
      </c>
      <c r="AU269" s="164" t="s">
        <v>83</v>
      </c>
      <c r="AV269" s="13" t="s">
        <v>83</v>
      </c>
      <c r="AW269" s="13" t="s">
        <v>30</v>
      </c>
      <c r="AX269" s="13" t="s">
        <v>73</v>
      </c>
      <c r="AY269" s="164" t="s">
        <v>118</v>
      </c>
    </row>
    <row r="270" spans="1:65" s="13" customFormat="1" ht="11.25">
      <c r="B270" s="163"/>
      <c r="D270" s="157" t="s">
        <v>129</v>
      </c>
      <c r="E270" s="164" t="s">
        <v>1</v>
      </c>
      <c r="F270" s="165" t="s">
        <v>312</v>
      </c>
      <c r="H270" s="166">
        <v>2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4" t="s">
        <v>129</v>
      </c>
      <c r="AU270" s="164" t="s">
        <v>83</v>
      </c>
      <c r="AV270" s="13" t="s">
        <v>83</v>
      </c>
      <c r="AW270" s="13" t="s">
        <v>30</v>
      </c>
      <c r="AX270" s="13" t="s">
        <v>73</v>
      </c>
      <c r="AY270" s="164" t="s">
        <v>118</v>
      </c>
    </row>
    <row r="271" spans="1:65" s="13" customFormat="1" ht="11.25">
      <c r="B271" s="163"/>
      <c r="D271" s="157" t="s">
        <v>129</v>
      </c>
      <c r="E271" s="164" t="s">
        <v>1</v>
      </c>
      <c r="F271" s="165" t="s">
        <v>313</v>
      </c>
      <c r="H271" s="166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4" t="s">
        <v>129</v>
      </c>
      <c r="AU271" s="164" t="s">
        <v>83</v>
      </c>
      <c r="AV271" s="13" t="s">
        <v>83</v>
      </c>
      <c r="AW271" s="13" t="s">
        <v>30</v>
      </c>
      <c r="AX271" s="13" t="s">
        <v>73</v>
      </c>
      <c r="AY271" s="164" t="s">
        <v>118</v>
      </c>
    </row>
    <row r="272" spans="1:65" s="2" customFormat="1" ht="21.75" customHeight="1">
      <c r="A272" s="30"/>
      <c r="B272" s="142"/>
      <c r="C272" s="143" t="s">
        <v>314</v>
      </c>
      <c r="D272" s="143" t="s">
        <v>120</v>
      </c>
      <c r="E272" s="144" t="s">
        <v>315</v>
      </c>
      <c r="F272" s="145" t="s">
        <v>316</v>
      </c>
      <c r="G272" s="146" t="s">
        <v>123</v>
      </c>
      <c r="H272" s="147">
        <v>874</v>
      </c>
      <c r="I272" s="148"/>
      <c r="J272" s="149">
        <f>ROUND(I272*H272,2)</f>
        <v>0</v>
      </c>
      <c r="K272" s="150"/>
      <c r="L272" s="31"/>
      <c r="M272" s="151" t="s">
        <v>1</v>
      </c>
      <c r="N272" s="152" t="s">
        <v>38</v>
      </c>
      <c r="O272" s="56"/>
      <c r="P272" s="153">
        <f>O272*H272</f>
        <v>0</v>
      </c>
      <c r="Q272" s="153">
        <v>0</v>
      </c>
      <c r="R272" s="153">
        <f>Q272*H272</f>
        <v>0</v>
      </c>
      <c r="S272" s="153">
        <v>0</v>
      </c>
      <c r="T272" s="154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5" t="s">
        <v>124</v>
      </c>
      <c r="AT272" s="155" t="s">
        <v>120</v>
      </c>
      <c r="AU272" s="155" t="s">
        <v>83</v>
      </c>
      <c r="AY272" s="15" t="s">
        <v>118</v>
      </c>
      <c r="BE272" s="156">
        <f>IF(N272="základní",J272,0)</f>
        <v>0</v>
      </c>
      <c r="BF272" s="156">
        <f>IF(N272="snížená",J272,0)</f>
        <v>0</v>
      </c>
      <c r="BG272" s="156">
        <f>IF(N272="zákl. přenesená",J272,0)</f>
        <v>0</v>
      </c>
      <c r="BH272" s="156">
        <f>IF(N272="sníž. přenesená",J272,0)</f>
        <v>0</v>
      </c>
      <c r="BI272" s="156">
        <f>IF(N272="nulová",J272,0)</f>
        <v>0</v>
      </c>
      <c r="BJ272" s="15" t="s">
        <v>81</v>
      </c>
      <c r="BK272" s="156">
        <f>ROUND(I272*H272,2)</f>
        <v>0</v>
      </c>
      <c r="BL272" s="15" t="s">
        <v>124</v>
      </c>
      <c r="BM272" s="155" t="s">
        <v>317</v>
      </c>
    </row>
    <row r="273" spans="1:65" s="2" customFormat="1" ht="19.5">
      <c r="A273" s="30"/>
      <c r="B273" s="31"/>
      <c r="C273" s="30"/>
      <c r="D273" s="157" t="s">
        <v>126</v>
      </c>
      <c r="E273" s="30"/>
      <c r="F273" s="158" t="s">
        <v>316</v>
      </c>
      <c r="G273" s="30"/>
      <c r="H273" s="30"/>
      <c r="I273" s="159"/>
      <c r="J273" s="30"/>
      <c r="K273" s="30"/>
      <c r="L273" s="31"/>
      <c r="M273" s="160"/>
      <c r="N273" s="161"/>
      <c r="O273" s="56"/>
      <c r="P273" s="56"/>
      <c r="Q273" s="56"/>
      <c r="R273" s="56"/>
      <c r="S273" s="56"/>
      <c r="T273" s="57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T273" s="15" t="s">
        <v>126</v>
      </c>
      <c r="AU273" s="15" t="s">
        <v>83</v>
      </c>
    </row>
    <row r="274" spans="1:65" s="2" customFormat="1" ht="29.25">
      <c r="A274" s="30"/>
      <c r="B274" s="31"/>
      <c r="C274" s="30"/>
      <c r="D274" s="157" t="s">
        <v>127</v>
      </c>
      <c r="E274" s="30"/>
      <c r="F274" s="162" t="s">
        <v>318</v>
      </c>
      <c r="G274" s="30"/>
      <c r="H274" s="30"/>
      <c r="I274" s="159"/>
      <c r="J274" s="30"/>
      <c r="K274" s="30"/>
      <c r="L274" s="31"/>
      <c r="M274" s="160"/>
      <c r="N274" s="161"/>
      <c r="O274" s="56"/>
      <c r="P274" s="56"/>
      <c r="Q274" s="56"/>
      <c r="R274" s="56"/>
      <c r="S274" s="56"/>
      <c r="T274" s="57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T274" s="15" t="s">
        <v>127</v>
      </c>
      <c r="AU274" s="15" t="s">
        <v>83</v>
      </c>
    </row>
    <row r="275" spans="1:65" s="13" customFormat="1" ht="11.25">
      <c r="B275" s="163"/>
      <c r="D275" s="157" t="s">
        <v>129</v>
      </c>
      <c r="E275" s="164" t="s">
        <v>1</v>
      </c>
      <c r="F275" s="165" t="s">
        <v>319</v>
      </c>
      <c r="H275" s="166">
        <v>874</v>
      </c>
      <c r="I275" s="167"/>
      <c r="L275" s="163"/>
      <c r="M275" s="168"/>
      <c r="N275" s="169"/>
      <c r="O275" s="169"/>
      <c r="P275" s="169"/>
      <c r="Q275" s="169"/>
      <c r="R275" s="169"/>
      <c r="S275" s="169"/>
      <c r="T275" s="170"/>
      <c r="AT275" s="164" t="s">
        <v>129</v>
      </c>
      <c r="AU275" s="164" t="s">
        <v>83</v>
      </c>
      <c r="AV275" s="13" t="s">
        <v>83</v>
      </c>
      <c r="AW275" s="13" t="s">
        <v>30</v>
      </c>
      <c r="AX275" s="13" t="s">
        <v>73</v>
      </c>
      <c r="AY275" s="164" t="s">
        <v>118</v>
      </c>
    </row>
    <row r="276" spans="1:65" s="2" customFormat="1" ht="33" customHeight="1">
      <c r="A276" s="30"/>
      <c r="B276" s="142"/>
      <c r="C276" s="143" t="s">
        <v>320</v>
      </c>
      <c r="D276" s="143" t="s">
        <v>120</v>
      </c>
      <c r="E276" s="144" t="s">
        <v>321</v>
      </c>
      <c r="F276" s="145" t="s">
        <v>322</v>
      </c>
      <c r="G276" s="146" t="s">
        <v>123</v>
      </c>
      <c r="H276" s="147">
        <v>874</v>
      </c>
      <c r="I276" s="148"/>
      <c r="J276" s="149">
        <f>ROUND(I276*H276,2)</f>
        <v>0</v>
      </c>
      <c r="K276" s="150"/>
      <c r="L276" s="31"/>
      <c r="M276" s="151" t="s">
        <v>1</v>
      </c>
      <c r="N276" s="152" t="s">
        <v>38</v>
      </c>
      <c r="O276" s="56"/>
      <c r="P276" s="153">
        <f>O276*H276</f>
        <v>0</v>
      </c>
      <c r="Q276" s="153">
        <v>0</v>
      </c>
      <c r="R276" s="153">
        <f>Q276*H276</f>
        <v>0</v>
      </c>
      <c r="S276" s="153">
        <v>0</v>
      </c>
      <c r="T276" s="154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5" t="s">
        <v>124</v>
      </c>
      <c r="AT276" s="155" t="s">
        <v>120</v>
      </c>
      <c r="AU276" s="155" t="s">
        <v>83</v>
      </c>
      <c r="AY276" s="15" t="s">
        <v>118</v>
      </c>
      <c r="BE276" s="156">
        <f>IF(N276="základní",J276,0)</f>
        <v>0</v>
      </c>
      <c r="BF276" s="156">
        <f>IF(N276="snížená",J276,0)</f>
        <v>0</v>
      </c>
      <c r="BG276" s="156">
        <f>IF(N276="zákl. přenesená",J276,0)</f>
        <v>0</v>
      </c>
      <c r="BH276" s="156">
        <f>IF(N276="sníž. přenesená",J276,0)</f>
        <v>0</v>
      </c>
      <c r="BI276" s="156">
        <f>IF(N276="nulová",J276,0)</f>
        <v>0</v>
      </c>
      <c r="BJ276" s="15" t="s">
        <v>81</v>
      </c>
      <c r="BK276" s="156">
        <f>ROUND(I276*H276,2)</f>
        <v>0</v>
      </c>
      <c r="BL276" s="15" t="s">
        <v>124</v>
      </c>
      <c r="BM276" s="155" t="s">
        <v>323</v>
      </c>
    </row>
    <row r="277" spans="1:65" s="2" customFormat="1" ht="19.5">
      <c r="A277" s="30"/>
      <c r="B277" s="31"/>
      <c r="C277" s="30"/>
      <c r="D277" s="157" t="s">
        <v>126</v>
      </c>
      <c r="E277" s="30"/>
      <c r="F277" s="158" t="s">
        <v>322</v>
      </c>
      <c r="G277" s="30"/>
      <c r="H277" s="30"/>
      <c r="I277" s="159"/>
      <c r="J277" s="30"/>
      <c r="K277" s="30"/>
      <c r="L277" s="31"/>
      <c r="M277" s="160"/>
      <c r="N277" s="161"/>
      <c r="O277" s="56"/>
      <c r="P277" s="56"/>
      <c r="Q277" s="56"/>
      <c r="R277" s="56"/>
      <c r="S277" s="56"/>
      <c r="T277" s="57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T277" s="15" t="s">
        <v>126</v>
      </c>
      <c r="AU277" s="15" t="s">
        <v>83</v>
      </c>
    </row>
    <row r="278" spans="1:65" s="2" customFormat="1" ht="29.25">
      <c r="A278" s="30"/>
      <c r="B278" s="31"/>
      <c r="C278" s="30"/>
      <c r="D278" s="157" t="s">
        <v>127</v>
      </c>
      <c r="E278" s="30"/>
      <c r="F278" s="162" t="s">
        <v>318</v>
      </c>
      <c r="G278" s="30"/>
      <c r="H278" s="30"/>
      <c r="I278" s="159"/>
      <c r="J278" s="30"/>
      <c r="K278" s="30"/>
      <c r="L278" s="31"/>
      <c r="M278" s="160"/>
      <c r="N278" s="161"/>
      <c r="O278" s="56"/>
      <c r="P278" s="56"/>
      <c r="Q278" s="56"/>
      <c r="R278" s="56"/>
      <c r="S278" s="56"/>
      <c r="T278" s="57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T278" s="15" t="s">
        <v>127</v>
      </c>
      <c r="AU278" s="15" t="s">
        <v>83</v>
      </c>
    </row>
    <row r="279" spans="1:65" s="13" customFormat="1" ht="11.25">
      <c r="B279" s="163"/>
      <c r="D279" s="157" t="s">
        <v>129</v>
      </c>
      <c r="E279" s="164" t="s">
        <v>1</v>
      </c>
      <c r="F279" s="165" t="s">
        <v>319</v>
      </c>
      <c r="H279" s="166">
        <v>874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4" t="s">
        <v>129</v>
      </c>
      <c r="AU279" s="164" t="s">
        <v>83</v>
      </c>
      <c r="AV279" s="13" t="s">
        <v>83</v>
      </c>
      <c r="AW279" s="13" t="s">
        <v>30</v>
      </c>
      <c r="AX279" s="13" t="s">
        <v>73</v>
      </c>
      <c r="AY279" s="164" t="s">
        <v>118</v>
      </c>
    </row>
    <row r="280" spans="1:65" s="2" customFormat="1" ht="21.75" customHeight="1">
      <c r="A280" s="30"/>
      <c r="B280" s="142"/>
      <c r="C280" s="143" t="s">
        <v>324</v>
      </c>
      <c r="D280" s="143" t="s">
        <v>120</v>
      </c>
      <c r="E280" s="144" t="s">
        <v>325</v>
      </c>
      <c r="F280" s="145" t="s">
        <v>326</v>
      </c>
      <c r="G280" s="146" t="s">
        <v>149</v>
      </c>
      <c r="H280" s="147">
        <v>163.5</v>
      </c>
      <c r="I280" s="148"/>
      <c r="J280" s="149">
        <f>ROUND(I280*H280,2)</f>
        <v>0</v>
      </c>
      <c r="K280" s="150"/>
      <c r="L280" s="31"/>
      <c r="M280" s="151" t="s">
        <v>1</v>
      </c>
      <c r="N280" s="152" t="s">
        <v>38</v>
      </c>
      <c r="O280" s="56"/>
      <c r="P280" s="153">
        <f>O280*H280</f>
        <v>0</v>
      </c>
      <c r="Q280" s="153">
        <v>0</v>
      </c>
      <c r="R280" s="153">
        <f>Q280*H280</f>
        <v>0</v>
      </c>
      <c r="S280" s="153">
        <v>0</v>
      </c>
      <c r="T280" s="154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5" t="s">
        <v>124</v>
      </c>
      <c r="AT280" s="155" t="s">
        <v>120</v>
      </c>
      <c r="AU280" s="155" t="s">
        <v>83</v>
      </c>
      <c r="AY280" s="15" t="s">
        <v>118</v>
      </c>
      <c r="BE280" s="156">
        <f>IF(N280="základní",J280,0)</f>
        <v>0</v>
      </c>
      <c r="BF280" s="156">
        <f>IF(N280="snížená",J280,0)</f>
        <v>0</v>
      </c>
      <c r="BG280" s="156">
        <f>IF(N280="zákl. přenesená",J280,0)</f>
        <v>0</v>
      </c>
      <c r="BH280" s="156">
        <f>IF(N280="sníž. přenesená",J280,0)</f>
        <v>0</v>
      </c>
      <c r="BI280" s="156">
        <f>IF(N280="nulová",J280,0)</f>
        <v>0</v>
      </c>
      <c r="BJ280" s="15" t="s">
        <v>81</v>
      </c>
      <c r="BK280" s="156">
        <f>ROUND(I280*H280,2)</f>
        <v>0</v>
      </c>
      <c r="BL280" s="15" t="s">
        <v>124</v>
      </c>
      <c r="BM280" s="155" t="s">
        <v>327</v>
      </c>
    </row>
    <row r="281" spans="1:65" s="2" customFormat="1" ht="11.25">
      <c r="A281" s="30"/>
      <c r="B281" s="31"/>
      <c r="C281" s="30"/>
      <c r="D281" s="157" t="s">
        <v>126</v>
      </c>
      <c r="E281" s="30"/>
      <c r="F281" s="158" t="s">
        <v>326</v>
      </c>
      <c r="G281" s="30"/>
      <c r="H281" s="30"/>
      <c r="I281" s="159"/>
      <c r="J281" s="30"/>
      <c r="K281" s="30"/>
      <c r="L281" s="31"/>
      <c r="M281" s="160"/>
      <c r="N281" s="161"/>
      <c r="O281" s="56"/>
      <c r="P281" s="56"/>
      <c r="Q281" s="56"/>
      <c r="R281" s="56"/>
      <c r="S281" s="56"/>
      <c r="T281" s="57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T281" s="15" t="s">
        <v>126</v>
      </c>
      <c r="AU281" s="15" t="s">
        <v>83</v>
      </c>
    </row>
    <row r="282" spans="1:65" s="2" customFormat="1" ht="29.25">
      <c r="A282" s="30"/>
      <c r="B282" s="31"/>
      <c r="C282" s="30"/>
      <c r="D282" s="157" t="s">
        <v>127</v>
      </c>
      <c r="E282" s="30"/>
      <c r="F282" s="162" t="s">
        <v>328</v>
      </c>
      <c r="G282" s="30"/>
      <c r="H282" s="30"/>
      <c r="I282" s="159"/>
      <c r="J282" s="30"/>
      <c r="K282" s="30"/>
      <c r="L282" s="31"/>
      <c r="M282" s="160"/>
      <c r="N282" s="161"/>
      <c r="O282" s="56"/>
      <c r="P282" s="56"/>
      <c r="Q282" s="56"/>
      <c r="R282" s="56"/>
      <c r="S282" s="56"/>
      <c r="T282" s="57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T282" s="15" t="s">
        <v>127</v>
      </c>
      <c r="AU282" s="15" t="s">
        <v>83</v>
      </c>
    </row>
    <row r="283" spans="1:65" s="13" customFormat="1" ht="11.25">
      <c r="B283" s="163"/>
      <c r="D283" s="157" t="s">
        <v>129</v>
      </c>
      <c r="E283" s="164" t="s">
        <v>1</v>
      </c>
      <c r="F283" s="165" t="s">
        <v>152</v>
      </c>
      <c r="H283" s="166">
        <v>33.5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4" t="s">
        <v>129</v>
      </c>
      <c r="AU283" s="164" t="s">
        <v>83</v>
      </c>
      <c r="AV283" s="13" t="s">
        <v>83</v>
      </c>
      <c r="AW283" s="13" t="s">
        <v>30</v>
      </c>
      <c r="AX283" s="13" t="s">
        <v>73</v>
      </c>
      <c r="AY283" s="164" t="s">
        <v>118</v>
      </c>
    </row>
    <row r="284" spans="1:65" s="13" customFormat="1" ht="11.25">
      <c r="B284" s="163"/>
      <c r="D284" s="157" t="s">
        <v>129</v>
      </c>
      <c r="E284" s="164" t="s">
        <v>1</v>
      </c>
      <c r="F284" s="165" t="s">
        <v>329</v>
      </c>
      <c r="H284" s="166">
        <v>130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4" t="s">
        <v>129</v>
      </c>
      <c r="AU284" s="164" t="s">
        <v>83</v>
      </c>
      <c r="AV284" s="13" t="s">
        <v>83</v>
      </c>
      <c r="AW284" s="13" t="s">
        <v>30</v>
      </c>
      <c r="AX284" s="13" t="s">
        <v>73</v>
      </c>
      <c r="AY284" s="164" t="s">
        <v>118</v>
      </c>
    </row>
    <row r="285" spans="1:65" s="2" customFormat="1" ht="21.75" customHeight="1">
      <c r="A285" s="30"/>
      <c r="B285" s="142"/>
      <c r="C285" s="143" t="s">
        <v>330</v>
      </c>
      <c r="D285" s="143" t="s">
        <v>120</v>
      </c>
      <c r="E285" s="144" t="s">
        <v>331</v>
      </c>
      <c r="F285" s="145" t="s">
        <v>332</v>
      </c>
      <c r="G285" s="146" t="s">
        <v>133</v>
      </c>
      <c r="H285" s="147">
        <v>48</v>
      </c>
      <c r="I285" s="148"/>
      <c r="J285" s="149">
        <f>ROUND(I285*H285,2)</f>
        <v>0</v>
      </c>
      <c r="K285" s="150"/>
      <c r="L285" s="31"/>
      <c r="M285" s="151" t="s">
        <v>1</v>
      </c>
      <c r="N285" s="152" t="s">
        <v>38</v>
      </c>
      <c r="O285" s="56"/>
      <c r="P285" s="153">
        <f>O285*H285</f>
        <v>0</v>
      </c>
      <c r="Q285" s="153">
        <v>0</v>
      </c>
      <c r="R285" s="153">
        <f>Q285*H285</f>
        <v>0</v>
      </c>
      <c r="S285" s="153">
        <v>0</v>
      </c>
      <c r="T285" s="154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5" t="s">
        <v>124</v>
      </c>
      <c r="AT285" s="155" t="s">
        <v>120</v>
      </c>
      <c r="AU285" s="155" t="s">
        <v>83</v>
      </c>
      <c r="AY285" s="15" t="s">
        <v>118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5" t="s">
        <v>81</v>
      </c>
      <c r="BK285" s="156">
        <f>ROUND(I285*H285,2)</f>
        <v>0</v>
      </c>
      <c r="BL285" s="15" t="s">
        <v>124</v>
      </c>
      <c r="BM285" s="155" t="s">
        <v>333</v>
      </c>
    </row>
    <row r="286" spans="1:65" s="2" customFormat="1" ht="29.25">
      <c r="A286" s="30"/>
      <c r="B286" s="31"/>
      <c r="C286" s="30"/>
      <c r="D286" s="157" t="s">
        <v>126</v>
      </c>
      <c r="E286" s="30"/>
      <c r="F286" s="158" t="s">
        <v>334</v>
      </c>
      <c r="G286" s="30"/>
      <c r="H286" s="30"/>
      <c r="I286" s="159"/>
      <c r="J286" s="30"/>
      <c r="K286" s="30"/>
      <c r="L286" s="31"/>
      <c r="M286" s="160"/>
      <c r="N286" s="161"/>
      <c r="O286" s="56"/>
      <c r="P286" s="56"/>
      <c r="Q286" s="56"/>
      <c r="R286" s="56"/>
      <c r="S286" s="56"/>
      <c r="T286" s="57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T286" s="15" t="s">
        <v>126</v>
      </c>
      <c r="AU286" s="15" t="s">
        <v>83</v>
      </c>
    </row>
    <row r="287" spans="1:65" s="2" customFormat="1" ht="87.75">
      <c r="A287" s="30"/>
      <c r="B287" s="31"/>
      <c r="C287" s="30"/>
      <c r="D287" s="157" t="s">
        <v>127</v>
      </c>
      <c r="E287" s="30"/>
      <c r="F287" s="162" t="s">
        <v>335</v>
      </c>
      <c r="G287" s="30"/>
      <c r="H287" s="30"/>
      <c r="I287" s="159"/>
      <c r="J287" s="30"/>
      <c r="K287" s="30"/>
      <c r="L287" s="31"/>
      <c r="M287" s="160"/>
      <c r="N287" s="161"/>
      <c r="O287" s="56"/>
      <c r="P287" s="56"/>
      <c r="Q287" s="56"/>
      <c r="R287" s="56"/>
      <c r="S287" s="56"/>
      <c r="T287" s="57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T287" s="15" t="s">
        <v>127</v>
      </c>
      <c r="AU287" s="15" t="s">
        <v>83</v>
      </c>
    </row>
    <row r="288" spans="1:65" s="13" customFormat="1" ht="11.25">
      <c r="B288" s="163"/>
      <c r="D288" s="157" t="s">
        <v>129</v>
      </c>
      <c r="E288" s="164" t="s">
        <v>1</v>
      </c>
      <c r="F288" s="165" t="s">
        <v>336</v>
      </c>
      <c r="H288" s="166">
        <v>48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4" t="s">
        <v>129</v>
      </c>
      <c r="AU288" s="164" t="s">
        <v>83</v>
      </c>
      <c r="AV288" s="13" t="s">
        <v>83</v>
      </c>
      <c r="AW288" s="13" t="s">
        <v>30</v>
      </c>
      <c r="AX288" s="13" t="s">
        <v>81</v>
      </c>
      <c r="AY288" s="164" t="s">
        <v>118</v>
      </c>
    </row>
    <row r="289" spans="1:65" s="12" customFormat="1" ht="25.9" customHeight="1">
      <c r="B289" s="129"/>
      <c r="D289" s="130" t="s">
        <v>72</v>
      </c>
      <c r="E289" s="131" t="s">
        <v>337</v>
      </c>
      <c r="F289" s="131" t="s">
        <v>338</v>
      </c>
      <c r="I289" s="132"/>
      <c r="J289" s="133">
        <f>BK289</f>
        <v>0</v>
      </c>
      <c r="L289" s="129"/>
      <c r="M289" s="134"/>
      <c r="N289" s="135"/>
      <c r="O289" s="135"/>
      <c r="P289" s="136">
        <f>SUM(P290:P302)</f>
        <v>0</v>
      </c>
      <c r="Q289" s="135"/>
      <c r="R289" s="136">
        <f>SUM(R290:R302)</f>
        <v>0</v>
      </c>
      <c r="S289" s="135"/>
      <c r="T289" s="137">
        <f>SUM(T290:T302)</f>
        <v>0</v>
      </c>
      <c r="AR289" s="130" t="s">
        <v>124</v>
      </c>
      <c r="AT289" s="138" t="s">
        <v>72</v>
      </c>
      <c r="AU289" s="138" t="s">
        <v>73</v>
      </c>
      <c r="AY289" s="130" t="s">
        <v>118</v>
      </c>
      <c r="BK289" s="139">
        <f>SUM(BK290:BK302)</f>
        <v>0</v>
      </c>
    </row>
    <row r="290" spans="1:65" s="2" customFormat="1" ht="21.75" customHeight="1">
      <c r="A290" s="30"/>
      <c r="B290" s="142"/>
      <c r="C290" s="143" t="s">
        <v>339</v>
      </c>
      <c r="D290" s="143" t="s">
        <v>120</v>
      </c>
      <c r="E290" s="144" t="s">
        <v>340</v>
      </c>
      <c r="F290" s="145" t="s">
        <v>341</v>
      </c>
      <c r="G290" s="146" t="s">
        <v>342</v>
      </c>
      <c r="H290" s="147">
        <v>115.2</v>
      </c>
      <c r="I290" s="148"/>
      <c r="J290" s="149">
        <f>ROUND(I290*H290,2)</f>
        <v>0</v>
      </c>
      <c r="K290" s="150"/>
      <c r="L290" s="31"/>
      <c r="M290" s="151" t="s">
        <v>1</v>
      </c>
      <c r="N290" s="152" t="s">
        <v>38</v>
      </c>
      <c r="O290" s="56"/>
      <c r="P290" s="153">
        <f>O290*H290</f>
        <v>0</v>
      </c>
      <c r="Q290" s="153">
        <v>0</v>
      </c>
      <c r="R290" s="153">
        <f>Q290*H290</f>
        <v>0</v>
      </c>
      <c r="S290" s="153">
        <v>0</v>
      </c>
      <c r="T290" s="154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5" t="s">
        <v>124</v>
      </c>
      <c r="AT290" s="155" t="s">
        <v>120</v>
      </c>
      <c r="AU290" s="155" t="s">
        <v>81</v>
      </c>
      <c r="AY290" s="15" t="s">
        <v>118</v>
      </c>
      <c r="BE290" s="156">
        <f>IF(N290="základní",J290,0)</f>
        <v>0</v>
      </c>
      <c r="BF290" s="156">
        <f>IF(N290="snížená",J290,0)</f>
        <v>0</v>
      </c>
      <c r="BG290" s="156">
        <f>IF(N290="zákl. přenesená",J290,0)</f>
        <v>0</v>
      </c>
      <c r="BH290" s="156">
        <f>IF(N290="sníž. přenesená",J290,0)</f>
        <v>0</v>
      </c>
      <c r="BI290" s="156">
        <f>IF(N290="nulová",J290,0)</f>
        <v>0</v>
      </c>
      <c r="BJ290" s="15" t="s">
        <v>81</v>
      </c>
      <c r="BK290" s="156">
        <f>ROUND(I290*H290,2)</f>
        <v>0</v>
      </c>
      <c r="BL290" s="15" t="s">
        <v>124</v>
      </c>
      <c r="BM290" s="155" t="s">
        <v>343</v>
      </c>
    </row>
    <row r="291" spans="1:65" s="2" customFormat="1" ht="11.25">
      <c r="A291" s="30"/>
      <c r="B291" s="31"/>
      <c r="C291" s="30"/>
      <c r="D291" s="157" t="s">
        <v>126</v>
      </c>
      <c r="E291" s="30"/>
      <c r="F291" s="158" t="s">
        <v>341</v>
      </c>
      <c r="G291" s="30"/>
      <c r="H291" s="30"/>
      <c r="I291" s="159"/>
      <c r="J291" s="30"/>
      <c r="K291" s="30"/>
      <c r="L291" s="31"/>
      <c r="M291" s="160"/>
      <c r="N291" s="161"/>
      <c r="O291" s="56"/>
      <c r="P291" s="56"/>
      <c r="Q291" s="56"/>
      <c r="R291" s="56"/>
      <c r="S291" s="56"/>
      <c r="T291" s="57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T291" s="15" t="s">
        <v>126</v>
      </c>
      <c r="AU291" s="15" t="s">
        <v>81</v>
      </c>
    </row>
    <row r="292" spans="1:65" s="2" customFormat="1" ht="29.25">
      <c r="A292" s="30"/>
      <c r="B292" s="31"/>
      <c r="C292" s="30"/>
      <c r="D292" s="157" t="s">
        <v>127</v>
      </c>
      <c r="E292" s="30"/>
      <c r="F292" s="162" t="s">
        <v>344</v>
      </c>
      <c r="G292" s="30"/>
      <c r="H292" s="30"/>
      <c r="I292" s="159"/>
      <c r="J292" s="30"/>
      <c r="K292" s="30"/>
      <c r="L292" s="31"/>
      <c r="M292" s="160"/>
      <c r="N292" s="161"/>
      <c r="O292" s="56"/>
      <c r="P292" s="56"/>
      <c r="Q292" s="56"/>
      <c r="R292" s="56"/>
      <c r="S292" s="56"/>
      <c r="T292" s="57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T292" s="15" t="s">
        <v>127</v>
      </c>
      <c r="AU292" s="15" t="s">
        <v>81</v>
      </c>
    </row>
    <row r="293" spans="1:65" s="13" customFormat="1" ht="11.25">
      <c r="B293" s="163"/>
      <c r="D293" s="157" t="s">
        <v>129</v>
      </c>
      <c r="E293" s="164" t="s">
        <v>1</v>
      </c>
      <c r="F293" s="165" t="s">
        <v>345</v>
      </c>
      <c r="H293" s="166">
        <v>115.2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4" t="s">
        <v>129</v>
      </c>
      <c r="AU293" s="164" t="s">
        <v>81</v>
      </c>
      <c r="AV293" s="13" t="s">
        <v>83</v>
      </c>
      <c r="AW293" s="13" t="s">
        <v>30</v>
      </c>
      <c r="AX293" s="13" t="s">
        <v>81</v>
      </c>
      <c r="AY293" s="164" t="s">
        <v>118</v>
      </c>
    </row>
    <row r="294" spans="1:65" s="2" customFormat="1" ht="21.75" customHeight="1">
      <c r="A294" s="30"/>
      <c r="B294" s="142"/>
      <c r="C294" s="143" t="s">
        <v>346</v>
      </c>
      <c r="D294" s="143" t="s">
        <v>120</v>
      </c>
      <c r="E294" s="144" t="s">
        <v>347</v>
      </c>
      <c r="F294" s="145" t="s">
        <v>348</v>
      </c>
      <c r="G294" s="146" t="s">
        <v>342</v>
      </c>
      <c r="H294" s="147">
        <v>19366.900000000001</v>
      </c>
      <c r="I294" s="148"/>
      <c r="J294" s="149">
        <f>ROUND(I294*H294,2)</f>
        <v>0</v>
      </c>
      <c r="K294" s="150"/>
      <c r="L294" s="31"/>
      <c r="M294" s="151" t="s">
        <v>1</v>
      </c>
      <c r="N294" s="152" t="s">
        <v>38</v>
      </c>
      <c r="O294" s="56"/>
      <c r="P294" s="153">
        <f>O294*H294</f>
        <v>0</v>
      </c>
      <c r="Q294" s="153">
        <v>0</v>
      </c>
      <c r="R294" s="153">
        <f>Q294*H294</f>
        <v>0</v>
      </c>
      <c r="S294" s="153">
        <v>0</v>
      </c>
      <c r="T294" s="154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5" t="s">
        <v>349</v>
      </c>
      <c r="AT294" s="155" t="s">
        <v>120</v>
      </c>
      <c r="AU294" s="155" t="s">
        <v>81</v>
      </c>
      <c r="AY294" s="15" t="s">
        <v>118</v>
      </c>
      <c r="BE294" s="156">
        <f>IF(N294="základní",J294,0)</f>
        <v>0</v>
      </c>
      <c r="BF294" s="156">
        <f>IF(N294="snížená",J294,0)</f>
        <v>0</v>
      </c>
      <c r="BG294" s="156">
        <f>IF(N294="zákl. přenesená",J294,0)</f>
        <v>0</v>
      </c>
      <c r="BH294" s="156">
        <f>IF(N294="sníž. přenesená",J294,0)</f>
        <v>0</v>
      </c>
      <c r="BI294" s="156">
        <f>IF(N294="nulová",J294,0)</f>
        <v>0</v>
      </c>
      <c r="BJ294" s="15" t="s">
        <v>81</v>
      </c>
      <c r="BK294" s="156">
        <f>ROUND(I294*H294,2)</f>
        <v>0</v>
      </c>
      <c r="BL294" s="15" t="s">
        <v>349</v>
      </c>
      <c r="BM294" s="155" t="s">
        <v>350</v>
      </c>
    </row>
    <row r="295" spans="1:65" s="2" customFormat="1" ht="11.25">
      <c r="A295" s="30"/>
      <c r="B295" s="31"/>
      <c r="C295" s="30"/>
      <c r="D295" s="157" t="s">
        <v>126</v>
      </c>
      <c r="E295" s="30"/>
      <c r="F295" s="158" t="s">
        <v>348</v>
      </c>
      <c r="G295" s="30"/>
      <c r="H295" s="30"/>
      <c r="I295" s="159"/>
      <c r="J295" s="30"/>
      <c r="K295" s="30"/>
      <c r="L295" s="31"/>
      <c r="M295" s="160"/>
      <c r="N295" s="161"/>
      <c r="O295" s="56"/>
      <c r="P295" s="56"/>
      <c r="Q295" s="56"/>
      <c r="R295" s="56"/>
      <c r="S295" s="56"/>
      <c r="T295" s="57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T295" s="15" t="s">
        <v>126</v>
      </c>
      <c r="AU295" s="15" t="s">
        <v>81</v>
      </c>
    </row>
    <row r="296" spans="1:65" s="13" customFormat="1" ht="11.25">
      <c r="B296" s="163"/>
      <c r="D296" s="157" t="s">
        <v>129</v>
      </c>
      <c r="E296" s="164" t="s">
        <v>1</v>
      </c>
      <c r="F296" s="165" t="s">
        <v>351</v>
      </c>
      <c r="H296" s="166">
        <v>15589.9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4" t="s">
        <v>129</v>
      </c>
      <c r="AU296" s="164" t="s">
        <v>81</v>
      </c>
      <c r="AV296" s="13" t="s">
        <v>83</v>
      </c>
      <c r="AW296" s="13" t="s">
        <v>30</v>
      </c>
      <c r="AX296" s="13" t="s">
        <v>73</v>
      </c>
      <c r="AY296" s="164" t="s">
        <v>118</v>
      </c>
    </row>
    <row r="297" spans="1:65" s="13" customFormat="1" ht="11.25">
      <c r="B297" s="163"/>
      <c r="D297" s="157" t="s">
        <v>129</v>
      </c>
      <c r="E297" s="164" t="s">
        <v>1</v>
      </c>
      <c r="F297" s="165" t="s">
        <v>352</v>
      </c>
      <c r="H297" s="166">
        <v>2782.8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4" t="s">
        <v>129</v>
      </c>
      <c r="AU297" s="164" t="s">
        <v>81</v>
      </c>
      <c r="AV297" s="13" t="s">
        <v>83</v>
      </c>
      <c r="AW297" s="13" t="s">
        <v>30</v>
      </c>
      <c r="AX297" s="13" t="s">
        <v>73</v>
      </c>
      <c r="AY297" s="164" t="s">
        <v>118</v>
      </c>
    </row>
    <row r="298" spans="1:65" s="13" customFormat="1" ht="11.25">
      <c r="B298" s="163"/>
      <c r="D298" s="157" t="s">
        <v>129</v>
      </c>
      <c r="E298" s="164" t="s">
        <v>1</v>
      </c>
      <c r="F298" s="165" t="s">
        <v>353</v>
      </c>
      <c r="H298" s="166">
        <v>994.2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4" t="s">
        <v>129</v>
      </c>
      <c r="AU298" s="164" t="s">
        <v>81</v>
      </c>
      <c r="AV298" s="13" t="s">
        <v>83</v>
      </c>
      <c r="AW298" s="13" t="s">
        <v>30</v>
      </c>
      <c r="AX298" s="13" t="s">
        <v>73</v>
      </c>
      <c r="AY298" s="164" t="s">
        <v>118</v>
      </c>
    </row>
    <row r="299" spans="1:65" s="2" customFormat="1" ht="21.75" customHeight="1">
      <c r="A299" s="30"/>
      <c r="B299" s="142"/>
      <c r="C299" s="143" t="s">
        <v>354</v>
      </c>
      <c r="D299" s="143" t="s">
        <v>120</v>
      </c>
      <c r="E299" s="144" t="s">
        <v>355</v>
      </c>
      <c r="F299" s="145" t="s">
        <v>348</v>
      </c>
      <c r="G299" s="146" t="s">
        <v>342</v>
      </c>
      <c r="H299" s="147">
        <v>912.64800000000002</v>
      </c>
      <c r="I299" s="148"/>
      <c r="J299" s="149">
        <f>ROUND(I299*H299,2)</f>
        <v>0</v>
      </c>
      <c r="K299" s="150"/>
      <c r="L299" s="31"/>
      <c r="M299" s="151" t="s">
        <v>1</v>
      </c>
      <c r="N299" s="152" t="s">
        <v>38</v>
      </c>
      <c r="O299" s="56"/>
      <c r="P299" s="153">
        <f>O299*H299</f>
        <v>0</v>
      </c>
      <c r="Q299" s="153">
        <v>0</v>
      </c>
      <c r="R299" s="153">
        <f>Q299*H299</f>
        <v>0</v>
      </c>
      <c r="S299" s="153">
        <v>0</v>
      </c>
      <c r="T299" s="154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5" t="s">
        <v>124</v>
      </c>
      <c r="AT299" s="155" t="s">
        <v>120</v>
      </c>
      <c r="AU299" s="155" t="s">
        <v>81</v>
      </c>
      <c r="AY299" s="15" t="s">
        <v>118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5" t="s">
        <v>81</v>
      </c>
      <c r="BK299" s="156">
        <f>ROUND(I299*H299,2)</f>
        <v>0</v>
      </c>
      <c r="BL299" s="15" t="s">
        <v>124</v>
      </c>
      <c r="BM299" s="155" t="s">
        <v>356</v>
      </c>
    </row>
    <row r="300" spans="1:65" s="2" customFormat="1" ht="48.75">
      <c r="A300" s="30"/>
      <c r="B300" s="31"/>
      <c r="C300" s="30"/>
      <c r="D300" s="157" t="s">
        <v>126</v>
      </c>
      <c r="E300" s="30"/>
      <c r="F300" s="158" t="s">
        <v>357</v>
      </c>
      <c r="G300" s="30"/>
      <c r="H300" s="30"/>
      <c r="I300" s="159"/>
      <c r="J300" s="30"/>
      <c r="K300" s="30"/>
      <c r="L300" s="31"/>
      <c r="M300" s="160"/>
      <c r="N300" s="161"/>
      <c r="O300" s="56"/>
      <c r="P300" s="56"/>
      <c r="Q300" s="56"/>
      <c r="R300" s="56"/>
      <c r="S300" s="56"/>
      <c r="T300" s="57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T300" s="15" t="s">
        <v>126</v>
      </c>
      <c r="AU300" s="15" t="s">
        <v>81</v>
      </c>
    </row>
    <row r="301" spans="1:65" s="2" customFormat="1" ht="29.25">
      <c r="A301" s="30"/>
      <c r="B301" s="31"/>
      <c r="C301" s="30"/>
      <c r="D301" s="157" t="s">
        <v>127</v>
      </c>
      <c r="E301" s="30"/>
      <c r="F301" s="162" t="s">
        <v>344</v>
      </c>
      <c r="G301" s="30"/>
      <c r="H301" s="30"/>
      <c r="I301" s="159"/>
      <c r="J301" s="30"/>
      <c r="K301" s="30"/>
      <c r="L301" s="31"/>
      <c r="M301" s="160"/>
      <c r="N301" s="161"/>
      <c r="O301" s="56"/>
      <c r="P301" s="56"/>
      <c r="Q301" s="56"/>
      <c r="R301" s="56"/>
      <c r="S301" s="56"/>
      <c r="T301" s="57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T301" s="15" t="s">
        <v>127</v>
      </c>
      <c r="AU301" s="15" t="s">
        <v>81</v>
      </c>
    </row>
    <row r="302" spans="1:65" s="13" customFormat="1" ht="11.25">
      <c r="B302" s="163"/>
      <c r="D302" s="157" t="s">
        <v>129</v>
      </c>
      <c r="E302" s="164" t="s">
        <v>1</v>
      </c>
      <c r="F302" s="165" t="s">
        <v>358</v>
      </c>
      <c r="H302" s="166">
        <v>912.64800000000002</v>
      </c>
      <c r="I302" s="167"/>
      <c r="L302" s="163"/>
      <c r="M302" s="171"/>
      <c r="N302" s="172"/>
      <c r="O302" s="172"/>
      <c r="P302" s="172"/>
      <c r="Q302" s="172"/>
      <c r="R302" s="172"/>
      <c r="S302" s="172"/>
      <c r="T302" s="173"/>
      <c r="AT302" s="164" t="s">
        <v>129</v>
      </c>
      <c r="AU302" s="164" t="s">
        <v>81</v>
      </c>
      <c r="AV302" s="13" t="s">
        <v>83</v>
      </c>
      <c r="AW302" s="13" t="s">
        <v>30</v>
      </c>
      <c r="AX302" s="13" t="s">
        <v>73</v>
      </c>
      <c r="AY302" s="164" t="s">
        <v>118</v>
      </c>
    </row>
    <row r="303" spans="1:65" s="2" customFormat="1" ht="6.95" customHeight="1">
      <c r="A303" s="30"/>
      <c r="B303" s="45"/>
      <c r="C303" s="46"/>
      <c r="D303" s="46"/>
      <c r="E303" s="46"/>
      <c r="F303" s="46"/>
      <c r="G303" s="46"/>
      <c r="H303" s="46"/>
      <c r="I303" s="46"/>
      <c r="J303" s="46"/>
      <c r="K303" s="46"/>
      <c r="L303" s="31"/>
      <c r="M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</row>
  </sheetData>
  <autoFilter ref="C121:K30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89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17" t="str">
        <f>'Rekapitulace stavby'!K6</f>
        <v>II/329 Plaňany - Radim</v>
      </c>
      <c r="F7" s="218"/>
      <c r="G7" s="218"/>
      <c r="H7" s="218"/>
      <c r="L7" s="18"/>
    </row>
    <row r="8" spans="1:46" s="2" customFormat="1" ht="12" customHeight="1">
      <c r="A8" s="30"/>
      <c r="B8" s="31"/>
      <c r="C8" s="30"/>
      <c r="D8" s="25" t="s">
        <v>90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97" t="s">
        <v>359</v>
      </c>
      <c r="F9" s="219"/>
      <c r="G9" s="219"/>
      <c r="H9" s="21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25. 1. 2018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0" t="str">
        <f>'Rekapitulace stavby'!E14</f>
        <v>Vyplň údaj</v>
      </c>
      <c r="F18" s="181"/>
      <c r="G18" s="181"/>
      <c r="H18" s="181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186" t="s">
        <v>1</v>
      </c>
      <c r="F27" s="186"/>
      <c r="G27" s="186"/>
      <c r="H27" s="18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ROUND((SUM(BE120:BE174)),  2)</f>
        <v>0</v>
      </c>
      <c r="G33" s="30"/>
      <c r="H33" s="30"/>
      <c r="I33" s="98">
        <v>0.21</v>
      </c>
      <c r="J33" s="97">
        <f>ROUND(((SUM(BE120:BE174))*I33),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ROUND((SUM(BF120:BF174)),  2)</f>
        <v>0</v>
      </c>
      <c r="G34" s="30"/>
      <c r="H34" s="30"/>
      <c r="I34" s="98">
        <v>0.15</v>
      </c>
      <c r="J34" s="97">
        <f>ROUND(((SUM(BF120:BF174))*I34),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ROUND((SUM(BG120:BG174)),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ROUND((SUM(BH120:BH174)),  2)</f>
        <v>0</v>
      </c>
      <c r="G36" s="30"/>
      <c r="H36" s="30"/>
      <c r="I36" s="98">
        <v>0.15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ROUND((SUM(BI120:BI174)),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17" t="str">
        <f>E7</f>
        <v>II/329 Plaňany - Radim</v>
      </c>
      <c r="F85" s="218"/>
      <c r="G85" s="218"/>
      <c r="H85" s="21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90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97" t="str">
        <f>E9</f>
        <v>SO 102 - Oprava komunikace</v>
      </c>
      <c r="F87" s="219"/>
      <c r="G87" s="219"/>
      <c r="H87" s="21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25. 1. 2018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93</v>
      </c>
      <c r="D94" s="99"/>
      <c r="E94" s="99"/>
      <c r="F94" s="99"/>
      <c r="G94" s="99"/>
      <c r="H94" s="99"/>
      <c r="I94" s="99"/>
      <c r="J94" s="108" t="s">
        <v>94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95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96</v>
      </c>
    </row>
    <row r="97" spans="1:31" s="9" customFormat="1" ht="24.95" customHeight="1">
      <c r="B97" s="110"/>
      <c r="D97" s="111" t="s">
        <v>97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98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100</v>
      </c>
      <c r="E99" s="116"/>
      <c r="F99" s="116"/>
      <c r="G99" s="116"/>
      <c r="H99" s="116"/>
      <c r="I99" s="116"/>
      <c r="J99" s="117">
        <f>J135</f>
        <v>0</v>
      </c>
      <c r="L99" s="114"/>
    </row>
    <row r="100" spans="1:31" s="10" customFormat="1" ht="19.899999999999999" customHeight="1">
      <c r="B100" s="114"/>
      <c r="D100" s="115" t="s">
        <v>101</v>
      </c>
      <c r="E100" s="116"/>
      <c r="F100" s="116"/>
      <c r="G100" s="116"/>
      <c r="H100" s="116"/>
      <c r="I100" s="116"/>
      <c r="J100" s="117">
        <f>J157</f>
        <v>0</v>
      </c>
      <c r="L100" s="114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103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7" t="str">
        <f>E7</f>
        <v>II/329 Plaňany - Radim</v>
      </c>
      <c r="F110" s="218"/>
      <c r="G110" s="218"/>
      <c r="H110" s="218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90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197" t="str">
        <f>E9</f>
        <v>SO 102 - Oprava komunikace</v>
      </c>
      <c r="F112" s="219"/>
      <c r="G112" s="219"/>
      <c r="H112" s="21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20</v>
      </c>
      <c r="D114" s="30"/>
      <c r="E114" s="30"/>
      <c r="F114" s="23" t="str">
        <f>F12</f>
        <v xml:space="preserve"> </v>
      </c>
      <c r="G114" s="30"/>
      <c r="H114" s="30"/>
      <c r="I114" s="25" t="s">
        <v>22</v>
      </c>
      <c r="J114" s="53" t="str">
        <f>IF(J12="","",J12)</f>
        <v>25. 1. 2018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24</v>
      </c>
      <c r="D116" s="30"/>
      <c r="E116" s="30"/>
      <c r="F116" s="23" t="str">
        <f>E15</f>
        <v xml:space="preserve"> </v>
      </c>
      <c r="G116" s="30"/>
      <c r="H116" s="30"/>
      <c r="I116" s="25" t="s">
        <v>29</v>
      </c>
      <c r="J116" s="28" t="str">
        <f>E21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27</v>
      </c>
      <c r="D117" s="30"/>
      <c r="E117" s="30"/>
      <c r="F117" s="23" t="str">
        <f>IF(E18="","",E18)</f>
        <v>Vyplň údaj</v>
      </c>
      <c r="G117" s="30"/>
      <c r="H117" s="30"/>
      <c r="I117" s="25" t="s">
        <v>31</v>
      </c>
      <c r="J117" s="28" t="str">
        <f>E24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8"/>
      <c r="B119" s="119"/>
      <c r="C119" s="120" t="s">
        <v>104</v>
      </c>
      <c r="D119" s="121" t="s">
        <v>58</v>
      </c>
      <c r="E119" s="121" t="s">
        <v>54</v>
      </c>
      <c r="F119" s="121" t="s">
        <v>55</v>
      </c>
      <c r="G119" s="121" t="s">
        <v>105</v>
      </c>
      <c r="H119" s="121" t="s">
        <v>106</v>
      </c>
      <c r="I119" s="121" t="s">
        <v>107</v>
      </c>
      <c r="J119" s="122" t="s">
        <v>94</v>
      </c>
      <c r="K119" s="123" t="s">
        <v>108</v>
      </c>
      <c r="L119" s="124"/>
      <c r="M119" s="60" t="s">
        <v>1</v>
      </c>
      <c r="N119" s="61" t="s">
        <v>37</v>
      </c>
      <c r="O119" s="61" t="s">
        <v>109</v>
      </c>
      <c r="P119" s="61" t="s">
        <v>110</v>
      </c>
      <c r="Q119" s="61" t="s">
        <v>111</v>
      </c>
      <c r="R119" s="61" t="s">
        <v>112</v>
      </c>
      <c r="S119" s="61" t="s">
        <v>113</v>
      </c>
      <c r="T119" s="62" t="s">
        <v>114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30"/>
      <c r="B120" s="31"/>
      <c r="C120" s="67" t="s">
        <v>115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</f>
        <v>0</v>
      </c>
      <c r="Q120" s="64"/>
      <c r="R120" s="126">
        <f>R121</f>
        <v>0</v>
      </c>
      <c r="S120" s="64"/>
      <c r="T120" s="127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72</v>
      </c>
      <c r="AU120" s="15" t="s">
        <v>96</v>
      </c>
      <c r="BK120" s="128">
        <f>BK121</f>
        <v>0</v>
      </c>
    </row>
    <row r="121" spans="1:65" s="12" customFormat="1" ht="25.9" customHeight="1">
      <c r="B121" s="129"/>
      <c r="D121" s="130" t="s">
        <v>72</v>
      </c>
      <c r="E121" s="131" t="s">
        <v>116</v>
      </c>
      <c r="F121" s="131" t="s">
        <v>117</v>
      </c>
      <c r="I121" s="132"/>
      <c r="J121" s="133">
        <f>BK121</f>
        <v>0</v>
      </c>
      <c r="L121" s="129"/>
      <c r="M121" s="134"/>
      <c r="N121" s="135"/>
      <c r="O121" s="135"/>
      <c r="P121" s="136">
        <f>P122+P135+P157</f>
        <v>0</v>
      </c>
      <c r="Q121" s="135"/>
      <c r="R121" s="136">
        <f>R122+R135+R157</f>
        <v>0</v>
      </c>
      <c r="S121" s="135"/>
      <c r="T121" s="137">
        <f>T122+T135+T157</f>
        <v>0</v>
      </c>
      <c r="AR121" s="130" t="s">
        <v>81</v>
      </c>
      <c r="AT121" s="138" t="s">
        <v>72</v>
      </c>
      <c r="AU121" s="138" t="s">
        <v>73</v>
      </c>
      <c r="AY121" s="130" t="s">
        <v>118</v>
      </c>
      <c r="BK121" s="139">
        <f>BK122+BK135+BK157</f>
        <v>0</v>
      </c>
    </row>
    <row r="122" spans="1:65" s="12" customFormat="1" ht="22.9" customHeight="1">
      <c r="B122" s="129"/>
      <c r="D122" s="130" t="s">
        <v>72</v>
      </c>
      <c r="E122" s="140" t="s">
        <v>81</v>
      </c>
      <c r="F122" s="140" t="s">
        <v>119</v>
      </c>
      <c r="I122" s="132"/>
      <c r="J122" s="141">
        <f>BK122</f>
        <v>0</v>
      </c>
      <c r="L122" s="129"/>
      <c r="M122" s="134"/>
      <c r="N122" s="135"/>
      <c r="O122" s="135"/>
      <c r="P122" s="136">
        <f>SUM(P123:P134)</f>
        <v>0</v>
      </c>
      <c r="Q122" s="135"/>
      <c r="R122" s="136">
        <f>SUM(R123:R134)</f>
        <v>0</v>
      </c>
      <c r="S122" s="135"/>
      <c r="T122" s="137">
        <f>SUM(T123:T134)</f>
        <v>0</v>
      </c>
      <c r="AR122" s="130" t="s">
        <v>81</v>
      </c>
      <c r="AT122" s="138" t="s">
        <v>72</v>
      </c>
      <c r="AU122" s="138" t="s">
        <v>81</v>
      </c>
      <c r="AY122" s="130" t="s">
        <v>118</v>
      </c>
      <c r="BK122" s="139">
        <f>SUM(BK123:BK134)</f>
        <v>0</v>
      </c>
    </row>
    <row r="123" spans="1:65" s="2" customFormat="1" ht="21.75" customHeight="1">
      <c r="A123" s="30"/>
      <c r="B123" s="142"/>
      <c r="C123" s="143" t="s">
        <v>81</v>
      </c>
      <c r="D123" s="143" t="s">
        <v>120</v>
      </c>
      <c r="E123" s="144" t="s">
        <v>360</v>
      </c>
      <c r="F123" s="145" t="s">
        <v>132</v>
      </c>
      <c r="G123" s="146" t="s">
        <v>133</v>
      </c>
      <c r="H123" s="147">
        <v>100.95</v>
      </c>
      <c r="I123" s="148"/>
      <c r="J123" s="149">
        <f>ROUND(I123*H123,2)</f>
        <v>0</v>
      </c>
      <c r="K123" s="150"/>
      <c r="L123" s="31"/>
      <c r="M123" s="151" t="s">
        <v>1</v>
      </c>
      <c r="N123" s="152" t="s">
        <v>38</v>
      </c>
      <c r="O123" s="56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5" t="s">
        <v>124</v>
      </c>
      <c r="AT123" s="155" t="s">
        <v>120</v>
      </c>
      <c r="AU123" s="155" t="s">
        <v>83</v>
      </c>
      <c r="AY123" s="15" t="s">
        <v>118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5" t="s">
        <v>81</v>
      </c>
      <c r="BK123" s="156">
        <f>ROUND(I123*H123,2)</f>
        <v>0</v>
      </c>
      <c r="BL123" s="15" t="s">
        <v>124</v>
      </c>
      <c r="BM123" s="155" t="s">
        <v>361</v>
      </c>
    </row>
    <row r="124" spans="1:65" s="2" customFormat="1" ht="48.75">
      <c r="A124" s="30"/>
      <c r="B124" s="31"/>
      <c r="C124" s="30"/>
      <c r="D124" s="157" t="s">
        <v>126</v>
      </c>
      <c r="E124" s="30"/>
      <c r="F124" s="158" t="s">
        <v>362</v>
      </c>
      <c r="G124" s="30"/>
      <c r="H124" s="30"/>
      <c r="I124" s="159"/>
      <c r="J124" s="30"/>
      <c r="K124" s="30"/>
      <c r="L124" s="31"/>
      <c r="M124" s="160"/>
      <c r="N124" s="161"/>
      <c r="O124" s="56"/>
      <c r="P124" s="56"/>
      <c r="Q124" s="56"/>
      <c r="R124" s="56"/>
      <c r="S124" s="56"/>
      <c r="T124" s="5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126</v>
      </c>
      <c r="AU124" s="15" t="s">
        <v>83</v>
      </c>
    </row>
    <row r="125" spans="1:65" s="2" customFormat="1" ht="68.25">
      <c r="A125" s="30"/>
      <c r="B125" s="31"/>
      <c r="C125" s="30"/>
      <c r="D125" s="157" t="s">
        <v>127</v>
      </c>
      <c r="E125" s="30"/>
      <c r="F125" s="162" t="s">
        <v>136</v>
      </c>
      <c r="G125" s="30"/>
      <c r="H125" s="30"/>
      <c r="I125" s="159"/>
      <c r="J125" s="30"/>
      <c r="K125" s="30"/>
      <c r="L125" s="31"/>
      <c r="M125" s="160"/>
      <c r="N125" s="161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127</v>
      </c>
      <c r="AU125" s="15" t="s">
        <v>83</v>
      </c>
    </row>
    <row r="126" spans="1:65" s="13" customFormat="1" ht="11.25">
      <c r="B126" s="163"/>
      <c r="D126" s="157" t="s">
        <v>129</v>
      </c>
      <c r="E126" s="164" t="s">
        <v>1</v>
      </c>
      <c r="F126" s="165" t="s">
        <v>363</v>
      </c>
      <c r="H126" s="166">
        <v>100.95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129</v>
      </c>
      <c r="AU126" s="164" t="s">
        <v>83</v>
      </c>
      <c r="AV126" s="13" t="s">
        <v>83</v>
      </c>
      <c r="AW126" s="13" t="s">
        <v>30</v>
      </c>
      <c r="AX126" s="13" t="s">
        <v>73</v>
      </c>
      <c r="AY126" s="164" t="s">
        <v>118</v>
      </c>
    </row>
    <row r="127" spans="1:65" s="2" customFormat="1" ht="21.75" customHeight="1">
      <c r="A127" s="30"/>
      <c r="B127" s="142"/>
      <c r="C127" s="143" t="s">
        <v>83</v>
      </c>
      <c r="D127" s="143" t="s">
        <v>120</v>
      </c>
      <c r="E127" s="144" t="s">
        <v>142</v>
      </c>
      <c r="F127" s="145" t="s">
        <v>132</v>
      </c>
      <c r="G127" s="146" t="s">
        <v>133</v>
      </c>
      <c r="H127" s="147">
        <v>12.114000000000001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38</v>
      </c>
      <c r="O127" s="56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5" t="s">
        <v>124</v>
      </c>
      <c r="AT127" s="155" t="s">
        <v>120</v>
      </c>
      <c r="AU127" s="155" t="s">
        <v>83</v>
      </c>
      <c r="AY127" s="15" t="s">
        <v>118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5" t="s">
        <v>81</v>
      </c>
      <c r="BK127" s="156">
        <f>ROUND(I127*H127,2)</f>
        <v>0</v>
      </c>
      <c r="BL127" s="15" t="s">
        <v>124</v>
      </c>
      <c r="BM127" s="155" t="s">
        <v>364</v>
      </c>
    </row>
    <row r="128" spans="1:65" s="2" customFormat="1" ht="48.75">
      <c r="A128" s="30"/>
      <c r="B128" s="31"/>
      <c r="C128" s="30"/>
      <c r="D128" s="157" t="s">
        <v>126</v>
      </c>
      <c r="E128" s="30"/>
      <c r="F128" s="158" t="s">
        <v>365</v>
      </c>
      <c r="G128" s="30"/>
      <c r="H128" s="30"/>
      <c r="I128" s="159"/>
      <c r="J128" s="30"/>
      <c r="K128" s="30"/>
      <c r="L128" s="31"/>
      <c r="M128" s="160"/>
      <c r="N128" s="161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126</v>
      </c>
      <c r="AU128" s="15" t="s">
        <v>83</v>
      </c>
    </row>
    <row r="129" spans="1:65" s="2" customFormat="1" ht="68.25">
      <c r="A129" s="30"/>
      <c r="B129" s="31"/>
      <c r="C129" s="30"/>
      <c r="D129" s="157" t="s">
        <v>127</v>
      </c>
      <c r="E129" s="30"/>
      <c r="F129" s="162" t="s">
        <v>136</v>
      </c>
      <c r="G129" s="30"/>
      <c r="H129" s="30"/>
      <c r="I129" s="159"/>
      <c r="J129" s="30"/>
      <c r="K129" s="30"/>
      <c r="L129" s="31"/>
      <c r="M129" s="160"/>
      <c r="N129" s="161"/>
      <c r="O129" s="56"/>
      <c r="P129" s="56"/>
      <c r="Q129" s="56"/>
      <c r="R129" s="56"/>
      <c r="S129" s="56"/>
      <c r="T129" s="57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127</v>
      </c>
      <c r="AU129" s="15" t="s">
        <v>83</v>
      </c>
    </row>
    <row r="130" spans="1:65" s="13" customFormat="1" ht="22.5">
      <c r="B130" s="163"/>
      <c r="D130" s="157" t="s">
        <v>129</v>
      </c>
      <c r="E130" s="164" t="s">
        <v>1</v>
      </c>
      <c r="F130" s="165" t="s">
        <v>366</v>
      </c>
      <c r="H130" s="166">
        <v>12.114000000000001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129</v>
      </c>
      <c r="AU130" s="164" t="s">
        <v>83</v>
      </c>
      <c r="AV130" s="13" t="s">
        <v>83</v>
      </c>
      <c r="AW130" s="13" t="s">
        <v>30</v>
      </c>
      <c r="AX130" s="13" t="s">
        <v>73</v>
      </c>
      <c r="AY130" s="164" t="s">
        <v>118</v>
      </c>
    </row>
    <row r="131" spans="1:65" s="2" customFormat="1" ht="21.75" customHeight="1">
      <c r="A131" s="30"/>
      <c r="B131" s="142"/>
      <c r="C131" s="143" t="s">
        <v>141</v>
      </c>
      <c r="D131" s="143" t="s">
        <v>120</v>
      </c>
      <c r="E131" s="144" t="s">
        <v>147</v>
      </c>
      <c r="F131" s="145" t="s">
        <v>148</v>
      </c>
      <c r="G131" s="146" t="s">
        <v>149</v>
      </c>
      <c r="H131" s="147">
        <v>17.5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38</v>
      </c>
      <c r="O131" s="56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124</v>
      </c>
      <c r="AT131" s="155" t="s">
        <v>120</v>
      </c>
      <c r="AU131" s="155" t="s">
        <v>83</v>
      </c>
      <c r="AY131" s="15" t="s">
        <v>118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5" t="s">
        <v>81</v>
      </c>
      <c r="BK131" s="156">
        <f>ROUND(I131*H131,2)</f>
        <v>0</v>
      </c>
      <c r="BL131" s="15" t="s">
        <v>124</v>
      </c>
      <c r="BM131" s="155" t="s">
        <v>367</v>
      </c>
    </row>
    <row r="132" spans="1:65" s="2" customFormat="1" ht="19.5">
      <c r="A132" s="30"/>
      <c r="B132" s="31"/>
      <c r="C132" s="30"/>
      <c r="D132" s="157" t="s">
        <v>126</v>
      </c>
      <c r="E132" s="30"/>
      <c r="F132" s="158" t="s">
        <v>148</v>
      </c>
      <c r="G132" s="30"/>
      <c r="H132" s="30"/>
      <c r="I132" s="159"/>
      <c r="J132" s="30"/>
      <c r="K132" s="30"/>
      <c r="L132" s="31"/>
      <c r="M132" s="160"/>
      <c r="N132" s="161"/>
      <c r="O132" s="56"/>
      <c r="P132" s="56"/>
      <c r="Q132" s="56"/>
      <c r="R132" s="56"/>
      <c r="S132" s="56"/>
      <c r="T132" s="57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5" t="s">
        <v>126</v>
      </c>
      <c r="AU132" s="15" t="s">
        <v>83</v>
      </c>
    </row>
    <row r="133" spans="1:65" s="2" customFormat="1" ht="29.25">
      <c r="A133" s="30"/>
      <c r="B133" s="31"/>
      <c r="C133" s="30"/>
      <c r="D133" s="157" t="s">
        <v>127</v>
      </c>
      <c r="E133" s="30"/>
      <c r="F133" s="162" t="s">
        <v>151</v>
      </c>
      <c r="G133" s="30"/>
      <c r="H133" s="30"/>
      <c r="I133" s="159"/>
      <c r="J133" s="30"/>
      <c r="K133" s="30"/>
      <c r="L133" s="31"/>
      <c r="M133" s="160"/>
      <c r="N133" s="161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127</v>
      </c>
      <c r="AU133" s="15" t="s">
        <v>83</v>
      </c>
    </row>
    <row r="134" spans="1:65" s="13" customFormat="1" ht="11.25">
      <c r="B134" s="163"/>
      <c r="D134" s="157" t="s">
        <v>129</v>
      </c>
      <c r="E134" s="164" t="s">
        <v>1</v>
      </c>
      <c r="F134" s="165" t="s">
        <v>368</v>
      </c>
      <c r="H134" s="166">
        <v>17.5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4" t="s">
        <v>129</v>
      </c>
      <c r="AU134" s="164" t="s">
        <v>83</v>
      </c>
      <c r="AV134" s="13" t="s">
        <v>83</v>
      </c>
      <c r="AW134" s="13" t="s">
        <v>30</v>
      </c>
      <c r="AX134" s="13" t="s">
        <v>81</v>
      </c>
      <c r="AY134" s="164" t="s">
        <v>118</v>
      </c>
    </row>
    <row r="135" spans="1:65" s="12" customFormat="1" ht="22.9" customHeight="1">
      <c r="B135" s="129"/>
      <c r="D135" s="130" t="s">
        <v>72</v>
      </c>
      <c r="E135" s="140" t="s">
        <v>153</v>
      </c>
      <c r="F135" s="140" t="s">
        <v>231</v>
      </c>
      <c r="I135" s="132"/>
      <c r="J135" s="141">
        <f>BK135</f>
        <v>0</v>
      </c>
      <c r="L135" s="129"/>
      <c r="M135" s="134"/>
      <c r="N135" s="135"/>
      <c r="O135" s="135"/>
      <c r="P135" s="136">
        <f>SUM(P136:P156)</f>
        <v>0</v>
      </c>
      <c r="Q135" s="135"/>
      <c r="R135" s="136">
        <f>SUM(R136:R156)</f>
        <v>0</v>
      </c>
      <c r="S135" s="135"/>
      <c r="T135" s="137">
        <f>SUM(T136:T156)</f>
        <v>0</v>
      </c>
      <c r="AR135" s="130" t="s">
        <v>81</v>
      </c>
      <c r="AT135" s="138" t="s">
        <v>72</v>
      </c>
      <c r="AU135" s="138" t="s">
        <v>81</v>
      </c>
      <c r="AY135" s="130" t="s">
        <v>118</v>
      </c>
      <c r="BK135" s="139">
        <f>SUM(BK136:BK156)</f>
        <v>0</v>
      </c>
    </row>
    <row r="136" spans="1:65" s="2" customFormat="1" ht="21.75" customHeight="1">
      <c r="A136" s="30"/>
      <c r="B136" s="142"/>
      <c r="C136" s="143" t="s">
        <v>124</v>
      </c>
      <c r="D136" s="143" t="s">
        <v>120</v>
      </c>
      <c r="E136" s="144" t="s">
        <v>369</v>
      </c>
      <c r="F136" s="145" t="s">
        <v>370</v>
      </c>
      <c r="G136" s="146" t="s">
        <v>123</v>
      </c>
      <c r="H136" s="147">
        <v>2099.7600000000002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38</v>
      </c>
      <c r="O136" s="56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5" t="s">
        <v>124</v>
      </c>
      <c r="AT136" s="155" t="s">
        <v>120</v>
      </c>
      <c r="AU136" s="155" t="s">
        <v>83</v>
      </c>
      <c r="AY136" s="15" t="s">
        <v>118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5" t="s">
        <v>81</v>
      </c>
      <c r="BK136" s="156">
        <f>ROUND(I136*H136,2)</f>
        <v>0</v>
      </c>
      <c r="BL136" s="15" t="s">
        <v>124</v>
      </c>
      <c r="BM136" s="155" t="s">
        <v>371</v>
      </c>
    </row>
    <row r="137" spans="1:65" s="2" customFormat="1" ht="11.25">
      <c r="A137" s="30"/>
      <c r="B137" s="31"/>
      <c r="C137" s="30"/>
      <c r="D137" s="157" t="s">
        <v>126</v>
      </c>
      <c r="E137" s="30"/>
      <c r="F137" s="158" t="s">
        <v>370</v>
      </c>
      <c r="G137" s="30"/>
      <c r="H137" s="30"/>
      <c r="I137" s="159"/>
      <c r="J137" s="30"/>
      <c r="K137" s="30"/>
      <c r="L137" s="31"/>
      <c r="M137" s="160"/>
      <c r="N137" s="161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126</v>
      </c>
      <c r="AU137" s="15" t="s">
        <v>83</v>
      </c>
    </row>
    <row r="138" spans="1:65" s="2" customFormat="1" ht="48.75">
      <c r="A138" s="30"/>
      <c r="B138" s="31"/>
      <c r="C138" s="30"/>
      <c r="D138" s="157" t="s">
        <v>127</v>
      </c>
      <c r="E138" s="30"/>
      <c r="F138" s="162" t="s">
        <v>262</v>
      </c>
      <c r="G138" s="30"/>
      <c r="H138" s="30"/>
      <c r="I138" s="159"/>
      <c r="J138" s="30"/>
      <c r="K138" s="30"/>
      <c r="L138" s="31"/>
      <c r="M138" s="160"/>
      <c r="N138" s="161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127</v>
      </c>
      <c r="AU138" s="15" t="s">
        <v>83</v>
      </c>
    </row>
    <row r="139" spans="1:65" s="13" customFormat="1" ht="11.25">
      <c r="B139" s="163"/>
      <c r="D139" s="157" t="s">
        <v>129</v>
      </c>
      <c r="E139" s="164" t="s">
        <v>1</v>
      </c>
      <c r="F139" s="165" t="s">
        <v>372</v>
      </c>
      <c r="H139" s="166">
        <v>2099.7600000000002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129</v>
      </c>
      <c r="AU139" s="164" t="s">
        <v>83</v>
      </c>
      <c r="AV139" s="13" t="s">
        <v>83</v>
      </c>
      <c r="AW139" s="13" t="s">
        <v>30</v>
      </c>
      <c r="AX139" s="13" t="s">
        <v>81</v>
      </c>
      <c r="AY139" s="164" t="s">
        <v>118</v>
      </c>
    </row>
    <row r="140" spans="1:65" s="2" customFormat="1" ht="21.75" customHeight="1">
      <c r="A140" s="30"/>
      <c r="B140" s="142"/>
      <c r="C140" s="143" t="s">
        <v>153</v>
      </c>
      <c r="D140" s="143" t="s">
        <v>120</v>
      </c>
      <c r="E140" s="144" t="s">
        <v>269</v>
      </c>
      <c r="F140" s="145" t="s">
        <v>270</v>
      </c>
      <c r="G140" s="146" t="s">
        <v>123</v>
      </c>
      <c r="H140" s="147">
        <v>2019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38</v>
      </c>
      <c r="O140" s="56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124</v>
      </c>
      <c r="AT140" s="155" t="s">
        <v>120</v>
      </c>
      <c r="AU140" s="155" t="s">
        <v>83</v>
      </c>
      <c r="AY140" s="15" t="s">
        <v>118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5" t="s">
        <v>81</v>
      </c>
      <c r="BK140" s="156">
        <f>ROUND(I140*H140,2)</f>
        <v>0</v>
      </c>
      <c r="BL140" s="15" t="s">
        <v>124</v>
      </c>
      <c r="BM140" s="155" t="s">
        <v>373</v>
      </c>
    </row>
    <row r="141" spans="1:65" s="2" customFormat="1" ht="19.5">
      <c r="A141" s="30"/>
      <c r="B141" s="31"/>
      <c r="C141" s="30"/>
      <c r="D141" s="157" t="s">
        <v>126</v>
      </c>
      <c r="E141" s="30"/>
      <c r="F141" s="158" t="s">
        <v>270</v>
      </c>
      <c r="G141" s="30"/>
      <c r="H141" s="30"/>
      <c r="I141" s="159"/>
      <c r="J141" s="30"/>
      <c r="K141" s="30"/>
      <c r="L141" s="31"/>
      <c r="M141" s="160"/>
      <c r="N141" s="161"/>
      <c r="O141" s="56"/>
      <c r="P141" s="56"/>
      <c r="Q141" s="56"/>
      <c r="R141" s="56"/>
      <c r="S141" s="56"/>
      <c r="T141" s="5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126</v>
      </c>
      <c r="AU141" s="15" t="s">
        <v>83</v>
      </c>
    </row>
    <row r="142" spans="1:65" s="2" customFormat="1" ht="97.5">
      <c r="A142" s="30"/>
      <c r="B142" s="31"/>
      <c r="C142" s="30"/>
      <c r="D142" s="157" t="s">
        <v>127</v>
      </c>
      <c r="E142" s="30"/>
      <c r="F142" s="162" t="s">
        <v>272</v>
      </c>
      <c r="G142" s="30"/>
      <c r="H142" s="30"/>
      <c r="I142" s="159"/>
      <c r="J142" s="30"/>
      <c r="K142" s="30"/>
      <c r="L142" s="31"/>
      <c r="M142" s="160"/>
      <c r="N142" s="161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127</v>
      </c>
      <c r="AU142" s="15" t="s">
        <v>83</v>
      </c>
    </row>
    <row r="143" spans="1:65" s="13" customFormat="1" ht="11.25">
      <c r="B143" s="163"/>
      <c r="D143" s="157" t="s">
        <v>129</v>
      </c>
      <c r="E143" s="164" t="s">
        <v>1</v>
      </c>
      <c r="F143" s="165" t="s">
        <v>374</v>
      </c>
      <c r="H143" s="166">
        <v>2019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4" t="s">
        <v>129</v>
      </c>
      <c r="AU143" s="164" t="s">
        <v>83</v>
      </c>
      <c r="AV143" s="13" t="s">
        <v>83</v>
      </c>
      <c r="AW143" s="13" t="s">
        <v>30</v>
      </c>
      <c r="AX143" s="13" t="s">
        <v>81</v>
      </c>
      <c r="AY143" s="164" t="s">
        <v>118</v>
      </c>
    </row>
    <row r="144" spans="1:65" s="2" customFormat="1" ht="21.75" customHeight="1">
      <c r="A144" s="30"/>
      <c r="B144" s="142"/>
      <c r="C144" s="143" t="s">
        <v>375</v>
      </c>
      <c r="D144" s="143" t="s">
        <v>120</v>
      </c>
      <c r="E144" s="144" t="s">
        <v>376</v>
      </c>
      <c r="F144" s="145" t="s">
        <v>377</v>
      </c>
      <c r="G144" s="146" t="s">
        <v>123</v>
      </c>
      <c r="H144" s="147">
        <v>201.9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38</v>
      </c>
      <c r="O144" s="56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5" t="s">
        <v>124</v>
      </c>
      <c r="AT144" s="155" t="s">
        <v>120</v>
      </c>
      <c r="AU144" s="155" t="s">
        <v>83</v>
      </c>
      <c r="AY144" s="15" t="s">
        <v>118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5" t="s">
        <v>81</v>
      </c>
      <c r="BK144" s="156">
        <f>ROUND(I144*H144,2)</f>
        <v>0</v>
      </c>
      <c r="BL144" s="15" t="s">
        <v>124</v>
      </c>
      <c r="BM144" s="155" t="s">
        <v>378</v>
      </c>
    </row>
    <row r="145" spans="1:65" s="2" customFormat="1" ht="29.25">
      <c r="A145" s="30"/>
      <c r="B145" s="31"/>
      <c r="C145" s="30"/>
      <c r="D145" s="157" t="s">
        <v>126</v>
      </c>
      <c r="E145" s="30"/>
      <c r="F145" s="158" t="s">
        <v>379</v>
      </c>
      <c r="G145" s="30"/>
      <c r="H145" s="30"/>
      <c r="I145" s="159"/>
      <c r="J145" s="30"/>
      <c r="K145" s="30"/>
      <c r="L145" s="31"/>
      <c r="M145" s="160"/>
      <c r="N145" s="161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126</v>
      </c>
      <c r="AU145" s="15" t="s">
        <v>83</v>
      </c>
    </row>
    <row r="146" spans="1:65" s="2" customFormat="1" ht="97.5">
      <c r="A146" s="30"/>
      <c r="B146" s="31"/>
      <c r="C146" s="30"/>
      <c r="D146" s="157" t="s">
        <v>127</v>
      </c>
      <c r="E146" s="30"/>
      <c r="F146" s="162" t="s">
        <v>272</v>
      </c>
      <c r="G146" s="30"/>
      <c r="H146" s="30"/>
      <c r="I146" s="159"/>
      <c r="J146" s="30"/>
      <c r="K146" s="30"/>
      <c r="L146" s="31"/>
      <c r="M146" s="160"/>
      <c r="N146" s="161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127</v>
      </c>
      <c r="AU146" s="15" t="s">
        <v>83</v>
      </c>
    </row>
    <row r="147" spans="1:65" s="13" customFormat="1" ht="22.5">
      <c r="B147" s="163"/>
      <c r="D147" s="157" t="s">
        <v>129</v>
      </c>
      <c r="E147" s="164" t="s">
        <v>1</v>
      </c>
      <c r="F147" s="165" t="s">
        <v>380</v>
      </c>
      <c r="H147" s="166">
        <v>201.9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4" t="s">
        <v>129</v>
      </c>
      <c r="AU147" s="164" t="s">
        <v>83</v>
      </c>
      <c r="AV147" s="13" t="s">
        <v>83</v>
      </c>
      <c r="AW147" s="13" t="s">
        <v>30</v>
      </c>
      <c r="AX147" s="13" t="s">
        <v>81</v>
      </c>
      <c r="AY147" s="164" t="s">
        <v>118</v>
      </c>
    </row>
    <row r="148" spans="1:65" s="2" customFormat="1" ht="21.75" customHeight="1">
      <c r="A148" s="30"/>
      <c r="B148" s="142"/>
      <c r="C148" s="143" t="s">
        <v>161</v>
      </c>
      <c r="D148" s="143" t="s">
        <v>120</v>
      </c>
      <c r="E148" s="144" t="s">
        <v>381</v>
      </c>
      <c r="F148" s="145" t="s">
        <v>382</v>
      </c>
      <c r="G148" s="146" t="s">
        <v>149</v>
      </c>
      <c r="H148" s="147">
        <v>67.2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38</v>
      </c>
      <c r="O148" s="56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5" t="s">
        <v>124</v>
      </c>
      <c r="AT148" s="155" t="s">
        <v>120</v>
      </c>
      <c r="AU148" s="155" t="s">
        <v>83</v>
      </c>
      <c r="AY148" s="15" t="s">
        <v>118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5" t="s">
        <v>81</v>
      </c>
      <c r="BK148" s="156">
        <f>ROUND(I148*H148,2)</f>
        <v>0</v>
      </c>
      <c r="BL148" s="15" t="s">
        <v>124</v>
      </c>
      <c r="BM148" s="155" t="s">
        <v>383</v>
      </c>
    </row>
    <row r="149" spans="1:65" s="2" customFormat="1" ht="11.25">
      <c r="A149" s="30"/>
      <c r="B149" s="31"/>
      <c r="C149" s="30"/>
      <c r="D149" s="157" t="s">
        <v>126</v>
      </c>
      <c r="E149" s="30"/>
      <c r="F149" s="158" t="s">
        <v>382</v>
      </c>
      <c r="G149" s="30"/>
      <c r="H149" s="30"/>
      <c r="I149" s="159"/>
      <c r="J149" s="30"/>
      <c r="K149" s="30"/>
      <c r="L149" s="31"/>
      <c r="M149" s="160"/>
      <c r="N149" s="161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126</v>
      </c>
      <c r="AU149" s="15" t="s">
        <v>83</v>
      </c>
    </row>
    <row r="150" spans="1:65" s="2" customFormat="1" ht="29.25">
      <c r="A150" s="30"/>
      <c r="B150" s="31"/>
      <c r="C150" s="30"/>
      <c r="D150" s="157" t="s">
        <v>127</v>
      </c>
      <c r="E150" s="30"/>
      <c r="F150" s="162" t="s">
        <v>384</v>
      </c>
      <c r="G150" s="30"/>
      <c r="H150" s="30"/>
      <c r="I150" s="159"/>
      <c r="J150" s="30"/>
      <c r="K150" s="30"/>
      <c r="L150" s="31"/>
      <c r="M150" s="160"/>
      <c r="N150" s="161"/>
      <c r="O150" s="56"/>
      <c r="P150" s="56"/>
      <c r="Q150" s="56"/>
      <c r="R150" s="56"/>
      <c r="S150" s="56"/>
      <c r="T150" s="5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127</v>
      </c>
      <c r="AU150" s="15" t="s">
        <v>83</v>
      </c>
    </row>
    <row r="151" spans="1:65" s="13" customFormat="1" ht="11.25">
      <c r="B151" s="163"/>
      <c r="D151" s="157" t="s">
        <v>129</v>
      </c>
      <c r="E151" s="164" t="s">
        <v>1</v>
      </c>
      <c r="F151" s="165" t="s">
        <v>385</v>
      </c>
      <c r="H151" s="166">
        <v>67.2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129</v>
      </c>
      <c r="AU151" s="164" t="s">
        <v>83</v>
      </c>
      <c r="AV151" s="13" t="s">
        <v>83</v>
      </c>
      <c r="AW151" s="13" t="s">
        <v>30</v>
      </c>
      <c r="AX151" s="13" t="s">
        <v>81</v>
      </c>
      <c r="AY151" s="164" t="s">
        <v>118</v>
      </c>
    </row>
    <row r="152" spans="1:65" s="2" customFormat="1" ht="16.5" customHeight="1">
      <c r="A152" s="30"/>
      <c r="B152" s="142"/>
      <c r="C152" s="143" t="s">
        <v>178</v>
      </c>
      <c r="D152" s="143" t="s">
        <v>120</v>
      </c>
      <c r="E152" s="144" t="s">
        <v>280</v>
      </c>
      <c r="F152" s="145" t="s">
        <v>281</v>
      </c>
      <c r="G152" s="146" t="s">
        <v>149</v>
      </c>
      <c r="H152" s="147">
        <v>689.5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38</v>
      </c>
      <c r="O152" s="56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124</v>
      </c>
      <c r="AT152" s="155" t="s">
        <v>120</v>
      </c>
      <c r="AU152" s="155" t="s">
        <v>83</v>
      </c>
      <c r="AY152" s="15" t="s">
        <v>118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5" t="s">
        <v>81</v>
      </c>
      <c r="BK152" s="156">
        <f>ROUND(I152*H152,2)</f>
        <v>0</v>
      </c>
      <c r="BL152" s="15" t="s">
        <v>124</v>
      </c>
      <c r="BM152" s="155" t="s">
        <v>386</v>
      </c>
    </row>
    <row r="153" spans="1:65" s="2" customFormat="1" ht="11.25">
      <c r="A153" s="30"/>
      <c r="B153" s="31"/>
      <c r="C153" s="30"/>
      <c r="D153" s="157" t="s">
        <v>126</v>
      </c>
      <c r="E153" s="30"/>
      <c r="F153" s="158" t="s">
        <v>281</v>
      </c>
      <c r="G153" s="30"/>
      <c r="H153" s="30"/>
      <c r="I153" s="159"/>
      <c r="J153" s="30"/>
      <c r="K153" s="30"/>
      <c r="L153" s="31"/>
      <c r="M153" s="160"/>
      <c r="N153" s="161"/>
      <c r="O153" s="56"/>
      <c r="P153" s="56"/>
      <c r="Q153" s="56"/>
      <c r="R153" s="56"/>
      <c r="S153" s="56"/>
      <c r="T153" s="5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126</v>
      </c>
      <c r="AU153" s="15" t="s">
        <v>83</v>
      </c>
    </row>
    <row r="154" spans="1:65" s="2" customFormat="1" ht="29.25">
      <c r="A154" s="30"/>
      <c r="B154" s="31"/>
      <c r="C154" s="30"/>
      <c r="D154" s="157" t="s">
        <v>127</v>
      </c>
      <c r="E154" s="30"/>
      <c r="F154" s="162" t="s">
        <v>283</v>
      </c>
      <c r="G154" s="30"/>
      <c r="H154" s="30"/>
      <c r="I154" s="159"/>
      <c r="J154" s="30"/>
      <c r="K154" s="30"/>
      <c r="L154" s="31"/>
      <c r="M154" s="160"/>
      <c r="N154" s="161"/>
      <c r="O154" s="56"/>
      <c r="P154" s="56"/>
      <c r="Q154" s="56"/>
      <c r="R154" s="56"/>
      <c r="S154" s="56"/>
      <c r="T154" s="5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5" t="s">
        <v>127</v>
      </c>
      <c r="AU154" s="15" t="s">
        <v>83</v>
      </c>
    </row>
    <row r="155" spans="1:65" s="13" customFormat="1" ht="11.25">
      <c r="B155" s="163"/>
      <c r="D155" s="157" t="s">
        <v>129</v>
      </c>
      <c r="E155" s="164" t="s">
        <v>1</v>
      </c>
      <c r="F155" s="165" t="s">
        <v>387</v>
      </c>
      <c r="H155" s="166">
        <v>17.5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 t="s">
        <v>129</v>
      </c>
      <c r="AU155" s="164" t="s">
        <v>83</v>
      </c>
      <c r="AV155" s="13" t="s">
        <v>83</v>
      </c>
      <c r="AW155" s="13" t="s">
        <v>30</v>
      </c>
      <c r="AX155" s="13" t="s">
        <v>73</v>
      </c>
      <c r="AY155" s="164" t="s">
        <v>118</v>
      </c>
    </row>
    <row r="156" spans="1:65" s="13" customFormat="1" ht="11.25">
      <c r="B156" s="163"/>
      <c r="D156" s="157" t="s">
        <v>129</v>
      </c>
      <c r="E156" s="164" t="s">
        <v>1</v>
      </c>
      <c r="F156" s="165" t="s">
        <v>388</v>
      </c>
      <c r="H156" s="166">
        <v>672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4" t="s">
        <v>129</v>
      </c>
      <c r="AU156" s="164" t="s">
        <v>83</v>
      </c>
      <c r="AV156" s="13" t="s">
        <v>83</v>
      </c>
      <c r="AW156" s="13" t="s">
        <v>30</v>
      </c>
      <c r="AX156" s="13" t="s">
        <v>73</v>
      </c>
      <c r="AY156" s="164" t="s">
        <v>118</v>
      </c>
    </row>
    <row r="157" spans="1:65" s="12" customFormat="1" ht="22.9" customHeight="1">
      <c r="B157" s="129"/>
      <c r="D157" s="130" t="s">
        <v>72</v>
      </c>
      <c r="E157" s="140" t="s">
        <v>185</v>
      </c>
      <c r="F157" s="140" t="s">
        <v>284</v>
      </c>
      <c r="I157" s="132"/>
      <c r="J157" s="141">
        <f>BK157</f>
        <v>0</v>
      </c>
      <c r="L157" s="129"/>
      <c r="M157" s="134"/>
      <c r="N157" s="135"/>
      <c r="O157" s="135"/>
      <c r="P157" s="136">
        <f>SUM(P158:P174)</f>
        <v>0</v>
      </c>
      <c r="Q157" s="135"/>
      <c r="R157" s="136">
        <f>SUM(R158:R174)</f>
        <v>0</v>
      </c>
      <c r="S157" s="135"/>
      <c r="T157" s="137">
        <f>SUM(T158:T174)</f>
        <v>0</v>
      </c>
      <c r="AR157" s="130" t="s">
        <v>81</v>
      </c>
      <c r="AT157" s="138" t="s">
        <v>72</v>
      </c>
      <c r="AU157" s="138" t="s">
        <v>81</v>
      </c>
      <c r="AY157" s="130" t="s">
        <v>118</v>
      </c>
      <c r="BK157" s="139">
        <f>SUM(BK158:BK174)</f>
        <v>0</v>
      </c>
    </row>
    <row r="158" spans="1:65" s="2" customFormat="1" ht="21.75" customHeight="1">
      <c r="A158" s="30"/>
      <c r="B158" s="142"/>
      <c r="C158" s="143" t="s">
        <v>185</v>
      </c>
      <c r="D158" s="143" t="s">
        <v>120</v>
      </c>
      <c r="E158" s="144" t="s">
        <v>315</v>
      </c>
      <c r="F158" s="145" t="s">
        <v>316</v>
      </c>
      <c r="G158" s="146" t="s">
        <v>123</v>
      </c>
      <c r="H158" s="147">
        <v>12</v>
      </c>
      <c r="I158" s="148"/>
      <c r="J158" s="149">
        <f>ROUND(I158*H158,2)</f>
        <v>0</v>
      </c>
      <c r="K158" s="150"/>
      <c r="L158" s="31"/>
      <c r="M158" s="151" t="s">
        <v>1</v>
      </c>
      <c r="N158" s="152" t="s">
        <v>38</v>
      </c>
      <c r="O158" s="56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5" t="s">
        <v>124</v>
      </c>
      <c r="AT158" s="155" t="s">
        <v>120</v>
      </c>
      <c r="AU158" s="155" t="s">
        <v>83</v>
      </c>
      <c r="AY158" s="15" t="s">
        <v>118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5" t="s">
        <v>81</v>
      </c>
      <c r="BK158" s="156">
        <f>ROUND(I158*H158,2)</f>
        <v>0</v>
      </c>
      <c r="BL158" s="15" t="s">
        <v>124</v>
      </c>
      <c r="BM158" s="155" t="s">
        <v>389</v>
      </c>
    </row>
    <row r="159" spans="1:65" s="2" customFormat="1" ht="19.5">
      <c r="A159" s="30"/>
      <c r="B159" s="31"/>
      <c r="C159" s="30"/>
      <c r="D159" s="157" t="s">
        <v>126</v>
      </c>
      <c r="E159" s="30"/>
      <c r="F159" s="158" t="s">
        <v>316</v>
      </c>
      <c r="G159" s="30"/>
      <c r="H159" s="30"/>
      <c r="I159" s="159"/>
      <c r="J159" s="30"/>
      <c r="K159" s="30"/>
      <c r="L159" s="31"/>
      <c r="M159" s="160"/>
      <c r="N159" s="161"/>
      <c r="O159" s="56"/>
      <c r="P159" s="56"/>
      <c r="Q159" s="56"/>
      <c r="R159" s="56"/>
      <c r="S159" s="56"/>
      <c r="T159" s="5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5" t="s">
        <v>126</v>
      </c>
      <c r="AU159" s="15" t="s">
        <v>83</v>
      </c>
    </row>
    <row r="160" spans="1:65" s="2" customFormat="1" ht="29.25">
      <c r="A160" s="30"/>
      <c r="B160" s="31"/>
      <c r="C160" s="30"/>
      <c r="D160" s="157" t="s">
        <v>127</v>
      </c>
      <c r="E160" s="30"/>
      <c r="F160" s="162" t="s">
        <v>318</v>
      </c>
      <c r="G160" s="30"/>
      <c r="H160" s="30"/>
      <c r="I160" s="159"/>
      <c r="J160" s="30"/>
      <c r="K160" s="30"/>
      <c r="L160" s="31"/>
      <c r="M160" s="160"/>
      <c r="N160" s="161"/>
      <c r="O160" s="56"/>
      <c r="P160" s="56"/>
      <c r="Q160" s="56"/>
      <c r="R160" s="56"/>
      <c r="S160" s="56"/>
      <c r="T160" s="5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127</v>
      </c>
      <c r="AU160" s="15" t="s">
        <v>83</v>
      </c>
    </row>
    <row r="161" spans="1:65" s="13" customFormat="1" ht="11.25">
      <c r="B161" s="163"/>
      <c r="D161" s="157" t="s">
        <v>129</v>
      </c>
      <c r="E161" s="164" t="s">
        <v>1</v>
      </c>
      <c r="F161" s="165" t="s">
        <v>390</v>
      </c>
      <c r="H161" s="166">
        <v>12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4" t="s">
        <v>129</v>
      </c>
      <c r="AU161" s="164" t="s">
        <v>83</v>
      </c>
      <c r="AV161" s="13" t="s">
        <v>83</v>
      </c>
      <c r="AW161" s="13" t="s">
        <v>30</v>
      </c>
      <c r="AX161" s="13" t="s">
        <v>73</v>
      </c>
      <c r="AY161" s="164" t="s">
        <v>118</v>
      </c>
    </row>
    <row r="162" spans="1:65" s="2" customFormat="1" ht="33" customHeight="1">
      <c r="A162" s="30"/>
      <c r="B162" s="142"/>
      <c r="C162" s="143" t="s">
        <v>196</v>
      </c>
      <c r="D162" s="143" t="s">
        <v>120</v>
      </c>
      <c r="E162" s="144" t="s">
        <v>321</v>
      </c>
      <c r="F162" s="145" t="s">
        <v>322</v>
      </c>
      <c r="G162" s="146" t="s">
        <v>123</v>
      </c>
      <c r="H162" s="147">
        <v>12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38</v>
      </c>
      <c r="O162" s="56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124</v>
      </c>
      <c r="AT162" s="155" t="s">
        <v>120</v>
      </c>
      <c r="AU162" s="155" t="s">
        <v>83</v>
      </c>
      <c r="AY162" s="15" t="s">
        <v>118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5" t="s">
        <v>81</v>
      </c>
      <c r="BK162" s="156">
        <f>ROUND(I162*H162,2)</f>
        <v>0</v>
      </c>
      <c r="BL162" s="15" t="s">
        <v>124</v>
      </c>
      <c r="BM162" s="155" t="s">
        <v>391</v>
      </c>
    </row>
    <row r="163" spans="1:65" s="2" customFormat="1" ht="19.5">
      <c r="A163" s="30"/>
      <c r="B163" s="31"/>
      <c r="C163" s="30"/>
      <c r="D163" s="157" t="s">
        <v>126</v>
      </c>
      <c r="E163" s="30"/>
      <c r="F163" s="158" t="s">
        <v>322</v>
      </c>
      <c r="G163" s="30"/>
      <c r="H163" s="30"/>
      <c r="I163" s="159"/>
      <c r="J163" s="30"/>
      <c r="K163" s="30"/>
      <c r="L163" s="31"/>
      <c r="M163" s="160"/>
      <c r="N163" s="161"/>
      <c r="O163" s="56"/>
      <c r="P163" s="56"/>
      <c r="Q163" s="56"/>
      <c r="R163" s="56"/>
      <c r="S163" s="56"/>
      <c r="T163" s="5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126</v>
      </c>
      <c r="AU163" s="15" t="s">
        <v>83</v>
      </c>
    </row>
    <row r="164" spans="1:65" s="2" customFormat="1" ht="29.25">
      <c r="A164" s="30"/>
      <c r="B164" s="31"/>
      <c r="C164" s="30"/>
      <c r="D164" s="157" t="s">
        <v>127</v>
      </c>
      <c r="E164" s="30"/>
      <c r="F164" s="162" t="s">
        <v>318</v>
      </c>
      <c r="G164" s="30"/>
      <c r="H164" s="30"/>
      <c r="I164" s="159"/>
      <c r="J164" s="30"/>
      <c r="K164" s="30"/>
      <c r="L164" s="31"/>
      <c r="M164" s="160"/>
      <c r="N164" s="161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5" t="s">
        <v>127</v>
      </c>
      <c r="AU164" s="15" t="s">
        <v>83</v>
      </c>
    </row>
    <row r="165" spans="1:65" s="13" customFormat="1" ht="11.25">
      <c r="B165" s="163"/>
      <c r="D165" s="157" t="s">
        <v>129</v>
      </c>
      <c r="E165" s="164" t="s">
        <v>1</v>
      </c>
      <c r="F165" s="165" t="s">
        <v>390</v>
      </c>
      <c r="H165" s="166">
        <v>12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4" t="s">
        <v>129</v>
      </c>
      <c r="AU165" s="164" t="s">
        <v>83</v>
      </c>
      <c r="AV165" s="13" t="s">
        <v>83</v>
      </c>
      <c r="AW165" s="13" t="s">
        <v>30</v>
      </c>
      <c r="AX165" s="13" t="s">
        <v>73</v>
      </c>
      <c r="AY165" s="164" t="s">
        <v>118</v>
      </c>
    </row>
    <row r="166" spans="1:65" s="2" customFormat="1" ht="21.75" customHeight="1">
      <c r="A166" s="30"/>
      <c r="B166" s="142"/>
      <c r="C166" s="143" t="s">
        <v>202</v>
      </c>
      <c r="D166" s="143" t="s">
        <v>120</v>
      </c>
      <c r="E166" s="144" t="s">
        <v>325</v>
      </c>
      <c r="F166" s="145" t="s">
        <v>326</v>
      </c>
      <c r="G166" s="146" t="s">
        <v>149</v>
      </c>
      <c r="H166" s="147">
        <v>50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38</v>
      </c>
      <c r="O166" s="56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5" t="s">
        <v>124</v>
      </c>
      <c r="AT166" s="155" t="s">
        <v>120</v>
      </c>
      <c r="AU166" s="155" t="s">
        <v>83</v>
      </c>
      <c r="AY166" s="15" t="s">
        <v>118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5" t="s">
        <v>81</v>
      </c>
      <c r="BK166" s="156">
        <f>ROUND(I166*H166,2)</f>
        <v>0</v>
      </c>
      <c r="BL166" s="15" t="s">
        <v>124</v>
      </c>
      <c r="BM166" s="155" t="s">
        <v>392</v>
      </c>
    </row>
    <row r="167" spans="1:65" s="2" customFormat="1" ht="11.25">
      <c r="A167" s="30"/>
      <c r="B167" s="31"/>
      <c r="C167" s="30"/>
      <c r="D167" s="157" t="s">
        <v>126</v>
      </c>
      <c r="E167" s="30"/>
      <c r="F167" s="158" t="s">
        <v>326</v>
      </c>
      <c r="G167" s="30"/>
      <c r="H167" s="30"/>
      <c r="I167" s="159"/>
      <c r="J167" s="30"/>
      <c r="K167" s="30"/>
      <c r="L167" s="31"/>
      <c r="M167" s="160"/>
      <c r="N167" s="161"/>
      <c r="O167" s="56"/>
      <c r="P167" s="56"/>
      <c r="Q167" s="56"/>
      <c r="R167" s="56"/>
      <c r="S167" s="56"/>
      <c r="T167" s="5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5" t="s">
        <v>126</v>
      </c>
      <c r="AU167" s="15" t="s">
        <v>83</v>
      </c>
    </row>
    <row r="168" spans="1:65" s="2" customFormat="1" ht="29.25">
      <c r="A168" s="30"/>
      <c r="B168" s="31"/>
      <c r="C168" s="30"/>
      <c r="D168" s="157" t="s">
        <v>127</v>
      </c>
      <c r="E168" s="30"/>
      <c r="F168" s="162" t="s">
        <v>328</v>
      </c>
      <c r="G168" s="30"/>
      <c r="H168" s="30"/>
      <c r="I168" s="159"/>
      <c r="J168" s="30"/>
      <c r="K168" s="30"/>
      <c r="L168" s="31"/>
      <c r="M168" s="160"/>
      <c r="N168" s="161"/>
      <c r="O168" s="56"/>
      <c r="P168" s="56"/>
      <c r="Q168" s="56"/>
      <c r="R168" s="56"/>
      <c r="S168" s="56"/>
      <c r="T168" s="5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T168" s="15" t="s">
        <v>127</v>
      </c>
      <c r="AU168" s="15" t="s">
        <v>83</v>
      </c>
    </row>
    <row r="169" spans="1:65" s="13" customFormat="1" ht="11.25">
      <c r="B169" s="163"/>
      <c r="D169" s="157" t="s">
        <v>129</v>
      </c>
      <c r="E169" s="164" t="s">
        <v>1</v>
      </c>
      <c r="F169" s="165" t="s">
        <v>368</v>
      </c>
      <c r="H169" s="166">
        <v>17.5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4" t="s">
        <v>129</v>
      </c>
      <c r="AU169" s="164" t="s">
        <v>83</v>
      </c>
      <c r="AV169" s="13" t="s">
        <v>83</v>
      </c>
      <c r="AW169" s="13" t="s">
        <v>30</v>
      </c>
      <c r="AX169" s="13" t="s">
        <v>73</v>
      </c>
      <c r="AY169" s="164" t="s">
        <v>118</v>
      </c>
    </row>
    <row r="170" spans="1:65" s="13" customFormat="1" ht="11.25">
      <c r="B170" s="163"/>
      <c r="D170" s="157" t="s">
        <v>129</v>
      </c>
      <c r="E170" s="164" t="s">
        <v>1</v>
      </c>
      <c r="F170" s="165" t="s">
        <v>393</v>
      </c>
      <c r="H170" s="166">
        <v>32.5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4" t="s">
        <v>129</v>
      </c>
      <c r="AU170" s="164" t="s">
        <v>83</v>
      </c>
      <c r="AV170" s="13" t="s">
        <v>83</v>
      </c>
      <c r="AW170" s="13" t="s">
        <v>30</v>
      </c>
      <c r="AX170" s="13" t="s">
        <v>73</v>
      </c>
      <c r="AY170" s="164" t="s">
        <v>118</v>
      </c>
    </row>
    <row r="171" spans="1:65" s="2" customFormat="1" ht="16.5" customHeight="1">
      <c r="A171" s="30"/>
      <c r="B171" s="142"/>
      <c r="C171" s="143" t="s">
        <v>394</v>
      </c>
      <c r="D171" s="143" t="s">
        <v>120</v>
      </c>
      <c r="E171" s="144" t="s">
        <v>395</v>
      </c>
      <c r="F171" s="145" t="s">
        <v>396</v>
      </c>
      <c r="G171" s="146" t="s">
        <v>123</v>
      </c>
      <c r="H171" s="147">
        <v>2019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38</v>
      </c>
      <c r="O171" s="56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5" t="s">
        <v>124</v>
      </c>
      <c r="AT171" s="155" t="s">
        <v>120</v>
      </c>
      <c r="AU171" s="155" t="s">
        <v>83</v>
      </c>
      <c r="AY171" s="15" t="s">
        <v>118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5" t="s">
        <v>81</v>
      </c>
      <c r="BK171" s="156">
        <f>ROUND(I171*H171,2)</f>
        <v>0</v>
      </c>
      <c r="BL171" s="15" t="s">
        <v>124</v>
      </c>
      <c r="BM171" s="155" t="s">
        <v>397</v>
      </c>
    </row>
    <row r="172" spans="1:65" s="2" customFormat="1" ht="11.25">
      <c r="A172" s="30"/>
      <c r="B172" s="31"/>
      <c r="C172" s="30"/>
      <c r="D172" s="157" t="s">
        <v>126</v>
      </c>
      <c r="E172" s="30"/>
      <c r="F172" s="158" t="s">
        <v>396</v>
      </c>
      <c r="G172" s="30"/>
      <c r="H172" s="30"/>
      <c r="I172" s="159"/>
      <c r="J172" s="30"/>
      <c r="K172" s="30"/>
      <c r="L172" s="31"/>
      <c r="M172" s="160"/>
      <c r="N172" s="161"/>
      <c r="O172" s="56"/>
      <c r="P172" s="56"/>
      <c r="Q172" s="56"/>
      <c r="R172" s="56"/>
      <c r="S172" s="56"/>
      <c r="T172" s="57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126</v>
      </c>
      <c r="AU172" s="15" t="s">
        <v>83</v>
      </c>
    </row>
    <row r="173" spans="1:65" s="2" customFormat="1" ht="29.25">
      <c r="A173" s="30"/>
      <c r="B173" s="31"/>
      <c r="C173" s="30"/>
      <c r="D173" s="157" t="s">
        <v>127</v>
      </c>
      <c r="E173" s="30"/>
      <c r="F173" s="162" t="s">
        <v>398</v>
      </c>
      <c r="G173" s="30"/>
      <c r="H173" s="30"/>
      <c r="I173" s="159"/>
      <c r="J173" s="30"/>
      <c r="K173" s="30"/>
      <c r="L173" s="31"/>
      <c r="M173" s="160"/>
      <c r="N173" s="161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127</v>
      </c>
      <c r="AU173" s="15" t="s">
        <v>83</v>
      </c>
    </row>
    <row r="174" spans="1:65" s="13" customFormat="1" ht="11.25">
      <c r="B174" s="163"/>
      <c r="D174" s="157" t="s">
        <v>129</v>
      </c>
      <c r="E174" s="164" t="s">
        <v>1</v>
      </c>
      <c r="F174" s="165" t="s">
        <v>399</v>
      </c>
      <c r="H174" s="166">
        <v>2019</v>
      </c>
      <c r="I174" s="167"/>
      <c r="L174" s="163"/>
      <c r="M174" s="171"/>
      <c r="N174" s="172"/>
      <c r="O174" s="172"/>
      <c r="P174" s="172"/>
      <c r="Q174" s="172"/>
      <c r="R174" s="172"/>
      <c r="S174" s="172"/>
      <c r="T174" s="173"/>
      <c r="AT174" s="164" t="s">
        <v>129</v>
      </c>
      <c r="AU174" s="164" t="s">
        <v>83</v>
      </c>
      <c r="AV174" s="13" t="s">
        <v>83</v>
      </c>
      <c r="AW174" s="13" t="s">
        <v>30</v>
      </c>
      <c r="AX174" s="13" t="s">
        <v>81</v>
      </c>
      <c r="AY174" s="164" t="s">
        <v>118</v>
      </c>
    </row>
    <row r="175" spans="1:65" s="2" customFormat="1" ht="6.95" customHeight="1">
      <c r="A175" s="30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1"/>
      <c r="M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</row>
  </sheetData>
  <autoFilter ref="C119:K17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89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17" t="str">
        <f>'Rekapitulace stavby'!K6</f>
        <v>II/329 Plaňany - Radim</v>
      </c>
      <c r="F7" s="218"/>
      <c r="G7" s="218"/>
      <c r="H7" s="218"/>
      <c r="L7" s="18"/>
    </row>
    <row r="8" spans="1:46" s="2" customFormat="1" ht="12" customHeight="1">
      <c r="A8" s="30"/>
      <c r="B8" s="31"/>
      <c r="C8" s="30"/>
      <c r="D8" s="25" t="s">
        <v>90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97" t="s">
        <v>400</v>
      </c>
      <c r="F9" s="219"/>
      <c r="G9" s="219"/>
      <c r="H9" s="21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25. 1. 2018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0" t="str">
        <f>'Rekapitulace stavby'!E14</f>
        <v>Vyplň údaj</v>
      </c>
      <c r="F18" s="181"/>
      <c r="G18" s="181"/>
      <c r="H18" s="181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">
        <v>401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">
        <v>402</v>
      </c>
      <c r="F24" s="30"/>
      <c r="G24" s="30"/>
      <c r="H24" s="30"/>
      <c r="I24" s="25" t="s">
        <v>26</v>
      </c>
      <c r="J24" s="23" t="s">
        <v>403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186" t="s">
        <v>1</v>
      </c>
      <c r="F27" s="186"/>
      <c r="G27" s="186"/>
      <c r="H27" s="18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ROUND((SUM(BE117:BE147)),  2)</f>
        <v>0</v>
      </c>
      <c r="G33" s="30"/>
      <c r="H33" s="30"/>
      <c r="I33" s="98">
        <v>0.21</v>
      </c>
      <c r="J33" s="97">
        <f>ROUND(((SUM(BE117:BE147))*I33),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ROUND((SUM(BF117:BF147)),  2)</f>
        <v>0</v>
      </c>
      <c r="G34" s="30"/>
      <c r="H34" s="30"/>
      <c r="I34" s="98">
        <v>0.15</v>
      </c>
      <c r="J34" s="97">
        <f>ROUND(((SUM(BF117:BF147))*I34),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ROUND((SUM(BG117:BG147)),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ROUND((SUM(BH117:BH147)),  2)</f>
        <v>0</v>
      </c>
      <c r="G36" s="30"/>
      <c r="H36" s="30"/>
      <c r="I36" s="98">
        <v>0.15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ROUND((SUM(BI117:BI147)),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17" t="str">
        <f>E7</f>
        <v>II/329 Plaňany - Radim</v>
      </c>
      <c r="F85" s="218"/>
      <c r="G85" s="218"/>
      <c r="H85" s="21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90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97" t="str">
        <f>E9</f>
        <v>SO 000 - Vedlejší rozpočtové náklady</v>
      </c>
      <c r="F87" s="219"/>
      <c r="G87" s="219"/>
      <c r="H87" s="21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25. 1. 2018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>Forvia CZ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93</v>
      </c>
      <c r="D94" s="99"/>
      <c r="E94" s="99"/>
      <c r="F94" s="99"/>
      <c r="G94" s="99"/>
      <c r="H94" s="99"/>
      <c r="I94" s="99"/>
      <c r="J94" s="108" t="s">
        <v>94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95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96</v>
      </c>
    </row>
    <row r="97" spans="1:31" s="9" customFormat="1" ht="24.95" customHeight="1">
      <c r="B97" s="110"/>
      <c r="D97" s="111" t="s">
        <v>102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19" t="s">
        <v>103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5" t="s">
        <v>16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217" t="str">
        <f>E7</f>
        <v>II/329 Plaňany - Radim</v>
      </c>
      <c r="F107" s="218"/>
      <c r="G107" s="218"/>
      <c r="H107" s="218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90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197" t="str">
        <f>E9</f>
        <v>SO 000 - Vedlejší rozpočtové náklady</v>
      </c>
      <c r="F109" s="219"/>
      <c r="G109" s="219"/>
      <c r="H109" s="219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20</v>
      </c>
      <c r="D111" s="30"/>
      <c r="E111" s="30"/>
      <c r="F111" s="23" t="str">
        <f>F12</f>
        <v xml:space="preserve"> </v>
      </c>
      <c r="G111" s="30"/>
      <c r="H111" s="30"/>
      <c r="I111" s="25" t="s">
        <v>22</v>
      </c>
      <c r="J111" s="53" t="str">
        <f>IF(J12="","",J12)</f>
        <v>25. 1. 2018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5" t="s">
        <v>24</v>
      </c>
      <c r="D113" s="30"/>
      <c r="E113" s="30"/>
      <c r="F113" s="23" t="str">
        <f>E15</f>
        <v xml:space="preserve"> </v>
      </c>
      <c r="G113" s="30"/>
      <c r="H113" s="30"/>
      <c r="I113" s="25" t="s">
        <v>29</v>
      </c>
      <c r="J113" s="28" t="str">
        <f>E21</f>
        <v xml:space="preserve"> 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27</v>
      </c>
      <c r="D114" s="30"/>
      <c r="E114" s="30"/>
      <c r="F114" s="23" t="str">
        <f>IF(E18="","",E18)</f>
        <v>Vyplň údaj</v>
      </c>
      <c r="G114" s="30"/>
      <c r="H114" s="30"/>
      <c r="I114" s="25" t="s">
        <v>31</v>
      </c>
      <c r="J114" s="28" t="str">
        <f>E24</f>
        <v>Forvia CZ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18"/>
      <c r="B116" s="119"/>
      <c r="C116" s="120" t="s">
        <v>104</v>
      </c>
      <c r="D116" s="121" t="s">
        <v>58</v>
      </c>
      <c r="E116" s="121" t="s">
        <v>54</v>
      </c>
      <c r="F116" s="121" t="s">
        <v>55</v>
      </c>
      <c r="G116" s="121" t="s">
        <v>105</v>
      </c>
      <c r="H116" s="121" t="s">
        <v>106</v>
      </c>
      <c r="I116" s="121" t="s">
        <v>107</v>
      </c>
      <c r="J116" s="122" t="s">
        <v>94</v>
      </c>
      <c r="K116" s="123" t="s">
        <v>108</v>
      </c>
      <c r="L116" s="124"/>
      <c r="M116" s="60" t="s">
        <v>1</v>
      </c>
      <c r="N116" s="61" t="s">
        <v>37</v>
      </c>
      <c r="O116" s="61" t="s">
        <v>109</v>
      </c>
      <c r="P116" s="61" t="s">
        <v>110</v>
      </c>
      <c r="Q116" s="61" t="s">
        <v>111</v>
      </c>
      <c r="R116" s="61" t="s">
        <v>112</v>
      </c>
      <c r="S116" s="61" t="s">
        <v>113</v>
      </c>
      <c r="T116" s="62" t="s">
        <v>114</v>
      </c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</row>
    <row r="117" spans="1:65" s="2" customFormat="1" ht="22.9" customHeight="1">
      <c r="A117" s="30"/>
      <c r="B117" s="31"/>
      <c r="C117" s="67" t="s">
        <v>115</v>
      </c>
      <c r="D117" s="30"/>
      <c r="E117" s="30"/>
      <c r="F117" s="30"/>
      <c r="G117" s="30"/>
      <c r="H117" s="30"/>
      <c r="I117" s="30"/>
      <c r="J117" s="125">
        <f>BK117</f>
        <v>0</v>
      </c>
      <c r="K117" s="30"/>
      <c r="L117" s="31"/>
      <c r="M117" s="63"/>
      <c r="N117" s="54"/>
      <c r="O117" s="64"/>
      <c r="P117" s="126">
        <f>P118</f>
        <v>0</v>
      </c>
      <c r="Q117" s="64"/>
      <c r="R117" s="126">
        <f>R118</f>
        <v>0</v>
      </c>
      <c r="S117" s="64"/>
      <c r="T117" s="127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5" t="s">
        <v>72</v>
      </c>
      <c r="AU117" s="15" t="s">
        <v>96</v>
      </c>
      <c r="BK117" s="128">
        <f>BK118</f>
        <v>0</v>
      </c>
    </row>
    <row r="118" spans="1:65" s="12" customFormat="1" ht="25.9" customHeight="1">
      <c r="B118" s="129"/>
      <c r="D118" s="130" t="s">
        <v>72</v>
      </c>
      <c r="E118" s="131" t="s">
        <v>337</v>
      </c>
      <c r="F118" s="131" t="s">
        <v>338</v>
      </c>
      <c r="I118" s="132"/>
      <c r="J118" s="133">
        <f>BK118</f>
        <v>0</v>
      </c>
      <c r="L118" s="129"/>
      <c r="M118" s="134"/>
      <c r="N118" s="135"/>
      <c r="O118" s="135"/>
      <c r="P118" s="136">
        <f>SUM(P119:P147)</f>
        <v>0</v>
      </c>
      <c r="Q118" s="135"/>
      <c r="R118" s="136">
        <f>SUM(R119:R147)</f>
        <v>0</v>
      </c>
      <c r="S118" s="135"/>
      <c r="T118" s="137">
        <f>SUM(T119:T147)</f>
        <v>0</v>
      </c>
      <c r="AR118" s="130" t="s">
        <v>124</v>
      </c>
      <c r="AT118" s="138" t="s">
        <v>72</v>
      </c>
      <c r="AU118" s="138" t="s">
        <v>73</v>
      </c>
      <c r="AY118" s="130" t="s">
        <v>118</v>
      </c>
      <c r="BK118" s="139">
        <f>SUM(BK119:BK147)</f>
        <v>0</v>
      </c>
    </row>
    <row r="119" spans="1:65" s="2" customFormat="1" ht="21.75" customHeight="1">
      <c r="A119" s="30"/>
      <c r="B119" s="142"/>
      <c r="C119" s="143" t="s">
        <v>81</v>
      </c>
      <c r="D119" s="143" t="s">
        <v>120</v>
      </c>
      <c r="E119" s="144" t="s">
        <v>404</v>
      </c>
      <c r="F119" s="145" t="s">
        <v>405</v>
      </c>
      <c r="G119" s="146" t="s">
        <v>406</v>
      </c>
      <c r="H119" s="147">
        <v>1</v>
      </c>
      <c r="I119" s="148"/>
      <c r="J119" s="149">
        <f>ROUND(I119*H119,2)</f>
        <v>0</v>
      </c>
      <c r="K119" s="150"/>
      <c r="L119" s="31"/>
      <c r="M119" s="151" t="s">
        <v>1</v>
      </c>
      <c r="N119" s="152" t="s">
        <v>38</v>
      </c>
      <c r="O119" s="56"/>
      <c r="P119" s="153">
        <f>O119*H119</f>
        <v>0</v>
      </c>
      <c r="Q119" s="153">
        <v>0</v>
      </c>
      <c r="R119" s="153">
        <f>Q119*H119</f>
        <v>0</v>
      </c>
      <c r="S119" s="153">
        <v>0</v>
      </c>
      <c r="T119" s="154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5" t="s">
        <v>349</v>
      </c>
      <c r="AT119" s="155" t="s">
        <v>120</v>
      </c>
      <c r="AU119" s="155" t="s">
        <v>81</v>
      </c>
      <c r="AY119" s="15" t="s">
        <v>118</v>
      </c>
      <c r="BE119" s="156">
        <f>IF(N119="základní",J119,0)</f>
        <v>0</v>
      </c>
      <c r="BF119" s="156">
        <f>IF(N119="snížená",J119,0)</f>
        <v>0</v>
      </c>
      <c r="BG119" s="156">
        <f>IF(N119="zákl. přenesená",J119,0)</f>
        <v>0</v>
      </c>
      <c r="BH119" s="156">
        <f>IF(N119="sníž. přenesená",J119,0)</f>
        <v>0</v>
      </c>
      <c r="BI119" s="156">
        <f>IF(N119="nulová",J119,0)</f>
        <v>0</v>
      </c>
      <c r="BJ119" s="15" t="s">
        <v>81</v>
      </c>
      <c r="BK119" s="156">
        <f>ROUND(I119*H119,2)</f>
        <v>0</v>
      </c>
      <c r="BL119" s="15" t="s">
        <v>349</v>
      </c>
      <c r="BM119" s="155" t="s">
        <v>407</v>
      </c>
    </row>
    <row r="120" spans="1:65" s="2" customFormat="1" ht="68.25">
      <c r="A120" s="30"/>
      <c r="B120" s="31"/>
      <c r="C120" s="30"/>
      <c r="D120" s="157" t="s">
        <v>126</v>
      </c>
      <c r="E120" s="30"/>
      <c r="F120" s="158" t="s">
        <v>408</v>
      </c>
      <c r="G120" s="30"/>
      <c r="H120" s="30"/>
      <c r="I120" s="159"/>
      <c r="J120" s="30"/>
      <c r="K120" s="30"/>
      <c r="L120" s="31"/>
      <c r="M120" s="160"/>
      <c r="N120" s="161"/>
      <c r="O120" s="56"/>
      <c r="P120" s="56"/>
      <c r="Q120" s="56"/>
      <c r="R120" s="56"/>
      <c r="S120" s="56"/>
      <c r="T120" s="57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126</v>
      </c>
      <c r="AU120" s="15" t="s">
        <v>81</v>
      </c>
    </row>
    <row r="121" spans="1:65" s="2" customFormat="1" ht="21.75" customHeight="1">
      <c r="A121" s="30"/>
      <c r="B121" s="142"/>
      <c r="C121" s="143" t="s">
        <v>83</v>
      </c>
      <c r="D121" s="143" t="s">
        <v>120</v>
      </c>
      <c r="E121" s="144" t="s">
        <v>409</v>
      </c>
      <c r="F121" s="145" t="s">
        <v>410</v>
      </c>
      <c r="G121" s="146" t="s">
        <v>406</v>
      </c>
      <c r="H121" s="147">
        <v>1</v>
      </c>
      <c r="I121" s="148"/>
      <c r="J121" s="149">
        <f>ROUND(I121*H121,2)</f>
        <v>0</v>
      </c>
      <c r="K121" s="150"/>
      <c r="L121" s="31"/>
      <c r="M121" s="151" t="s">
        <v>1</v>
      </c>
      <c r="N121" s="152" t="s">
        <v>38</v>
      </c>
      <c r="O121" s="56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5" t="s">
        <v>124</v>
      </c>
      <c r="AT121" s="155" t="s">
        <v>120</v>
      </c>
      <c r="AU121" s="155" t="s">
        <v>81</v>
      </c>
      <c r="AY121" s="15" t="s">
        <v>118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5" t="s">
        <v>81</v>
      </c>
      <c r="BK121" s="156">
        <f>ROUND(I121*H121,2)</f>
        <v>0</v>
      </c>
      <c r="BL121" s="15" t="s">
        <v>124</v>
      </c>
      <c r="BM121" s="155" t="s">
        <v>411</v>
      </c>
    </row>
    <row r="122" spans="1:65" s="2" customFormat="1" ht="39">
      <c r="A122" s="30"/>
      <c r="B122" s="31"/>
      <c r="C122" s="30"/>
      <c r="D122" s="157" t="s">
        <v>126</v>
      </c>
      <c r="E122" s="30"/>
      <c r="F122" s="158" t="s">
        <v>412</v>
      </c>
      <c r="G122" s="30"/>
      <c r="H122" s="30"/>
      <c r="I122" s="159"/>
      <c r="J122" s="30"/>
      <c r="K122" s="30"/>
      <c r="L122" s="31"/>
      <c r="M122" s="160"/>
      <c r="N122" s="161"/>
      <c r="O122" s="56"/>
      <c r="P122" s="56"/>
      <c r="Q122" s="56"/>
      <c r="R122" s="56"/>
      <c r="S122" s="56"/>
      <c r="T122" s="57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126</v>
      </c>
      <c r="AU122" s="15" t="s">
        <v>81</v>
      </c>
    </row>
    <row r="123" spans="1:65" s="2" customFormat="1" ht="29.25">
      <c r="A123" s="30"/>
      <c r="B123" s="31"/>
      <c r="C123" s="30"/>
      <c r="D123" s="157" t="s">
        <v>127</v>
      </c>
      <c r="E123" s="30"/>
      <c r="F123" s="162" t="s">
        <v>413</v>
      </c>
      <c r="G123" s="30"/>
      <c r="H123" s="30"/>
      <c r="I123" s="159"/>
      <c r="J123" s="30"/>
      <c r="K123" s="30"/>
      <c r="L123" s="31"/>
      <c r="M123" s="160"/>
      <c r="N123" s="161"/>
      <c r="O123" s="56"/>
      <c r="P123" s="56"/>
      <c r="Q123" s="56"/>
      <c r="R123" s="56"/>
      <c r="S123" s="56"/>
      <c r="T123" s="57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5" t="s">
        <v>127</v>
      </c>
      <c r="AU123" s="15" t="s">
        <v>81</v>
      </c>
    </row>
    <row r="124" spans="1:65" s="2" customFormat="1" ht="21.75" customHeight="1">
      <c r="A124" s="30"/>
      <c r="B124" s="142"/>
      <c r="C124" s="143" t="s">
        <v>141</v>
      </c>
      <c r="D124" s="143" t="s">
        <v>120</v>
      </c>
      <c r="E124" s="144" t="s">
        <v>414</v>
      </c>
      <c r="F124" s="145" t="s">
        <v>415</v>
      </c>
      <c r="G124" s="146" t="s">
        <v>416</v>
      </c>
      <c r="H124" s="147">
        <v>1</v>
      </c>
      <c r="I124" s="148"/>
      <c r="J124" s="149">
        <f>ROUND(I124*H124,2)</f>
        <v>0</v>
      </c>
      <c r="K124" s="150"/>
      <c r="L124" s="31"/>
      <c r="M124" s="151" t="s">
        <v>1</v>
      </c>
      <c r="N124" s="152" t="s">
        <v>38</v>
      </c>
      <c r="O124" s="56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124</v>
      </c>
      <c r="AT124" s="155" t="s">
        <v>120</v>
      </c>
      <c r="AU124" s="155" t="s">
        <v>81</v>
      </c>
      <c r="AY124" s="15" t="s">
        <v>118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5" t="s">
        <v>81</v>
      </c>
      <c r="BK124" s="156">
        <f>ROUND(I124*H124,2)</f>
        <v>0</v>
      </c>
      <c r="BL124" s="15" t="s">
        <v>124</v>
      </c>
      <c r="BM124" s="155" t="s">
        <v>417</v>
      </c>
    </row>
    <row r="125" spans="1:65" s="2" customFormat="1" ht="19.5">
      <c r="A125" s="30"/>
      <c r="B125" s="31"/>
      <c r="C125" s="30"/>
      <c r="D125" s="157" t="s">
        <v>126</v>
      </c>
      <c r="E125" s="30"/>
      <c r="F125" s="158" t="s">
        <v>415</v>
      </c>
      <c r="G125" s="30"/>
      <c r="H125" s="30"/>
      <c r="I125" s="159"/>
      <c r="J125" s="30"/>
      <c r="K125" s="30"/>
      <c r="L125" s="31"/>
      <c r="M125" s="160"/>
      <c r="N125" s="161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126</v>
      </c>
      <c r="AU125" s="15" t="s">
        <v>81</v>
      </c>
    </row>
    <row r="126" spans="1:65" s="2" customFormat="1" ht="16.5" customHeight="1">
      <c r="A126" s="30"/>
      <c r="B126" s="142"/>
      <c r="C126" s="143" t="s">
        <v>124</v>
      </c>
      <c r="D126" s="143" t="s">
        <v>120</v>
      </c>
      <c r="E126" s="144" t="s">
        <v>418</v>
      </c>
      <c r="F126" s="145" t="s">
        <v>419</v>
      </c>
      <c r="G126" s="146" t="s">
        <v>406</v>
      </c>
      <c r="H126" s="147">
        <v>1</v>
      </c>
      <c r="I126" s="148"/>
      <c r="J126" s="149">
        <f>ROUND(I126*H126,2)</f>
        <v>0</v>
      </c>
      <c r="K126" s="150"/>
      <c r="L126" s="31"/>
      <c r="M126" s="151" t="s">
        <v>1</v>
      </c>
      <c r="N126" s="152" t="s">
        <v>38</v>
      </c>
      <c r="O126" s="56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124</v>
      </c>
      <c r="AT126" s="155" t="s">
        <v>120</v>
      </c>
      <c r="AU126" s="155" t="s">
        <v>81</v>
      </c>
      <c r="AY126" s="15" t="s">
        <v>118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5" t="s">
        <v>81</v>
      </c>
      <c r="BK126" s="156">
        <f>ROUND(I126*H126,2)</f>
        <v>0</v>
      </c>
      <c r="BL126" s="15" t="s">
        <v>124</v>
      </c>
      <c r="BM126" s="155" t="s">
        <v>420</v>
      </c>
    </row>
    <row r="127" spans="1:65" s="2" customFormat="1" ht="19.5">
      <c r="A127" s="30"/>
      <c r="B127" s="31"/>
      <c r="C127" s="30"/>
      <c r="D127" s="157" t="s">
        <v>126</v>
      </c>
      <c r="E127" s="30"/>
      <c r="F127" s="158" t="s">
        <v>421</v>
      </c>
      <c r="G127" s="30"/>
      <c r="H127" s="30"/>
      <c r="I127" s="159"/>
      <c r="J127" s="30"/>
      <c r="K127" s="30"/>
      <c r="L127" s="31"/>
      <c r="M127" s="160"/>
      <c r="N127" s="161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126</v>
      </c>
      <c r="AU127" s="15" t="s">
        <v>81</v>
      </c>
    </row>
    <row r="128" spans="1:65" s="2" customFormat="1" ht="16.5" customHeight="1">
      <c r="A128" s="30"/>
      <c r="B128" s="142"/>
      <c r="C128" s="143" t="s">
        <v>153</v>
      </c>
      <c r="D128" s="143" t="s">
        <v>120</v>
      </c>
      <c r="E128" s="144" t="s">
        <v>422</v>
      </c>
      <c r="F128" s="145" t="s">
        <v>423</v>
      </c>
      <c r="G128" s="146" t="s">
        <v>406</v>
      </c>
      <c r="H128" s="147">
        <v>1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38</v>
      </c>
      <c r="O128" s="56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124</v>
      </c>
      <c r="AT128" s="155" t="s">
        <v>120</v>
      </c>
      <c r="AU128" s="155" t="s">
        <v>81</v>
      </c>
      <c r="AY128" s="15" t="s">
        <v>118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5" t="s">
        <v>81</v>
      </c>
      <c r="BK128" s="156">
        <f>ROUND(I128*H128,2)</f>
        <v>0</v>
      </c>
      <c r="BL128" s="15" t="s">
        <v>124</v>
      </c>
      <c r="BM128" s="155" t="s">
        <v>424</v>
      </c>
    </row>
    <row r="129" spans="1:65" s="2" customFormat="1" ht="11.25">
      <c r="A129" s="30"/>
      <c r="B129" s="31"/>
      <c r="C129" s="30"/>
      <c r="D129" s="157" t="s">
        <v>126</v>
      </c>
      <c r="E129" s="30"/>
      <c r="F129" s="158" t="s">
        <v>419</v>
      </c>
      <c r="G129" s="30"/>
      <c r="H129" s="30"/>
      <c r="I129" s="159"/>
      <c r="J129" s="30"/>
      <c r="K129" s="30"/>
      <c r="L129" s="31"/>
      <c r="M129" s="160"/>
      <c r="N129" s="161"/>
      <c r="O129" s="56"/>
      <c r="P129" s="56"/>
      <c r="Q129" s="56"/>
      <c r="R129" s="56"/>
      <c r="S129" s="56"/>
      <c r="T129" s="57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126</v>
      </c>
      <c r="AU129" s="15" t="s">
        <v>81</v>
      </c>
    </row>
    <row r="130" spans="1:65" s="2" customFormat="1" ht="16.5" customHeight="1">
      <c r="A130" s="30"/>
      <c r="B130" s="142"/>
      <c r="C130" s="143" t="s">
        <v>375</v>
      </c>
      <c r="D130" s="143" t="s">
        <v>120</v>
      </c>
      <c r="E130" s="144" t="s">
        <v>425</v>
      </c>
      <c r="F130" s="145" t="s">
        <v>426</v>
      </c>
      <c r="G130" s="146" t="s">
        <v>406</v>
      </c>
      <c r="H130" s="147">
        <v>1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38</v>
      </c>
      <c r="O130" s="56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349</v>
      </c>
      <c r="AT130" s="155" t="s">
        <v>120</v>
      </c>
      <c r="AU130" s="155" t="s">
        <v>81</v>
      </c>
      <c r="AY130" s="15" t="s">
        <v>118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5" t="s">
        <v>81</v>
      </c>
      <c r="BK130" s="156">
        <f>ROUND(I130*H130,2)</f>
        <v>0</v>
      </c>
      <c r="BL130" s="15" t="s">
        <v>349</v>
      </c>
      <c r="BM130" s="155" t="s">
        <v>427</v>
      </c>
    </row>
    <row r="131" spans="1:65" s="2" customFormat="1" ht="11.25">
      <c r="A131" s="30"/>
      <c r="B131" s="31"/>
      <c r="C131" s="30"/>
      <c r="D131" s="157" t="s">
        <v>126</v>
      </c>
      <c r="E131" s="30"/>
      <c r="F131" s="158" t="s">
        <v>426</v>
      </c>
      <c r="G131" s="30"/>
      <c r="H131" s="30"/>
      <c r="I131" s="159"/>
      <c r="J131" s="30"/>
      <c r="K131" s="30"/>
      <c r="L131" s="31"/>
      <c r="M131" s="160"/>
      <c r="N131" s="161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126</v>
      </c>
      <c r="AU131" s="15" t="s">
        <v>81</v>
      </c>
    </row>
    <row r="132" spans="1:65" s="2" customFormat="1" ht="29.25">
      <c r="A132" s="30"/>
      <c r="B132" s="31"/>
      <c r="C132" s="30"/>
      <c r="D132" s="157" t="s">
        <v>127</v>
      </c>
      <c r="E132" s="30"/>
      <c r="F132" s="162" t="s">
        <v>428</v>
      </c>
      <c r="G132" s="30"/>
      <c r="H132" s="30"/>
      <c r="I132" s="159"/>
      <c r="J132" s="30"/>
      <c r="K132" s="30"/>
      <c r="L132" s="31"/>
      <c r="M132" s="160"/>
      <c r="N132" s="161"/>
      <c r="O132" s="56"/>
      <c r="P132" s="56"/>
      <c r="Q132" s="56"/>
      <c r="R132" s="56"/>
      <c r="S132" s="56"/>
      <c r="T132" s="57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5" t="s">
        <v>127</v>
      </c>
      <c r="AU132" s="15" t="s">
        <v>81</v>
      </c>
    </row>
    <row r="133" spans="1:65" s="2" customFormat="1" ht="21.75" customHeight="1">
      <c r="A133" s="30"/>
      <c r="B133" s="142"/>
      <c r="C133" s="143" t="s">
        <v>161</v>
      </c>
      <c r="D133" s="143" t="s">
        <v>120</v>
      </c>
      <c r="E133" s="144" t="s">
        <v>429</v>
      </c>
      <c r="F133" s="145" t="s">
        <v>430</v>
      </c>
      <c r="G133" s="146" t="s">
        <v>416</v>
      </c>
      <c r="H133" s="147">
        <v>1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38</v>
      </c>
      <c r="O133" s="56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5" t="s">
        <v>124</v>
      </c>
      <c r="AT133" s="155" t="s">
        <v>120</v>
      </c>
      <c r="AU133" s="155" t="s">
        <v>81</v>
      </c>
      <c r="AY133" s="15" t="s">
        <v>118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5" t="s">
        <v>81</v>
      </c>
      <c r="BK133" s="156">
        <f>ROUND(I133*H133,2)</f>
        <v>0</v>
      </c>
      <c r="BL133" s="15" t="s">
        <v>124</v>
      </c>
      <c r="BM133" s="155" t="s">
        <v>431</v>
      </c>
    </row>
    <row r="134" spans="1:65" s="2" customFormat="1" ht="19.5">
      <c r="A134" s="30"/>
      <c r="B134" s="31"/>
      <c r="C134" s="30"/>
      <c r="D134" s="157" t="s">
        <v>126</v>
      </c>
      <c r="E134" s="30"/>
      <c r="F134" s="158" t="s">
        <v>432</v>
      </c>
      <c r="G134" s="30"/>
      <c r="H134" s="30"/>
      <c r="I134" s="159"/>
      <c r="J134" s="30"/>
      <c r="K134" s="30"/>
      <c r="L134" s="31"/>
      <c r="M134" s="160"/>
      <c r="N134" s="161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126</v>
      </c>
      <c r="AU134" s="15" t="s">
        <v>81</v>
      </c>
    </row>
    <row r="135" spans="1:65" s="2" customFormat="1" ht="16.5" customHeight="1">
      <c r="A135" s="30"/>
      <c r="B135" s="142"/>
      <c r="C135" s="143" t="s">
        <v>178</v>
      </c>
      <c r="D135" s="143" t="s">
        <v>120</v>
      </c>
      <c r="E135" s="144" t="s">
        <v>433</v>
      </c>
      <c r="F135" s="145" t="s">
        <v>434</v>
      </c>
      <c r="G135" s="146" t="s">
        <v>406</v>
      </c>
      <c r="H135" s="147">
        <v>1</v>
      </c>
      <c r="I135" s="148"/>
      <c r="J135" s="149">
        <f>ROUND(I135*H135,2)</f>
        <v>0</v>
      </c>
      <c r="K135" s="150"/>
      <c r="L135" s="31"/>
      <c r="M135" s="151" t="s">
        <v>1</v>
      </c>
      <c r="N135" s="152" t="s">
        <v>38</v>
      </c>
      <c r="O135" s="56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349</v>
      </c>
      <c r="AT135" s="155" t="s">
        <v>120</v>
      </c>
      <c r="AU135" s="155" t="s">
        <v>81</v>
      </c>
      <c r="AY135" s="15" t="s">
        <v>118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5" t="s">
        <v>81</v>
      </c>
      <c r="BK135" s="156">
        <f>ROUND(I135*H135,2)</f>
        <v>0</v>
      </c>
      <c r="BL135" s="15" t="s">
        <v>349</v>
      </c>
      <c r="BM135" s="155" t="s">
        <v>435</v>
      </c>
    </row>
    <row r="136" spans="1:65" s="2" customFormat="1" ht="39">
      <c r="A136" s="30"/>
      <c r="B136" s="31"/>
      <c r="C136" s="30"/>
      <c r="D136" s="157" t="s">
        <v>126</v>
      </c>
      <c r="E136" s="30"/>
      <c r="F136" s="158" t="s">
        <v>436</v>
      </c>
      <c r="G136" s="30"/>
      <c r="H136" s="30"/>
      <c r="I136" s="159"/>
      <c r="J136" s="30"/>
      <c r="K136" s="30"/>
      <c r="L136" s="31"/>
      <c r="M136" s="160"/>
      <c r="N136" s="161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126</v>
      </c>
      <c r="AU136" s="15" t="s">
        <v>81</v>
      </c>
    </row>
    <row r="137" spans="1:65" s="2" customFormat="1" ht="58.5">
      <c r="A137" s="30"/>
      <c r="B137" s="31"/>
      <c r="C137" s="30"/>
      <c r="D137" s="157" t="s">
        <v>127</v>
      </c>
      <c r="E137" s="30"/>
      <c r="F137" s="162" t="s">
        <v>437</v>
      </c>
      <c r="G137" s="30"/>
      <c r="H137" s="30"/>
      <c r="I137" s="159"/>
      <c r="J137" s="30"/>
      <c r="K137" s="30"/>
      <c r="L137" s="31"/>
      <c r="M137" s="160"/>
      <c r="N137" s="161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127</v>
      </c>
      <c r="AU137" s="15" t="s">
        <v>81</v>
      </c>
    </row>
    <row r="138" spans="1:65" s="2" customFormat="1" ht="16.5" customHeight="1">
      <c r="A138" s="30"/>
      <c r="B138" s="142"/>
      <c r="C138" s="143" t="s">
        <v>185</v>
      </c>
      <c r="D138" s="143" t="s">
        <v>120</v>
      </c>
      <c r="E138" s="144" t="s">
        <v>438</v>
      </c>
      <c r="F138" s="145" t="s">
        <v>439</v>
      </c>
      <c r="G138" s="146" t="s">
        <v>288</v>
      </c>
      <c r="H138" s="147">
        <v>2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38</v>
      </c>
      <c r="O138" s="56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349</v>
      </c>
      <c r="AT138" s="155" t="s">
        <v>120</v>
      </c>
      <c r="AU138" s="155" t="s">
        <v>81</v>
      </c>
      <c r="AY138" s="15" t="s">
        <v>118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5" t="s">
        <v>81</v>
      </c>
      <c r="BK138" s="156">
        <f>ROUND(I138*H138,2)</f>
        <v>0</v>
      </c>
      <c r="BL138" s="15" t="s">
        <v>349</v>
      </c>
      <c r="BM138" s="155" t="s">
        <v>440</v>
      </c>
    </row>
    <row r="139" spans="1:65" s="2" customFormat="1" ht="29.25">
      <c r="A139" s="30"/>
      <c r="B139" s="31"/>
      <c r="C139" s="30"/>
      <c r="D139" s="157" t="s">
        <v>126</v>
      </c>
      <c r="E139" s="30"/>
      <c r="F139" s="158" t="s">
        <v>441</v>
      </c>
      <c r="G139" s="30"/>
      <c r="H139" s="30"/>
      <c r="I139" s="159"/>
      <c r="J139" s="30"/>
      <c r="K139" s="30"/>
      <c r="L139" s="31"/>
      <c r="M139" s="160"/>
      <c r="N139" s="161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126</v>
      </c>
      <c r="AU139" s="15" t="s">
        <v>81</v>
      </c>
    </row>
    <row r="140" spans="1:65" s="13" customFormat="1" ht="22.5">
      <c r="B140" s="163"/>
      <c r="D140" s="157" t="s">
        <v>129</v>
      </c>
      <c r="E140" s="164" t="s">
        <v>1</v>
      </c>
      <c r="F140" s="165" t="s">
        <v>442</v>
      </c>
      <c r="H140" s="166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129</v>
      </c>
      <c r="AU140" s="164" t="s">
        <v>81</v>
      </c>
      <c r="AV140" s="13" t="s">
        <v>83</v>
      </c>
      <c r="AW140" s="13" t="s">
        <v>30</v>
      </c>
      <c r="AX140" s="13" t="s">
        <v>73</v>
      </c>
      <c r="AY140" s="164" t="s">
        <v>118</v>
      </c>
    </row>
    <row r="141" spans="1:65" s="13" customFormat="1" ht="11.25">
      <c r="B141" s="163"/>
      <c r="D141" s="157" t="s">
        <v>129</v>
      </c>
      <c r="E141" s="164" t="s">
        <v>1</v>
      </c>
      <c r="F141" s="165" t="s">
        <v>443</v>
      </c>
      <c r="H141" s="166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4" t="s">
        <v>129</v>
      </c>
      <c r="AU141" s="164" t="s">
        <v>81</v>
      </c>
      <c r="AV141" s="13" t="s">
        <v>83</v>
      </c>
      <c r="AW141" s="13" t="s">
        <v>30</v>
      </c>
      <c r="AX141" s="13" t="s">
        <v>73</v>
      </c>
      <c r="AY141" s="164" t="s">
        <v>118</v>
      </c>
    </row>
    <row r="142" spans="1:65" s="2" customFormat="1" ht="16.5" customHeight="1">
      <c r="A142" s="30"/>
      <c r="B142" s="142"/>
      <c r="C142" s="143" t="s">
        <v>196</v>
      </c>
      <c r="D142" s="143" t="s">
        <v>120</v>
      </c>
      <c r="E142" s="144" t="s">
        <v>444</v>
      </c>
      <c r="F142" s="145" t="s">
        <v>439</v>
      </c>
      <c r="G142" s="146" t="s">
        <v>288</v>
      </c>
      <c r="H142" s="147">
        <v>2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38</v>
      </c>
      <c r="O142" s="56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349</v>
      </c>
      <c r="AT142" s="155" t="s">
        <v>120</v>
      </c>
      <c r="AU142" s="155" t="s">
        <v>81</v>
      </c>
      <c r="AY142" s="15" t="s">
        <v>118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5" t="s">
        <v>81</v>
      </c>
      <c r="BK142" s="156">
        <f>ROUND(I142*H142,2)</f>
        <v>0</v>
      </c>
      <c r="BL142" s="15" t="s">
        <v>349</v>
      </c>
      <c r="BM142" s="155" t="s">
        <v>445</v>
      </c>
    </row>
    <row r="143" spans="1:65" s="2" customFormat="1" ht="19.5">
      <c r="A143" s="30"/>
      <c r="B143" s="31"/>
      <c r="C143" s="30"/>
      <c r="D143" s="157" t="s">
        <v>126</v>
      </c>
      <c r="E143" s="30"/>
      <c r="F143" s="158" t="s">
        <v>446</v>
      </c>
      <c r="G143" s="30"/>
      <c r="H143" s="30"/>
      <c r="I143" s="159"/>
      <c r="J143" s="30"/>
      <c r="K143" s="30"/>
      <c r="L143" s="31"/>
      <c r="M143" s="160"/>
      <c r="N143" s="161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126</v>
      </c>
      <c r="AU143" s="15" t="s">
        <v>81</v>
      </c>
    </row>
    <row r="144" spans="1:65" s="13" customFormat="1" ht="11.25">
      <c r="B144" s="163"/>
      <c r="D144" s="157" t="s">
        <v>129</v>
      </c>
      <c r="E144" s="164" t="s">
        <v>1</v>
      </c>
      <c r="F144" s="165" t="s">
        <v>447</v>
      </c>
      <c r="H144" s="166">
        <v>2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129</v>
      </c>
      <c r="AU144" s="164" t="s">
        <v>81</v>
      </c>
      <c r="AV144" s="13" t="s">
        <v>83</v>
      </c>
      <c r="AW144" s="13" t="s">
        <v>30</v>
      </c>
      <c r="AX144" s="13" t="s">
        <v>73</v>
      </c>
      <c r="AY144" s="164" t="s">
        <v>118</v>
      </c>
    </row>
    <row r="145" spans="1:65" s="2" customFormat="1" ht="21.75" customHeight="1">
      <c r="A145" s="30"/>
      <c r="B145" s="142"/>
      <c r="C145" s="143" t="s">
        <v>202</v>
      </c>
      <c r="D145" s="143" t="s">
        <v>120</v>
      </c>
      <c r="E145" s="144" t="s">
        <v>448</v>
      </c>
      <c r="F145" s="145" t="s">
        <v>449</v>
      </c>
      <c r="G145" s="146" t="s">
        <v>406</v>
      </c>
      <c r="H145" s="147">
        <v>1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38</v>
      </c>
      <c r="O145" s="56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5" t="s">
        <v>349</v>
      </c>
      <c r="AT145" s="155" t="s">
        <v>120</v>
      </c>
      <c r="AU145" s="155" t="s">
        <v>81</v>
      </c>
      <c r="AY145" s="15" t="s">
        <v>118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5" t="s">
        <v>81</v>
      </c>
      <c r="BK145" s="156">
        <f>ROUND(I145*H145,2)</f>
        <v>0</v>
      </c>
      <c r="BL145" s="15" t="s">
        <v>349</v>
      </c>
      <c r="BM145" s="155" t="s">
        <v>450</v>
      </c>
    </row>
    <row r="146" spans="1:65" s="2" customFormat="1" ht="11.25">
      <c r="A146" s="30"/>
      <c r="B146" s="31"/>
      <c r="C146" s="30"/>
      <c r="D146" s="157" t="s">
        <v>126</v>
      </c>
      <c r="E146" s="30"/>
      <c r="F146" s="158" t="s">
        <v>449</v>
      </c>
      <c r="G146" s="30"/>
      <c r="H146" s="30"/>
      <c r="I146" s="159"/>
      <c r="J146" s="30"/>
      <c r="K146" s="30"/>
      <c r="L146" s="31"/>
      <c r="M146" s="160"/>
      <c r="N146" s="161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126</v>
      </c>
      <c r="AU146" s="15" t="s">
        <v>81</v>
      </c>
    </row>
    <row r="147" spans="1:65" s="2" customFormat="1" ht="29.25">
      <c r="A147" s="30"/>
      <c r="B147" s="31"/>
      <c r="C147" s="30"/>
      <c r="D147" s="157" t="s">
        <v>127</v>
      </c>
      <c r="E147" s="30"/>
      <c r="F147" s="162" t="s">
        <v>451</v>
      </c>
      <c r="G147" s="30"/>
      <c r="H147" s="30"/>
      <c r="I147" s="159"/>
      <c r="J147" s="30"/>
      <c r="K147" s="30"/>
      <c r="L147" s="31"/>
      <c r="M147" s="174"/>
      <c r="N147" s="175"/>
      <c r="O147" s="176"/>
      <c r="P147" s="176"/>
      <c r="Q147" s="176"/>
      <c r="R147" s="176"/>
      <c r="S147" s="176"/>
      <c r="T147" s="17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127</v>
      </c>
      <c r="AU147" s="15" t="s">
        <v>81</v>
      </c>
    </row>
    <row r="148" spans="1:65" s="2" customFormat="1" ht="6.95" customHeight="1">
      <c r="A148" s="30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31"/>
      <c r="M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</sheetData>
  <autoFilter ref="C116:K147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Oprava komunikace</vt:lpstr>
      <vt:lpstr>SO 102 - Oprava komunikace</vt:lpstr>
      <vt:lpstr>SO 000 - Vedlejší rozpočt...</vt:lpstr>
      <vt:lpstr>'Rekapitulace stavby'!Názvy_tisku</vt:lpstr>
      <vt:lpstr>'SO 000 - Vedlejší rozpočt...'!Názvy_tisku</vt:lpstr>
      <vt:lpstr>'SO 101 - Oprava komunikace'!Názvy_tisku</vt:lpstr>
      <vt:lpstr>'SO 102 - Oprava komunikace'!Názvy_tisku</vt:lpstr>
      <vt:lpstr>'Rekapitulace stavby'!Oblast_tisku</vt:lpstr>
      <vt:lpstr>'SO 000 - Vedlejší rozpočt...'!Oblast_tisku</vt:lpstr>
      <vt:lpstr>'SO 101 - Oprava komunikace'!Oblast_tisku</vt:lpstr>
      <vt:lpstr>'SO 102 - Oprava komunikace'!Oblast_tisku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DELL1-PC\DELL1</dc:creator>
  <cp:lastModifiedBy>Balog Lukas</cp:lastModifiedBy>
  <dcterms:created xsi:type="dcterms:W3CDTF">2021-06-08T04:58:42Z</dcterms:created>
  <dcterms:modified xsi:type="dcterms:W3CDTF">2021-06-08T05:27:23Z</dcterms:modified>
</cp:coreProperties>
</file>