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001" sheetId="1" r:id="rId1"/>
    <sheet name="101" sheetId="2" r:id="rId2"/>
    <sheet name="201" sheetId="3" r:id="rId3"/>
  </sheets>
  <definedNames/>
  <calcPr fullCalcOnLoad="1"/>
</workbook>
</file>

<file path=xl/sharedStrings.xml><?xml version="1.0" encoding="utf-8"?>
<sst xmlns="http://schemas.openxmlformats.org/spreadsheetml/2006/main" count="1189" uniqueCount="384">
  <si>
    <t>ASPE10</t>
  </si>
  <si>
    <t>S</t>
  </si>
  <si>
    <t>Firma: M - PROJEKCE s.r.o.</t>
  </si>
  <si>
    <t>Příloha k formuláři pro ocenění nabídky</t>
  </si>
  <si>
    <t>Stavba:</t>
  </si>
  <si>
    <t>17-030-02</t>
  </si>
  <si>
    <t>II/32926, Veleliby - most ev.č. 32926-6</t>
  </si>
  <si>
    <t>O</t>
  </si>
  <si>
    <t>Rozpočet:</t>
  </si>
  <si>
    <t>0,00</t>
  </si>
  <si>
    <t>15,00</t>
  </si>
  <si>
    <t>21,00</t>
  </si>
  <si>
    <t>3</t>
  </si>
  <si>
    <t>2</t>
  </si>
  <si>
    <t>001</t>
  </si>
  <si>
    <t>Všeobecné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</si>
  <si>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</si>
  <si>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</si>
  <si>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</si>
  <si>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</si>
  <si>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</si>
  <si>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</si>
  <si>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</si>
  <si>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</si>
  <si>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</si>
  <si>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</si>
  <si>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</si>
  <si>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</si>
  <si>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</si>
  <si>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</si>
  <si>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</si>
  <si>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</si>
  <si>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</si>
  <si>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</si>
  <si>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</si>
  <si>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</si>
  <si>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02710</t>
  </si>
  <si>
    <t/>
  </si>
  <si>
    <t>POMOC PRÁCE ZŘÍZ NEBO ZAJIŠŤ OBJÍŽĎKY A PŘÍSTUP CESTY</t>
  </si>
  <si>
    <t>KPL</t>
  </si>
  <si>
    <t>PP</t>
  </si>
  <si>
    <t>dopravně inženýrská opatření v průběhu celé stavby  zahrnuje osazení, přesuny a odvoz provizorního dopravního značení. Zahrnuje dočasné dopravní značení, semafory, dopravní zařízení (např citybloky, provizorní betonová a ocelová svodidla, ochranná zábradlí, světelné výstražné zařízení atd.) oplocení a všechny související práce po dobu trvání stavby Součástí položky je i údržba a péče o dopravně inženýrská opatření v průběhu celé stavby a zajištění a projednání DIR.</t>
  </si>
  <si>
    <t>VV</t>
  </si>
  <si>
    <t>1=1,0000 [A]</t>
  </si>
  <si>
    <t>TS</t>
  </si>
  <si>
    <t>zahrnuje veškeré náklady spojené s objednatelem požadovanými zařízeními</t>
  </si>
  <si>
    <t>02742</t>
  </si>
  <si>
    <t>PROVIZORNÍ LÁVKY</t>
  </si>
  <si>
    <t>M2</t>
  </si>
  <si>
    <t>Položka zahrnuje  montáž, nájem a demontáž provizorní lávky po celou dobu stavby vč. provedení přístupových cest k lávce, Předpokládaná délka lávky 6 m, průchozí šířka 1.5 m.</t>
  </si>
  <si>
    <t>6.0*1.5=9,0000 [A]</t>
  </si>
  <si>
    <t>02910</t>
  </si>
  <si>
    <t>OSTATNÍ POŽADAVKY - ZEMĚMĚŘIČSKÁ MĚŘENÍ</t>
  </si>
  <si>
    <t>KČ</t>
  </si>
  <si>
    <t>Soubor geodetických prácí zhotovitele nutných pro vypracování DSPS</t>
  </si>
  <si>
    <t>zahrnuje veškeré náklady spojené s objednatelem požadovanými pracemi</t>
  </si>
  <si>
    <t>02940</t>
  </si>
  <si>
    <t>OSTATNÍ POŽADAVKY - VYPRACOVÁNÍ DOKUMENTACE</t>
  </si>
  <si>
    <t>Vypracování RDS pro stavební objekt SO 101 a SO 201 včetně podkladu pro vypracování ML a stanovení zatížitelnosti mostu.</t>
  </si>
  <si>
    <t>02944</t>
  </si>
  <si>
    <t>OSTAT POŽADAVKY - DOKUMENTACE SKUTEČ PROVEDENÍ V DIGIT FORMĚ</t>
  </si>
  <si>
    <t>Objednatel požaduje na zhotoviteli vypracovat (DSPS) - dokumentaci skutečného  
provedení stavby, pokud dojde k odchylkám od PD resp. stávajícího stavu, v  
následujícím rozsahu:  
Dokumentace skutečného provedení se předává jednak v listinné podobě a jednak  
v digitální ve 3D (body a hrany v souřadnicích Y, X, Z).Všechny dosažené odchylky parametrů  
stavby oproti PDPS, se musí zdokumentovat uvedením v DSPS.</t>
  </si>
  <si>
    <t>7</t>
  </si>
  <si>
    <t>02945</t>
  </si>
  <si>
    <t>OSTAT POŽADAVKY - GEOMETRICKÝ PLÁN</t>
  </si>
  <si>
    <t>Položka společná pro celou stavbu, Položka bude provedena na příkaz TDI  
Zpracování geometrického plánu potvrzeného katastrálním úřadem pro všechny  
stavební objekty.</t>
  </si>
  <si>
    <t>položka zahrnuje:  
- přípravu podkladů, podání žádosti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</si>
  <si>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Zemní práce</t>
  </si>
  <si>
    <t>11090</t>
  </si>
  <si>
    <t>VŠEOBECNÉ VYKLIZENÍ OSTATNÍCH PLOCH</t>
  </si>
  <si>
    <t>100=100,0000 [A]</t>
  </si>
  <si>
    <t>zahrnuje odstranění všech překážek pro uskutečnění stavby</t>
  </si>
  <si>
    <t>11120</t>
  </si>
  <si>
    <t>ODSTRANĚNÍ KŘOVIN</t>
  </si>
  <si>
    <t>včetně likvidace odpadu</t>
  </si>
  <si>
    <t>20,000=20,0000 [A]</t>
  </si>
  <si>
    <t>odstranění křovin a stromů do průměru 100 mm  
doprava dřevin bez ohledu na vzdálenost  
spálení na hromadách nebo štěpkování</t>
  </si>
  <si>
    <t>101</t>
  </si>
  <si>
    <t>Úprava komunikace</t>
  </si>
  <si>
    <t>014102</t>
  </si>
  <si>
    <t>A</t>
  </si>
  <si>
    <t>POPLATKY ZA SKLÁDKU</t>
  </si>
  <si>
    <t>T</t>
  </si>
  <si>
    <t>SKLÁDKA ZEMINY A ORNICE</t>
  </si>
  <si>
    <t>pol.č. 12110 + pol.č.12933 - pol.č.18220 
((150,459+142,382+77.713+150,436)*0,15 + (2*36,0+37,0+30,0)*0,75 - 363,730*0,15)*2,0=255,6780 [A]</t>
  </si>
  <si>
    <t>zahrnuje veškeré poplatky provozovateli skládky související s uložením odpadu na skládce.</t>
  </si>
  <si>
    <t>C</t>
  </si>
  <si>
    <t>ASFALTOVÉ SMĚSI</t>
  </si>
  <si>
    <t>pol.č. 11333 + pol.č.11372 - pol.č.56960 
(323,470*0,38  + 295,172*0,08 - 147.616*0,2)*2,4 =280,8220 [A]</t>
  </si>
  <si>
    <t>11333</t>
  </si>
  <si>
    <t>ODSTRANĚNÍ PODKLADU ZPEVNĚNÝCH PLOCH S ASFALT POJIVEM</t>
  </si>
  <si>
    <t>M3</t>
  </si>
  <si>
    <t>Skládkovné vykázano v samostatné položce</t>
  </si>
  <si>
    <t>323,470*0,38=122,9186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</si>
  <si>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</si>
  <si>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</t>
  </si>
  <si>
    <t>FRÉZOVÁNÍ ZPEVNĚNÝCH PLOCH ASFALTOVÝCH</t>
  </si>
  <si>
    <t>Frézování vozovky v tl.80 mm. Skládkovné vykázáno v samostatné položce.</t>
  </si>
  <si>
    <t>295,172*0,08=23,6138 [A]</t>
  </si>
  <si>
    <t>12110</t>
  </si>
  <si>
    <t>SEJMUTÍ ORNICE NEBO LESNÍ PŮDY</t>
  </si>
  <si>
    <t>(150,459+142,382+77.713+150,436)*0,15=78,1485 [A]</t>
  </si>
  <si>
    <t>položka zahrnuje sejmutí ornice bez ohledu na tloušťku vrstvy a její vodorovnou dopravu  
nezahrnuje uložení na trvalou skládku</t>
  </si>
  <si>
    <t>12573</t>
  </si>
  <si>
    <t>VYKOPÁVKY ZE ZEMNÍKŮ A SKLÁDEK TŘ. I</t>
  </si>
  <si>
    <t>363,730*0,15=54,5595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</si>
  <si>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  
- poplatek za materiál ze zemníku (zemina, ornice)</t>
  </si>
  <si>
    <t>12933</t>
  </si>
  <si>
    <t>ČIŠTĚNÍ PŘÍKOPŮ OD NÁNOSU PŘES 0,50M3/M</t>
  </si>
  <si>
    <t>M</t>
  </si>
  <si>
    <t>reprofilace příkopů 
2*36,0+37,0+30,0=139,0000 [A]</t>
  </si>
  <si>
    <t>- vodorovná a svislá doprava, přemístění, přeložení, manipulace s výkopkem a uložení na skládku (bez poplatku)</t>
  </si>
  <si>
    <t>8</t>
  </si>
  <si>
    <t>18110</t>
  </si>
  <si>
    <t>ÚPRAVA PLÁNĚ SE ZHUTNĚNÍM V HORNINĚ TŘ. I</t>
  </si>
  <si>
    <t>413,274=413,2740 [A]</t>
  </si>
  <si>
    <t>položka zahrnuje úpravu pláně včetně vyrovnání výškových rozdílů. Míru zhutnění určuje projekt.</t>
  </si>
  <si>
    <t>18220</t>
  </si>
  <si>
    <t>ROZPROSTŘENÍ ORNICE VE SVAHU</t>
  </si>
  <si>
    <t>položka zahrnuje:  
nutné přemístění ornice z dočasných skládek vzdálených do 50m  
rozprostření ornice v předepsané tloušťce ve svahu přes 1:5</t>
  </si>
  <si>
    <t>18241</t>
  </si>
  <si>
    <t>ZALOŽENÍ TRÁVNÍKU RUČNÍM VÝSEVEM</t>
  </si>
  <si>
    <t>363,730=363,7300 [A]</t>
  </si>
  <si>
    <t>Zahrnuje dodání předepsané travní směsi, její výsev na ornici, zalévání, první pokosení, to vše bez ohledu na sklon terénu</t>
  </si>
  <si>
    <t>11</t>
  </si>
  <si>
    <t>18247</t>
  </si>
  <si>
    <t>OŠETŘOVÁNÍ TRÁVNÍKU</t>
  </si>
  <si>
    <t>Zahrnuje pokosení se shrabáním, naložení shrabků na dopravní prostředek, s odvozem a se složením, to vše bez ohledu na sklon terénu  
zahrnuje nutné zalití a hnojení</t>
  </si>
  <si>
    <t>Základy</t>
  </si>
  <si>
    <t>12</t>
  </si>
  <si>
    <t>21452</t>
  </si>
  <si>
    <t>SANAČNÍ VRSTVY Z KAMENIVA DRCENÉHO</t>
  </si>
  <si>
    <t>sanace krajnic na příkaz TDI 
(20,0 +23,0 +23,0)*0,5*1,0=33,0000 [A]</t>
  </si>
  <si>
    <t>položka zahrnuje dodávku předepsaného kameniva, mimostaveništní a vnitrostaveništní dopravu a jeho uložení  
není-li v zadávací dokumentaci uvedeno jinak, jedná se o nakupovaný materiál</t>
  </si>
  <si>
    <t>Komunikace</t>
  </si>
  <si>
    <t>13</t>
  </si>
  <si>
    <t>56310</t>
  </si>
  <si>
    <t>VOZOVKOVÉ VRSTVY Z MECHANICKY ZPEVNĚNÉHO KAMENIVA</t>
  </si>
  <si>
    <t>65,0*6,45*0,15=62,8875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</si>
  <si>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</si>
  <si>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14</t>
  </si>
  <si>
    <t>56330</t>
  </si>
  <si>
    <t>VOZOVKOVÉ VRSTVY ZE ŠTĚRKODRTI</t>
  </si>
  <si>
    <t>65,0*8,50*0,20=110,5000 [A]</t>
  </si>
  <si>
    <t>15</t>
  </si>
  <si>
    <t>56960</t>
  </si>
  <si>
    <t>ZPEVNĚNÍ KRAJNIC Z RECYKLOVANÉHO MATERIÁLU</t>
  </si>
  <si>
    <t>147.616*0,2=29,5232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</si>
  <si>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</si>
  <si>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16</t>
  </si>
  <si>
    <t>572113</t>
  </si>
  <si>
    <t>INFILTRAČNÍ POSTŘIK Z EMULZE DO 0,5KG/M2</t>
  </si>
  <si>
    <t>396.251=396,2510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</si>
  <si>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</si>
  <si>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17</t>
  </si>
  <si>
    <t>572214</t>
  </si>
  <si>
    <t>SPOJOVACÍ POSTŘIK Z MODIFIK EMULZE DO 0,5KG/M2</t>
  </si>
  <si>
    <t>382,149=382,1490 [A]</t>
  </si>
  <si>
    <t>18</t>
  </si>
  <si>
    <t>574A03</t>
  </si>
  <si>
    <t>ASFALTOVÝ BETON PRO OBRUSNÉ VRSTVY ACO 11</t>
  </si>
  <si>
    <t>ACO 11 
373,725*0,04=14,9490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</si>
  <si>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</si>
  <si>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19</t>
  </si>
  <si>
    <t>574E06</t>
  </si>
  <si>
    <t>ASFALTOVÝ BETON PRO PODKLADNÍ VRSTVY ACP 16+, 16S</t>
  </si>
  <si>
    <t>ACP 16+ 
382,149*0,08=30,5719 [A]</t>
  </si>
  <si>
    <t>Ostatní konstrukce a práce</t>
  </si>
  <si>
    <t>20</t>
  </si>
  <si>
    <t>9113B1</t>
  </si>
  <si>
    <t>SVODIDLO OCEL SILNIČ JEDNOSTR, ÚROVEŇ ZADRŽ H1 -DODÁVKA A MONTÁŽ</t>
  </si>
  <si>
    <t>včetně náběhů 
4*20,0=80,0000 [A]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</si>
  <si>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</si>
  <si>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21</t>
  </si>
  <si>
    <t>914121</t>
  </si>
  <si>
    <t>DOPRAVNÍ ZNAČKY ZÁKLADNÍ VELIKOSTI OCELOVÉ FÓLIE TŘ 1 - DODÁVKA A MONTÁŽ</t>
  </si>
  <si>
    <t>KUS</t>
  </si>
  <si>
    <t>2x Z3mL, 2x Z3mP 
4=4,0000 [A]</t>
  </si>
  <si>
    <t>položka zahrnuje: 
- dodávku a montáž značek v požadovaném provedení</t>
  </si>
  <si>
    <t>22</t>
  </si>
  <si>
    <t>915111</t>
  </si>
  <si>
    <t>VODOROVNÉ DOPRAVNÍ ZNAČENÍ BARVOU HLADKÉ - DODÁVKA A POKLÁDKA</t>
  </si>
  <si>
    <t>(68,0+63,0)*0,125=16,3750 [A]</t>
  </si>
  <si>
    <t>položka zahrnuje:  
- dodání a pokládku nátěrového materiálu (měří se pouze natíraná plocha)  
- předznačení a reflexní úpravu</t>
  </si>
  <si>
    <t>23</t>
  </si>
  <si>
    <t>915211</t>
  </si>
  <si>
    <t>VODOROVNÉ DOPRAVNÍ ZNAČENÍ PLASTEM HLADKÉ - DODÁVKA A POKLÁDKA</t>
  </si>
  <si>
    <t>24</t>
  </si>
  <si>
    <t>93132</t>
  </si>
  <si>
    <t>TĚSNĚNÍ DILATAČ SPAR ASF ZÁLIVKOU MODIFIK</t>
  </si>
  <si>
    <t>(4,30+4,90)*0,02*0,03=0,0055 [A]</t>
  </si>
  <si>
    <t>položka zahrnuje dodávku a osazení předepsaného materiálu, očištění ploch spáry před úpravou, očištění okolí spáry po úpravě  
nezahrnuje těsnící profil</t>
  </si>
  <si>
    <t>201</t>
  </si>
  <si>
    <t>Most ev.č. 32926-6</t>
  </si>
  <si>
    <t>pol. č. 12273 - pol.č. 17411 
(36,644*12,80 - 2*27,095*2,00)*2,0=721,3264 [A]</t>
  </si>
  <si>
    <t>B</t>
  </si>
  <si>
    <t>SKLÁDKA BETONU</t>
  </si>
  <si>
    <t>pol. č.96616  + pol.č  96614.  
 2*0,50*0,4*8,50*2,5+ 1,700*5,70*2,2=29,8180 [A]</t>
  </si>
  <si>
    <t>D</t>
  </si>
  <si>
    <t>MOSTNÍ IZOLACE</t>
  </si>
  <si>
    <t>dle pol. č. 97817 
5,45*5,80*0.005*2.4=0,3793 [A]</t>
  </si>
  <si>
    <t>11511</t>
  </si>
  <si>
    <t>ČERPÁNÍ VODY DO 500 L/MIN</t>
  </si>
  <si>
    <t>HOD</t>
  </si>
  <si>
    <t>15*10.0=150,0000 [A]</t>
  </si>
  <si>
    <t>Položka čerpání vody na povrchu zahrnuje i potrubí, pohotovost záložní čerpací soupravy a zřízení čerpací jímky. Součástí položky je také následná demontáž a likvidace těchto zařízení</t>
  </si>
  <si>
    <t>11525</t>
  </si>
  <si>
    <t>PŘEVEDENÍ VODY POTRUBÍM DN 600 NEBO ŽLABY R.O. DO 2,0M</t>
  </si>
  <si>
    <t>18=18,0000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</si>
  <si>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</si>
  <si>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4*12.000*0,15=7,2000 [A]</t>
  </si>
  <si>
    <t>12273</t>
  </si>
  <si>
    <t>ODKOPÁVKY A PROKOPÁVKY OBECNÉ TŘ. I</t>
  </si>
  <si>
    <t>vč. odvozu na skládku, poplatek za skládku uveden v položce č. 014102 A</t>
  </si>
  <si>
    <t>výkop pro nový most 
36,644*12,80=469,0432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</si>
  <si>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</si>
  <si>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ornice  
4*12.000*0,15=7,2000 [A] 
zásypy vně mostu  
2*27,095*2,00=108,3800 [B] 
Celkem: A+B=115,5800 [C]</t>
  </si>
  <si>
    <t>17411</t>
  </si>
  <si>
    <t>ZÁSYP JAM A RÝH ZEMINOU SE ZHUTNĚNÍM</t>
  </si>
  <si>
    <t>zásypy vně mostu  
2*27,095*2,00=108,3800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</si>
  <si>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</si>
  <si>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</si>
  <si>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</si>
  <si>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VČETNĚ HUTNĚNÍ  DLE  TKP, MATERIÁL ŠDa 0/32</t>
  </si>
  <si>
    <t>zásyp základu, zásyp za opěrou, samostatný přechodový klín 
27,095*7,50=203,2125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</si>
  <si>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</si>
  <si>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17750</t>
  </si>
  <si>
    <t>ZEMNÍ HRÁZKY ZE ZEMIN NEPROPUSTNÝCH</t>
  </si>
  <si>
    <t>2*2,0=4,0000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</si>
  <si>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</si>
  <si>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4*12.000=48,0000 [A]</t>
  </si>
  <si>
    <t>21331</t>
  </si>
  <si>
    <t>DRENÁŽNÍ VRSTVY Z BETONU MEZEROVITÉHO (DRENÁŽNÍHO)</t>
  </si>
  <si>
    <t>2*0,3*0,3*6,5=1,1700 [A]</t>
  </si>
  <si>
    <t>Položka zahrnuje:  
- dodávku předepsaného materiálu pro drenážní vrstvu, včetně mimostaveništní a vnitrostaveništní dopravy  
- provedení drenážní vrstvy předepsaných rozměrů a předepsaného tvaru</t>
  </si>
  <si>
    <t>Svislé konstrukce</t>
  </si>
  <si>
    <t>317325</t>
  </si>
  <si>
    <t>ŘÍMSY ZE ŽELEZOBETONU DO C30/37 (B37)</t>
  </si>
  <si>
    <t>na mostě 2*0.355*13,8=9,7980 [A]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</si>
  <si>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</si>
  <si>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</si>
  <si>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</si>
  <si>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na mostě 2*0.355*13,8*0,175 t/m3=1,7147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</si>
  <si>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</si>
  <si>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389325</t>
  </si>
  <si>
    <t>MOSTNÍ RÁMOVÉ KONSTRUKCE ZE ŽELEZOBETONU C30/37</t>
  </si>
  <si>
    <t>základ 1,075*(7.60+7,50)=16,2325 [A] 
rám 4,174*7,55=31,5137 [B] 
křídla (17,150+20,634)*0,5=18,8920 [C] 
Celkem: A+B+C=66,6382 [D]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</si>
  <si>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</si>
  <si>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389365</t>
  </si>
  <si>
    <t>VÝZTUŽ MOSTNÍ RÁMOVÉ KONSTRUKCE Z OCELI 10505, B500B</t>
  </si>
  <si>
    <t>základ 1,075*(7.60+7,50)=16,2325 [A] 
rám 4,174*7,55=31,5137 [B] 
křídla (17,150+20,634)*0,5=18,8920 [C] 
Celkem: (A+B+C)*0,165 t/m3=10,9953 [D]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</si>
  <si>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</si>
  <si>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Vodorovné konstrukce</t>
  </si>
  <si>
    <t>431125</t>
  </si>
  <si>
    <t>SCHODIŠŤ KONSTR Z DÍLCŮ ŽELEZOBETON DO C30/37 (B37)</t>
  </si>
  <si>
    <t>13*0,5*0,18*0,75=0,8775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</si>
  <si>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</si>
  <si>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451312</t>
  </si>
  <si>
    <t>PODKLADNÍ A VÝPLŇOVÉ VRSTVY Z PROSTÉHO BETONU C12/15</t>
  </si>
  <si>
    <t>pod základy (18,975+18,700))*0,15=37,6750 [A]</t>
  </si>
  <si>
    <t>451314</t>
  </si>
  <si>
    <t>PODKLADNÍ A VÝPLŇOVÉ VRSTVY Z PROSTÉHO BETONU C25/30</t>
  </si>
  <si>
    <t>pod dlažbna konci říms (2,610+2,290+0,220+3,120+2,875)*0,2=2,2230 [A] 
pod dlažbu v korytě 50,800*0,26=13,2080 [B] 
pod schodištěm 1,2*4,24*(0,75+0,25)*0,2=1,0176 [C] 
Celkem: A+B+C=16,4486 [D]</t>
  </si>
  <si>
    <t>45747</t>
  </si>
  <si>
    <t>VYROVNÁVACÍ A SPÁD VRSTVY Z MALTY ZVLÁŠTNÍ (PLASTMALTA)</t>
  </si>
  <si>
    <t>svodidla  2*7*0.30*0.42*0.02=0,0353 [A]</t>
  </si>
  <si>
    <t>položka zahrnuje:  
- dodání zvláštní malty (plastmalty) předepsané kvality a její rozprostření v předepsané tloušťce a v předepsaném tvaru</t>
  </si>
  <si>
    <t>46251</t>
  </si>
  <si>
    <t>ZÁHOZ Z LOMOVÉHO KAMENE</t>
  </si>
  <si>
    <t>pod skluzem 63/125 1,25*1,25*0,3=0,4688 [A]</t>
  </si>
  <si>
    <t>položka zahrnuje:  
- dodávku a zához lomového kamene předepsané frakce včetně mimostaveništní a vnitrostaveništní dopravy  
není-li v zadávací dokumentaci uvedeno jinak, jedná se o nakupovaný materiál</t>
  </si>
  <si>
    <t>25</t>
  </si>
  <si>
    <t>465512</t>
  </si>
  <si>
    <t>DLAŽBY Z LOMOVÉHO KAMENE NA MC</t>
  </si>
  <si>
    <t>pod dlažbna konci říms (2,610+2,290+0,220+3,120+2,875)*0,2=2,2230 [A] 
pod dlažbu v korytě 50,800*0,20=10,1600 [B] 
vedle schodiště 4,00*0,25=1,0000 [C] 
Celkem: A+B+C=13,3830 [D]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</si>
  <si>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</si>
  <si>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26</t>
  </si>
  <si>
    <t>467314</t>
  </si>
  <si>
    <t>STUPNĚ A PRAHY VODNÍCH KORYT Z PROSTÉHO BETONU C25/30</t>
  </si>
  <si>
    <t>0.5*0,8*(4,2+4,2)=3,3600 [A]</t>
  </si>
  <si>
    <t>položka zahrnuje:  
- nutné zemní práce (hloubení rýh apod.)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</t>
  </si>
  <si>
    <t>Přidružená stavební výroba</t>
  </si>
  <si>
    <t>27</t>
  </si>
  <si>
    <t>711111</t>
  </si>
  <si>
    <t>IZOLACE BĚŽNÝCH KONSTRUKCÍ PROTI ZEMNÍ VLHKOSTI ASFALTOVÝMI NÁTĚRY</t>
  </si>
  <si>
    <t>NK (13,55+2*1,95)*6,5+4*2,000=121,4250 [A] 
Křídla 17,150+20,633+4*3,380+4*5,56*0,5=62,4230 [B] 
Celkem: A+B=183,8480 [C]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</si>
  <si>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</si>
  <si>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28</t>
  </si>
  <si>
    <t>711117</t>
  </si>
  <si>
    <t>IZOLACE BĚŽNÝCH KONSTRUKCÍ PROTI ZEMNÍ VLHKOSTI Z PE FÓLIÍ</t>
  </si>
  <si>
    <t>2*6,50*3,5=45,5000 [A]</t>
  </si>
  <si>
    <t>29</t>
  </si>
  <si>
    <t>711412</t>
  </si>
  <si>
    <t>IZOLACE MOSTOVEK CELOPLOŠNÁ ASFALTOVÝMI PÁSY</t>
  </si>
  <si>
    <t>11,00*7,50=82,5000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</si>
  <si>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</si>
  <si>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30</t>
  </si>
  <si>
    <t>71150</t>
  </si>
  <si>
    <t>OCHRANA IZOLACE NA POVRCHU</t>
  </si>
  <si>
    <t>betonová deska s KARI 
5,30*6,67=35,3510 [A]</t>
  </si>
  <si>
    <t>položka zahrnuje: 
- dodání  předepsaného ochranného materiálu 
- zřízení ochrany izolace</t>
  </si>
  <si>
    <t>31</t>
  </si>
  <si>
    <t>711509</t>
  </si>
  <si>
    <t>OCHRANA IZOLACE NA POVRCHU TEXTILIÍ</t>
  </si>
  <si>
    <t>NK 2*3,76*6,5=48,8800 [A] 
Křídla 17,150+20,633+4*3,380=51,3030 [B] 
Celkem: A+B=100,1830 [C]</t>
  </si>
  <si>
    <t>položka zahrnuje:  
- dodání  předepsaného ochranného materiálu  
- zřízení ochrany izolace</t>
  </si>
  <si>
    <t>32</t>
  </si>
  <si>
    <t>78383</t>
  </si>
  <si>
    <t>NÁTĚRY BETON KONSTR TYP S4 (OS-C)</t>
  </si>
  <si>
    <t>obrubníková část římsy 
2*13,80*(0.15+0.15)=8,2800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</si>
  <si>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</si>
  <si>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Potrubí</t>
  </si>
  <si>
    <t>33</t>
  </si>
  <si>
    <t>875332</t>
  </si>
  <si>
    <t>POTRUBÍ DREN Z TRUB PLAST DN DO 150MM DĚROVANÝCH</t>
  </si>
  <si>
    <t>2*7,5=15,0000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</si>
  <si>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</si>
  <si>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34</t>
  </si>
  <si>
    <t>87633</t>
  </si>
  <si>
    <t>CHRÁNIČKY Z TRUB PLASTOVÝCH DN DO 150MM</t>
  </si>
  <si>
    <t>2*13,80=27,6000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</si>
  <si>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</si>
  <si>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35</t>
  </si>
  <si>
    <t>9112B3</t>
  </si>
  <si>
    <t>ZÁBRADLÍ MOSTNÍ SE SVISLOU VÝPLNÍ - DEMONTÁŽ S PŘESUNEM</t>
  </si>
  <si>
    <t>stávající zábradlí 
2*8,0=16,0000 [A]</t>
  </si>
  <si>
    <t>položka zahrnuje: 
- demontáž a odstranění zařízení 
- jeho odvoz na předepsané místo</t>
  </si>
  <si>
    <t>36</t>
  </si>
  <si>
    <t>9117C1</t>
  </si>
  <si>
    <t>SVOD OCEL ZÁBRADEL ÚROVEŇ ZADRŽ H2 - DODÁVKA A MONTÁŽ</t>
  </si>
  <si>
    <t>2*16,00=32,0000 [A]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</si>
  <si>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</si>
  <si>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37</t>
  </si>
  <si>
    <t>91267</t>
  </si>
  <si>
    <t>ODRAZKY NA SVODIDLA</t>
  </si>
  <si>
    <t>2*4=8,0000 [A]</t>
  </si>
  <si>
    <t>- kompletní dodávka se všemi pomocnými a doplňujícími pracemi a součástmi</t>
  </si>
  <si>
    <t>38</t>
  </si>
  <si>
    <t>91355</t>
  </si>
  <si>
    <t>EVIDENČNÍ ČÍSLO MOSTU</t>
  </si>
  <si>
    <t>2=2,0000 [A]</t>
  </si>
  <si>
    <t>položka zahrnuje štítek s evidenčním číslem mostu, sloupek dopravní značky včetně osazení a nutných zemních prací a zabetonování</t>
  </si>
  <si>
    <t>39</t>
  </si>
  <si>
    <t>917223</t>
  </si>
  <si>
    <t>SILNIČNÍ A CHODNÍKOVÉ OBRUBY Z BETONOVÝCH OBRUBNÍKŮ ŠÍŘ 100MM</t>
  </si>
  <si>
    <t>3,40+4*5,0+1,5+1,20*(2*3,00+2*2,70+2*2,20+2*4,00+2*3,40)=61,6200 [A]</t>
  </si>
  <si>
    <t>Položka zahrnuje:  
dodání a pokládku betonových obrubníků o rozměrech předepsaných zadávací dokumentací  
betonové lože i boční betonovou opěrku.</t>
  </si>
  <si>
    <t>40</t>
  </si>
  <si>
    <t>917224</t>
  </si>
  <si>
    <t>SILNIČNÍ A CHODNÍKOVÉ OBRUBY Z BETONOVÝCH OBRUBNÍKŮ ŠÍŘ 150MM</t>
  </si>
  <si>
    <t>3*2,00+1,70=7,7000 [A]</t>
  </si>
  <si>
    <t>41</t>
  </si>
  <si>
    <t>podél říms (18,10+17,90)*0.02*0.03=0,0216 [B]</t>
  </si>
  <si>
    <t>42</t>
  </si>
  <si>
    <t>93133</t>
  </si>
  <si>
    <t>TĚSNĚNÍ DILATAČNÍCH SPAR POLYURETANOVÝM TMELEM</t>
  </si>
  <si>
    <t>v římsách 4*1.92*0.02*0.03=0,0046 [A]</t>
  </si>
  <si>
    <t>43</t>
  </si>
  <si>
    <t>935832</t>
  </si>
  <si>
    <t>ŽLABY A RIGOLY DLÁŽDĚNÉ Z LOMOVÉHO KAMENE TL DO 250MMM DO BETONU TL 100MM</t>
  </si>
  <si>
    <t>1,20*(4,30+2,10+2,50+3,00)*0,6 =8,5680 [A]</t>
  </si>
  <si>
    <t>položka zahrnuje:  
- dodání a uložení předepsaného dlažebního materiálu v požadované kvalitě do předepsaného tvaru a v předepsané šířce  
- dodání a rozprostření lože z předepsaného materiálu v předepsané tloušťce a šířce  
- úravu napojení a ukončení  
- vnitrostaveništní i mimostaveništní dopravu  
- měří se vydlážděná plocha.</t>
  </si>
  <si>
    <t>44</t>
  </si>
  <si>
    <t>96613</t>
  </si>
  <si>
    <t>BOURÁNÍ KONSTRUKCÍ Z KAMENE NA MC</t>
  </si>
  <si>
    <t>vč. odvozu na skládku. Skládkovné je vykázáno v pol. 014</t>
  </si>
  <si>
    <t>líce klenby 2*1,700*0,65=2,2100 [A] 
křídla mostu + čelní zdi 2*22,547*0,8=36,0752 [B] 
opěry 2*2,791*6,70=37,3994 [C] 
Celkem: A+B+C=75,6846 [D]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</si>
  <si>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</si>
  <si>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45</t>
  </si>
  <si>
    <t>96614</t>
  </si>
  <si>
    <t>BOURÁNÍ KONSTRUKCÍ Z CIHEL A TVÁRNIC</t>
  </si>
  <si>
    <t>včetně odvozu na skládku, poplatek za skládku uveden v položce 014102 B</t>
  </si>
  <si>
    <t>klenba 1,700*5,70=9,6900 [A]</t>
  </si>
  <si>
    <t>46</t>
  </si>
  <si>
    <t>96616</t>
  </si>
  <si>
    <t>BOURÁNÍ KONSTRUKCÍ ZE ŽELEZOBETONU</t>
  </si>
  <si>
    <t>vč. odvozu na skládku, poplatek za skládku uveden v položce 014102 B</t>
  </si>
  <si>
    <t>římsa 2*0,50*0,4*8,50=3,4000 [A]</t>
  </si>
  <si>
    <t>47</t>
  </si>
  <si>
    <t>97817</t>
  </si>
  <si>
    <t>ODSTRANĚNÍ MOSTNÍ IZOLACE</t>
  </si>
  <si>
    <t>vč. odvozu na skládku, poplatek za skládku uveden v položce 014102 D</t>
  </si>
  <si>
    <t>5,45*5,80=31,6100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</si>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</sst>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vertical="center" wrapText="1"/>
    </xf>
    <xf numFmtId="177" fontId="4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177" fontId="4" fillId="2" borderId="0" xfId="0" applyNumberFormat="1" applyFont="1" applyFill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14</v>
      </c>
      <c r="I3" s="36">
        <f>0+I8+I33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14</v>
      </c>
      <c r="D4" s="5"/>
      <c r="E4" s="14" t="s">
        <v>15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9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0+I9+I13+I17+I21+I25+I29</f>
      </c>
    </row>
    <row r="9" spans="1:16" ht="12.75" customHeight="1">
      <c r="A9" s="19" t="s">
        <v>35</v>
      </c>
      <c r="B9" s="23" t="s">
        <v>19</v>
      </c>
      <c r="C9" s="23" t="s">
        <v>36</v>
      </c>
      <c r="D9" s="19" t="s">
        <v>37</v>
      </c>
      <c r="E9" s="24" t="s">
        <v>38</v>
      </c>
      <c r="F9" s="25" t="s">
        <v>39</v>
      </c>
      <c r="G9" s="26">
        <v>1</v>
      </c>
      <c r="H9" s="27">
        <v>0</v>
      </c>
      <c r="I9" s="27">
        <f>ROUND(ROUND(H9,2)*ROUND(G9,3),2)</f>
      </c>
      <c r="O9">
        <f>(I9*0)/100</f>
      </c>
      <c r="P9" t="s">
        <v>17</v>
      </c>
    </row>
    <row r="10" spans="1:5" ht="12.75" customHeight="1">
      <c r="A10" s="28" t="s">
        <v>40</v>
      </c>
      <c r="E10" s="29" t="s">
        <v>41</v>
      </c>
    </row>
    <row r="11" spans="1:5" ht="12.75" customHeight="1">
      <c r="A11" s="30" t="s">
        <v>42</v>
      </c>
      <c r="E11" s="31" t="s">
        <v>43</v>
      </c>
    </row>
    <row r="12" spans="1:5" ht="12.75" customHeight="1">
      <c r="A12" t="s">
        <v>44</v>
      </c>
      <c r="E12" s="29" t="s">
        <v>45</v>
      </c>
    </row>
    <row r="13" spans="1:16" ht="12.75" customHeight="1">
      <c r="A13" s="19" t="s">
        <v>35</v>
      </c>
      <c r="B13" s="23" t="s">
        <v>13</v>
      </c>
      <c r="C13" s="23" t="s">
        <v>46</v>
      </c>
      <c r="D13" s="19" t="s">
        <v>37</v>
      </c>
      <c r="E13" s="24" t="s">
        <v>47</v>
      </c>
      <c r="F13" s="25" t="s">
        <v>48</v>
      </c>
      <c r="G13" s="26">
        <v>9</v>
      </c>
      <c r="H13" s="27">
        <v>0</v>
      </c>
      <c r="I13" s="27">
        <f>ROUND(ROUND(H13,2)*ROUND(G13,3),2)</f>
      </c>
      <c r="O13">
        <f>(I13*0)/100</f>
      </c>
      <c r="P13" t="s">
        <v>17</v>
      </c>
    </row>
    <row r="14" spans="1:5" ht="12.75" customHeight="1">
      <c r="A14" s="28" t="s">
        <v>40</v>
      </c>
      <c r="E14" s="29" t="s">
        <v>49</v>
      </c>
    </row>
    <row r="15" spans="1:5" ht="12.75" customHeight="1">
      <c r="A15" s="30" t="s">
        <v>42</v>
      </c>
      <c r="E15" s="31" t="s">
        <v>50</v>
      </c>
    </row>
    <row r="16" spans="1:5" ht="12.75" customHeight="1">
      <c r="A16" t="s">
        <v>44</v>
      </c>
      <c r="E16" s="29" t="s">
        <v>45</v>
      </c>
    </row>
    <row r="17" spans="1:16" ht="12.75" customHeight="1">
      <c r="A17" s="19" t="s">
        <v>35</v>
      </c>
      <c r="B17" s="23" t="s">
        <v>12</v>
      </c>
      <c r="C17" s="23" t="s">
        <v>51</v>
      </c>
      <c r="D17" s="19" t="s">
        <v>37</v>
      </c>
      <c r="E17" s="24" t="s">
        <v>52</v>
      </c>
      <c r="F17" s="25" t="s">
        <v>53</v>
      </c>
      <c r="G17" s="26">
        <v>1</v>
      </c>
      <c r="H17" s="27">
        <v>0</v>
      </c>
      <c r="I17" s="27">
        <f>ROUND(ROUND(H17,2)*ROUND(G17,3),2)</f>
      </c>
      <c r="O17">
        <f>(I17*21)/100</f>
      </c>
      <c r="P17" t="s">
        <v>13</v>
      </c>
    </row>
    <row r="18" spans="1:5" ht="12.75" customHeight="1">
      <c r="A18" s="28" t="s">
        <v>40</v>
      </c>
      <c r="E18" s="29" t="s">
        <v>54</v>
      </c>
    </row>
    <row r="19" spans="1:5" ht="12.75" customHeight="1">
      <c r="A19" s="30" t="s">
        <v>42</v>
      </c>
      <c r="E19" s="31" t="s">
        <v>43</v>
      </c>
    </row>
    <row r="20" spans="1:5" ht="12.75" customHeight="1">
      <c r="A20" t="s">
        <v>44</v>
      </c>
      <c r="E20" s="29" t="s">
        <v>55</v>
      </c>
    </row>
    <row r="21" spans="1:16" ht="12.75" customHeight="1">
      <c r="A21" s="19" t="s">
        <v>35</v>
      </c>
      <c r="B21" s="23" t="s">
        <v>23</v>
      </c>
      <c r="C21" s="23" t="s">
        <v>56</v>
      </c>
      <c r="D21" s="19" t="s">
        <v>37</v>
      </c>
      <c r="E21" s="24" t="s">
        <v>57</v>
      </c>
      <c r="F21" s="25" t="s">
        <v>39</v>
      </c>
      <c r="G21" s="26">
        <v>1</v>
      </c>
      <c r="H21" s="27">
        <v>0</v>
      </c>
      <c r="I21" s="27">
        <f>ROUND(ROUND(H21,2)*ROUND(G21,3),2)</f>
      </c>
      <c r="O21">
        <f>(I21*21)/100</f>
      </c>
      <c r="P21" t="s">
        <v>13</v>
      </c>
    </row>
    <row r="22" spans="1:5" ht="12.75" customHeight="1">
      <c r="A22" s="28" t="s">
        <v>40</v>
      </c>
      <c r="E22" s="29" t="s">
        <v>58</v>
      </c>
    </row>
    <row r="23" spans="1:5" ht="12.75" customHeight="1">
      <c r="A23" s="30" t="s">
        <v>42</v>
      </c>
      <c r="E23" s="31" t="s">
        <v>43</v>
      </c>
    </row>
    <row r="24" spans="1:5" ht="12.75" customHeight="1">
      <c r="A24" t="s">
        <v>44</v>
      </c>
      <c r="E24" s="29" t="s">
        <v>55</v>
      </c>
    </row>
    <row r="25" spans="1:16" ht="12.75" customHeight="1">
      <c r="A25" s="19" t="s">
        <v>35</v>
      </c>
      <c r="B25" s="23" t="s">
        <v>27</v>
      </c>
      <c r="C25" s="23" t="s">
        <v>59</v>
      </c>
      <c r="D25" s="19" t="s">
        <v>37</v>
      </c>
      <c r="E25" s="24" t="s">
        <v>60</v>
      </c>
      <c r="F25" s="25" t="s">
        <v>53</v>
      </c>
      <c r="G25" s="26">
        <v>1</v>
      </c>
      <c r="H25" s="27">
        <v>0</v>
      </c>
      <c r="I25" s="27">
        <f>ROUND(ROUND(H25,2)*ROUND(G25,3),2)</f>
      </c>
      <c r="O25">
        <f>(I25*21)/100</f>
      </c>
      <c r="P25" t="s">
        <v>13</v>
      </c>
    </row>
    <row r="26" spans="1:5" ht="76.5" customHeight="1">
      <c r="A26" s="28" t="s">
        <v>40</v>
      </c>
      <c r="E26" s="29" t="s">
        <v>61</v>
      </c>
    </row>
    <row r="27" spans="1:5" ht="12.75" customHeight="1">
      <c r="A27" s="30" t="s">
        <v>42</v>
      </c>
      <c r="E27" s="31" t="s">
        <v>43</v>
      </c>
    </row>
    <row r="28" spans="1:5" ht="12.75" customHeight="1">
      <c r="A28" t="s">
        <v>44</v>
      </c>
      <c r="E28" s="29" t="s">
        <v>55</v>
      </c>
    </row>
    <row r="29" spans="1:16" ht="12.75" customHeight="1">
      <c r="A29" s="19" t="s">
        <v>35</v>
      </c>
      <c r="B29" s="23" t="s">
        <v>62</v>
      </c>
      <c r="C29" s="23" t="s">
        <v>63</v>
      </c>
      <c r="D29" s="19" t="s">
        <v>37</v>
      </c>
      <c r="E29" s="24" t="s">
        <v>64</v>
      </c>
      <c r="F29" s="25" t="s">
        <v>53</v>
      </c>
      <c r="G29" s="26">
        <v>1</v>
      </c>
      <c r="H29" s="27">
        <v>0</v>
      </c>
      <c r="I29" s="27">
        <f>ROUND(ROUND(H29,2)*ROUND(G29,3),2)</f>
      </c>
      <c r="O29">
        <f>(I29*21)/100</f>
      </c>
      <c r="P29" t="s">
        <v>13</v>
      </c>
    </row>
    <row r="30" spans="1:5" ht="38.25" customHeight="1">
      <c r="A30" s="28" t="s">
        <v>40</v>
      </c>
      <c r="E30" s="29" t="s">
        <v>65</v>
      </c>
    </row>
    <row r="31" spans="1:5" ht="12.75" customHeight="1">
      <c r="A31" s="30" t="s">
        <v>42</v>
      </c>
      <c r="E31" s="31" t="s">
        <v>43</v>
      </c>
    </row>
    <row r="32" spans="1:5" ht="76.5" customHeight="1">
      <c r="A32" t="s">
        <v>44</v>
      </c>
      <c r="E32" s="29" t="s">
        <v>66</v>
      </c>
    </row>
    <row r="33" spans="1:9" ht="12.75" customHeight="1">
      <c r="A33" s="5" t="s">
        <v>33</v>
      </c>
      <c r="B33" s="5"/>
      <c r="C33" s="34" t="s">
        <v>19</v>
      </c>
      <c r="D33" s="5"/>
      <c r="E33" s="21" t="s">
        <v>67</v>
      </c>
      <c r="F33" s="5"/>
      <c r="G33" s="5"/>
      <c r="H33" s="5"/>
      <c r="I33" s="35">
        <f>0+I34+I38</f>
      </c>
    </row>
    <row r="34" spans="1:16" ht="12.75" customHeight="1">
      <c r="A34" s="19" t="s">
        <v>35</v>
      </c>
      <c r="B34" s="23" t="s">
        <v>30</v>
      </c>
      <c r="C34" s="23" t="s">
        <v>68</v>
      </c>
      <c r="D34" s="19" t="s">
        <v>37</v>
      </c>
      <c r="E34" s="24" t="s">
        <v>69</v>
      </c>
      <c r="F34" s="25" t="s">
        <v>48</v>
      </c>
      <c r="G34" s="26">
        <v>100</v>
      </c>
      <c r="H34" s="27">
        <v>0</v>
      </c>
      <c r="I34" s="27">
        <f>ROUND(ROUND(H34,2)*ROUND(G34,3),2)</f>
      </c>
      <c r="O34">
        <f>(I34*0)/100</f>
      </c>
      <c r="P34" t="s">
        <v>17</v>
      </c>
    </row>
    <row r="35" spans="1:5" ht="12.75" customHeight="1">
      <c r="A35" s="28" t="s">
        <v>40</v>
      </c>
      <c r="E35" s="29" t="s">
        <v>37</v>
      </c>
    </row>
    <row r="36" spans="1:5" ht="12.75" customHeight="1">
      <c r="A36" s="30" t="s">
        <v>42</v>
      </c>
      <c r="E36" s="31" t="s">
        <v>70</v>
      </c>
    </row>
    <row r="37" spans="1:5" ht="12.75" customHeight="1">
      <c r="A37" t="s">
        <v>44</v>
      </c>
      <c r="E37" s="29" t="s">
        <v>71</v>
      </c>
    </row>
    <row r="38" spans="1:16" ht="12.75" customHeight="1">
      <c r="A38" s="19" t="s">
        <v>35</v>
      </c>
      <c r="B38" s="23" t="s">
        <v>32</v>
      </c>
      <c r="C38" s="23" t="s">
        <v>72</v>
      </c>
      <c r="D38" s="19" t="s">
        <v>37</v>
      </c>
      <c r="E38" s="24" t="s">
        <v>73</v>
      </c>
      <c r="F38" s="25" t="s">
        <v>48</v>
      </c>
      <c r="G38" s="26">
        <v>20</v>
      </c>
      <c r="H38" s="27">
        <v>0</v>
      </c>
      <c r="I38" s="27">
        <f>ROUND(ROUND(H38,2)*ROUND(G38,3),2)</f>
      </c>
      <c r="O38">
        <f>(I38*0)/100</f>
      </c>
      <c r="P38" t="s">
        <v>17</v>
      </c>
    </row>
    <row r="39" spans="1:5" ht="12.75" customHeight="1">
      <c r="A39" s="28" t="s">
        <v>40</v>
      </c>
      <c r="E39" s="29" t="s">
        <v>74</v>
      </c>
    </row>
    <row r="40" spans="1:5" ht="12.75" customHeight="1">
      <c r="A40" s="30" t="s">
        <v>42</v>
      </c>
      <c r="E40" s="31" t="s">
        <v>75</v>
      </c>
    </row>
    <row r="41" spans="1:5" ht="38.25" customHeight="1">
      <c r="A41" t="s">
        <v>44</v>
      </c>
      <c r="E41" s="29" t="s">
        <v>76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77</v>
      </c>
      <c r="I3" s="36">
        <f>0+I8+I17+I54+I59+I88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77</v>
      </c>
      <c r="D4" s="5"/>
      <c r="E4" s="14" t="s">
        <v>78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9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0+I9+I13</f>
      </c>
    </row>
    <row r="9" spans="1:16" ht="12.75" customHeight="1">
      <c r="A9" s="19" t="s">
        <v>35</v>
      </c>
      <c r="B9" s="23" t="s">
        <v>19</v>
      </c>
      <c r="C9" s="23" t="s">
        <v>79</v>
      </c>
      <c r="D9" s="19" t="s">
        <v>80</v>
      </c>
      <c r="E9" s="24" t="s">
        <v>81</v>
      </c>
      <c r="F9" s="25" t="s">
        <v>82</v>
      </c>
      <c r="G9" s="26">
        <v>255.678</v>
      </c>
      <c r="H9" s="27">
        <v>0</v>
      </c>
      <c r="I9" s="27">
        <f>ROUND(ROUND(H9,2)*ROUND(G9,3),2)</f>
      </c>
      <c r="O9">
        <f>(I9*21)/100</f>
      </c>
      <c r="P9" t="s">
        <v>13</v>
      </c>
    </row>
    <row r="10" spans="1:5" ht="12.75" customHeight="1">
      <c r="A10" s="28" t="s">
        <v>40</v>
      </c>
      <c r="E10" s="29" t="s">
        <v>83</v>
      </c>
    </row>
    <row r="11" spans="1:5" ht="25.5" customHeight="1">
      <c r="A11" s="30" t="s">
        <v>42</v>
      </c>
      <c r="E11" s="31" t="s">
        <v>84</v>
      </c>
    </row>
    <row r="12" spans="1:5" ht="12.75" customHeight="1">
      <c r="A12" t="s">
        <v>44</v>
      </c>
      <c r="E12" s="29" t="s">
        <v>85</v>
      </c>
    </row>
    <row r="13" spans="1:16" ht="12.75" customHeight="1">
      <c r="A13" s="19" t="s">
        <v>35</v>
      </c>
      <c r="B13" s="23" t="s">
        <v>13</v>
      </c>
      <c r="C13" s="23" t="s">
        <v>79</v>
      </c>
      <c r="D13" s="19" t="s">
        <v>86</v>
      </c>
      <c r="E13" s="24" t="s">
        <v>81</v>
      </c>
      <c r="F13" s="25" t="s">
        <v>82</v>
      </c>
      <c r="G13" s="26">
        <v>280.822</v>
      </c>
      <c r="H13" s="27">
        <v>0</v>
      </c>
      <c r="I13" s="27">
        <f>ROUND(ROUND(H13,2)*ROUND(G13,3),2)</f>
      </c>
      <c r="O13">
        <f>(I13*21)/100</f>
      </c>
      <c r="P13" t="s">
        <v>13</v>
      </c>
    </row>
    <row r="14" spans="1:5" ht="12.75" customHeight="1">
      <c r="A14" s="28" t="s">
        <v>40</v>
      </c>
      <c r="E14" s="29" t="s">
        <v>87</v>
      </c>
    </row>
    <row r="15" spans="1:5" ht="25.5" customHeight="1">
      <c r="A15" s="30" t="s">
        <v>42</v>
      </c>
      <c r="E15" s="31" t="s">
        <v>88</v>
      </c>
    </row>
    <row r="16" spans="1:5" ht="12.75" customHeight="1">
      <c r="A16" t="s">
        <v>44</v>
      </c>
      <c r="E16" s="29" t="s">
        <v>85</v>
      </c>
    </row>
    <row r="17" spans="1:9" ht="12.75" customHeight="1">
      <c r="A17" s="5" t="s">
        <v>33</v>
      </c>
      <c r="B17" s="5"/>
      <c r="C17" s="34" t="s">
        <v>19</v>
      </c>
      <c r="D17" s="5"/>
      <c r="E17" s="21" t="s">
        <v>67</v>
      </c>
      <c r="F17" s="5"/>
      <c r="G17" s="5"/>
      <c r="H17" s="5"/>
      <c r="I17" s="35">
        <f>0+I18+I22+I26+I30+I34+I38+I42+I46+I50</f>
      </c>
    </row>
    <row r="18" spans="1:16" ht="12.75" customHeight="1">
      <c r="A18" s="19" t="s">
        <v>35</v>
      </c>
      <c r="B18" s="23" t="s">
        <v>12</v>
      </c>
      <c r="C18" s="23" t="s">
        <v>89</v>
      </c>
      <c r="D18" s="19" t="s">
        <v>37</v>
      </c>
      <c r="E18" s="24" t="s">
        <v>90</v>
      </c>
      <c r="F18" s="25" t="s">
        <v>91</v>
      </c>
      <c r="G18" s="26">
        <v>122.919</v>
      </c>
      <c r="H18" s="27">
        <v>0</v>
      </c>
      <c r="I18" s="27">
        <f>ROUND(ROUND(H18,2)*ROUND(G18,3),2)</f>
      </c>
      <c r="O18">
        <f>(I18*21)/100</f>
      </c>
      <c r="P18" t="s">
        <v>13</v>
      </c>
    </row>
    <row r="19" spans="1:5" ht="12.75" customHeight="1">
      <c r="A19" s="28" t="s">
        <v>40</v>
      </c>
      <c r="E19" s="29" t="s">
        <v>92</v>
      </c>
    </row>
    <row r="20" spans="1:5" ht="12.75" customHeight="1">
      <c r="A20" s="30" t="s">
        <v>42</v>
      </c>
      <c r="E20" s="31" t="s">
        <v>93</v>
      </c>
    </row>
    <row r="21" spans="1:5" ht="12.75" customHeight="1">
      <c r="A21" t="s">
        <v>44</v>
      </c>
      <c r="E21" s="29" t="s">
        <v>94</v>
      </c>
    </row>
    <row r="22" spans="1:16" ht="12.75" customHeight="1">
      <c r="A22" s="19" t="s">
        <v>35</v>
      </c>
      <c r="B22" s="23" t="s">
        <v>23</v>
      </c>
      <c r="C22" s="23" t="s">
        <v>95</v>
      </c>
      <c r="D22" s="19" t="s">
        <v>37</v>
      </c>
      <c r="E22" s="24" t="s">
        <v>96</v>
      </c>
      <c r="F22" s="25" t="s">
        <v>91</v>
      </c>
      <c r="G22" s="26">
        <v>23.614</v>
      </c>
      <c r="H22" s="27">
        <v>0</v>
      </c>
      <c r="I22" s="27">
        <f>ROUND(ROUND(H22,2)*ROUND(G22,3),2)</f>
      </c>
      <c r="O22">
        <f>(I22*21)/100</f>
      </c>
      <c r="P22" t="s">
        <v>13</v>
      </c>
    </row>
    <row r="23" spans="1:5" ht="12.75" customHeight="1">
      <c r="A23" s="28" t="s">
        <v>40</v>
      </c>
      <c r="E23" s="29" t="s">
        <v>97</v>
      </c>
    </row>
    <row r="24" spans="1:5" ht="12.75" customHeight="1">
      <c r="A24" s="30" t="s">
        <v>42</v>
      </c>
      <c r="E24" s="31" t="s">
        <v>98</v>
      </c>
    </row>
    <row r="25" spans="1:5" ht="12.75" customHeight="1">
      <c r="A25" t="s">
        <v>44</v>
      </c>
      <c r="E25" s="29" t="s">
        <v>94</v>
      </c>
    </row>
    <row r="26" spans="1:16" ht="12.75" customHeight="1">
      <c r="A26" s="19" t="s">
        <v>35</v>
      </c>
      <c r="B26" s="23" t="s">
        <v>25</v>
      </c>
      <c r="C26" s="23" t="s">
        <v>99</v>
      </c>
      <c r="D26" s="19" t="s">
        <v>37</v>
      </c>
      <c r="E26" s="24" t="s">
        <v>100</v>
      </c>
      <c r="F26" s="25" t="s">
        <v>91</v>
      </c>
      <c r="G26" s="26">
        <v>78.149</v>
      </c>
      <c r="H26" s="27">
        <v>0</v>
      </c>
      <c r="I26" s="27">
        <f>ROUND(ROUND(H26,2)*ROUND(G26,3),2)</f>
      </c>
      <c r="O26">
        <f>(I26*21)/100</f>
      </c>
      <c r="P26" t="s">
        <v>13</v>
      </c>
    </row>
    <row r="27" spans="1:5" ht="12.75" customHeight="1">
      <c r="A27" s="28" t="s">
        <v>40</v>
      </c>
      <c r="E27" s="29" t="s">
        <v>37</v>
      </c>
    </row>
    <row r="28" spans="1:5" ht="12.75" customHeight="1">
      <c r="A28" s="30" t="s">
        <v>42</v>
      </c>
      <c r="E28" s="31" t="s">
        <v>101</v>
      </c>
    </row>
    <row r="29" spans="1:5" ht="25.5" customHeight="1">
      <c r="A29" t="s">
        <v>44</v>
      </c>
      <c r="E29" s="29" t="s">
        <v>102</v>
      </c>
    </row>
    <row r="30" spans="1:16" ht="12.75" customHeight="1">
      <c r="A30" s="19" t="s">
        <v>35</v>
      </c>
      <c r="B30" s="23" t="s">
        <v>27</v>
      </c>
      <c r="C30" s="23" t="s">
        <v>103</v>
      </c>
      <c r="D30" s="19" t="s">
        <v>37</v>
      </c>
      <c r="E30" s="24" t="s">
        <v>104</v>
      </c>
      <c r="F30" s="25" t="s">
        <v>91</v>
      </c>
      <c r="G30" s="26">
        <v>54.56</v>
      </c>
      <c r="H30" s="27">
        <v>0</v>
      </c>
      <c r="I30" s="27">
        <f>ROUND(ROUND(H30,2)*ROUND(G30,3),2)</f>
      </c>
      <c r="O30">
        <f>(I30*21)/100</f>
      </c>
      <c r="P30" t="s">
        <v>13</v>
      </c>
    </row>
    <row r="31" spans="1:5" ht="12.75" customHeight="1">
      <c r="A31" s="28" t="s">
        <v>40</v>
      </c>
      <c r="E31" s="29" t="s">
        <v>37</v>
      </c>
    </row>
    <row r="32" spans="1:5" ht="12.75" customHeight="1">
      <c r="A32" s="30" t="s">
        <v>42</v>
      </c>
      <c r="E32" s="31" t="s">
        <v>105</v>
      </c>
    </row>
    <row r="33" spans="1:5" ht="280.5" customHeight="1">
      <c r="A33" t="s">
        <v>44</v>
      </c>
      <c r="E33" s="29" t="s">
        <v>106</v>
      </c>
    </row>
    <row r="34" spans="1:16" ht="12.75" customHeight="1">
      <c r="A34" s="19" t="s">
        <v>35</v>
      </c>
      <c r="B34" s="23" t="s">
        <v>62</v>
      </c>
      <c r="C34" s="23" t="s">
        <v>107</v>
      </c>
      <c r="D34" s="19" t="s">
        <v>37</v>
      </c>
      <c r="E34" s="24" t="s">
        <v>108</v>
      </c>
      <c r="F34" s="25" t="s">
        <v>109</v>
      </c>
      <c r="G34" s="26">
        <v>139</v>
      </c>
      <c r="H34" s="27">
        <v>0</v>
      </c>
      <c r="I34" s="27">
        <f>ROUND(ROUND(H34,2)*ROUND(G34,3),2)</f>
      </c>
      <c r="O34">
        <f>(I34*21)/100</f>
      </c>
      <c r="P34" t="s">
        <v>13</v>
      </c>
    </row>
    <row r="35" spans="1:5" ht="12.75" customHeight="1">
      <c r="A35" s="28" t="s">
        <v>40</v>
      </c>
      <c r="E35" s="29" t="s">
        <v>37</v>
      </c>
    </row>
    <row r="36" spans="1:5" ht="25.5" customHeight="1">
      <c r="A36" s="30" t="s">
        <v>42</v>
      </c>
      <c r="E36" s="31" t="s">
        <v>110</v>
      </c>
    </row>
    <row r="37" spans="1:5" ht="12.75" customHeight="1">
      <c r="A37" t="s">
        <v>44</v>
      </c>
      <c r="E37" s="29" t="s">
        <v>111</v>
      </c>
    </row>
    <row r="38" spans="1:16" ht="12.75" customHeight="1">
      <c r="A38" s="19" t="s">
        <v>35</v>
      </c>
      <c r="B38" s="23" t="s">
        <v>112</v>
      </c>
      <c r="C38" s="23" t="s">
        <v>113</v>
      </c>
      <c r="D38" s="19" t="s">
        <v>37</v>
      </c>
      <c r="E38" s="24" t="s">
        <v>114</v>
      </c>
      <c r="F38" s="25" t="s">
        <v>48</v>
      </c>
      <c r="G38" s="26">
        <v>413.274</v>
      </c>
      <c r="H38" s="27">
        <v>0</v>
      </c>
      <c r="I38" s="27">
        <f>ROUND(ROUND(H38,2)*ROUND(G38,3),2)</f>
      </c>
      <c r="O38">
        <f>(I38*21)/100</f>
      </c>
      <c r="P38" t="s">
        <v>13</v>
      </c>
    </row>
    <row r="39" spans="1:5" ht="12.75" customHeight="1">
      <c r="A39" s="28" t="s">
        <v>40</v>
      </c>
      <c r="E39" s="29" t="s">
        <v>37</v>
      </c>
    </row>
    <row r="40" spans="1:5" ht="12.75" customHeight="1">
      <c r="A40" s="30" t="s">
        <v>42</v>
      </c>
      <c r="E40" s="31" t="s">
        <v>115</v>
      </c>
    </row>
    <row r="41" spans="1:5" ht="12.75" customHeight="1">
      <c r="A41" t="s">
        <v>44</v>
      </c>
      <c r="E41" s="29" t="s">
        <v>116</v>
      </c>
    </row>
    <row r="42" spans="1:16" ht="12.75" customHeight="1">
      <c r="A42" s="19" t="s">
        <v>35</v>
      </c>
      <c r="B42" s="23" t="s">
        <v>30</v>
      </c>
      <c r="C42" s="23" t="s">
        <v>117</v>
      </c>
      <c r="D42" s="19" t="s">
        <v>37</v>
      </c>
      <c r="E42" s="24" t="s">
        <v>118</v>
      </c>
      <c r="F42" s="25" t="s">
        <v>91</v>
      </c>
      <c r="G42" s="26">
        <v>54.56</v>
      </c>
      <c r="H42" s="27">
        <v>0</v>
      </c>
      <c r="I42" s="27">
        <f>ROUND(ROUND(H42,2)*ROUND(G42,3),2)</f>
      </c>
      <c r="O42">
        <f>(I42*21)/100</f>
      </c>
      <c r="P42" t="s">
        <v>13</v>
      </c>
    </row>
    <row r="43" spans="1:5" ht="12.75" customHeight="1">
      <c r="A43" s="28" t="s">
        <v>40</v>
      </c>
      <c r="E43" s="29" t="s">
        <v>37</v>
      </c>
    </row>
    <row r="44" spans="1:5" ht="12.75" customHeight="1">
      <c r="A44" s="30" t="s">
        <v>42</v>
      </c>
      <c r="E44" s="31" t="s">
        <v>105</v>
      </c>
    </row>
    <row r="45" spans="1:5" ht="38.25" customHeight="1">
      <c r="A45" t="s">
        <v>44</v>
      </c>
      <c r="E45" s="29" t="s">
        <v>119</v>
      </c>
    </row>
    <row r="46" spans="1:16" ht="12.75" customHeight="1">
      <c r="A46" s="19" t="s">
        <v>35</v>
      </c>
      <c r="B46" s="23" t="s">
        <v>32</v>
      </c>
      <c r="C46" s="23" t="s">
        <v>120</v>
      </c>
      <c r="D46" s="19" t="s">
        <v>37</v>
      </c>
      <c r="E46" s="24" t="s">
        <v>121</v>
      </c>
      <c r="F46" s="25" t="s">
        <v>48</v>
      </c>
      <c r="G46" s="26">
        <v>363.73</v>
      </c>
      <c r="H46" s="27">
        <v>0</v>
      </c>
      <c r="I46" s="27">
        <f>ROUND(ROUND(H46,2)*ROUND(G46,3),2)</f>
      </c>
      <c r="O46">
        <f>(I46*21)/100</f>
      </c>
      <c r="P46" t="s">
        <v>13</v>
      </c>
    </row>
    <row r="47" spans="1:5" ht="12.75" customHeight="1">
      <c r="A47" s="28" t="s">
        <v>40</v>
      </c>
      <c r="E47" s="29" t="s">
        <v>37</v>
      </c>
    </row>
    <row r="48" spans="1:5" ht="12.75" customHeight="1">
      <c r="A48" s="30" t="s">
        <v>42</v>
      </c>
      <c r="E48" s="31" t="s">
        <v>122</v>
      </c>
    </row>
    <row r="49" spans="1:5" ht="12.75" customHeight="1">
      <c r="A49" t="s">
        <v>44</v>
      </c>
      <c r="E49" s="29" t="s">
        <v>123</v>
      </c>
    </row>
    <row r="50" spans="1:16" ht="12.75" customHeight="1">
      <c r="A50" s="19" t="s">
        <v>35</v>
      </c>
      <c r="B50" s="23" t="s">
        <v>124</v>
      </c>
      <c r="C50" s="23" t="s">
        <v>125</v>
      </c>
      <c r="D50" s="19" t="s">
        <v>37</v>
      </c>
      <c r="E50" s="24" t="s">
        <v>126</v>
      </c>
      <c r="F50" s="25" t="s">
        <v>48</v>
      </c>
      <c r="G50" s="26">
        <v>363.73</v>
      </c>
      <c r="H50" s="27">
        <v>0</v>
      </c>
      <c r="I50" s="27">
        <f>ROUND(ROUND(H50,2)*ROUND(G50,3),2)</f>
      </c>
      <c r="O50">
        <f>(I50*21)/100</f>
      </c>
      <c r="P50" t="s">
        <v>13</v>
      </c>
    </row>
    <row r="51" spans="1:5" ht="12.75" customHeight="1">
      <c r="A51" s="28" t="s">
        <v>40</v>
      </c>
      <c r="E51" s="29" t="s">
        <v>37</v>
      </c>
    </row>
    <row r="52" spans="1:5" ht="12.75" customHeight="1">
      <c r="A52" s="30" t="s">
        <v>42</v>
      </c>
      <c r="E52" s="31" t="s">
        <v>122</v>
      </c>
    </row>
    <row r="53" spans="1:5" ht="25.5" customHeight="1">
      <c r="A53" t="s">
        <v>44</v>
      </c>
      <c r="E53" s="29" t="s">
        <v>127</v>
      </c>
    </row>
    <row r="54" spans="1:9" ht="12.75" customHeight="1">
      <c r="A54" s="5" t="s">
        <v>33</v>
      </c>
      <c r="B54" s="5"/>
      <c r="C54" s="34" t="s">
        <v>13</v>
      </c>
      <c r="D54" s="5"/>
      <c r="E54" s="21" t="s">
        <v>128</v>
      </c>
      <c r="F54" s="5"/>
      <c r="G54" s="5"/>
      <c r="H54" s="5"/>
      <c r="I54" s="35">
        <f>0+I55</f>
      </c>
    </row>
    <row r="55" spans="1:16" ht="12.75" customHeight="1">
      <c r="A55" s="19" t="s">
        <v>35</v>
      </c>
      <c r="B55" s="23" t="s">
        <v>129</v>
      </c>
      <c r="C55" s="23" t="s">
        <v>130</v>
      </c>
      <c r="D55" s="19" t="s">
        <v>37</v>
      </c>
      <c r="E55" s="24" t="s">
        <v>131</v>
      </c>
      <c r="F55" s="25" t="s">
        <v>91</v>
      </c>
      <c r="G55" s="26">
        <v>33</v>
      </c>
      <c r="H55" s="27">
        <v>0</v>
      </c>
      <c r="I55" s="27">
        <f>ROUND(ROUND(H55,2)*ROUND(G55,3),2)</f>
      </c>
      <c r="O55">
        <f>(I55*21)/100</f>
      </c>
      <c r="P55" t="s">
        <v>13</v>
      </c>
    </row>
    <row r="56" spans="1:5" ht="12.75" customHeight="1">
      <c r="A56" s="28" t="s">
        <v>40</v>
      </c>
      <c r="E56" s="29" t="s">
        <v>37</v>
      </c>
    </row>
    <row r="57" spans="1:5" ht="25.5" customHeight="1">
      <c r="A57" s="30" t="s">
        <v>42</v>
      </c>
      <c r="E57" s="31" t="s">
        <v>132</v>
      </c>
    </row>
    <row r="58" spans="1:5" ht="25.5" customHeight="1">
      <c r="A58" t="s">
        <v>44</v>
      </c>
      <c r="E58" s="29" t="s">
        <v>133</v>
      </c>
    </row>
    <row r="59" spans="1:9" ht="12.75" customHeight="1">
      <c r="A59" s="5" t="s">
        <v>33</v>
      </c>
      <c r="B59" s="5"/>
      <c r="C59" s="34" t="s">
        <v>25</v>
      </c>
      <c r="D59" s="5"/>
      <c r="E59" s="21" t="s">
        <v>134</v>
      </c>
      <c r="F59" s="5"/>
      <c r="G59" s="5"/>
      <c r="H59" s="5"/>
      <c r="I59" s="35">
        <f>0+I60+I64+I68+I72+I76+I80+I84</f>
      </c>
    </row>
    <row r="60" spans="1:16" ht="12.75" customHeight="1">
      <c r="A60" s="19" t="s">
        <v>35</v>
      </c>
      <c r="B60" s="23" t="s">
        <v>135</v>
      </c>
      <c r="C60" s="23" t="s">
        <v>136</v>
      </c>
      <c r="D60" s="19" t="s">
        <v>37</v>
      </c>
      <c r="E60" s="24" t="s">
        <v>137</v>
      </c>
      <c r="F60" s="25" t="s">
        <v>91</v>
      </c>
      <c r="G60" s="26">
        <v>62.888</v>
      </c>
      <c r="H60" s="27">
        <v>0</v>
      </c>
      <c r="I60" s="27">
        <f>ROUND(ROUND(H60,2)*ROUND(G60,3),2)</f>
      </c>
      <c r="O60">
        <f>(I60*21)/100</f>
      </c>
      <c r="P60" t="s">
        <v>13</v>
      </c>
    </row>
    <row r="61" spans="1:5" ht="12.75" customHeight="1">
      <c r="A61" s="28" t="s">
        <v>40</v>
      </c>
      <c r="E61" s="29" t="s">
        <v>37</v>
      </c>
    </row>
    <row r="62" spans="1:5" ht="12.75" customHeight="1">
      <c r="A62" s="30" t="s">
        <v>42</v>
      </c>
      <c r="E62" s="31" t="s">
        <v>138</v>
      </c>
    </row>
    <row r="63" spans="1:5" ht="51" customHeight="1">
      <c r="A63" t="s">
        <v>44</v>
      </c>
      <c r="E63" s="29" t="s">
        <v>139</v>
      </c>
    </row>
    <row r="64" spans="1:16" ht="12.75" customHeight="1">
      <c r="A64" s="19" t="s">
        <v>35</v>
      </c>
      <c r="B64" s="23" t="s">
        <v>140</v>
      </c>
      <c r="C64" s="23" t="s">
        <v>141</v>
      </c>
      <c r="D64" s="19" t="s">
        <v>37</v>
      </c>
      <c r="E64" s="24" t="s">
        <v>142</v>
      </c>
      <c r="F64" s="25" t="s">
        <v>91</v>
      </c>
      <c r="G64" s="26">
        <v>110.5</v>
      </c>
      <c r="H64" s="27">
        <v>0</v>
      </c>
      <c r="I64" s="27">
        <f>ROUND(ROUND(H64,2)*ROUND(G64,3),2)</f>
      </c>
      <c r="O64">
        <f>(I64*21)/100</f>
      </c>
      <c r="P64" t="s">
        <v>13</v>
      </c>
    </row>
    <row r="65" spans="1:5" ht="12.75" customHeight="1">
      <c r="A65" s="28" t="s">
        <v>40</v>
      </c>
      <c r="E65" s="29" t="s">
        <v>37</v>
      </c>
    </row>
    <row r="66" spans="1:5" ht="12.75" customHeight="1">
      <c r="A66" s="30" t="s">
        <v>42</v>
      </c>
      <c r="E66" s="31" t="s">
        <v>143</v>
      </c>
    </row>
    <row r="67" spans="1:5" ht="51" customHeight="1">
      <c r="A67" t="s">
        <v>44</v>
      </c>
      <c r="E67" s="29" t="s">
        <v>139</v>
      </c>
    </row>
    <row r="68" spans="1:16" ht="12.75" customHeight="1">
      <c r="A68" s="19" t="s">
        <v>35</v>
      </c>
      <c r="B68" s="23" t="s">
        <v>144</v>
      </c>
      <c r="C68" s="23" t="s">
        <v>145</v>
      </c>
      <c r="D68" s="19" t="s">
        <v>37</v>
      </c>
      <c r="E68" s="24" t="s">
        <v>146</v>
      </c>
      <c r="F68" s="25" t="s">
        <v>91</v>
      </c>
      <c r="G68" s="26">
        <v>29.523</v>
      </c>
      <c r="H68" s="27">
        <v>0</v>
      </c>
      <c r="I68" s="27">
        <f>ROUND(ROUND(H68,2)*ROUND(G68,3),2)</f>
      </c>
      <c r="O68">
        <f>(I68*21)/100</f>
      </c>
      <c r="P68" t="s">
        <v>13</v>
      </c>
    </row>
    <row r="69" spans="1:5" ht="12.75" customHeight="1">
      <c r="A69" s="28" t="s">
        <v>40</v>
      </c>
      <c r="E69" s="29" t="s">
        <v>37</v>
      </c>
    </row>
    <row r="70" spans="1:5" ht="12.75" customHeight="1">
      <c r="A70" s="30" t="s">
        <v>42</v>
      </c>
      <c r="E70" s="31" t="s">
        <v>147</v>
      </c>
    </row>
    <row r="71" spans="1:5" ht="76.5" customHeight="1">
      <c r="A71" t="s">
        <v>44</v>
      </c>
      <c r="E71" s="29" t="s">
        <v>148</v>
      </c>
    </row>
    <row r="72" spans="1:16" ht="12.75" customHeight="1">
      <c r="A72" s="19" t="s">
        <v>35</v>
      </c>
      <c r="B72" s="23" t="s">
        <v>149</v>
      </c>
      <c r="C72" s="23" t="s">
        <v>150</v>
      </c>
      <c r="D72" s="19" t="s">
        <v>37</v>
      </c>
      <c r="E72" s="24" t="s">
        <v>151</v>
      </c>
      <c r="F72" s="25" t="s">
        <v>48</v>
      </c>
      <c r="G72" s="26">
        <v>396.251</v>
      </c>
      <c r="H72" s="27">
        <v>0</v>
      </c>
      <c r="I72" s="27">
        <f>ROUND(ROUND(H72,2)*ROUND(G72,3),2)</f>
      </c>
      <c r="O72">
        <f>(I72*21)/100</f>
      </c>
      <c r="P72" t="s">
        <v>13</v>
      </c>
    </row>
    <row r="73" spans="1:5" ht="12.75" customHeight="1">
      <c r="A73" s="28" t="s">
        <v>40</v>
      </c>
      <c r="E73" s="29" t="s">
        <v>37</v>
      </c>
    </row>
    <row r="74" spans="1:5" ht="12.75" customHeight="1">
      <c r="A74" s="30" t="s">
        <v>42</v>
      </c>
      <c r="E74" s="31" t="s">
        <v>152</v>
      </c>
    </row>
    <row r="75" spans="1:5" ht="51" customHeight="1">
      <c r="A75" t="s">
        <v>44</v>
      </c>
      <c r="E75" s="29" t="s">
        <v>153</v>
      </c>
    </row>
    <row r="76" spans="1:16" ht="12.75" customHeight="1">
      <c r="A76" s="19" t="s">
        <v>35</v>
      </c>
      <c r="B76" s="23" t="s">
        <v>154</v>
      </c>
      <c r="C76" s="23" t="s">
        <v>155</v>
      </c>
      <c r="D76" s="19" t="s">
        <v>37</v>
      </c>
      <c r="E76" s="24" t="s">
        <v>156</v>
      </c>
      <c r="F76" s="25" t="s">
        <v>48</v>
      </c>
      <c r="G76" s="26">
        <v>382.149</v>
      </c>
      <c r="H76" s="27">
        <v>0</v>
      </c>
      <c r="I76" s="27">
        <f>ROUND(ROUND(H76,2)*ROUND(G76,3),2)</f>
      </c>
      <c r="O76">
        <f>(I76*21)/100</f>
      </c>
      <c r="P76" t="s">
        <v>13</v>
      </c>
    </row>
    <row r="77" spans="1:5" ht="12.75" customHeight="1">
      <c r="A77" s="28" t="s">
        <v>40</v>
      </c>
      <c r="E77" s="29" t="s">
        <v>37</v>
      </c>
    </row>
    <row r="78" spans="1:5" ht="12.75" customHeight="1">
      <c r="A78" s="30" t="s">
        <v>42</v>
      </c>
      <c r="E78" s="31" t="s">
        <v>157</v>
      </c>
    </row>
    <row r="79" spans="1:5" ht="51" customHeight="1">
      <c r="A79" t="s">
        <v>44</v>
      </c>
      <c r="E79" s="29" t="s">
        <v>153</v>
      </c>
    </row>
    <row r="80" spans="1:16" ht="12.75" customHeight="1">
      <c r="A80" s="19" t="s">
        <v>35</v>
      </c>
      <c r="B80" s="23" t="s">
        <v>158</v>
      </c>
      <c r="C80" s="23" t="s">
        <v>159</v>
      </c>
      <c r="D80" s="19" t="s">
        <v>37</v>
      </c>
      <c r="E80" s="24" t="s">
        <v>160</v>
      </c>
      <c r="F80" s="25" t="s">
        <v>91</v>
      </c>
      <c r="G80" s="26">
        <v>14.949</v>
      </c>
      <c r="H80" s="27">
        <v>0</v>
      </c>
      <c r="I80" s="27">
        <f>ROUND(ROUND(H80,2)*ROUND(G80,3),2)</f>
      </c>
      <c r="O80">
        <f>(I80*21)/100</f>
      </c>
      <c r="P80" t="s">
        <v>13</v>
      </c>
    </row>
    <row r="81" spans="1:5" ht="12.75" customHeight="1">
      <c r="A81" s="28" t="s">
        <v>40</v>
      </c>
      <c r="E81" s="29" t="s">
        <v>37</v>
      </c>
    </row>
    <row r="82" spans="1:5" ht="25.5" customHeight="1">
      <c r="A82" s="30" t="s">
        <v>42</v>
      </c>
      <c r="E82" s="31" t="s">
        <v>161</v>
      </c>
    </row>
    <row r="83" spans="1:5" ht="89.25" customHeight="1">
      <c r="A83" t="s">
        <v>44</v>
      </c>
      <c r="E83" s="29" t="s">
        <v>162</v>
      </c>
    </row>
    <row r="84" spans="1:16" ht="12.75" customHeight="1">
      <c r="A84" s="19" t="s">
        <v>35</v>
      </c>
      <c r="B84" s="23" t="s">
        <v>163</v>
      </c>
      <c r="C84" s="23" t="s">
        <v>164</v>
      </c>
      <c r="D84" s="19" t="s">
        <v>37</v>
      </c>
      <c r="E84" s="24" t="s">
        <v>165</v>
      </c>
      <c r="F84" s="25" t="s">
        <v>91</v>
      </c>
      <c r="G84" s="26">
        <v>30.572</v>
      </c>
      <c r="H84" s="27">
        <v>0</v>
      </c>
      <c r="I84" s="27">
        <f>ROUND(ROUND(H84,2)*ROUND(G84,3),2)</f>
      </c>
      <c r="O84">
        <f>(I84*21)/100</f>
      </c>
      <c r="P84" t="s">
        <v>13</v>
      </c>
    </row>
    <row r="85" spans="1:5" ht="12.75" customHeight="1">
      <c r="A85" s="28" t="s">
        <v>40</v>
      </c>
      <c r="E85" s="29" t="s">
        <v>37</v>
      </c>
    </row>
    <row r="86" spans="1:5" ht="25.5" customHeight="1">
      <c r="A86" s="30" t="s">
        <v>42</v>
      </c>
      <c r="E86" s="31" t="s">
        <v>166</v>
      </c>
    </row>
    <row r="87" spans="1:5" ht="89.25" customHeight="1">
      <c r="A87" t="s">
        <v>44</v>
      </c>
      <c r="E87" s="29" t="s">
        <v>162</v>
      </c>
    </row>
    <row r="88" spans="1:9" ht="12.75" customHeight="1">
      <c r="A88" s="5" t="s">
        <v>33</v>
      </c>
      <c r="B88" s="5"/>
      <c r="C88" s="34" t="s">
        <v>30</v>
      </c>
      <c r="D88" s="5"/>
      <c r="E88" s="21" t="s">
        <v>167</v>
      </c>
      <c r="F88" s="5"/>
      <c r="G88" s="5"/>
      <c r="H88" s="5"/>
      <c r="I88" s="35">
        <f>0+I89+I93+I97+I101+I105</f>
      </c>
    </row>
    <row r="89" spans="1:16" ht="12.75" customHeight="1">
      <c r="A89" s="19" t="s">
        <v>35</v>
      </c>
      <c r="B89" s="23" t="s">
        <v>168</v>
      </c>
      <c r="C89" s="23" t="s">
        <v>169</v>
      </c>
      <c r="D89" s="19" t="s">
        <v>37</v>
      </c>
      <c r="E89" s="24" t="s">
        <v>170</v>
      </c>
      <c r="F89" s="25" t="s">
        <v>109</v>
      </c>
      <c r="G89" s="26">
        <v>80</v>
      </c>
      <c r="H89" s="27">
        <v>0</v>
      </c>
      <c r="I89" s="27">
        <f>ROUND(ROUND(H89,2)*ROUND(G89,3),2)</f>
      </c>
      <c r="O89">
        <f>(I89*21)/100</f>
      </c>
      <c r="P89" t="s">
        <v>13</v>
      </c>
    </row>
    <row r="90" spans="1:5" ht="12.75" customHeight="1">
      <c r="A90" s="28" t="s">
        <v>40</v>
      </c>
      <c r="E90" s="29" t="s">
        <v>37</v>
      </c>
    </row>
    <row r="91" spans="1:5" ht="25.5" customHeight="1">
      <c r="A91" s="30" t="s">
        <v>42</v>
      </c>
      <c r="E91" s="31" t="s">
        <v>171</v>
      </c>
    </row>
    <row r="92" spans="1:5" ht="89.25" customHeight="1">
      <c r="A92" t="s">
        <v>44</v>
      </c>
      <c r="E92" s="29" t="s">
        <v>172</v>
      </c>
    </row>
    <row r="93" spans="1:16" ht="12.75" customHeight="1">
      <c r="A93" s="19" t="s">
        <v>35</v>
      </c>
      <c r="B93" s="23" t="s">
        <v>173</v>
      </c>
      <c r="C93" s="23" t="s">
        <v>174</v>
      </c>
      <c r="D93" s="19" t="s">
        <v>37</v>
      </c>
      <c r="E93" s="24" t="s">
        <v>175</v>
      </c>
      <c r="F93" s="25" t="s">
        <v>176</v>
      </c>
      <c r="G93" s="26">
        <v>4</v>
      </c>
      <c r="H93" s="27">
        <v>0</v>
      </c>
      <c r="I93" s="27">
        <f>ROUND(ROUND(H93,2)*ROUND(G93,3),2)</f>
      </c>
      <c r="O93">
        <f>(I93*21)/100</f>
      </c>
      <c r="P93" t="s">
        <v>13</v>
      </c>
    </row>
    <row r="94" spans="1:5" ht="12.75" customHeight="1">
      <c r="A94" s="28" t="s">
        <v>40</v>
      </c>
      <c r="E94" s="29" t="s">
        <v>37</v>
      </c>
    </row>
    <row r="95" spans="1:5" ht="25.5" customHeight="1">
      <c r="A95" s="30" t="s">
        <v>42</v>
      </c>
      <c r="E95" s="31" t="s">
        <v>177</v>
      </c>
    </row>
    <row r="96" spans="1:5" ht="25.5" customHeight="1">
      <c r="A96" t="s">
        <v>44</v>
      </c>
      <c r="E96" s="29" t="s">
        <v>178</v>
      </c>
    </row>
    <row r="97" spans="1:16" ht="12.75" customHeight="1">
      <c r="A97" s="19" t="s">
        <v>35</v>
      </c>
      <c r="B97" s="23" t="s">
        <v>179</v>
      </c>
      <c r="C97" s="23" t="s">
        <v>180</v>
      </c>
      <c r="D97" s="19" t="s">
        <v>37</v>
      </c>
      <c r="E97" s="24" t="s">
        <v>181</v>
      </c>
      <c r="F97" s="25" t="s">
        <v>48</v>
      </c>
      <c r="G97" s="26">
        <v>16.375</v>
      </c>
      <c r="H97" s="27">
        <v>0</v>
      </c>
      <c r="I97" s="27">
        <f>ROUND(ROUND(H97,2)*ROUND(G97,3),2)</f>
      </c>
      <c r="O97">
        <f>(I97*21)/100</f>
      </c>
      <c r="P97" t="s">
        <v>13</v>
      </c>
    </row>
    <row r="98" spans="1:5" ht="12.75" customHeight="1">
      <c r="A98" s="28" t="s">
        <v>40</v>
      </c>
      <c r="E98" s="29" t="s">
        <v>37</v>
      </c>
    </row>
    <row r="99" spans="1:5" ht="12.75" customHeight="1">
      <c r="A99" s="30" t="s">
        <v>42</v>
      </c>
      <c r="E99" s="31" t="s">
        <v>182</v>
      </c>
    </row>
    <row r="100" spans="1:5" ht="38.25" customHeight="1">
      <c r="A100" t="s">
        <v>44</v>
      </c>
      <c r="E100" s="29" t="s">
        <v>183</v>
      </c>
    </row>
    <row r="101" spans="1:16" ht="12.75" customHeight="1">
      <c r="A101" s="19" t="s">
        <v>35</v>
      </c>
      <c r="B101" s="23" t="s">
        <v>184</v>
      </c>
      <c r="C101" s="23" t="s">
        <v>185</v>
      </c>
      <c r="D101" s="19" t="s">
        <v>37</v>
      </c>
      <c r="E101" s="24" t="s">
        <v>186</v>
      </c>
      <c r="F101" s="25" t="s">
        <v>48</v>
      </c>
      <c r="G101" s="26">
        <v>16.375</v>
      </c>
      <c r="H101" s="27">
        <v>0</v>
      </c>
      <c r="I101" s="27">
        <f>ROUND(ROUND(H101,2)*ROUND(G101,3),2)</f>
      </c>
      <c r="O101">
        <f>(I101*21)/100</f>
      </c>
      <c r="P101" t="s">
        <v>13</v>
      </c>
    </row>
    <row r="102" spans="1:5" ht="12.75" customHeight="1">
      <c r="A102" s="28" t="s">
        <v>40</v>
      </c>
      <c r="E102" s="29" t="s">
        <v>37</v>
      </c>
    </row>
    <row r="103" spans="1:5" ht="12.75" customHeight="1">
      <c r="A103" s="30" t="s">
        <v>42</v>
      </c>
      <c r="E103" s="31" t="s">
        <v>182</v>
      </c>
    </row>
    <row r="104" spans="1:5" ht="38.25" customHeight="1">
      <c r="A104" t="s">
        <v>44</v>
      </c>
      <c r="E104" s="29" t="s">
        <v>183</v>
      </c>
    </row>
    <row r="105" spans="1:16" ht="12.75" customHeight="1">
      <c r="A105" s="19" t="s">
        <v>35</v>
      </c>
      <c r="B105" s="23" t="s">
        <v>187</v>
      </c>
      <c r="C105" s="23" t="s">
        <v>188</v>
      </c>
      <c r="D105" s="19" t="s">
        <v>37</v>
      </c>
      <c r="E105" s="24" t="s">
        <v>189</v>
      </c>
      <c r="F105" s="25" t="s">
        <v>91</v>
      </c>
      <c r="G105" s="26">
        <v>0.006</v>
      </c>
      <c r="H105" s="27">
        <v>0</v>
      </c>
      <c r="I105" s="27">
        <f>ROUND(ROUND(H105,2)*ROUND(G105,3),2)</f>
      </c>
      <c r="O105">
        <f>(I105*21)/100</f>
      </c>
      <c r="P105" t="s">
        <v>13</v>
      </c>
    </row>
    <row r="106" spans="1:5" ht="12.75" customHeight="1">
      <c r="A106" s="28" t="s">
        <v>40</v>
      </c>
      <c r="E106" s="29" t="s">
        <v>37</v>
      </c>
    </row>
    <row r="107" spans="1:5" ht="12.75" customHeight="1">
      <c r="A107" s="30" t="s">
        <v>42</v>
      </c>
      <c r="E107" s="31" t="s">
        <v>190</v>
      </c>
    </row>
    <row r="108" spans="1:5" ht="25.5" customHeight="1">
      <c r="A108" t="s">
        <v>44</v>
      </c>
      <c r="E108" s="29" t="s">
        <v>191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192</v>
      </c>
      <c r="I3" s="36">
        <f>0+I8+I21+I66+I71+I88+I117+I142+I151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192</v>
      </c>
      <c r="D4" s="5"/>
      <c r="E4" s="14" t="s">
        <v>193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9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0+I9+I13+I17</f>
      </c>
    </row>
    <row r="9" spans="1:16" ht="12.75" customHeight="1">
      <c r="A9" s="19" t="s">
        <v>35</v>
      </c>
      <c r="B9" s="23" t="s">
        <v>19</v>
      </c>
      <c r="C9" s="23" t="s">
        <v>79</v>
      </c>
      <c r="D9" s="19" t="s">
        <v>80</v>
      </c>
      <c r="E9" s="24" t="s">
        <v>81</v>
      </c>
      <c r="F9" s="25" t="s">
        <v>82</v>
      </c>
      <c r="G9" s="26">
        <v>721.326</v>
      </c>
      <c r="H9" s="27">
        <v>0</v>
      </c>
      <c r="I9" s="27">
        <f>ROUND(ROUND(H9,2)*ROUND(G9,3),2)</f>
      </c>
      <c r="O9">
        <f>(I9*21)/100</f>
      </c>
      <c r="P9" t="s">
        <v>13</v>
      </c>
    </row>
    <row r="10" spans="1:5" ht="12.75" customHeight="1">
      <c r="A10" s="28" t="s">
        <v>40</v>
      </c>
      <c r="E10" s="29" t="s">
        <v>83</v>
      </c>
    </row>
    <row r="11" spans="1:5" ht="25.5" customHeight="1">
      <c r="A11" s="30" t="s">
        <v>42</v>
      </c>
      <c r="E11" s="31" t="s">
        <v>194</v>
      </c>
    </row>
    <row r="12" spans="1:5" ht="12.75" customHeight="1">
      <c r="A12" t="s">
        <v>44</v>
      </c>
      <c r="E12" s="29" t="s">
        <v>85</v>
      </c>
    </row>
    <row r="13" spans="1:16" ht="12.75" customHeight="1">
      <c r="A13" s="19" t="s">
        <v>35</v>
      </c>
      <c r="B13" s="23" t="s">
        <v>13</v>
      </c>
      <c r="C13" s="23" t="s">
        <v>79</v>
      </c>
      <c r="D13" s="19" t="s">
        <v>195</v>
      </c>
      <c r="E13" s="24" t="s">
        <v>81</v>
      </c>
      <c r="F13" s="25" t="s">
        <v>82</v>
      </c>
      <c r="G13" s="26">
        <v>29.818</v>
      </c>
      <c r="H13" s="27">
        <v>0</v>
      </c>
      <c r="I13" s="27">
        <f>ROUND(ROUND(H13,2)*ROUND(G13,3),2)</f>
      </c>
      <c r="O13">
        <f>(I13*21)/100</f>
      </c>
      <c r="P13" t="s">
        <v>13</v>
      </c>
    </row>
    <row r="14" spans="1:5" ht="12.75" customHeight="1">
      <c r="A14" s="28" t="s">
        <v>40</v>
      </c>
      <c r="E14" s="29" t="s">
        <v>196</v>
      </c>
    </row>
    <row r="15" spans="1:5" ht="25.5" customHeight="1">
      <c r="A15" s="30" t="s">
        <v>42</v>
      </c>
      <c r="E15" s="31" t="s">
        <v>197</v>
      </c>
    </row>
    <row r="16" spans="1:5" ht="12.75" customHeight="1">
      <c r="A16" t="s">
        <v>44</v>
      </c>
      <c r="E16" s="29" t="s">
        <v>85</v>
      </c>
    </row>
    <row r="17" spans="1:16" ht="12.75" customHeight="1">
      <c r="A17" s="19" t="s">
        <v>35</v>
      </c>
      <c r="B17" s="23" t="s">
        <v>12</v>
      </c>
      <c r="C17" s="23" t="s">
        <v>79</v>
      </c>
      <c r="D17" s="19" t="s">
        <v>198</v>
      </c>
      <c r="E17" s="24" t="s">
        <v>81</v>
      </c>
      <c r="F17" s="25" t="s">
        <v>82</v>
      </c>
      <c r="G17" s="26">
        <v>0.379</v>
      </c>
      <c r="H17" s="27">
        <v>0</v>
      </c>
      <c r="I17" s="27">
        <f>ROUND(ROUND(H17,2)*ROUND(G17,3),2)</f>
      </c>
      <c r="O17">
        <f>(I17*21)/100</f>
      </c>
      <c r="P17" t="s">
        <v>13</v>
      </c>
    </row>
    <row r="18" spans="1:5" ht="12.75" customHeight="1">
      <c r="A18" s="28" t="s">
        <v>40</v>
      </c>
      <c r="E18" s="29" t="s">
        <v>199</v>
      </c>
    </row>
    <row r="19" spans="1:5" ht="25.5" customHeight="1">
      <c r="A19" s="30" t="s">
        <v>42</v>
      </c>
      <c r="E19" s="31" t="s">
        <v>200</v>
      </c>
    </row>
    <row r="20" spans="1:5" ht="12.75" customHeight="1">
      <c r="A20" t="s">
        <v>44</v>
      </c>
      <c r="E20" s="29" t="s">
        <v>85</v>
      </c>
    </row>
    <row r="21" spans="1:9" ht="12.75" customHeight="1">
      <c r="A21" s="5" t="s">
        <v>33</v>
      </c>
      <c r="B21" s="5"/>
      <c r="C21" s="34" t="s">
        <v>19</v>
      </c>
      <c r="D21" s="5"/>
      <c r="E21" s="21" t="s">
        <v>67</v>
      </c>
      <c r="F21" s="5"/>
      <c r="G21" s="5"/>
      <c r="H21" s="5"/>
      <c r="I21" s="35">
        <f>0+I22+I26+I30+I34+I38+I42+I46+I50+I54+I58+I62</f>
      </c>
    </row>
    <row r="22" spans="1:16" ht="12.75" customHeight="1">
      <c r="A22" s="19" t="s">
        <v>35</v>
      </c>
      <c r="B22" s="23" t="s">
        <v>23</v>
      </c>
      <c r="C22" s="23" t="s">
        <v>201</v>
      </c>
      <c r="D22" s="19" t="s">
        <v>37</v>
      </c>
      <c r="E22" s="24" t="s">
        <v>202</v>
      </c>
      <c r="F22" s="25" t="s">
        <v>203</v>
      </c>
      <c r="G22" s="26">
        <v>150</v>
      </c>
      <c r="H22" s="27">
        <v>0</v>
      </c>
      <c r="I22" s="27">
        <f>ROUND(ROUND(H22,2)*ROUND(G22,3),2)</f>
      </c>
      <c r="O22">
        <f>(I22*21)/100</f>
      </c>
      <c r="P22" t="s">
        <v>13</v>
      </c>
    </row>
    <row r="23" spans="1:5" ht="12.75" customHeight="1">
      <c r="A23" s="28" t="s">
        <v>40</v>
      </c>
      <c r="E23" s="29" t="s">
        <v>37</v>
      </c>
    </row>
    <row r="24" spans="1:5" ht="12.75" customHeight="1">
      <c r="A24" s="30" t="s">
        <v>42</v>
      </c>
      <c r="E24" s="31" t="s">
        <v>204</v>
      </c>
    </row>
    <row r="25" spans="1:5" ht="12.75" customHeight="1">
      <c r="A25" t="s">
        <v>44</v>
      </c>
      <c r="E25" s="29" t="s">
        <v>205</v>
      </c>
    </row>
    <row r="26" spans="1:16" ht="12.75" customHeight="1">
      <c r="A26" s="19" t="s">
        <v>35</v>
      </c>
      <c r="B26" s="23" t="s">
        <v>25</v>
      </c>
      <c r="C26" s="23" t="s">
        <v>206</v>
      </c>
      <c r="D26" s="19" t="s">
        <v>37</v>
      </c>
      <c r="E26" s="24" t="s">
        <v>207</v>
      </c>
      <c r="F26" s="25" t="s">
        <v>109</v>
      </c>
      <c r="G26" s="26">
        <v>18</v>
      </c>
      <c r="H26" s="27">
        <v>0</v>
      </c>
      <c r="I26" s="27">
        <f>ROUND(ROUND(H26,2)*ROUND(G26,3),2)</f>
      </c>
      <c r="O26">
        <f>(I26*21)/100</f>
      </c>
      <c r="P26" t="s">
        <v>13</v>
      </c>
    </row>
    <row r="27" spans="1:5" ht="12.75" customHeight="1">
      <c r="A27" s="28" t="s">
        <v>40</v>
      </c>
      <c r="E27" s="29" t="s">
        <v>37</v>
      </c>
    </row>
    <row r="28" spans="1:5" ht="12.75" customHeight="1">
      <c r="A28" s="30" t="s">
        <v>42</v>
      </c>
      <c r="E28" s="31" t="s">
        <v>208</v>
      </c>
    </row>
    <row r="29" spans="1:5" ht="12.75" customHeight="1">
      <c r="A29" t="s">
        <v>44</v>
      </c>
      <c r="E29" s="29" t="s">
        <v>209</v>
      </c>
    </row>
    <row r="30" spans="1:16" ht="12.75" customHeight="1">
      <c r="A30" s="19" t="s">
        <v>35</v>
      </c>
      <c r="B30" s="23" t="s">
        <v>27</v>
      </c>
      <c r="C30" s="23" t="s">
        <v>99</v>
      </c>
      <c r="D30" s="19" t="s">
        <v>37</v>
      </c>
      <c r="E30" s="24" t="s">
        <v>100</v>
      </c>
      <c r="F30" s="25" t="s">
        <v>91</v>
      </c>
      <c r="G30" s="26">
        <v>7.2</v>
      </c>
      <c r="H30" s="27">
        <v>0</v>
      </c>
      <c r="I30" s="27">
        <f>ROUND(ROUND(H30,2)*ROUND(G30,3),2)</f>
      </c>
      <c r="O30">
        <f>(I30*21)/100</f>
      </c>
      <c r="P30" t="s">
        <v>13</v>
      </c>
    </row>
    <row r="31" spans="1:5" ht="12.75" customHeight="1">
      <c r="A31" s="28" t="s">
        <v>40</v>
      </c>
      <c r="E31" s="29" t="s">
        <v>37</v>
      </c>
    </row>
    <row r="32" spans="1:5" ht="12.75" customHeight="1">
      <c r="A32" s="30" t="s">
        <v>42</v>
      </c>
      <c r="E32" s="31" t="s">
        <v>210</v>
      </c>
    </row>
    <row r="33" spans="1:5" ht="25.5" customHeight="1">
      <c r="A33" t="s">
        <v>44</v>
      </c>
      <c r="E33" s="29" t="s">
        <v>102</v>
      </c>
    </row>
    <row r="34" spans="1:16" ht="12.75" customHeight="1">
      <c r="A34" s="19" t="s">
        <v>35</v>
      </c>
      <c r="B34" s="23" t="s">
        <v>62</v>
      </c>
      <c r="C34" s="23" t="s">
        <v>211</v>
      </c>
      <c r="D34" s="19" t="s">
        <v>37</v>
      </c>
      <c r="E34" s="24" t="s">
        <v>212</v>
      </c>
      <c r="F34" s="25" t="s">
        <v>91</v>
      </c>
      <c r="G34" s="26">
        <v>469.043</v>
      </c>
      <c r="H34" s="27">
        <v>0</v>
      </c>
      <c r="I34" s="27">
        <f>ROUND(ROUND(H34,2)*ROUND(G34,3),2)</f>
      </c>
      <c r="O34">
        <f>(I34*21)/100</f>
      </c>
      <c r="P34" t="s">
        <v>13</v>
      </c>
    </row>
    <row r="35" spans="1:5" ht="12.75" customHeight="1">
      <c r="A35" s="28" t="s">
        <v>40</v>
      </c>
      <c r="E35" s="29" t="s">
        <v>213</v>
      </c>
    </row>
    <row r="36" spans="1:5" ht="25.5" customHeight="1">
      <c r="A36" s="30" t="s">
        <v>42</v>
      </c>
      <c r="E36" s="31" t="s">
        <v>214</v>
      </c>
    </row>
    <row r="37" spans="1:5" ht="293.25" customHeight="1">
      <c r="A37" t="s">
        <v>44</v>
      </c>
      <c r="E37" s="29" t="s">
        <v>215</v>
      </c>
    </row>
    <row r="38" spans="1:16" ht="12.75" customHeight="1">
      <c r="A38" s="19" t="s">
        <v>35</v>
      </c>
      <c r="B38" s="23" t="s">
        <v>112</v>
      </c>
      <c r="C38" s="23" t="s">
        <v>103</v>
      </c>
      <c r="D38" s="19" t="s">
        <v>37</v>
      </c>
      <c r="E38" s="24" t="s">
        <v>104</v>
      </c>
      <c r="F38" s="25" t="s">
        <v>91</v>
      </c>
      <c r="G38" s="26">
        <v>115.58</v>
      </c>
      <c r="H38" s="27">
        <v>0</v>
      </c>
      <c r="I38" s="27">
        <f>ROUND(ROUND(H38,2)*ROUND(G38,3),2)</f>
      </c>
      <c r="O38">
        <f>(I38*21)/100</f>
      </c>
      <c r="P38" t="s">
        <v>13</v>
      </c>
    </row>
    <row r="39" spans="1:5" ht="12.75" customHeight="1">
      <c r="A39" s="28" t="s">
        <v>40</v>
      </c>
      <c r="E39" s="29" t="s">
        <v>37</v>
      </c>
    </row>
    <row r="40" spans="1:5" ht="63.75" customHeight="1">
      <c r="A40" s="30" t="s">
        <v>42</v>
      </c>
      <c r="E40" s="31" t="s">
        <v>216</v>
      </c>
    </row>
    <row r="41" spans="1:5" ht="280.5" customHeight="1">
      <c r="A41" t="s">
        <v>44</v>
      </c>
      <c r="E41" s="29" t="s">
        <v>106</v>
      </c>
    </row>
    <row r="42" spans="1:16" ht="12.75" customHeight="1">
      <c r="A42" s="19" t="s">
        <v>35</v>
      </c>
      <c r="B42" s="23" t="s">
        <v>30</v>
      </c>
      <c r="C42" s="23" t="s">
        <v>217</v>
      </c>
      <c r="D42" s="19" t="s">
        <v>37</v>
      </c>
      <c r="E42" s="24" t="s">
        <v>218</v>
      </c>
      <c r="F42" s="25" t="s">
        <v>91</v>
      </c>
      <c r="G42" s="26">
        <v>108.38</v>
      </c>
      <c r="H42" s="27">
        <v>0</v>
      </c>
      <c r="I42" s="27">
        <f>ROUND(ROUND(H42,2)*ROUND(G42,3),2)</f>
      </c>
      <c r="O42">
        <f>(I42*21)/100</f>
      </c>
      <c r="P42" t="s">
        <v>13</v>
      </c>
    </row>
    <row r="43" spans="1:5" ht="12.75" customHeight="1">
      <c r="A43" s="28" t="s">
        <v>40</v>
      </c>
      <c r="E43" s="29" t="s">
        <v>37</v>
      </c>
    </row>
    <row r="44" spans="1:5" ht="25.5" customHeight="1">
      <c r="A44" s="30" t="s">
        <v>42</v>
      </c>
      <c r="E44" s="31" t="s">
        <v>219</v>
      </c>
    </row>
    <row r="45" spans="1:5" ht="191.25" customHeight="1">
      <c r="A45" t="s">
        <v>44</v>
      </c>
      <c r="E45" s="29" t="s">
        <v>220</v>
      </c>
    </row>
    <row r="46" spans="1:16" ht="12.75" customHeight="1">
      <c r="A46" s="19" t="s">
        <v>35</v>
      </c>
      <c r="B46" s="23" t="s">
        <v>32</v>
      </c>
      <c r="C46" s="23" t="s">
        <v>221</v>
      </c>
      <c r="D46" s="19" t="s">
        <v>37</v>
      </c>
      <c r="E46" s="24" t="s">
        <v>222</v>
      </c>
      <c r="F46" s="25" t="s">
        <v>91</v>
      </c>
      <c r="G46" s="26">
        <v>203.213</v>
      </c>
      <c r="H46" s="27">
        <v>0</v>
      </c>
      <c r="I46" s="27">
        <f>ROUND(ROUND(H46,2)*ROUND(G46,3),2)</f>
      </c>
      <c r="O46">
        <f>(I46*21)/100</f>
      </c>
      <c r="P46" t="s">
        <v>13</v>
      </c>
    </row>
    <row r="47" spans="1:5" ht="12.75" customHeight="1">
      <c r="A47" s="28" t="s">
        <v>40</v>
      </c>
      <c r="E47" s="29" t="s">
        <v>223</v>
      </c>
    </row>
    <row r="48" spans="1:5" ht="25.5" customHeight="1">
      <c r="A48" s="30" t="s">
        <v>42</v>
      </c>
      <c r="E48" s="31" t="s">
        <v>224</v>
      </c>
    </row>
    <row r="49" spans="1:5" ht="178.5" customHeight="1">
      <c r="A49" t="s">
        <v>44</v>
      </c>
      <c r="E49" s="29" t="s">
        <v>225</v>
      </c>
    </row>
    <row r="50" spans="1:16" ht="12.75" customHeight="1">
      <c r="A50" s="19" t="s">
        <v>35</v>
      </c>
      <c r="B50" s="23" t="s">
        <v>124</v>
      </c>
      <c r="C50" s="23" t="s">
        <v>226</v>
      </c>
      <c r="D50" s="19" t="s">
        <v>37</v>
      </c>
      <c r="E50" s="24" t="s">
        <v>227</v>
      </c>
      <c r="F50" s="25" t="s">
        <v>91</v>
      </c>
      <c r="G50" s="26">
        <v>4</v>
      </c>
      <c r="H50" s="27">
        <v>0</v>
      </c>
      <c r="I50" s="27">
        <f>ROUND(ROUND(H50,2)*ROUND(G50,3),2)</f>
      </c>
      <c r="O50">
        <f>(I50*21)/100</f>
      </c>
      <c r="P50" t="s">
        <v>13</v>
      </c>
    </row>
    <row r="51" spans="1:5" ht="12.75" customHeight="1">
      <c r="A51" s="28" t="s">
        <v>40</v>
      </c>
      <c r="E51" s="29" t="s">
        <v>37</v>
      </c>
    </row>
    <row r="52" spans="1:5" ht="12.75" customHeight="1">
      <c r="A52" s="30" t="s">
        <v>42</v>
      </c>
      <c r="E52" s="31" t="s">
        <v>228</v>
      </c>
    </row>
    <row r="53" spans="1:5" ht="229.5" customHeight="1">
      <c r="A53" t="s">
        <v>44</v>
      </c>
      <c r="E53" s="29" t="s">
        <v>229</v>
      </c>
    </row>
    <row r="54" spans="1:16" ht="12.75" customHeight="1">
      <c r="A54" s="19" t="s">
        <v>35</v>
      </c>
      <c r="B54" s="23" t="s">
        <v>129</v>
      </c>
      <c r="C54" s="23" t="s">
        <v>117</v>
      </c>
      <c r="D54" s="19" t="s">
        <v>37</v>
      </c>
      <c r="E54" s="24" t="s">
        <v>118</v>
      </c>
      <c r="F54" s="25" t="s">
        <v>91</v>
      </c>
      <c r="G54" s="26">
        <v>48</v>
      </c>
      <c r="H54" s="27">
        <v>0</v>
      </c>
      <c r="I54" s="27">
        <f>ROUND(ROUND(H54,2)*ROUND(G54,3),2)</f>
      </c>
      <c r="O54">
        <f>(I54*21)/100</f>
      </c>
      <c r="P54" t="s">
        <v>13</v>
      </c>
    </row>
    <row r="55" spans="1:5" ht="12.75" customHeight="1">
      <c r="A55" s="28" t="s">
        <v>40</v>
      </c>
      <c r="E55" s="29" t="s">
        <v>37</v>
      </c>
    </row>
    <row r="56" spans="1:5" ht="12.75" customHeight="1">
      <c r="A56" s="30" t="s">
        <v>42</v>
      </c>
      <c r="E56" s="31" t="s">
        <v>230</v>
      </c>
    </row>
    <row r="57" spans="1:5" ht="38.25" customHeight="1">
      <c r="A57" t="s">
        <v>44</v>
      </c>
      <c r="E57" s="29" t="s">
        <v>119</v>
      </c>
    </row>
    <row r="58" spans="1:16" ht="12.75" customHeight="1">
      <c r="A58" s="19" t="s">
        <v>35</v>
      </c>
      <c r="B58" s="23" t="s">
        <v>135</v>
      </c>
      <c r="C58" s="23" t="s">
        <v>120</v>
      </c>
      <c r="D58" s="19" t="s">
        <v>37</v>
      </c>
      <c r="E58" s="24" t="s">
        <v>121</v>
      </c>
      <c r="F58" s="25" t="s">
        <v>48</v>
      </c>
      <c r="G58" s="26">
        <v>48</v>
      </c>
      <c r="H58" s="27">
        <v>0</v>
      </c>
      <c r="I58" s="27">
        <f>ROUND(ROUND(H58,2)*ROUND(G58,3),2)</f>
      </c>
      <c r="O58">
        <f>(I58*21)/100</f>
      </c>
      <c r="P58" t="s">
        <v>13</v>
      </c>
    </row>
    <row r="59" spans="1:5" ht="12.75" customHeight="1">
      <c r="A59" s="28" t="s">
        <v>40</v>
      </c>
      <c r="E59" s="29" t="s">
        <v>37</v>
      </c>
    </row>
    <row r="60" spans="1:5" ht="12.75" customHeight="1">
      <c r="A60" s="30" t="s">
        <v>42</v>
      </c>
      <c r="E60" s="31" t="s">
        <v>230</v>
      </c>
    </row>
    <row r="61" spans="1:5" ht="12.75" customHeight="1">
      <c r="A61" t="s">
        <v>44</v>
      </c>
      <c r="E61" s="29" t="s">
        <v>123</v>
      </c>
    </row>
    <row r="62" spans="1:16" ht="12.75" customHeight="1">
      <c r="A62" s="19" t="s">
        <v>35</v>
      </c>
      <c r="B62" s="23" t="s">
        <v>140</v>
      </c>
      <c r="C62" s="23" t="s">
        <v>125</v>
      </c>
      <c r="D62" s="19" t="s">
        <v>37</v>
      </c>
      <c r="E62" s="24" t="s">
        <v>126</v>
      </c>
      <c r="F62" s="25" t="s">
        <v>48</v>
      </c>
      <c r="G62" s="26">
        <v>48</v>
      </c>
      <c r="H62" s="27">
        <v>0</v>
      </c>
      <c r="I62" s="27">
        <f>ROUND(ROUND(H62,2)*ROUND(G62,3),2)</f>
      </c>
      <c r="O62">
        <f>(I62*21)/100</f>
      </c>
      <c r="P62" t="s">
        <v>13</v>
      </c>
    </row>
    <row r="63" spans="1:5" ht="12.75" customHeight="1">
      <c r="A63" s="28" t="s">
        <v>40</v>
      </c>
      <c r="E63" s="29" t="s">
        <v>37</v>
      </c>
    </row>
    <row r="64" spans="1:5" ht="12.75" customHeight="1">
      <c r="A64" s="30" t="s">
        <v>42</v>
      </c>
      <c r="E64" s="31" t="s">
        <v>230</v>
      </c>
    </row>
    <row r="65" spans="1:5" ht="25.5" customHeight="1">
      <c r="A65" t="s">
        <v>44</v>
      </c>
      <c r="E65" s="29" t="s">
        <v>127</v>
      </c>
    </row>
    <row r="66" spans="1:9" ht="12.75" customHeight="1">
      <c r="A66" s="5" t="s">
        <v>33</v>
      </c>
      <c r="B66" s="5"/>
      <c r="C66" s="34" t="s">
        <v>13</v>
      </c>
      <c r="D66" s="5"/>
      <c r="E66" s="21" t="s">
        <v>128</v>
      </c>
      <c r="F66" s="5"/>
      <c r="G66" s="5"/>
      <c r="H66" s="5"/>
      <c r="I66" s="35">
        <f>0+I67</f>
      </c>
    </row>
    <row r="67" spans="1:16" ht="12.75" customHeight="1">
      <c r="A67" s="19" t="s">
        <v>35</v>
      </c>
      <c r="B67" s="23" t="s">
        <v>144</v>
      </c>
      <c r="C67" s="23" t="s">
        <v>231</v>
      </c>
      <c r="D67" s="19" t="s">
        <v>37</v>
      </c>
      <c r="E67" s="24" t="s">
        <v>232</v>
      </c>
      <c r="F67" s="25" t="s">
        <v>91</v>
      </c>
      <c r="G67" s="26">
        <v>1.17</v>
      </c>
      <c r="H67" s="27">
        <v>0</v>
      </c>
      <c r="I67" s="27">
        <f>ROUND(ROUND(H67,2)*ROUND(G67,3),2)</f>
      </c>
      <c r="O67">
        <f>(I67*21)/100</f>
      </c>
      <c r="P67" t="s">
        <v>13</v>
      </c>
    </row>
    <row r="68" spans="1:5" ht="12.75" customHeight="1">
      <c r="A68" s="28" t="s">
        <v>40</v>
      </c>
      <c r="E68" s="29" t="s">
        <v>37</v>
      </c>
    </row>
    <row r="69" spans="1:5" ht="12.75" customHeight="1">
      <c r="A69" s="30" t="s">
        <v>42</v>
      </c>
      <c r="E69" s="31" t="s">
        <v>233</v>
      </c>
    </row>
    <row r="70" spans="1:5" ht="38.25" customHeight="1">
      <c r="A70" t="s">
        <v>44</v>
      </c>
      <c r="E70" s="29" t="s">
        <v>234</v>
      </c>
    </row>
    <row r="71" spans="1:9" ht="12.75" customHeight="1">
      <c r="A71" s="5" t="s">
        <v>33</v>
      </c>
      <c r="B71" s="5"/>
      <c r="C71" s="34" t="s">
        <v>12</v>
      </c>
      <c r="D71" s="5"/>
      <c r="E71" s="21" t="s">
        <v>235</v>
      </c>
      <c r="F71" s="5"/>
      <c r="G71" s="5"/>
      <c r="H71" s="5"/>
      <c r="I71" s="35">
        <f>0+I72+I76+I80+I84</f>
      </c>
    </row>
    <row r="72" spans="1:16" ht="12.75" customHeight="1">
      <c r="A72" s="19" t="s">
        <v>35</v>
      </c>
      <c r="B72" s="23" t="s">
        <v>149</v>
      </c>
      <c r="C72" s="23" t="s">
        <v>236</v>
      </c>
      <c r="D72" s="19" t="s">
        <v>37</v>
      </c>
      <c r="E72" s="24" t="s">
        <v>237</v>
      </c>
      <c r="F72" s="25" t="s">
        <v>91</v>
      </c>
      <c r="G72" s="26">
        <v>9.798</v>
      </c>
      <c r="H72" s="27">
        <v>0</v>
      </c>
      <c r="I72" s="27">
        <f>ROUND(ROUND(H72,2)*ROUND(G72,3),2)</f>
      </c>
      <c r="O72">
        <f>(I72*21)/100</f>
      </c>
      <c r="P72" t="s">
        <v>13</v>
      </c>
    </row>
    <row r="73" spans="1:5" ht="12.75" customHeight="1">
      <c r="A73" s="28" t="s">
        <v>40</v>
      </c>
      <c r="E73" s="29" t="s">
        <v>37</v>
      </c>
    </row>
    <row r="74" spans="1:5" ht="12.75" customHeight="1">
      <c r="A74" s="30" t="s">
        <v>42</v>
      </c>
      <c r="E74" s="31" t="s">
        <v>238</v>
      </c>
    </row>
    <row r="75" spans="1:5" ht="229.5" customHeight="1">
      <c r="A75" t="s">
        <v>44</v>
      </c>
      <c r="E75" s="29" t="s">
        <v>239</v>
      </c>
    </row>
    <row r="76" spans="1:16" ht="12.75" customHeight="1">
      <c r="A76" s="19" t="s">
        <v>35</v>
      </c>
      <c r="B76" s="23" t="s">
        <v>154</v>
      </c>
      <c r="C76" s="23" t="s">
        <v>240</v>
      </c>
      <c r="D76" s="19" t="s">
        <v>37</v>
      </c>
      <c r="E76" s="24" t="s">
        <v>241</v>
      </c>
      <c r="F76" s="25" t="s">
        <v>82</v>
      </c>
      <c r="G76" s="26">
        <v>1.715</v>
      </c>
      <c r="H76" s="27">
        <v>0</v>
      </c>
      <c r="I76" s="27">
        <f>ROUND(ROUND(H76,2)*ROUND(G76,3),2)</f>
      </c>
      <c r="O76">
        <f>(I76*21)/100</f>
      </c>
      <c r="P76" t="s">
        <v>13</v>
      </c>
    </row>
    <row r="77" spans="1:5" ht="12.75" customHeight="1">
      <c r="A77" s="28" t="s">
        <v>40</v>
      </c>
      <c r="E77" s="29" t="s">
        <v>37</v>
      </c>
    </row>
    <row r="78" spans="1:5" ht="12.75" customHeight="1">
      <c r="A78" s="30" t="s">
        <v>42</v>
      </c>
      <c r="E78" s="31" t="s">
        <v>242</v>
      </c>
    </row>
    <row r="79" spans="1:5" ht="178.5" customHeight="1">
      <c r="A79" t="s">
        <v>44</v>
      </c>
      <c r="E79" s="29" t="s">
        <v>243</v>
      </c>
    </row>
    <row r="80" spans="1:16" ht="12.75" customHeight="1">
      <c r="A80" s="19" t="s">
        <v>35</v>
      </c>
      <c r="B80" s="23" t="s">
        <v>158</v>
      </c>
      <c r="C80" s="23" t="s">
        <v>244</v>
      </c>
      <c r="D80" s="19" t="s">
        <v>37</v>
      </c>
      <c r="E80" s="24" t="s">
        <v>245</v>
      </c>
      <c r="F80" s="25" t="s">
        <v>91</v>
      </c>
      <c r="G80" s="26">
        <v>66.639</v>
      </c>
      <c r="H80" s="27">
        <v>0</v>
      </c>
      <c r="I80" s="27">
        <f>ROUND(ROUND(H80,2)*ROUND(G80,3),2)</f>
      </c>
      <c r="O80">
        <f>(I80*21)/100</f>
      </c>
      <c r="P80" t="s">
        <v>13</v>
      </c>
    </row>
    <row r="81" spans="1:5" ht="12.75" customHeight="1">
      <c r="A81" s="28" t="s">
        <v>40</v>
      </c>
      <c r="E81" s="29" t="s">
        <v>37</v>
      </c>
    </row>
    <row r="82" spans="1:5" ht="51" customHeight="1">
      <c r="A82" s="30" t="s">
        <v>42</v>
      </c>
      <c r="E82" s="31" t="s">
        <v>246</v>
      </c>
    </row>
    <row r="83" spans="1:5" ht="216.75" customHeight="1">
      <c r="A83" t="s">
        <v>44</v>
      </c>
      <c r="E83" s="29" t="s">
        <v>247</v>
      </c>
    </row>
    <row r="84" spans="1:16" ht="12.75" customHeight="1">
      <c r="A84" s="19" t="s">
        <v>35</v>
      </c>
      <c r="B84" s="23" t="s">
        <v>163</v>
      </c>
      <c r="C84" s="23" t="s">
        <v>248</v>
      </c>
      <c r="D84" s="19" t="s">
        <v>37</v>
      </c>
      <c r="E84" s="24" t="s">
        <v>249</v>
      </c>
      <c r="F84" s="25" t="s">
        <v>82</v>
      </c>
      <c r="G84" s="26">
        <v>10.995</v>
      </c>
      <c r="H84" s="27">
        <v>0</v>
      </c>
      <c r="I84" s="27">
        <f>ROUND(ROUND(H84,2)*ROUND(G84,3),2)</f>
      </c>
      <c r="O84">
        <f>(I84*21)/100</f>
      </c>
      <c r="P84" t="s">
        <v>13</v>
      </c>
    </row>
    <row r="85" spans="1:5" ht="12.75" customHeight="1">
      <c r="A85" s="28" t="s">
        <v>40</v>
      </c>
      <c r="E85" s="29" t="s">
        <v>37</v>
      </c>
    </row>
    <row r="86" spans="1:5" ht="51" customHeight="1">
      <c r="A86" s="30" t="s">
        <v>42</v>
      </c>
      <c r="E86" s="31" t="s">
        <v>250</v>
      </c>
    </row>
    <row r="87" spans="1:5" ht="178.5" customHeight="1">
      <c r="A87" t="s">
        <v>44</v>
      </c>
      <c r="E87" s="29" t="s">
        <v>251</v>
      </c>
    </row>
    <row r="88" spans="1:9" ht="12.75" customHeight="1">
      <c r="A88" s="5" t="s">
        <v>33</v>
      </c>
      <c r="B88" s="5"/>
      <c r="C88" s="34" t="s">
        <v>23</v>
      </c>
      <c r="D88" s="5"/>
      <c r="E88" s="21" t="s">
        <v>252</v>
      </c>
      <c r="F88" s="5"/>
      <c r="G88" s="5"/>
      <c r="H88" s="5"/>
      <c r="I88" s="35">
        <f>0+I89+I93+I97+I101+I105+I109+I113</f>
      </c>
    </row>
    <row r="89" spans="1:16" ht="12.75" customHeight="1">
      <c r="A89" s="19" t="s">
        <v>35</v>
      </c>
      <c r="B89" s="23" t="s">
        <v>168</v>
      </c>
      <c r="C89" s="23" t="s">
        <v>253</v>
      </c>
      <c r="D89" s="19" t="s">
        <v>37</v>
      </c>
      <c r="E89" s="24" t="s">
        <v>254</v>
      </c>
      <c r="F89" s="25" t="s">
        <v>91</v>
      </c>
      <c r="G89" s="26">
        <v>0.878</v>
      </c>
      <c r="H89" s="27">
        <v>0</v>
      </c>
      <c r="I89" s="27">
        <f>ROUND(ROUND(H89,2)*ROUND(G89,3),2)</f>
      </c>
      <c r="O89">
        <f>(I89*21)/100</f>
      </c>
      <c r="P89" t="s">
        <v>13</v>
      </c>
    </row>
    <row r="90" spans="1:5" ht="12.75" customHeight="1">
      <c r="A90" s="28" t="s">
        <v>40</v>
      </c>
      <c r="E90" s="29" t="s">
        <v>37</v>
      </c>
    </row>
    <row r="91" spans="1:5" ht="12.75" customHeight="1">
      <c r="A91" s="30" t="s">
        <v>42</v>
      </c>
      <c r="E91" s="31" t="s">
        <v>255</v>
      </c>
    </row>
    <row r="92" spans="1:5" ht="153" customHeight="1">
      <c r="A92" t="s">
        <v>44</v>
      </c>
      <c r="E92" s="29" t="s">
        <v>256</v>
      </c>
    </row>
    <row r="93" spans="1:16" ht="12.75" customHeight="1">
      <c r="A93" s="19" t="s">
        <v>35</v>
      </c>
      <c r="B93" s="23" t="s">
        <v>173</v>
      </c>
      <c r="C93" s="23" t="s">
        <v>257</v>
      </c>
      <c r="D93" s="19" t="s">
        <v>37</v>
      </c>
      <c r="E93" s="24" t="s">
        <v>258</v>
      </c>
      <c r="F93" s="25" t="s">
        <v>91</v>
      </c>
      <c r="G93" s="26">
        <v>37.675</v>
      </c>
      <c r="H93" s="27">
        <v>0</v>
      </c>
      <c r="I93" s="27">
        <f>ROUND(ROUND(H93,2)*ROUND(G93,3),2)</f>
      </c>
      <c r="O93">
        <f>(I93*21)/100</f>
      </c>
      <c r="P93" t="s">
        <v>13</v>
      </c>
    </row>
    <row r="94" spans="1:5" ht="12.75" customHeight="1">
      <c r="A94" s="28" t="s">
        <v>40</v>
      </c>
      <c r="E94" s="29" t="s">
        <v>37</v>
      </c>
    </row>
    <row r="95" spans="1:5" ht="12.75" customHeight="1">
      <c r="A95" s="30" t="s">
        <v>42</v>
      </c>
      <c r="E95" s="31" t="s">
        <v>259</v>
      </c>
    </row>
    <row r="96" spans="1:5" ht="216.75" customHeight="1">
      <c r="A96" t="s">
        <v>44</v>
      </c>
      <c r="E96" s="29" t="s">
        <v>247</v>
      </c>
    </row>
    <row r="97" spans="1:16" ht="12.75" customHeight="1">
      <c r="A97" s="19" t="s">
        <v>35</v>
      </c>
      <c r="B97" s="23" t="s">
        <v>179</v>
      </c>
      <c r="C97" s="23" t="s">
        <v>260</v>
      </c>
      <c r="D97" s="19" t="s">
        <v>37</v>
      </c>
      <c r="E97" s="24" t="s">
        <v>261</v>
      </c>
      <c r="F97" s="25" t="s">
        <v>91</v>
      </c>
      <c r="G97" s="26">
        <v>16.449</v>
      </c>
      <c r="H97" s="27">
        <v>0</v>
      </c>
      <c r="I97" s="27">
        <f>ROUND(ROUND(H97,2)*ROUND(G97,3),2)</f>
      </c>
      <c r="O97">
        <f>(I97*21)/100</f>
      </c>
      <c r="P97" t="s">
        <v>13</v>
      </c>
    </row>
    <row r="98" spans="1:5" ht="12.75" customHeight="1">
      <c r="A98" s="28" t="s">
        <v>40</v>
      </c>
      <c r="E98" s="29" t="s">
        <v>37</v>
      </c>
    </row>
    <row r="99" spans="1:5" ht="51" customHeight="1">
      <c r="A99" s="30" t="s">
        <v>42</v>
      </c>
      <c r="E99" s="31" t="s">
        <v>262</v>
      </c>
    </row>
    <row r="100" spans="1:5" ht="216.75" customHeight="1">
      <c r="A100" t="s">
        <v>44</v>
      </c>
      <c r="E100" s="29" t="s">
        <v>247</v>
      </c>
    </row>
    <row r="101" spans="1:16" ht="12.75" customHeight="1">
      <c r="A101" s="19" t="s">
        <v>35</v>
      </c>
      <c r="B101" s="23" t="s">
        <v>184</v>
      </c>
      <c r="C101" s="23" t="s">
        <v>263</v>
      </c>
      <c r="D101" s="19" t="s">
        <v>37</v>
      </c>
      <c r="E101" s="24" t="s">
        <v>264</v>
      </c>
      <c r="F101" s="25" t="s">
        <v>91</v>
      </c>
      <c r="G101" s="26">
        <v>0.035</v>
      </c>
      <c r="H101" s="27">
        <v>0</v>
      </c>
      <c r="I101" s="27">
        <f>ROUND(ROUND(H101,2)*ROUND(G101,3),2)</f>
      </c>
      <c r="O101">
        <f>(I101*21)/100</f>
      </c>
      <c r="P101" t="s">
        <v>13</v>
      </c>
    </row>
    <row r="102" spans="1:5" ht="12.75" customHeight="1">
      <c r="A102" s="28" t="s">
        <v>40</v>
      </c>
      <c r="E102" s="29" t="s">
        <v>37</v>
      </c>
    </row>
    <row r="103" spans="1:5" ht="12.75" customHeight="1">
      <c r="A103" s="30" t="s">
        <v>42</v>
      </c>
      <c r="E103" s="31" t="s">
        <v>265</v>
      </c>
    </row>
    <row r="104" spans="1:5" ht="25.5" customHeight="1">
      <c r="A104" t="s">
        <v>44</v>
      </c>
      <c r="E104" s="29" t="s">
        <v>266</v>
      </c>
    </row>
    <row r="105" spans="1:16" ht="12.75" customHeight="1">
      <c r="A105" s="19" t="s">
        <v>35</v>
      </c>
      <c r="B105" s="23" t="s">
        <v>187</v>
      </c>
      <c r="C105" s="23" t="s">
        <v>267</v>
      </c>
      <c r="D105" s="19" t="s">
        <v>37</v>
      </c>
      <c r="E105" s="24" t="s">
        <v>268</v>
      </c>
      <c r="F105" s="25" t="s">
        <v>91</v>
      </c>
      <c r="G105" s="26">
        <v>0.469</v>
      </c>
      <c r="H105" s="27">
        <v>0</v>
      </c>
      <c r="I105" s="27">
        <f>ROUND(ROUND(H105,2)*ROUND(G105,3),2)</f>
      </c>
      <c r="O105">
        <f>(I105*21)/100</f>
      </c>
      <c r="P105" t="s">
        <v>13</v>
      </c>
    </row>
    <row r="106" spans="1:5" ht="12.75" customHeight="1">
      <c r="A106" s="28" t="s">
        <v>40</v>
      </c>
      <c r="E106" s="29" t="s">
        <v>37</v>
      </c>
    </row>
    <row r="107" spans="1:5" ht="12.75" customHeight="1">
      <c r="A107" s="30" t="s">
        <v>42</v>
      </c>
      <c r="E107" s="31" t="s">
        <v>269</v>
      </c>
    </row>
    <row r="108" spans="1:5" ht="38.25" customHeight="1">
      <c r="A108" t="s">
        <v>44</v>
      </c>
      <c r="E108" s="29" t="s">
        <v>270</v>
      </c>
    </row>
    <row r="109" spans="1:16" ht="12.75" customHeight="1">
      <c r="A109" s="19" t="s">
        <v>35</v>
      </c>
      <c r="B109" s="23" t="s">
        <v>271</v>
      </c>
      <c r="C109" s="23" t="s">
        <v>272</v>
      </c>
      <c r="D109" s="19" t="s">
        <v>37</v>
      </c>
      <c r="E109" s="24" t="s">
        <v>273</v>
      </c>
      <c r="F109" s="25" t="s">
        <v>91</v>
      </c>
      <c r="G109" s="26">
        <v>13.383</v>
      </c>
      <c r="H109" s="27">
        <v>0</v>
      </c>
      <c r="I109" s="27">
        <f>ROUND(ROUND(H109,2)*ROUND(G109,3),2)</f>
      </c>
      <c r="O109">
        <f>(I109*21)/100</f>
      </c>
      <c r="P109" t="s">
        <v>13</v>
      </c>
    </row>
    <row r="110" spans="1:5" ht="12.75" customHeight="1">
      <c r="A110" s="28" t="s">
        <v>40</v>
      </c>
      <c r="E110" s="29" t="s">
        <v>37</v>
      </c>
    </row>
    <row r="111" spans="1:5" ht="51" customHeight="1">
      <c r="A111" s="30" t="s">
        <v>42</v>
      </c>
      <c r="E111" s="31" t="s">
        <v>274</v>
      </c>
    </row>
    <row r="112" spans="1:5" ht="102" customHeight="1">
      <c r="A112" t="s">
        <v>44</v>
      </c>
      <c r="E112" s="29" t="s">
        <v>275</v>
      </c>
    </row>
    <row r="113" spans="1:16" ht="12.75" customHeight="1">
      <c r="A113" s="19" t="s">
        <v>35</v>
      </c>
      <c r="B113" s="23" t="s">
        <v>276</v>
      </c>
      <c r="C113" s="23" t="s">
        <v>277</v>
      </c>
      <c r="D113" s="19" t="s">
        <v>37</v>
      </c>
      <c r="E113" s="24" t="s">
        <v>278</v>
      </c>
      <c r="F113" s="25" t="s">
        <v>91</v>
      </c>
      <c r="G113" s="26">
        <v>3.36</v>
      </c>
      <c r="H113" s="27">
        <v>0</v>
      </c>
      <c r="I113" s="27">
        <f>ROUND(ROUND(H113,2)*ROUND(G113,3),2)</f>
      </c>
      <c r="O113">
        <f>(I113*21)/100</f>
      </c>
      <c r="P113" t="s">
        <v>13</v>
      </c>
    </row>
    <row r="114" spans="1:5" ht="12.75" customHeight="1">
      <c r="A114" s="28" t="s">
        <v>40</v>
      </c>
      <c r="E114" s="29" t="s">
        <v>37</v>
      </c>
    </row>
    <row r="115" spans="1:5" ht="12.75" customHeight="1">
      <c r="A115" s="30" t="s">
        <v>42</v>
      </c>
      <c r="E115" s="31" t="s">
        <v>279</v>
      </c>
    </row>
    <row r="116" spans="1:5" ht="216.75" customHeight="1">
      <c r="A116" t="s">
        <v>44</v>
      </c>
      <c r="E116" s="29" t="s">
        <v>280</v>
      </c>
    </row>
    <row r="117" spans="1:9" ht="12.75" customHeight="1">
      <c r="A117" s="5" t="s">
        <v>33</v>
      </c>
      <c r="B117" s="5"/>
      <c r="C117" s="34" t="s">
        <v>62</v>
      </c>
      <c r="D117" s="5"/>
      <c r="E117" s="21" t="s">
        <v>281</v>
      </c>
      <c r="F117" s="5"/>
      <c r="G117" s="5"/>
      <c r="H117" s="5"/>
      <c r="I117" s="35">
        <f>0+I118+I122+I126+I130+I134+I138</f>
      </c>
    </row>
    <row r="118" spans="1:16" ht="12.75" customHeight="1">
      <c r="A118" s="19" t="s">
        <v>35</v>
      </c>
      <c r="B118" s="23" t="s">
        <v>282</v>
      </c>
      <c r="C118" s="23" t="s">
        <v>283</v>
      </c>
      <c r="D118" s="19" t="s">
        <v>37</v>
      </c>
      <c r="E118" s="24" t="s">
        <v>284</v>
      </c>
      <c r="F118" s="25" t="s">
        <v>48</v>
      </c>
      <c r="G118" s="26">
        <v>183.848</v>
      </c>
      <c r="H118" s="27">
        <v>0</v>
      </c>
      <c r="I118" s="27">
        <f>ROUND(ROUND(H118,2)*ROUND(G118,3),2)</f>
      </c>
      <c r="O118">
        <f>(I118*21)/100</f>
      </c>
      <c r="P118" t="s">
        <v>13</v>
      </c>
    </row>
    <row r="119" spans="1:5" ht="12.75" customHeight="1">
      <c r="A119" s="28" t="s">
        <v>40</v>
      </c>
      <c r="E119" s="29" t="s">
        <v>37</v>
      </c>
    </row>
    <row r="120" spans="1:5" ht="38.25" customHeight="1">
      <c r="A120" s="30" t="s">
        <v>42</v>
      </c>
      <c r="E120" s="31" t="s">
        <v>285</v>
      </c>
    </row>
    <row r="121" spans="1:5" ht="140.25" customHeight="1">
      <c r="A121" t="s">
        <v>44</v>
      </c>
      <c r="E121" s="29" t="s">
        <v>286</v>
      </c>
    </row>
    <row r="122" spans="1:16" ht="12.75" customHeight="1">
      <c r="A122" s="19" t="s">
        <v>35</v>
      </c>
      <c r="B122" s="23" t="s">
        <v>287</v>
      </c>
      <c r="C122" s="23" t="s">
        <v>288</v>
      </c>
      <c r="D122" s="19" t="s">
        <v>37</v>
      </c>
      <c r="E122" s="24" t="s">
        <v>289</v>
      </c>
      <c r="F122" s="25" t="s">
        <v>48</v>
      </c>
      <c r="G122" s="26">
        <v>45.5</v>
      </c>
      <c r="H122" s="27">
        <v>0</v>
      </c>
      <c r="I122" s="27">
        <f>ROUND(ROUND(H122,2)*ROUND(G122,3),2)</f>
      </c>
      <c r="O122">
        <f>(I122*21)/100</f>
      </c>
      <c r="P122" t="s">
        <v>13</v>
      </c>
    </row>
    <row r="123" spans="1:5" ht="12.75" customHeight="1">
      <c r="A123" s="28" t="s">
        <v>40</v>
      </c>
      <c r="E123" s="29" t="s">
        <v>37</v>
      </c>
    </row>
    <row r="124" spans="1:5" ht="12.75" customHeight="1">
      <c r="A124" s="30" t="s">
        <v>42</v>
      </c>
      <c r="E124" s="31" t="s">
        <v>290</v>
      </c>
    </row>
    <row r="125" spans="1:5" ht="140.25" customHeight="1">
      <c r="A125" t="s">
        <v>44</v>
      </c>
      <c r="E125" s="29" t="s">
        <v>286</v>
      </c>
    </row>
    <row r="126" spans="1:16" ht="12.75" customHeight="1">
      <c r="A126" s="19" t="s">
        <v>35</v>
      </c>
      <c r="B126" s="23" t="s">
        <v>291</v>
      </c>
      <c r="C126" s="23" t="s">
        <v>292</v>
      </c>
      <c r="D126" s="19" t="s">
        <v>37</v>
      </c>
      <c r="E126" s="24" t="s">
        <v>293</v>
      </c>
      <c r="F126" s="25" t="s">
        <v>48</v>
      </c>
      <c r="G126" s="26">
        <v>82.5</v>
      </c>
      <c r="H126" s="27">
        <v>0</v>
      </c>
      <c r="I126" s="27">
        <f>ROUND(ROUND(H126,2)*ROUND(G126,3),2)</f>
      </c>
      <c r="O126">
        <f>(I126*21)/100</f>
      </c>
      <c r="P126" t="s">
        <v>13</v>
      </c>
    </row>
    <row r="127" spans="1:5" ht="12.75" customHeight="1">
      <c r="A127" s="28" t="s">
        <v>40</v>
      </c>
      <c r="E127" s="29" t="s">
        <v>37</v>
      </c>
    </row>
    <row r="128" spans="1:5" ht="12.75" customHeight="1">
      <c r="A128" s="30" t="s">
        <v>42</v>
      </c>
      <c r="E128" s="31" t="s">
        <v>294</v>
      </c>
    </row>
    <row r="129" spans="1:5" ht="153" customHeight="1">
      <c r="A129" t="s">
        <v>44</v>
      </c>
      <c r="E129" s="29" t="s">
        <v>295</v>
      </c>
    </row>
    <row r="130" spans="1:16" ht="12.75" customHeight="1">
      <c r="A130" s="19" t="s">
        <v>35</v>
      </c>
      <c r="B130" s="23" t="s">
        <v>296</v>
      </c>
      <c r="C130" s="23" t="s">
        <v>297</v>
      </c>
      <c r="D130" s="19" t="s">
        <v>37</v>
      </c>
      <c r="E130" s="24" t="s">
        <v>298</v>
      </c>
      <c r="F130" s="25" t="s">
        <v>48</v>
      </c>
      <c r="G130" s="26">
        <v>35.351</v>
      </c>
      <c r="H130" s="27">
        <v>0</v>
      </c>
      <c r="I130" s="27">
        <f>ROUND(ROUND(H130,2)*ROUND(G130,3),2)</f>
      </c>
      <c r="O130">
        <f>(I130*21)/100</f>
      </c>
      <c r="P130" t="s">
        <v>13</v>
      </c>
    </row>
    <row r="131" spans="1:5" ht="12.75" customHeight="1">
      <c r="A131" s="28" t="s">
        <v>40</v>
      </c>
      <c r="E131" s="29" t="s">
        <v>37</v>
      </c>
    </row>
    <row r="132" spans="1:5" ht="25.5" customHeight="1">
      <c r="A132" s="30" t="s">
        <v>42</v>
      </c>
      <c r="E132" s="31" t="s">
        <v>299</v>
      </c>
    </row>
    <row r="133" spans="1:5" ht="38.25" customHeight="1">
      <c r="A133" t="s">
        <v>44</v>
      </c>
      <c r="E133" s="29" t="s">
        <v>300</v>
      </c>
    </row>
    <row r="134" spans="1:16" ht="12.75" customHeight="1">
      <c r="A134" s="19" t="s">
        <v>35</v>
      </c>
      <c r="B134" s="23" t="s">
        <v>301</v>
      </c>
      <c r="C134" s="23" t="s">
        <v>302</v>
      </c>
      <c r="D134" s="19" t="s">
        <v>37</v>
      </c>
      <c r="E134" s="24" t="s">
        <v>303</v>
      </c>
      <c r="F134" s="25" t="s">
        <v>48</v>
      </c>
      <c r="G134" s="26">
        <v>100.183</v>
      </c>
      <c r="H134" s="27">
        <v>0</v>
      </c>
      <c r="I134" s="27">
        <f>ROUND(ROUND(H134,2)*ROUND(G134,3),2)</f>
      </c>
      <c r="O134">
        <f>(I134*21)/100</f>
      </c>
      <c r="P134" t="s">
        <v>13</v>
      </c>
    </row>
    <row r="135" spans="1:5" ht="12.75" customHeight="1">
      <c r="A135" s="28" t="s">
        <v>40</v>
      </c>
      <c r="E135" s="29" t="s">
        <v>37</v>
      </c>
    </row>
    <row r="136" spans="1:5" ht="38.25" customHeight="1">
      <c r="A136" s="30" t="s">
        <v>42</v>
      </c>
      <c r="E136" s="31" t="s">
        <v>304</v>
      </c>
    </row>
    <row r="137" spans="1:5" ht="38.25" customHeight="1">
      <c r="A137" t="s">
        <v>44</v>
      </c>
      <c r="E137" s="29" t="s">
        <v>305</v>
      </c>
    </row>
    <row r="138" spans="1:16" ht="12.75" customHeight="1">
      <c r="A138" s="19" t="s">
        <v>35</v>
      </c>
      <c r="B138" s="23" t="s">
        <v>306</v>
      </c>
      <c r="C138" s="23" t="s">
        <v>307</v>
      </c>
      <c r="D138" s="19" t="s">
        <v>37</v>
      </c>
      <c r="E138" s="24" t="s">
        <v>308</v>
      </c>
      <c r="F138" s="25" t="s">
        <v>48</v>
      </c>
      <c r="G138" s="26">
        <v>8.28</v>
      </c>
      <c r="H138" s="27">
        <v>0</v>
      </c>
      <c r="I138" s="27">
        <f>ROUND(ROUND(H138,2)*ROUND(G138,3),2)</f>
      </c>
      <c r="O138">
        <f>(I138*21)/100</f>
      </c>
      <c r="P138" t="s">
        <v>13</v>
      </c>
    </row>
    <row r="139" spans="1:5" ht="12.75" customHeight="1">
      <c r="A139" s="28" t="s">
        <v>40</v>
      </c>
      <c r="E139" s="29" t="s">
        <v>37</v>
      </c>
    </row>
    <row r="140" spans="1:5" ht="25.5" customHeight="1">
      <c r="A140" s="30" t="s">
        <v>42</v>
      </c>
      <c r="E140" s="31" t="s">
        <v>309</v>
      </c>
    </row>
    <row r="141" spans="1:5" ht="12.75" customHeight="1">
      <c r="A141" t="s">
        <v>44</v>
      </c>
      <c r="E141" s="29" t="s">
        <v>310</v>
      </c>
    </row>
    <row r="142" spans="1:9" ht="12.75" customHeight="1">
      <c r="A142" s="5" t="s">
        <v>33</v>
      </c>
      <c r="B142" s="5"/>
      <c r="C142" s="34" t="s">
        <v>112</v>
      </c>
      <c r="D142" s="5"/>
      <c r="E142" s="21" t="s">
        <v>311</v>
      </c>
      <c r="F142" s="5"/>
      <c r="G142" s="5"/>
      <c r="H142" s="5"/>
      <c r="I142" s="35">
        <f>0+I143+I147</f>
      </c>
    </row>
    <row r="143" spans="1:16" ht="12.75" customHeight="1">
      <c r="A143" s="19" t="s">
        <v>35</v>
      </c>
      <c r="B143" s="23" t="s">
        <v>312</v>
      </c>
      <c r="C143" s="23" t="s">
        <v>313</v>
      </c>
      <c r="D143" s="19" t="s">
        <v>37</v>
      </c>
      <c r="E143" s="24" t="s">
        <v>314</v>
      </c>
      <c r="F143" s="25" t="s">
        <v>109</v>
      </c>
      <c r="G143" s="26">
        <v>15</v>
      </c>
      <c r="H143" s="27">
        <v>0</v>
      </c>
      <c r="I143" s="27">
        <f>ROUND(ROUND(H143,2)*ROUND(G143,3),2)</f>
      </c>
      <c r="O143">
        <f>(I143*21)/100</f>
      </c>
      <c r="P143" t="s">
        <v>13</v>
      </c>
    </row>
    <row r="144" spans="1:5" ht="12.75" customHeight="1">
      <c r="A144" s="28" t="s">
        <v>40</v>
      </c>
      <c r="E144" s="29" t="s">
        <v>37</v>
      </c>
    </row>
    <row r="145" spans="1:5" ht="12.75" customHeight="1">
      <c r="A145" s="30" t="s">
        <v>42</v>
      </c>
      <c r="E145" s="31" t="s">
        <v>315</v>
      </c>
    </row>
    <row r="146" spans="1:5" ht="153" customHeight="1">
      <c r="A146" t="s">
        <v>44</v>
      </c>
      <c r="E146" s="29" t="s">
        <v>316</v>
      </c>
    </row>
    <row r="147" spans="1:16" ht="12.75" customHeight="1">
      <c r="A147" s="19" t="s">
        <v>35</v>
      </c>
      <c r="B147" s="23" t="s">
        <v>317</v>
      </c>
      <c r="C147" s="23" t="s">
        <v>318</v>
      </c>
      <c r="D147" s="19" t="s">
        <v>37</v>
      </c>
      <c r="E147" s="24" t="s">
        <v>319</v>
      </c>
      <c r="F147" s="25" t="s">
        <v>109</v>
      </c>
      <c r="G147" s="26">
        <v>27.6</v>
      </c>
      <c r="H147" s="27">
        <v>0</v>
      </c>
      <c r="I147" s="27">
        <f>ROUND(ROUND(H147,2)*ROUND(G147,3),2)</f>
      </c>
      <c r="O147">
        <f>(I147*21)/100</f>
      </c>
      <c r="P147" t="s">
        <v>13</v>
      </c>
    </row>
    <row r="148" spans="1:5" ht="12.75" customHeight="1">
      <c r="A148" s="28" t="s">
        <v>40</v>
      </c>
      <c r="E148" s="29" t="s">
        <v>37</v>
      </c>
    </row>
    <row r="149" spans="1:5" ht="12.75" customHeight="1">
      <c r="A149" s="30" t="s">
        <v>42</v>
      </c>
      <c r="E149" s="31" t="s">
        <v>320</v>
      </c>
    </row>
    <row r="150" spans="1:5" ht="153" customHeight="1">
      <c r="A150" t="s">
        <v>44</v>
      </c>
      <c r="E150" s="29" t="s">
        <v>321</v>
      </c>
    </row>
    <row r="151" spans="1:9" ht="12.75" customHeight="1">
      <c r="A151" s="5" t="s">
        <v>33</v>
      </c>
      <c r="B151" s="5"/>
      <c r="C151" s="34" t="s">
        <v>30</v>
      </c>
      <c r="D151" s="5"/>
      <c r="E151" s="21" t="s">
        <v>167</v>
      </c>
      <c r="F151" s="5"/>
      <c r="G151" s="5"/>
      <c r="H151" s="5"/>
      <c r="I151" s="35">
        <f>0+I152+I156+I160+I164+I168+I172+I176+I180+I184+I188+I192+I196+I200</f>
      </c>
    </row>
    <row r="152" spans="1:16" ht="12.75" customHeight="1">
      <c r="A152" s="19" t="s">
        <v>35</v>
      </c>
      <c r="B152" s="23" t="s">
        <v>322</v>
      </c>
      <c r="C152" s="23" t="s">
        <v>323</v>
      </c>
      <c r="D152" s="19" t="s">
        <v>37</v>
      </c>
      <c r="E152" s="24" t="s">
        <v>324</v>
      </c>
      <c r="F152" s="25" t="s">
        <v>109</v>
      </c>
      <c r="G152" s="26">
        <v>16</v>
      </c>
      <c r="H152" s="27">
        <v>0</v>
      </c>
      <c r="I152" s="27">
        <f>ROUND(ROUND(H152,2)*ROUND(G152,3),2)</f>
      </c>
      <c r="O152">
        <f>(I152*21)/100</f>
      </c>
      <c r="P152" t="s">
        <v>13</v>
      </c>
    </row>
    <row r="153" spans="1:5" ht="12.75" customHeight="1">
      <c r="A153" s="28" t="s">
        <v>40</v>
      </c>
      <c r="E153" s="29" t="s">
        <v>37</v>
      </c>
    </row>
    <row r="154" spans="1:5" ht="25.5" customHeight="1">
      <c r="A154" s="30" t="s">
        <v>42</v>
      </c>
      <c r="E154" s="31" t="s">
        <v>325</v>
      </c>
    </row>
    <row r="155" spans="1:5" ht="38.25" customHeight="1">
      <c r="A155" t="s">
        <v>44</v>
      </c>
      <c r="E155" s="29" t="s">
        <v>326</v>
      </c>
    </row>
    <row r="156" spans="1:16" ht="12.75" customHeight="1">
      <c r="A156" s="19" t="s">
        <v>35</v>
      </c>
      <c r="B156" s="23" t="s">
        <v>327</v>
      </c>
      <c r="C156" s="23" t="s">
        <v>328</v>
      </c>
      <c r="D156" s="19" t="s">
        <v>37</v>
      </c>
      <c r="E156" s="24" t="s">
        <v>329</v>
      </c>
      <c r="F156" s="25" t="s">
        <v>109</v>
      </c>
      <c r="G156" s="26">
        <v>32</v>
      </c>
      <c r="H156" s="27">
        <v>0</v>
      </c>
      <c r="I156" s="27">
        <f>ROUND(ROUND(H156,2)*ROUND(G156,3),2)</f>
      </c>
      <c r="O156">
        <f>(I156*21)/100</f>
      </c>
      <c r="P156" t="s">
        <v>13</v>
      </c>
    </row>
    <row r="157" spans="1:5" ht="12.75" customHeight="1">
      <c r="A157" s="28" t="s">
        <v>40</v>
      </c>
      <c r="E157" s="29" t="s">
        <v>37</v>
      </c>
    </row>
    <row r="158" spans="1:5" ht="12.75" customHeight="1">
      <c r="A158" s="30" t="s">
        <v>42</v>
      </c>
      <c r="E158" s="31" t="s">
        <v>330</v>
      </c>
    </row>
    <row r="159" spans="1:5" ht="76.5" customHeight="1">
      <c r="A159" t="s">
        <v>44</v>
      </c>
      <c r="E159" s="29" t="s">
        <v>331</v>
      </c>
    </row>
    <row r="160" spans="1:16" ht="12.75" customHeight="1">
      <c r="A160" s="19" t="s">
        <v>35</v>
      </c>
      <c r="B160" s="23" t="s">
        <v>332</v>
      </c>
      <c r="C160" s="23" t="s">
        <v>333</v>
      </c>
      <c r="D160" s="19" t="s">
        <v>37</v>
      </c>
      <c r="E160" s="24" t="s">
        <v>334</v>
      </c>
      <c r="F160" s="25" t="s">
        <v>176</v>
      </c>
      <c r="G160" s="26">
        <v>8</v>
      </c>
      <c r="H160" s="27">
        <v>0</v>
      </c>
      <c r="I160" s="27">
        <f>ROUND(ROUND(H160,2)*ROUND(G160,3),2)</f>
      </c>
      <c r="O160">
        <f>(I160*21)/100</f>
      </c>
      <c r="P160" t="s">
        <v>13</v>
      </c>
    </row>
    <row r="161" spans="1:5" ht="12.75" customHeight="1">
      <c r="A161" s="28" t="s">
        <v>40</v>
      </c>
      <c r="E161" s="29" t="s">
        <v>37</v>
      </c>
    </row>
    <row r="162" spans="1:5" ht="12.75" customHeight="1">
      <c r="A162" s="30" t="s">
        <v>42</v>
      </c>
      <c r="E162" s="31" t="s">
        <v>335</v>
      </c>
    </row>
    <row r="163" spans="1:5" ht="12.75" customHeight="1">
      <c r="A163" t="s">
        <v>44</v>
      </c>
      <c r="E163" s="29" t="s">
        <v>336</v>
      </c>
    </row>
    <row r="164" spans="1:16" ht="12.75" customHeight="1">
      <c r="A164" s="19" t="s">
        <v>35</v>
      </c>
      <c r="B164" s="23" t="s">
        <v>337</v>
      </c>
      <c r="C164" s="23" t="s">
        <v>338</v>
      </c>
      <c r="D164" s="19" t="s">
        <v>37</v>
      </c>
      <c r="E164" s="24" t="s">
        <v>339</v>
      </c>
      <c r="F164" s="25" t="s">
        <v>176</v>
      </c>
      <c r="G164" s="26">
        <v>2</v>
      </c>
      <c r="H164" s="27">
        <v>0</v>
      </c>
      <c r="I164" s="27">
        <f>ROUND(ROUND(H164,2)*ROUND(G164,3),2)</f>
      </c>
      <c r="O164">
        <f>(I164*21)/100</f>
      </c>
      <c r="P164" t="s">
        <v>13</v>
      </c>
    </row>
    <row r="165" spans="1:5" ht="12.75" customHeight="1">
      <c r="A165" s="28" t="s">
        <v>40</v>
      </c>
      <c r="E165" s="29" t="s">
        <v>37</v>
      </c>
    </row>
    <row r="166" spans="1:5" ht="12.75" customHeight="1">
      <c r="A166" s="30" t="s">
        <v>42</v>
      </c>
      <c r="E166" s="31" t="s">
        <v>340</v>
      </c>
    </row>
    <row r="167" spans="1:5" ht="12.75" customHeight="1">
      <c r="A167" t="s">
        <v>44</v>
      </c>
      <c r="E167" s="29" t="s">
        <v>341</v>
      </c>
    </row>
    <row r="168" spans="1:16" ht="12.75" customHeight="1">
      <c r="A168" s="19" t="s">
        <v>35</v>
      </c>
      <c r="B168" s="23" t="s">
        <v>342</v>
      </c>
      <c r="C168" s="23" t="s">
        <v>343</v>
      </c>
      <c r="D168" s="19" t="s">
        <v>37</v>
      </c>
      <c r="E168" s="24" t="s">
        <v>344</v>
      </c>
      <c r="F168" s="25" t="s">
        <v>109</v>
      </c>
      <c r="G168" s="26">
        <v>61.62</v>
      </c>
      <c r="H168" s="27">
        <v>0</v>
      </c>
      <c r="I168" s="27">
        <f>ROUND(ROUND(H168,2)*ROUND(G168,3),2)</f>
      </c>
      <c r="O168">
        <f>(I168*21)/100</f>
      </c>
      <c r="P168" t="s">
        <v>13</v>
      </c>
    </row>
    <row r="169" spans="1:5" ht="12.75" customHeight="1">
      <c r="A169" s="28" t="s">
        <v>40</v>
      </c>
      <c r="E169" s="29" t="s">
        <v>37</v>
      </c>
    </row>
    <row r="170" spans="1:5" ht="12.75" customHeight="1">
      <c r="A170" s="30" t="s">
        <v>42</v>
      </c>
      <c r="E170" s="31" t="s">
        <v>345</v>
      </c>
    </row>
    <row r="171" spans="1:5" ht="38.25" customHeight="1">
      <c r="A171" t="s">
        <v>44</v>
      </c>
      <c r="E171" s="29" t="s">
        <v>346</v>
      </c>
    </row>
    <row r="172" spans="1:16" ht="12.75" customHeight="1">
      <c r="A172" s="19" t="s">
        <v>35</v>
      </c>
      <c r="B172" s="23" t="s">
        <v>347</v>
      </c>
      <c r="C172" s="23" t="s">
        <v>348</v>
      </c>
      <c r="D172" s="19" t="s">
        <v>37</v>
      </c>
      <c r="E172" s="24" t="s">
        <v>349</v>
      </c>
      <c r="F172" s="25" t="s">
        <v>109</v>
      </c>
      <c r="G172" s="26">
        <v>7.7</v>
      </c>
      <c r="H172" s="27">
        <v>0</v>
      </c>
      <c r="I172" s="27">
        <f>ROUND(ROUND(H172,2)*ROUND(G172,3),2)</f>
      </c>
      <c r="O172">
        <f>(I172*21)/100</f>
      </c>
      <c r="P172" t="s">
        <v>13</v>
      </c>
    </row>
    <row r="173" spans="1:5" ht="12.75" customHeight="1">
      <c r="A173" s="28" t="s">
        <v>40</v>
      </c>
      <c r="E173" s="29" t="s">
        <v>37</v>
      </c>
    </row>
    <row r="174" spans="1:5" ht="12.75" customHeight="1">
      <c r="A174" s="30" t="s">
        <v>42</v>
      </c>
      <c r="E174" s="31" t="s">
        <v>350</v>
      </c>
    </row>
    <row r="175" spans="1:5" ht="38.25" customHeight="1">
      <c r="A175" t="s">
        <v>44</v>
      </c>
      <c r="E175" s="29" t="s">
        <v>346</v>
      </c>
    </row>
    <row r="176" spans="1:16" ht="12.75" customHeight="1">
      <c r="A176" s="19" t="s">
        <v>35</v>
      </c>
      <c r="B176" s="23" t="s">
        <v>351</v>
      </c>
      <c r="C176" s="23" t="s">
        <v>188</v>
      </c>
      <c r="D176" s="19" t="s">
        <v>37</v>
      </c>
      <c r="E176" s="24" t="s">
        <v>189</v>
      </c>
      <c r="F176" s="25" t="s">
        <v>91</v>
      </c>
      <c r="G176" s="26">
        <v>0.022</v>
      </c>
      <c r="H176" s="27">
        <v>0</v>
      </c>
      <c r="I176" s="27">
        <f>ROUND(ROUND(H176,2)*ROUND(G176,3),2)</f>
      </c>
      <c r="O176">
        <f>(I176*21)/100</f>
      </c>
      <c r="P176" t="s">
        <v>13</v>
      </c>
    </row>
    <row r="177" spans="1:5" ht="12.75" customHeight="1">
      <c r="A177" s="28" t="s">
        <v>40</v>
      </c>
      <c r="E177" s="29" t="s">
        <v>37</v>
      </c>
    </row>
    <row r="178" spans="1:5" ht="12.75" customHeight="1">
      <c r="A178" s="30" t="s">
        <v>42</v>
      </c>
      <c r="E178" s="31" t="s">
        <v>352</v>
      </c>
    </row>
    <row r="179" spans="1:5" ht="25.5" customHeight="1">
      <c r="A179" t="s">
        <v>44</v>
      </c>
      <c r="E179" s="29" t="s">
        <v>191</v>
      </c>
    </row>
    <row r="180" spans="1:16" ht="12.75" customHeight="1">
      <c r="A180" s="19" t="s">
        <v>35</v>
      </c>
      <c r="B180" s="23" t="s">
        <v>353</v>
      </c>
      <c r="C180" s="23" t="s">
        <v>354</v>
      </c>
      <c r="D180" s="19" t="s">
        <v>37</v>
      </c>
      <c r="E180" s="24" t="s">
        <v>355</v>
      </c>
      <c r="F180" s="25" t="s">
        <v>91</v>
      </c>
      <c r="G180" s="26">
        <v>0.005</v>
      </c>
      <c r="H180" s="27">
        <v>0</v>
      </c>
      <c r="I180" s="27">
        <f>ROUND(ROUND(H180,2)*ROUND(G180,3),2)</f>
      </c>
      <c r="O180">
        <f>(I180*21)/100</f>
      </c>
      <c r="P180" t="s">
        <v>13</v>
      </c>
    </row>
    <row r="181" spans="1:5" ht="12.75" customHeight="1">
      <c r="A181" s="28" t="s">
        <v>40</v>
      </c>
      <c r="E181" s="29" t="s">
        <v>37</v>
      </c>
    </row>
    <row r="182" spans="1:5" ht="12.75" customHeight="1">
      <c r="A182" s="30" t="s">
        <v>42</v>
      </c>
      <c r="E182" s="31" t="s">
        <v>356</v>
      </c>
    </row>
    <row r="183" spans="1:5" ht="25.5" customHeight="1">
      <c r="A183" t="s">
        <v>44</v>
      </c>
      <c r="E183" s="29" t="s">
        <v>191</v>
      </c>
    </row>
    <row r="184" spans="1:16" ht="12.75" customHeight="1">
      <c r="A184" s="19" t="s">
        <v>35</v>
      </c>
      <c r="B184" s="23" t="s">
        <v>357</v>
      </c>
      <c r="C184" s="23" t="s">
        <v>358</v>
      </c>
      <c r="D184" s="19" t="s">
        <v>37</v>
      </c>
      <c r="E184" s="24" t="s">
        <v>359</v>
      </c>
      <c r="F184" s="25" t="s">
        <v>48</v>
      </c>
      <c r="G184" s="26">
        <v>8.568</v>
      </c>
      <c r="H184" s="27">
        <v>0</v>
      </c>
      <c r="I184" s="27">
        <f>ROUND(ROUND(H184,2)*ROUND(G184,3),2)</f>
      </c>
      <c r="O184">
        <f>(I184*21)/100</f>
      </c>
      <c r="P184" t="s">
        <v>13</v>
      </c>
    </row>
    <row r="185" spans="1:5" ht="12.75" customHeight="1">
      <c r="A185" s="28" t="s">
        <v>40</v>
      </c>
      <c r="E185" s="29" t="s">
        <v>37</v>
      </c>
    </row>
    <row r="186" spans="1:5" ht="12.75" customHeight="1">
      <c r="A186" s="30" t="s">
        <v>42</v>
      </c>
      <c r="E186" s="31" t="s">
        <v>360</v>
      </c>
    </row>
    <row r="187" spans="1:5" ht="76.5" customHeight="1">
      <c r="A187" t="s">
        <v>44</v>
      </c>
      <c r="E187" s="29" t="s">
        <v>361</v>
      </c>
    </row>
    <row r="188" spans="1:16" ht="12.75" customHeight="1">
      <c r="A188" s="19" t="s">
        <v>35</v>
      </c>
      <c r="B188" s="23" t="s">
        <v>362</v>
      </c>
      <c r="C188" s="23" t="s">
        <v>363</v>
      </c>
      <c r="D188" s="19" t="s">
        <v>37</v>
      </c>
      <c r="E188" s="24" t="s">
        <v>364</v>
      </c>
      <c r="F188" s="25" t="s">
        <v>91</v>
      </c>
      <c r="G188" s="26">
        <v>75.684</v>
      </c>
      <c r="H188" s="27">
        <v>0</v>
      </c>
      <c r="I188" s="27">
        <f>ROUND(ROUND(H188,2)*ROUND(G188,3),2)</f>
      </c>
      <c r="O188">
        <f>(I188*21)/100</f>
      </c>
      <c r="P188" t="s">
        <v>13</v>
      </c>
    </row>
    <row r="189" spans="1:5" ht="12.75" customHeight="1">
      <c r="A189" s="28" t="s">
        <v>40</v>
      </c>
      <c r="E189" s="29" t="s">
        <v>365</v>
      </c>
    </row>
    <row r="190" spans="1:5" ht="51" customHeight="1">
      <c r="A190" s="30" t="s">
        <v>42</v>
      </c>
      <c r="E190" s="31" t="s">
        <v>366</v>
      </c>
    </row>
    <row r="191" spans="1:5" ht="63.75" customHeight="1">
      <c r="A191" t="s">
        <v>44</v>
      </c>
      <c r="E191" s="29" t="s">
        <v>367</v>
      </c>
    </row>
    <row r="192" spans="1:16" ht="12.75" customHeight="1">
      <c r="A192" s="19" t="s">
        <v>35</v>
      </c>
      <c r="B192" s="23" t="s">
        <v>368</v>
      </c>
      <c r="C192" s="23" t="s">
        <v>369</v>
      </c>
      <c r="D192" s="19" t="s">
        <v>37</v>
      </c>
      <c r="E192" s="24" t="s">
        <v>370</v>
      </c>
      <c r="F192" s="25" t="s">
        <v>91</v>
      </c>
      <c r="G192" s="26">
        <v>9.69</v>
      </c>
      <c r="H192" s="27">
        <v>0</v>
      </c>
      <c r="I192" s="27">
        <f>ROUND(ROUND(H192,2)*ROUND(G192,3),2)</f>
      </c>
      <c r="O192">
        <f>(I192*21)/100</f>
      </c>
      <c r="P192" t="s">
        <v>13</v>
      </c>
    </row>
    <row r="193" spans="1:5" ht="12.75" customHeight="1">
      <c r="A193" s="28" t="s">
        <v>40</v>
      </c>
      <c r="E193" s="29" t="s">
        <v>371</v>
      </c>
    </row>
    <row r="194" spans="1:5" ht="12.75" customHeight="1">
      <c r="A194" s="30" t="s">
        <v>42</v>
      </c>
      <c r="E194" s="31" t="s">
        <v>372</v>
      </c>
    </row>
    <row r="195" spans="1:5" ht="63.75" customHeight="1">
      <c r="A195" t="s">
        <v>44</v>
      </c>
      <c r="E195" s="29" t="s">
        <v>367</v>
      </c>
    </row>
    <row r="196" spans="1:16" ht="12.75" customHeight="1">
      <c r="A196" s="19" t="s">
        <v>35</v>
      </c>
      <c r="B196" s="23" t="s">
        <v>373</v>
      </c>
      <c r="C196" s="23" t="s">
        <v>374</v>
      </c>
      <c r="D196" s="19" t="s">
        <v>37</v>
      </c>
      <c r="E196" s="24" t="s">
        <v>375</v>
      </c>
      <c r="F196" s="25" t="s">
        <v>91</v>
      </c>
      <c r="G196" s="26">
        <v>3.4</v>
      </c>
      <c r="H196" s="27">
        <v>0</v>
      </c>
      <c r="I196" s="27">
        <f>ROUND(ROUND(H196,2)*ROUND(G196,3),2)</f>
      </c>
      <c r="O196">
        <f>(I196*21)/100</f>
      </c>
      <c r="P196" t="s">
        <v>13</v>
      </c>
    </row>
    <row r="197" spans="1:5" ht="12.75" customHeight="1">
      <c r="A197" s="28" t="s">
        <v>40</v>
      </c>
      <c r="E197" s="29" t="s">
        <v>376</v>
      </c>
    </row>
    <row r="198" spans="1:5" ht="12.75" customHeight="1">
      <c r="A198" s="30" t="s">
        <v>42</v>
      </c>
      <c r="E198" s="31" t="s">
        <v>377</v>
      </c>
    </row>
    <row r="199" spans="1:5" ht="63.75" customHeight="1">
      <c r="A199" t="s">
        <v>44</v>
      </c>
      <c r="E199" s="29" t="s">
        <v>367</v>
      </c>
    </row>
    <row r="200" spans="1:16" ht="12.75" customHeight="1">
      <c r="A200" s="19" t="s">
        <v>35</v>
      </c>
      <c r="B200" s="23" t="s">
        <v>378</v>
      </c>
      <c r="C200" s="23" t="s">
        <v>379</v>
      </c>
      <c r="D200" s="19" t="s">
        <v>37</v>
      </c>
      <c r="E200" s="24" t="s">
        <v>380</v>
      </c>
      <c r="F200" s="25" t="s">
        <v>48</v>
      </c>
      <c r="G200" s="26">
        <v>31.61</v>
      </c>
      <c r="H200" s="27">
        <v>0</v>
      </c>
      <c r="I200" s="27">
        <f>ROUND(ROUND(H200,2)*ROUND(G200,3),2)</f>
      </c>
      <c r="O200">
        <f>(I200*21)/100</f>
      </c>
      <c r="P200" t="s">
        <v>13</v>
      </c>
    </row>
    <row r="201" spans="1:5" ht="12.75" customHeight="1">
      <c r="A201" s="28" t="s">
        <v>40</v>
      </c>
      <c r="E201" s="29" t="s">
        <v>381</v>
      </c>
    </row>
    <row r="202" spans="1:5" ht="12.75" customHeight="1">
      <c r="A202" s="30" t="s">
        <v>42</v>
      </c>
      <c r="E202" s="31" t="s">
        <v>382</v>
      </c>
    </row>
    <row r="203" spans="1:5" ht="25.5" customHeight="1">
      <c r="A203" t="s">
        <v>44</v>
      </c>
      <c r="E203" s="29" t="s">
        <v>383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