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00" activeTab="0"/>
  </bookViews>
  <sheets>
    <sheet name="Rekapitulace" sheetId="1" r:id="rId1"/>
    <sheet name="000_000" sheetId="2" r:id="rId2"/>
    <sheet name="SO 001_SO 001" sheetId="3" r:id="rId3"/>
    <sheet name="SO 101.1_SO 101.1" sheetId="4" r:id="rId4"/>
    <sheet name="SO 190.1_SO 190.1" sheetId="5" r:id="rId5"/>
    <sheet name="SO 201_SO 201" sheetId="6" r:id="rId6"/>
    <sheet name="SO 251.1_SO 251.1" sheetId="7" r:id="rId7"/>
  </sheets>
  <definedNames/>
  <calcPr calcId="162913"/>
</workbook>
</file>

<file path=xl/sharedStrings.xml><?xml version="1.0" encoding="utf-8"?>
<sst xmlns="http://schemas.openxmlformats.org/spreadsheetml/2006/main" count="2765" uniqueCount="683">
  <si>
    <t>Firma: Pontex, spol. s r.o.</t>
  </si>
  <si>
    <t>Rekapitulace ceny</t>
  </si>
  <si>
    <t>Stavba: +2017-395 - II/101 Dolní Břežany - Zbraslav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</si>
  <si>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</si>
  <si>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</si>
  <si>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</si>
  <si>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</si>
  <si>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</si>
  <si>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</si>
  <si>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</si>
  <si>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</si>
  <si>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</si>
  <si>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</si>
  <si>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</si>
  <si>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</si>
  <si>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+2017-395</t>
  </si>
  <si>
    <t>II/101 Dolní Břežany - Zbraslav</t>
  </si>
  <si>
    <t>O</t>
  </si>
  <si>
    <t>Objekt:</t>
  </si>
  <si>
    <t>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</si>
  <si>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</si>
  <si>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</si>
  <si>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</si>
  <si>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</si>
  <si>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</si>
  <si>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</si>
  <si>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</si>
  <si>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</si>
  <si>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</si>
  <si>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</si>
  <si>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</si>
  <si>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</si>
  <si>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</si>
  <si>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</si>
  <si>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</si>
  <si>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</si>
  <si>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</si>
  <si>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</si>
  <si>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</si>
  <si>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</si>
  <si>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</si>
  <si>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</si>
  <si>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</si>
  <si>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</si>
  <si>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</si>
  <si>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</si>
  <si>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</si>
  <si>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</si>
  <si>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</si>
  <si>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</si>
  <si>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</si>
  <si>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</si>
  <si>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</si>
  <si>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</si>
  <si>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</si>
  <si>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</si>
  <si>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</si>
  <si>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</si>
  <si>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</si>
  <si>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</si>
  <si>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02520</t>
  </si>
  <si>
    <t>ZKOUŠENÍ MATERIÁLŮ NEZÁVISLOU ZKUŠEBNOU</t>
  </si>
  <si>
    <t>2020_OTSKP</t>
  </si>
  <si>
    <t>dle TKP, ZTKP</t>
  </si>
  <si>
    <t>02620</t>
  </si>
  <si>
    <t>ZKOUŠENÍ KONSTRUKCÍ A PRACÍ NEZÁVISLOU ZKUŠEBNOU</t>
  </si>
  <si>
    <t>dle TKP, včetně zkoušení obsahu aromatických uhlovodíků a zatřídění dle vyhlášky č. 130/2019 sb. v aktuálním znění vč.vrtů a odběru vzorků</t>
  </si>
  <si>
    <t>02710R</t>
  </si>
  <si>
    <t>A</t>
  </si>
  <si>
    <t>PASPORTIZACE OBJEKTŮ V OKOLÍ STAVBY</t>
  </si>
  <si>
    <t>C</t>
  </si>
  <si>
    <t>PASPORTIZACE DOPRAVNÍHO ZNAČENÍ</t>
  </si>
  <si>
    <t>7</t>
  </si>
  <si>
    <t>02720</t>
  </si>
  <si>
    <t>POMOC PRÁCE ZŘÍZ NEBO ZAJIŠŤ REGULACI A OCHRANU DOPRAVY</t>
  </si>
  <si>
    <t>Položka zahrnuje dopravně inženýrská opatření v průběhu celé stavby (dle schváleného 
    plánu ZOV a vyjádření DI PČR), zahrnuje osazení, přesuny a odvoz provizorního  
    dopravního značení. Zahrnuje dočasné dopravní značení, dopravní zařízení (např. 
    zvětšené i základní svislé značky, vodorovné značení z fólie, citybloky, provizorní 
    betonová a ocelová svodidla, ochranná zábradlí, světelné výstražné zařízení atd.-  
    viz příloha TZ), oplocení a všechny související práce po dobu trvání stavby. 
Součástí položky je i údržba a péče o dopravně inženýrská opatření v průběhu celé stavby. 
Položka též obsahuje lokální opravy vozovek objízdných tras, vysekání dřevin zasahujících do vozovky, čištění krajnic v místě kumulace vody na vozovce apod. nezařazené v SO 901. Konkrétní rozsah bude upřesněn podle aktuálního stavu v době realizace. Rozsah čerpání bude odsouhlasen objednatelem.</t>
  </si>
  <si>
    <t>1=1,000 [A]</t>
  </si>
  <si>
    <t>8</t>
  </si>
  <si>
    <t>02730</t>
  </si>
  <si>
    <t>POMOC PRÁCE ZŘÍZ NEBO ZAJIŠŤ OCHRANU INŽENÝRSKÝCH SÍTÍ</t>
  </si>
  <si>
    <t>zajištění ochrany všech stávajících vedení sítí po dobu stavby</t>
  </si>
  <si>
    <t>02851</t>
  </si>
  <si>
    <t>PRŮZKUMNÉ PRÁCE DIAGNOSTIKY KONSTRUKCÍ NA POVRCHU</t>
  </si>
  <si>
    <t>diagnostický průzkum po odbourání a otryskání</t>
  </si>
  <si>
    <t>B</t>
  </si>
  <si>
    <t>přejímka základové spáry</t>
  </si>
  <si>
    <t>02910</t>
  </si>
  <si>
    <t>OSTATNÍ POŽADAVKY - ZEMĚMĚŘIČSKÁ MĚŘENÍ</t>
  </si>
  <si>
    <t>vytyčení stávajících IS</t>
  </si>
  <si>
    <t>12</t>
  </si>
  <si>
    <t>vytyčení hranice staveniště, vč.vyhotovení vytyčovacího protokolu stavby</t>
  </si>
  <si>
    <t>13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</si>
  <si>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</si>
  <si>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</si>
  <si>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</si>
  <si>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</si>
  <si>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14</t>
  </si>
  <si>
    <t>zaměř.NK vč.vytvoření digitálního modelu</t>
  </si>
  <si>
    <t>15</t>
  </si>
  <si>
    <t>02940</t>
  </si>
  <si>
    <t>OSTATNÍ POŽADAVKY - VYPRACOVÁNÍ DOKUMENTACE</t>
  </si>
  <si>
    <t>technické předpisy (betonáž, izolace, sanace, tryskání apod.)</t>
  </si>
  <si>
    <t>16</t>
  </si>
  <si>
    <t>VTD podpěrné skruže (dočasné podepření kleneb)</t>
  </si>
  <si>
    <t>17</t>
  </si>
  <si>
    <t>02943</t>
  </si>
  <si>
    <t>a</t>
  </si>
  <si>
    <t>OSTATNÍ POŽADAVKY - VYPRACOVÁNÍ RDS</t>
  </si>
  <si>
    <t>RDS-Z-PDS - pro celou stavbu</t>
  </si>
  <si>
    <t>18</t>
  </si>
  <si>
    <t>02944</t>
  </si>
  <si>
    <t>OSTAT POŽADAVKY - DOKUMENTACE SKUTEČ PROVEDENÍ V DIGIT FORMĚ</t>
  </si>
  <si>
    <t>skutečného provedení stavby</t>
  </si>
  <si>
    <t>19</t>
  </si>
  <si>
    <t>02945</t>
  </si>
  <si>
    <t>OSTAT POŽADAVKY - GEOMETRICKÝ PLÁN</t>
  </si>
  <si>
    <t>Ve 12-ti vyhotoveních</t>
  </si>
  <si>
    <t>20</t>
  </si>
  <si>
    <t>02946</t>
  </si>
  <si>
    <t>OSTAT POŽADAVKY - FOTODOKUMENTACE</t>
  </si>
  <si>
    <t>Včetně zdokumentování stávajícího stavu během demolice a pasportizace 
přilehlých ploch, okolí a konstrukcí</t>
  </si>
  <si>
    <t>21</t>
  </si>
  <si>
    <t>02950</t>
  </si>
  <si>
    <t>OSTATNÍ POŽADAVKY - POSUDKY, KONTROLY, REVIZNÍ ZPRÁVY</t>
  </si>
  <si>
    <t>Povodňový a havarijní plán</t>
  </si>
  <si>
    <t>22</t>
  </si>
  <si>
    <t>02960</t>
  </si>
  <si>
    <t>OSTATNÍ POŽADAVKY - ODBORNÝ DOZOR</t>
  </si>
  <si>
    <t>Technicko inženýrská činnost projektanta</t>
  </si>
  <si>
    <t>23</t>
  </si>
  <si>
    <t>Geotechnický dohled</t>
  </si>
  <si>
    <t>24</t>
  </si>
  <si>
    <t>02991</t>
  </si>
  <si>
    <t>OSTATNÍ POŽADAVKY - INFORMAČNÍ TABULE</t>
  </si>
  <si>
    <t>Označení stavby dle směrnic investora</t>
  </si>
  <si>
    <t>2=2,000 [A]</t>
  </si>
  <si>
    <t>25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</si>
  <si>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</si>
  <si>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</si>
  <si>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</si>
  <si>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SO 001</t>
  </si>
  <si>
    <t>Demolice mostu ev.č. 101-011</t>
  </si>
  <si>
    <t>015140</t>
  </si>
  <si>
    <t>POPLATKY ZA LIKVIDACŮ ODPADŮ NEKONTAMINOVANÝCH - 17 01 01  BETON Z DEMOLIC OBJEKTŮ, ZÁKLADŮ TV</t>
  </si>
  <si>
    <t>T</t>
  </si>
  <si>
    <t>beton prostý</t>
  </si>
  <si>
    <t>Základy: 
2,3=2,300 [A] [t/m3] ....... měrná hmotnost - beton prostý 
1,9*0,8*8,2*2=24,928 [B] [m3] ........ objem bourané konstrukce 
Celkem: A*B=57,334 [C]</t>
  </si>
  <si>
    <t>b</t>
  </si>
  <si>
    <t>železobeton</t>
  </si>
  <si>
    <t>38,064=38,064 [E] [m3] ........ objem bourané konstrukce (viz pol.č.966168) 
2,5=2,500 [C] [t/m3] ....... měrná hmotnost - beton železový 
Celkem: E*C=95,160 [D]</t>
  </si>
  <si>
    <t>015330</t>
  </si>
  <si>
    <t>POPLATKY ZA LIKVIDACŮ ODPADŮ NEKONTAMINOVANÝCH - 17 05 04  KAMENNÁ SUŤ</t>
  </si>
  <si>
    <t>kamenná suť z gabionů: 
63,230*2,2=139,106 [A] 
kamenný obklad 
 - křídel (odhad):  (1/2*(3,7+1)*2,8*0,3*4)*2,6=20,530 [C] 
 - čel opěr (odhad):  (8,2*3,0*0,3*2)*2,6=38,376 [B] 
odstranění nadnásypu: 
(0,35*3,8*7,9)*2,2=23,115 [D] 
Celkem: A+C+B+D=221,127 [E]</t>
  </si>
  <si>
    <t>Zemní práce</t>
  </si>
  <si>
    <t>123738</t>
  </si>
  <si>
    <t>ODKOP PRO SPOD STAVBU SILNIC A ŽELEZNIC TŘ. I, ODVOZ DO 20KM</t>
  </si>
  <si>
    <t>M3</t>
  </si>
  <si>
    <t>odstranění nadnásypu</t>
  </si>
  <si>
    <t>0,35*3,8*7,9=10,507 [A]</t>
  </si>
  <si>
    <t>PN</t>
  </si>
  <si>
    <t>17120</t>
  </si>
  <si>
    <t>ULOŽENÍ SYPANINY DO NÁSYPŮ A NA SKLÁDKY BEZ ZHUTNĚNÍ</t>
  </si>
  <si>
    <t>Ostatní konstrukce a práce</t>
  </si>
  <si>
    <t>9112A3</t>
  </si>
  <si>
    <t>ZÁBRADLÍ MOSTNÍ S VODOR MADLY - DEMONTÁŽ S PŘESUNEM</t>
  </si>
  <si>
    <t>M</t>
  </si>
  <si>
    <t>odvoz na recyklaci - případný zisk náleží objednateli</t>
  </si>
  <si>
    <t>10,20+10,30=20,500 [A]</t>
  </si>
  <si>
    <t>9112B3</t>
  </si>
  <si>
    <t>ZÁBRADLÍ MOSTNÍ SE SVISLOU VÝPLNÍ - DEMONTÁŽ S PŘESUNEM</t>
  </si>
  <si>
    <t>Případný zisk z recyklace náleží objednateli.</t>
  </si>
  <si>
    <t>10,0+10,0=20,000 [A] ......... odhad podle PD "Půdorys" příloha D.1.0.1/3</t>
  </si>
  <si>
    <t>9113B3</t>
  </si>
  <si>
    <t>SVODIDLO OCEL SILNIČ JEDNOSTR, ÚROVEŇ ZADRŽ H1 - DEMONTÁŽ S PŘESUNEM</t>
  </si>
  <si>
    <t>16,338+16,450=32,788 [A] ......... odhad podle PD "Půdorys" příloha D.1.0.1/3</t>
  </si>
  <si>
    <t>966128</t>
  </si>
  <si>
    <t>BOURÁNÍ KONSTRUKCÍ Z KAMENE NA SUCHO S ODVOZEM DO 20KM</t>
  </si>
  <si>
    <t>13,173*1,6*3,0=63,230 [A] 
 - výška zdi (3,0 m) odhadem 
 - délka a šířka přibližně podle PD "Půdorys" příloha č. D.1.0.1/3</t>
  </si>
  <si>
    <t>966138</t>
  </si>
  <si>
    <t>BOURÁNÍ KONSTRUKCÍ Z KAMENE NA MC S ODVOZEM DO 20KM</t>
  </si>
  <si>
    <t>včetně odvozu a uložení na skládku</t>
  </si>
  <si>
    <t>kamenný obklad 
 - křídel (odhad):  1/2*(3,7+1)*2,8*0,3*4=7,896 [A] 
 - čel opěr (odhad):  8,2*3,0*0,3*2=14,760 [B] 
Celkem: A+B=22,656 [C]</t>
  </si>
  <si>
    <t>966158</t>
  </si>
  <si>
    <t>BOURÁNÍ KONSTRUKCÍ Z PROST BETONU S ODVOZEM DO 20KM</t>
  </si>
  <si>
    <t>Základy: 
1,9*0,8*8,2*2=24,928 [B] [m3] ........ objem bourané konstrukce</t>
  </si>
  <si>
    <t>966168</t>
  </si>
  <si>
    <t>BOURÁNÍ KONSTRUKCÍ ZE ŽELEZOBETONU S ODVOZEM DO 20KM</t>
  </si>
  <si>
    <t>deska (odhad): 
0,2*3,8*7,9=6,004 [A] 
křídla:  
1/2*(3,7+1)*2,8*0,5*4=13,160 [B] 
opěry: 
7,0*(1,2-0,3)*3,0=18,900 [E] 
Celkem: A+B+E=38,064 [D]</t>
  </si>
  <si>
    <t>SO 101.1</t>
  </si>
  <si>
    <t>Silnice II/101</t>
  </si>
  <si>
    <t>015111</t>
  </si>
  <si>
    <t>POPLATKY ZA LIKVIDACŮ ODPADŮ NEKONTAMINOVANÝCH - 17 05 04  VYTĚŽENÉ ZEMINY A HORNINY -  I. TŘÍDA TĚŽITELNOSTI</t>
  </si>
  <si>
    <t>(1246,63[m2]*0,2[m])*2,0[t/m3]=498,652 [A] ......... sejmutá drnová vrstva tl.200 mm (viz pol.č.11130) 
851,083*2,0[t/m3]=1 702,166 [B] .......... materiál z odkopů, hloubení jam a rýh (viz položka č. 17120) 
Celkem: A+B=2 200,818 [C]</t>
  </si>
  <si>
    <t>zkoušky PAU</t>
  </si>
  <si>
    <t>53</t>
  </si>
  <si>
    <t>014211</t>
  </si>
  <si>
    <t>POPLATKY ZA ZEMNÍK - ORNICE</t>
  </si>
  <si>
    <t>770,0*0,15=115,500 [A]</t>
  </si>
  <si>
    <t>11130</t>
  </si>
  <si>
    <t>SEJMUTÍ DRNU</t>
  </si>
  <si>
    <t>M2</t>
  </si>
  <si>
    <t>1246,63=1 246,630 [A]</t>
  </si>
  <si>
    <t>113328</t>
  </si>
  <si>
    <t>ODSTRAN PODKL ZPEVNĚNÝCH PLOCH Z KAMENIVA NESTMEL, ODVOZ DO 20KM</t>
  </si>
  <si>
    <t>odstranění podkladních vrstev vozovky tl. 0,15 m 
3327,7*0,15=499,155 [A]</t>
  </si>
  <si>
    <t>014111</t>
  </si>
  <si>
    <t>POPLATKY ZA SKLÁDKU TYP S-IO (INERTNÍ ODPAD)</t>
  </si>
  <si>
    <t>113728</t>
  </si>
  <si>
    <t>FRÉZOVÁNÍ ZPEVNĚNÝCH PLOCH ASFALTOVÝCH, ODVOZ DO 20KM</t>
  </si>
  <si>
    <t>frézování vozovky 
(povinný odkup vyfrézovaného materiálu zhotovitelem)</t>
  </si>
  <si>
    <t>0,35=0,350 [A] ............. tloušťka odstraněné vrstvy 
3019,7=3 019,700 [B] ..... plocha odstraněné vrstvy 
Celkem: A*B=1 056,895 [C]</t>
  </si>
  <si>
    <t>113765</t>
  </si>
  <si>
    <t>FRÉZOVÁNÍ DRÁŽKY PRŮŘEZU DO 600MM2 V ASFALTOVÉ VOZOVCE</t>
  </si>
  <si>
    <t>drážka o rozměru 40x12 mm pro zalití asfaltovou zálivkou typu N1</t>
  </si>
  <si>
    <t>(59,5+166+49)+39,68+32,77+319,46=666,410 [A]</t>
  </si>
  <si>
    <t>931325</t>
  </si>
  <si>
    <t>TĚSNĚNÍ DILATAČ SPAR ASF ZÁLIVKOU MODIFIK PRŮŘ DO 600MM2</t>
  </si>
  <si>
    <t>asfaltová zálivka typu N1</t>
  </si>
  <si>
    <t>drážka o rozměru 40x10 mm pro zalití asfaltovou zálivkou typu N2</t>
  </si>
  <si>
    <t>6,89+6,65+8,8+8,86=31,200 [A]</t>
  </si>
  <si>
    <t>asfaltová zálivka typu N2</t>
  </si>
  <si>
    <t>125738</t>
  </si>
  <si>
    <t>VYKOPÁVKY ZE ZEMNÍKŮ A SKLÁDEK TŘ. I, ODVOZ DO 20KM</t>
  </si>
  <si>
    <t>naložení rekultivační zeminy na skládce s odvozem do 20 km</t>
  </si>
  <si>
    <t>11,25+13,7+15,91354+12,6819+17,2+9,1+8,8+8+7,7+6,9+6+5,9+10,5+23,2+35,0+32,8+17,6+6,3+5,5+15,5+20,3=289,845 [A] ....... výkop 
40,2+46,7+51,07733+26,92305+49,8+32,3+15,2+13,1+13,1+14,2+16,6+17,8+24,4+32,4+32,2+24,2+14,8+10,5+9,8+13,5+33,8=532,600 [B] ....... výkop pro aktivní vrstvu 
Celkem: A+B=822,445 [D]</t>
  </si>
  <si>
    <t>132738</t>
  </si>
  <si>
    <t>HLOUBENÍ RÝH ŠÍŘ DO 2M PAŽ I NEPAŽ TŘ. I, ODVOZ DO 20KM</t>
  </si>
  <si>
    <t>výkop pro přípojku: 
0,65*1,2*(8,41+9,18+8,23)=20,140 [A]</t>
  </si>
  <si>
    <t>17180</t>
  </si>
  <si>
    <t>ULOŽENÍ SYPANINY DO NÁSYPŮ Z NAKUPOVANÝCH MATERIÁLŮ</t>
  </si>
  <si>
    <t>aktivní zóna tl.0,3 m 
40,5+53,3+67,50421+35,01319+19,68639+28,79415+51,6+48,7+47,9+45,7+46,5+50,1+52,1+51,7+59,2+68,0+68,1+59,5+49,2+45,8+46,0+47,9+50,3=1 133,098 [A]</t>
  </si>
  <si>
    <t>násyp podle planimetrie: 0,1+0,25667+6,237+11,5+6,1+1,1+0,9+0,4+0,0+0,0+0,3+1,0+0,7+0,0+0,2+0,8+1,5+1,0+0,1+0,3=32,494 [A]</t>
  </si>
  <si>
    <t>17380</t>
  </si>
  <si>
    <t>ZEMNÍ KRAJNICE A DOSYPÁVKY Z NAKUPOVANÝCH MATERIÁLŮ</t>
  </si>
  <si>
    <t>dosypávka krajnice (podle planimetrie): 
5,1+6,4+7,7001+3,22245+3,1+2,9+5,5+5,2+3,6+1=43,723 [A]</t>
  </si>
  <si>
    <t>17481</t>
  </si>
  <si>
    <t>ZÁSYP JAM A RÝH Z NAKUPOVANÝCH MATERIÁLŮ</t>
  </si>
  <si>
    <t>zásyp HV ze ŠD 0/63: 
(8,498-(1,6*1*1,4)-0,56)*1=5,698 [A] 
zásyp přípojky: 
0,05*1,2*(8,41+9,18+8,23)=1,549 [B] 
Celkem: A+B=7,247 [D]</t>
  </si>
  <si>
    <t>17581</t>
  </si>
  <si>
    <t>OBSYP POTRUBÍ A OBJEKTŮ Z NAKUPOVANÝCH MATERIÁLŮ</t>
  </si>
  <si>
    <t>obsyp přípojky DN150: 
0,45*1,2*(8,41+9,18+8,23)=13,943 [A]</t>
  </si>
  <si>
    <t>18110</t>
  </si>
  <si>
    <t>ÚPRAVA PLÁNĚ SE ZHUTNĚNÍM V HORNINĚ TŘ. I</t>
  </si>
  <si>
    <t>pláň: 
130,5+172,0+218,1695+113,1605+63,74979+93,24315+169,4+162,3+159,4+151,9+154,7+166,9+173,4+172,3+194,9+221,4+222,0+196,0+164,1+152,7+153,2+159,7+167,8=3 732,923 [E] 
parapláň: 
139,5+183,7+232,7997+120,7489+67,72971+99,06435+175+162,3+159,4+151,9+154,7+166,9+173,4+172,3+200,2+232,1+234,8+203,4+164,1+152,7+153,2+159,7+167,8=3 827,443 [D] 
Celkem: E+D=7 560,366 [C]</t>
  </si>
  <si>
    <t>18222</t>
  </si>
  <si>
    <t>ROZPROSTŘENÍ ORNICE VE SVAHU V TL DO 0,15M</t>
  </si>
  <si>
    <t>(47,11+151,98+95,31+369,08+36,52)*1,1=770,000 [A]</t>
  </si>
  <si>
    <t>27</t>
  </si>
  <si>
    <t>18242</t>
  </si>
  <si>
    <t>ZALOŽENÍ TRÁVNÍKU HYDROOSEVEM NA ORNICI</t>
  </si>
  <si>
    <t>55</t>
  </si>
  <si>
    <t>viz položka 123738: 
822,445=822,445 [A] 
viz položka 131738: 
8,498=8,498 [D] 
viz položka 132738: 
20,140=20,140 [C] 
Celkem: A+D+C=851,083 [E]</t>
  </si>
  <si>
    <t>56</t>
  </si>
  <si>
    <t>podsyp (HV + UV) štěrkodrť: 
2*1,4*0,2*1=0,560 [C]</t>
  </si>
  <si>
    <t>61</t>
  </si>
  <si>
    <t>131738</t>
  </si>
  <si>
    <t>HLOUBENÍ JAM ZAPAŽ I NEPAŽ TŘ. I, ODVOZ DO 20KM</t>
  </si>
  <si>
    <t>(2,7*2,1*1,4*1,0)+0,56=8,498 [C] ................. výkop pro HV a UV</t>
  </si>
  <si>
    <t>Základy</t>
  </si>
  <si>
    <t>29</t>
  </si>
  <si>
    <t>212635</t>
  </si>
  <si>
    <t>TRATIVODY KOMPL Z TRUB Z PLAST HM DN DO 150MM, RÝHA TŘ I</t>
  </si>
  <si>
    <t>60,6+104,2+47,2+65=277,000 [A]</t>
  </si>
  <si>
    <t>30</t>
  </si>
  <si>
    <t>21461C</t>
  </si>
  <si>
    <t>SEPARAČNÍ GEOTEXTILIE DO 300G/M2</t>
  </si>
  <si>
    <t>separační geotextilie: 
139,5+183,7+232,7997+120,7489+67,72971+99,06435+175+162,3+159,4+151,9+154,7+166,9+173,4+172,3+200,2+232,1+234,8+203,4+164,1+152,7+153,2+159,7+167,8=3 827,443 [A]</t>
  </si>
  <si>
    <t>31</t>
  </si>
  <si>
    <t>28997C</t>
  </si>
  <si>
    <t>OPLÁŠTĚNÍ (ZPEVNĚNÍ) Z GEOTEXTILIE DO 300G/M2</t>
  </si>
  <si>
    <t>2,4*277,0=664,800 [A]</t>
  </si>
  <si>
    <t>Vodorovné konstrukce</t>
  </si>
  <si>
    <t>57</t>
  </si>
  <si>
    <t>45152</t>
  </si>
  <si>
    <t>PODKLADNÍ A VÝPLŇOVÉ VRSTVY Z KAMENIVA DRCENÉHO</t>
  </si>
  <si>
    <t>podsyp přípojky DN150: 
1,2*0,15*(8,41+9,18+8,23)=4,648 [B]</t>
  </si>
  <si>
    <t>Komunikace</t>
  </si>
  <si>
    <t>33</t>
  </si>
  <si>
    <t>56333</t>
  </si>
  <si>
    <t>VOZOVKOVÉ VRSTVY ZE ŠTĚRKODRTI TL. DO 150MM</t>
  </si>
  <si>
    <t>ŠD   tl.150 mm</t>
  </si>
  <si>
    <t>(513+2823)+((47,55+22,71+91,49+48,24+5,52)*0,465)+(0,5*(52,3+30,42+23,74)*2)=3 542,672 [A]</t>
  </si>
  <si>
    <t>34</t>
  </si>
  <si>
    <t>56334</t>
  </si>
  <si>
    <t>VOZOVKOVÉ VRSTVY ZE ŠTĚRKODRTI TL. DO 200MM</t>
  </si>
  <si>
    <t>ŠD   tl.200 mm</t>
  </si>
  <si>
    <t>(513+2823)+((47,55+22,71+91,49+48,24+5,52)*0,74)+(0,5*(52,3+30,42+23,74)*2)+(0,1*(59,5+166+49))=3 629,387 [A]</t>
  </si>
  <si>
    <t>35</t>
  </si>
  <si>
    <t>56933</t>
  </si>
  <si>
    <t>ZPEVNĚNÍ KRAJNIC ZE ŠTĚRKODRTI TL. DO 150MM</t>
  </si>
  <si>
    <t>tl. vrstvy 150 mm</t>
  </si>
  <si>
    <t>(47,55*1,5)+(22,71*1,5)+(91,49*1,5)+(48,24*0,75)+(5,52*1,97)=289,679 [A]</t>
  </si>
  <si>
    <t>36</t>
  </si>
  <si>
    <t>572123</t>
  </si>
  <si>
    <t>INFILTRAČNÍ POSTŘIK Z EMULZE DO 1,0KG/M2</t>
  </si>
  <si>
    <t>PI-C 0,6 kg/m2</t>
  </si>
  <si>
    <t>(513+2823)+((47,55+22,71+91,49+48,24+5,52)*0,39)=3 420,049 [A]</t>
  </si>
  <si>
    <t>37</t>
  </si>
  <si>
    <t>572214</t>
  </si>
  <si>
    <t>SPOJOVACÍ POSTŘIK Z MODIFIK EMULZE DO 0,5KG/M2</t>
  </si>
  <si>
    <t>(513+2823)+((47,55+22,71+91,49+48,24+5,52)*0,09)=3 355,396 [A] 
(513+2823)+((47,55+22,71+91,49+48,24+5,52)*0,2)=3 379,102 [B] 
Celkem: A+B=6 734,498 [C]</t>
  </si>
  <si>
    <t>38</t>
  </si>
  <si>
    <t>574B34</t>
  </si>
  <si>
    <t>ASFALTOVÝ BETON PRO OBRUSNÉ VRSTVY MODIFIK ACO 11+, 11S TL. 40MM</t>
  </si>
  <si>
    <t>ACO 11+ PmB 45/80-65; tl. 40 mm</t>
  </si>
  <si>
    <t>(513+2823)+((47,55+22,71+91,49+48,24+5,52)*0,02)=3 340,310 [A]</t>
  </si>
  <si>
    <t>39</t>
  </si>
  <si>
    <t>574D56</t>
  </si>
  <si>
    <t>ASFALTOVÝ BETON PRO LOŽNÍ VRSTVY MODIFIK ACL 16+, 16S TL. 60MM</t>
  </si>
  <si>
    <t>ACL 16+ PmB 25/55-60; tl. vrstvy 60 mm</t>
  </si>
  <si>
    <t>(513+2823)+((47,55+22,71+91,49+48,24+5,52)*0,12)=3 361,861 [A]</t>
  </si>
  <si>
    <t>40</t>
  </si>
  <si>
    <t>574E88</t>
  </si>
  <si>
    <t>ASFALTOVÝ BETON PRO PODKLADNÍ VRSTVY ACP 22+, 22S TL. 90MM</t>
  </si>
  <si>
    <t>ACP 22+ 50/70; tl.vrstvy 90 mm</t>
  </si>
  <si>
    <t>(513,0+2823,0)+0,245*(47,55+22,71+91,49+48,24+5,52)=3 388,800 [A]</t>
  </si>
  <si>
    <t>58</t>
  </si>
  <si>
    <t>587201</t>
  </si>
  <si>
    <t>PŘEDLÁŽDĚNÍ KRYTU Z VELKÝCH KOSTEK</t>
  </si>
  <si>
    <t>předláždění - vjezdy 
13,9=13,900 [A]</t>
  </si>
  <si>
    <t>59</t>
  </si>
  <si>
    <t>587202</t>
  </si>
  <si>
    <t>PŘEDLÁŽDĚNÍ KRYTU Z DROBNÝCH KOSTEK</t>
  </si>
  <si>
    <t>předláždění - chodník: 
30,36=30,360 [A]</t>
  </si>
  <si>
    <t>60</t>
  </si>
  <si>
    <t>567303R</t>
  </si>
  <si>
    <t>VRSTVY PRO OBNOVU A OPRAVY ZE ŠTĚRKODRTI</t>
  </si>
  <si>
    <t>zpevnění sjezdu štěrkodrtí: 
3,7=3,700 [A]</t>
  </si>
  <si>
    <t>Potrubí</t>
  </si>
  <si>
    <t>42</t>
  </si>
  <si>
    <t>87433</t>
  </si>
  <si>
    <t>POTRUBÍ Z TRUB PLASTOVÝCH ODPADNÍCH DN DO 150MM</t>
  </si>
  <si>
    <t>přípojka DN150</t>
  </si>
  <si>
    <t>8,23+9,18+8,41=25,820 [A]</t>
  </si>
  <si>
    <t>43</t>
  </si>
  <si>
    <t>89712</t>
  </si>
  <si>
    <t>VPUSŤ KANALIZAČNÍ ULIČNÍ KOMPLETNÍ Z BETONOVÝCH DÍLCŮ</t>
  </si>
  <si>
    <t>44</t>
  </si>
  <si>
    <t>89722</t>
  </si>
  <si>
    <t>VPUSŤ KANALIZAČNÍ HORSKÁ KOMPLETNÍ Z BETON DÍLCŮ</t>
  </si>
  <si>
    <t>46</t>
  </si>
  <si>
    <t>9113B1</t>
  </si>
  <si>
    <t>SVODIDLO OCEL SILNIČ JEDNOSTR, ÚROVEŇ ZADRŽ H1 -DODÁVKA A MONTÁŽ</t>
  </si>
  <si>
    <t>21,13+68,58+32,66+13,0+47,47=182,840 [A]</t>
  </si>
  <si>
    <t>47</t>
  </si>
  <si>
    <t>48</t>
  </si>
  <si>
    <t>91228</t>
  </si>
  <si>
    <t>SMĚROVÉ SLOUPKY Z PLAST HMOT VČETNĚ ODRAZNÉHO PÁSKU</t>
  </si>
  <si>
    <t>17=17,000 [A] .......... bílé 
4=4,000 [B] .............. modré 
Celkem: A+B=21,000 [C]</t>
  </si>
  <si>
    <t>49</t>
  </si>
  <si>
    <t>91238</t>
  </si>
  <si>
    <t>SMĚROVÉ SLOUPKY Z PLAST HMOT - NÁSTAVCE NA SVODIDLA VČETNĚ ODRAZNÉHO PÁSKU</t>
  </si>
  <si>
    <t>31=31,000 [A] ........... bílé 
8=8,000 [B] ............... modré 
Celkem: A+B=39,000 [C]</t>
  </si>
  <si>
    <t>50</t>
  </si>
  <si>
    <t>917224</t>
  </si>
  <si>
    <t>SILNIČNÍ A CHODNÍKOVÉ OBRUBY Z BETONOVÝCH OBRUBNÍKŮ ŠÍŘ 150MM</t>
  </si>
  <si>
    <t>betonové obruby 250/150 do betonového lože s opěrou 
49,07+165,99+59,48=274,540 [A]</t>
  </si>
  <si>
    <t>51</t>
  </si>
  <si>
    <t>919111</t>
  </si>
  <si>
    <t>ŘEZÁNÍ ASFALTOVÉHO KRYTU VOZOVEK TL DO 50MM</t>
  </si>
  <si>
    <t>6,65+6,89=13,540 [A]</t>
  </si>
  <si>
    <t>52</t>
  </si>
  <si>
    <t>935812</t>
  </si>
  <si>
    <t>ŽLABY A RIGOLY DLÁŽDĚNÉ Z KOSTEK DROBNÝCH DO BETONU TL 100MM</t>
  </si>
  <si>
    <t>podobrubníkový rigol z drobných kostek do beton. lože: 
30,42+52,30+23,74=106,460 [A]</t>
  </si>
  <si>
    <t>SO 190.1</t>
  </si>
  <si>
    <t>Trvavalé dopravní značení</t>
  </si>
  <si>
    <t>914131</t>
  </si>
  <si>
    <t>DOPRAVNÍ ZNAČKY ZÁKLADNÍ VELIKOSTI OCELOVÉ FÓLIE TŘ 2 - DODÁVKA A MONTÁŽ</t>
  </si>
  <si>
    <t>IS24a ........... 7=7,000 [A] 
IS24c ........... 1=1,000 [B] 
A2a .............. 1=1,000 [C] 
E4 ................ 1=1,000 [D] 
IZ4a ............. 1=1,000 [E] 
IZ4b ............. 1=1,000 [F] 
E13 .............. 1=1,000 [G] 
A18 .............. 1=1,000 [H] 
A28 .............. 1=1,000 [I] 
E3a .............. 1=1,000 [J] 
Celkem: A+B+C+D+E+F+G+H+I+J=16,000 [L]</t>
  </si>
  <si>
    <t>914133</t>
  </si>
  <si>
    <t>DOPRAVNÍ ZNAČKY ZÁKLADNÍ VELIKOSTI OCELOVÉ FÓLIE TŘ 2 - DEMONTÁŽ</t>
  </si>
  <si>
    <t>914731</t>
  </si>
  <si>
    <t>STÁLÁ DOPRAV ZAŘÍZ Z3 OCEL S FÓLIÍ TŘ 2 DODÁVKA A MONTÁŽ</t>
  </si>
  <si>
    <t>kompletní provedení</t>
  </si>
  <si>
    <t>Z3 ................ 14=14,000 [K]</t>
  </si>
  <si>
    <t>914911</t>
  </si>
  <si>
    <t>SLOUPKY A STOJKY DOPRAVNÍCH ZNAČEK Z OCEL TRUBEK SE ZABETONOVÁNÍM - DODÁVKA A MONTÁŽ</t>
  </si>
  <si>
    <t>18=18,000 [A] ........... samostatně stojící 
2=2,000 [B] ............... spolu stojící (značky IS24a a IS24c) 
Celkem: A+B=20,000 [C] 
(provedení sloupků viz TZ kapitola g.1 "Svislé dopravní značení")</t>
  </si>
  <si>
    <t>914913</t>
  </si>
  <si>
    <t>SLOUPKY A STOJKY DZ Z OCEL TRUBEK ZABETON DEMONTÁŽ</t>
  </si>
  <si>
    <t>4=4,000 [A] ........... samostatně stojící 
2=2,000 [B] ............... spolu stojící (značky IS24a a IS24c) 
Celkem: A+B=6,000 [C] 
(provedení sloupků viz TZ kapitola g.1 "Svislé dopravní značení")</t>
  </si>
  <si>
    <t>915111</t>
  </si>
  <si>
    <t>VODOROVNÉ DOPRAVNÍ ZNAČENÍ BARVOU HLADKÉ - DODÁVKA A POKLÁDKA</t>
  </si>
  <si>
    <t>V1a; šířka: 0,125 m 
460,0*0,125=57,500 [A] 
V1a; šířka: 0,250 m 
920,0*0,250=230,000 [B] 
Celkem: A+B=287,500 [C]</t>
  </si>
  <si>
    <t>915221</t>
  </si>
  <si>
    <t>VODOR DOPRAV ZNAČ PLASTEM STRUKTURÁLNÍ NEHLUČNÉ - DOD A POKLÁDKA</t>
  </si>
  <si>
    <t>SO 201</t>
  </si>
  <si>
    <t>Most ev.č.101-011</t>
  </si>
  <si>
    <t>1420,0*2,0=2 840,000 [A] ........ objem výkopu podle 3D modelu (viz pol.č. 131738) 
97,500*2,0=195,000 [B] ............. objem viz pol.č. 122738 
336,0*3,142*0,1*0,1*2,0=21,114 [C] ....... vrty pro mikropiloty (viz pol.č. 26174) 
168,0*3,142*0,1*0,1*2,5=13,196 [D] ....... vrty pro mikropiloty (viz pol.č. 26184) 
44,0*2,0=88,000 [E] ............... materiál z čištění vodotečí (viz pol.č.12960) 
Celkem:  
A+B+C+D+E=3 157,310 [F]</t>
  </si>
  <si>
    <t>029412</t>
  </si>
  <si>
    <t>OSTATNÍ POŽADAVKY - VYPRACOVÁNÍ MOSTNÍHO LISTU</t>
  </si>
  <si>
    <t>výpočet zatížitelnosti</t>
  </si>
  <si>
    <t>02953</t>
  </si>
  <si>
    <t>OSTATNÍ POŽADAVKY - HLAVNÍ MOSTNÍ PROHLÍDKA</t>
  </si>
  <si>
    <t>1. HMP</t>
  </si>
  <si>
    <t>spára ve vozovce - podle okrajů výkopu 
5,5+16,3+2,1+5,7+2,9=32,500 [A] 
za rubem opěr: 
8,8*2=17,600 [B] 
Celkem: A+B=50,100 [C]</t>
  </si>
  <si>
    <t>11511</t>
  </si>
  <si>
    <t>ČERPÁNÍ VODY DO 500 L/MIN</t>
  </si>
  <si>
    <t>HOD</t>
  </si>
  <si>
    <t>4=4,000 [A] .......... ks jímek 
12,0=12,000 [B] ... odhad [hod/den] 
14=14,000 [C] ...... počet dnů 
Celkem: A*B*C=672,000 [D]</t>
  </si>
  <si>
    <t>11528</t>
  </si>
  <si>
    <t>PŘEV VOD NA POVRCHU POTR DN DO 1600MM NEBO ŽLAB R.O. DO 5,0M</t>
  </si>
  <si>
    <t>potrubí DN1200 mm (viz PD D.1.2.1/4 "Podélný řez")</t>
  </si>
  <si>
    <t>22,0+20,0+13,0=55,000 [A]</t>
  </si>
  <si>
    <t>122738</t>
  </si>
  <si>
    <t>ODKOPÁVKY A PROKOPÁVKY OBECNÉ TŘ. I, ODVOZ DO 20KM</t>
  </si>
  <si>
    <t>1/2*(1+2)*1*55,0=82,500 [A] .......... podélná hrázka 
1/2*(1+2)*1*5,0*2=15,000 [B] .......... příčné hrázky; délka hrázek odhadem 
Celkem: A+B=97,500 [C]</t>
  </si>
  <si>
    <t>12960</t>
  </si>
  <si>
    <t>ČIŠTĚNÍ VODOTEČÍ A MELIORAČ KANÁLŮ OD NÁNOSŮ</t>
  </si>
  <si>
    <t>4,0=4,000 [A] .......... šířka koryta 
55,0=55,000 [B] ...... délka čištěného úseku 
0,2=0,200 [C] .......... mocnost náplavu 
Celkem: A*B*C=44,000 [D]</t>
  </si>
  <si>
    <t>1420,0=1 420,000 [A] ........ objem výkopu podle 3D modelu</t>
  </si>
  <si>
    <t>1420,0=1 420,000 [A] ........ objem výkopu podle 3D modelu (viz pol.č. 131738) 
97,500=97,500 [B] ............. objem viz pol.č. 122738 
336,0*3,142*0,1*0,1=10,557 [C] ....... vrty pro mikropiloty (viz pol.č. 26174) 
168,0*3,142*0,1*0,1=5,279 [D] ....... vrty pro mikropiloty (viz pol.č. 26184) 
Celkem: A+B+C+D=1 533,336 [E]</t>
  </si>
  <si>
    <t>1420-40-161-5,0-3,2=1 210,800 [A]</t>
  </si>
  <si>
    <t>17780</t>
  </si>
  <si>
    <t>ZEMNÍ HRÁZKY Z NAKUPOVANÝCH MATERIÁLŮ</t>
  </si>
  <si>
    <t>1/2*(1+2)*1*55,0=82,500 [A] .......... podélná hrázka 
1/2*(1+2)*1*5,0*2=15,000 [B] ......... příčné hrázky; délka hrázek odhadem 
Celkem: A+B=97,500 [C]</t>
  </si>
  <si>
    <t>21263</t>
  </si>
  <si>
    <t>TRATIVODY KOMPLET Z TRUB Z PLAST HMOT DN DO 150MM</t>
  </si>
  <si>
    <t>kompletní včetně lože a obetonování, včetně vyvedení skrz dříky opěr a zdí</t>
  </si>
  <si>
    <t>8,5+8,5+18,7+0,65*4=38,300 [A]</t>
  </si>
  <si>
    <t>21341</t>
  </si>
  <si>
    <t>DRENÁŽNÍ VRSTVY Z PLASTBETONU (PLASTMALTY)</t>
  </si>
  <si>
    <t>drenážní pero 
(0,15*0,04*5,86+0,5*0,5*0,04)*2=0,090 [A]</t>
  </si>
  <si>
    <t>227831</t>
  </si>
  <si>
    <t>MIKROPILOTY KOMPLET D DO 150MM NA POVRCHU</t>
  </si>
  <si>
    <t>(13*4+5*2+5*2+4*2)*4,5=360,000 [A] 
8*2*2*4,5=144,000 [B] 
Celkem: A+B=504,000 [C]</t>
  </si>
  <si>
    <t>26174</t>
  </si>
  <si>
    <t>VRTY PRO KOTV, INJEKT, MIKROPIL NA POVR TŘ I A II D DO 200MM</t>
  </si>
  <si>
    <t>504*(4,5-1,5)/4,5=336,000 [A]</t>
  </si>
  <si>
    <t>26184</t>
  </si>
  <si>
    <t>VRT PRO KOTV, INJEK, MIKROPIL NA POVR TŘ III A IV D DO 200MM</t>
  </si>
  <si>
    <t>504*1,5/4,5=168,000 [A]</t>
  </si>
  <si>
    <t>272325</t>
  </si>
  <si>
    <t>ZÁKLADY ZE ŽELEZOBETONU DO C30/37</t>
  </si>
  <si>
    <t>základ - most 45,0=45,000 [A] 
základ - zeď před mostem: 18,0=18,000 [B] 
Celkem: A+B=63,000 [C] 
(hodnoty zjištěny z 3D modelu)</t>
  </si>
  <si>
    <t>272365</t>
  </si>
  <si>
    <t>VÝZTUŽ ZÁKLADŮ Z OCELI 10505, B500B</t>
  </si>
  <si>
    <t>63,0=63,000 [A] ........ objem základové konstrukce 
0,160=0,160 [B] ......... ocel [t/m3] 
Celkem: A*B=10,080 [C]</t>
  </si>
  <si>
    <t>28999</t>
  </si>
  <si>
    <t>OPLÁŠTĚNÍ (ZPEVNĚNÍ) Z FÓLIE</t>
  </si>
  <si>
    <t>těsnící fólie</t>
  </si>
  <si>
    <t>8,5*2*3,6=61,200 [A] .......... most 
1,5*3,6=5,400 [B] ................ zeď 
Celkem: A+B=66,600 [C]</t>
  </si>
  <si>
    <t>Svislé konstrukce</t>
  </si>
  <si>
    <t>31717</t>
  </si>
  <si>
    <t>KOVOVÉ KONSTRUKCE PRO KOTVENÍ ŘÍMSY</t>
  </si>
  <si>
    <t>KG</t>
  </si>
  <si>
    <t>včetně vrtání a vlepení</t>
  </si>
  <si>
    <t>14+17=31,000 [A] ....... most 
7+7=14,000 [B] ........... zdi 
Celkem: A+B=45,000 [C]</t>
  </si>
  <si>
    <t>317325</t>
  </si>
  <si>
    <t>ŘÍMSY ZE ŽELEZOBETONU DO C30/37</t>
  </si>
  <si>
    <t>beton C30/37 XF4/XD3/XC4 
včetně letopočtu výstavby</t>
  </si>
  <si>
    <t>0,29*17,7+0,29*(14,7+7,5+7,5)=13,746 [A]</t>
  </si>
  <si>
    <t>317365</t>
  </si>
  <si>
    <t>VÝZTUŽ ŘÍMS Z OCELI 10505, B500B</t>
  </si>
  <si>
    <t>odhad 160,0 [kg/m3]</t>
  </si>
  <si>
    <t>13,746=13,746 [A] .......... objem žb konstrukce (viz pol.č. 317325) 
0,160=0,160 [B] .............. odhad. mn.oceli na 1 m3 objemu konstrukce 
Celkem:  
A*B=2,199 [C]</t>
  </si>
  <si>
    <t>327325</t>
  </si>
  <si>
    <t>ZDI OPĚRNÉ, ZÁRUBNÍ, NÁBŘEŽNÍ ZE ŽELEZOVÉHO BETONU DO C30/37</t>
  </si>
  <si>
    <t>beton C 30/37 XF4/XD3/XC4</t>
  </si>
  <si>
    <t>zdi - 3D model: 18,0=18,000 [A] [m]</t>
  </si>
  <si>
    <t>26</t>
  </si>
  <si>
    <t>327365</t>
  </si>
  <si>
    <t>VÝZTUŽ ZDÍ OPĚRNÝCH, ZÁRUBNÍCH, NÁBŘEŽNÍCH Z OCELI 10505, B500B</t>
  </si>
  <si>
    <t>ocel B500B; odhad 160 [kg/m3]</t>
  </si>
  <si>
    <t>18,0*0,160=2,880 [A] 
objem žb konstrukce viz pol.č. 327325</t>
  </si>
  <si>
    <t>389325</t>
  </si>
  <si>
    <t>MOSTNÍ RÁMOVÉ KONSTRUKCE ZE ŽELEZOBETONU C30/37</t>
  </si>
  <si>
    <t>most - 3D model:   80,0=80,000 [A]</t>
  </si>
  <si>
    <t>28</t>
  </si>
  <si>
    <t>389365</t>
  </si>
  <si>
    <t>VÝZTUŽ MOSTNÍ RÁMOVÉ KONSTRUKCE Z OCELI 10505, B500B</t>
  </si>
  <si>
    <t>odhad 160 [kg/m3]; výztuž B500B</t>
  </si>
  <si>
    <t>80,0*0,160=12,800 [A] 
objem žb konstrukce viz pol.č. 389325</t>
  </si>
  <si>
    <t>434125</t>
  </si>
  <si>
    <t>SCHODIŠŤOVÉ STUPNĚ, Z DÍLCŮ ŽELEZOBETON DO C30/37</t>
  </si>
  <si>
    <t>16+29+24=69,000 [A] .......... počet stupňů 
0,45*0,17*0,750=0,057 [B] ..... rozměry jednoho stupně (odhad) 
Celkem:  
A*B=3,933 [C]</t>
  </si>
  <si>
    <t>451312</t>
  </si>
  <si>
    <t>PODKLADNÍ A VÝPLŇOVÉ VRSTVY Z PROSTÉHO BETONU C12/15</t>
  </si>
  <si>
    <t>C 12/15 X0 - podkladní beton</t>
  </si>
  <si>
    <t>most: (34,3+46,8)*0,15=12,165 [A] 
zdi: 48,3*0,15=7,245 [B] 
Celkem: A+B=19,410 [C]</t>
  </si>
  <si>
    <t>451314</t>
  </si>
  <si>
    <t>PODKLADNÍ A VÝPLŇOVÉ VRSTVY Z PROSTÉHO BETONU C25/30</t>
  </si>
  <si>
    <t>(4,0*11+12,0+9,0)*0,150=9,750 [A] ....... dlažba - koryto 
1/2*(1,65+1,3)*5*4*0,15=4,425 [B] ........ dlažba - zakončení říms 
0,85*((3,6+7,0+5,6)*1,2+3*0,6)*0,25=4,514 [C] ............... dlažba - schodiště 
(1,7+3,8+5,67+3,4+3,8+3,1)*0,85*0,5=9,125 [D] ...... prahy - opevnění koryta 
Celkem:  
A+B+C+D=27,814 [E]</t>
  </si>
  <si>
    <t>32</t>
  </si>
  <si>
    <t>45157</t>
  </si>
  <si>
    <t>PODKLADNÍ A VÝPLŇOVÉ VRSTVY Z KAMENIVA TĚŽENÉHO</t>
  </si>
  <si>
    <t>3,6*7,5*0,15*2*2=16,200 [A] ............ ochrana těsnící vrstvy 
1/2*(1,65+1,3)*5*4*0,1=2,950 [B] .... zakončení římsy 
(4,0*11+12,0+9,0)*0,1=6,500 [C] ..... dlažba - koryto 
Celkem: A+B+C=25,650 [D]</t>
  </si>
  <si>
    <t>45852</t>
  </si>
  <si>
    <t>VÝPLŇ ZA OPĚRAMI A ZDMI Z KAMENIVA DRCENÉHO</t>
  </si>
  <si>
    <t>most:   0,6*2,2*8,7*2=22,968 [A] 
křídla mostu se základem:   0,6*2,2*(5,1+6,7+5,1)=22,308 [B] 
zeď:   0,6*2,2*15,0=19,800 [C] 
Celkem: A+B+C=65,076 [D]</t>
  </si>
  <si>
    <t>46251</t>
  </si>
  <si>
    <t>ZÁHOZ Z LOMOVÉHO KAMENE</t>
  </si>
  <si>
    <t>před zdí:   1/2*(1,5+0,9)*15=18,000 [A]</t>
  </si>
  <si>
    <t>465512</t>
  </si>
  <si>
    <t>DLAŽBY Z LOMOVÉHO KAMENE NA MC</t>
  </si>
  <si>
    <t>dlažba tl. 200 mm do betonu</t>
  </si>
  <si>
    <t>(4,0*11+12,0+9,0)*0,200=13,000 [A] ....... dlažba - koryto 
1/2*(1,65+1,3)*5*4*0,200=5,900 [B] ........ dlažba - zakončení říms 
Celkem: A+B=18,900 [E]</t>
  </si>
  <si>
    <t>572212</t>
  </si>
  <si>
    <t>SPOJOVACÍ POSTŘIK Z MODIFIK ASFALTU DO 0,5KG/M2</t>
  </si>
  <si>
    <t>PS-CP 0,35 [kg/m2]</t>
  </si>
  <si>
    <t>2*7,5*5,9=88,500 [A]</t>
  </si>
  <si>
    <t>7,5*5,9=44,250 [A] ....... nová vozovka</t>
  </si>
  <si>
    <t>574D46</t>
  </si>
  <si>
    <t>ASFALTOVÝ BETON PRO LOŽNÍ VRSTVY MODIFIK ACL 16+, 16S TL. 50MM</t>
  </si>
  <si>
    <t>575F53</t>
  </si>
  <si>
    <t>LITÝ ASFALT MA IV (OCHRANA MOSTNÍ IZOLACE) 11 TL. 40MM MODIFIK</t>
  </si>
  <si>
    <t>576412</t>
  </si>
  <si>
    <t>POSYP KAMENIVEM OBALOVANÝM 3KG/M2</t>
  </si>
  <si>
    <t>posyp MA drtí fr. 4/8</t>
  </si>
  <si>
    <t>Úpravy povrchů, podlahy, výplně otvorů</t>
  </si>
  <si>
    <t>41</t>
  </si>
  <si>
    <t>62745</t>
  </si>
  <si>
    <t>SPÁROVÁNÍ STARÉHO ZDIVA CEMENTOVOU MALTOU</t>
  </si>
  <si>
    <t>přespárování vpravo za mostem 
5,8*2=11,600 [A]</t>
  </si>
  <si>
    <t>62845</t>
  </si>
  <si>
    <t>SPÁROVÁNÍ STÁVAJÍCÍCH DLAŽEB CEMENT MALTOU</t>
  </si>
  <si>
    <t>5,8*2=11,600 [A] ...... přespárování vpravo za mostem</t>
  </si>
  <si>
    <t>Přidružená stavební výroba</t>
  </si>
  <si>
    <t>711412</t>
  </si>
  <si>
    <t>IZOLACE MOSTOVEK CELOPLOŠNÁ ASFALTOVÝMI PÁSY</t>
  </si>
  <si>
    <t>rub opěr: 9*2,4*2=43,200 [A] 
rub křídel se zákl.: 2,5*(5,2+6,7+5,1)=42,500 [B] 
Celkem: A+B=85,700 [C]</t>
  </si>
  <si>
    <t>711442</t>
  </si>
  <si>
    <t>IZOLACE MOSTOVEK CELOPLOŠNÁ ASFALTOVÝMI PÁSY S PEČETÍCÍ VRSTVOU</t>
  </si>
  <si>
    <t>9,0*(5,0+0,5)*2=99,000 [A]</t>
  </si>
  <si>
    <t>45</t>
  </si>
  <si>
    <t>711502</t>
  </si>
  <si>
    <t>OCHRANA IZOLACE NA POVRCHU ASFALTOVÝMI PÁSY</t>
  </si>
  <si>
    <t>ochrana izolace pod římsou asfaltovými pásy s kovovou vložkou</t>
  </si>
  <si>
    <t>(0,45+0,15)*5,9*2=7,080 [A]</t>
  </si>
  <si>
    <t>711509</t>
  </si>
  <si>
    <t>OCHRANA IZOLACE NA POVRCHU TEXTILIÍ</t>
  </si>
  <si>
    <t>9*2,3*2=41,400 [A] ................... rub opěr 
2,4*(5,1+6,7+5,1)=40,560 [B] ... rub křídel se zákl. 
Celkem: A+B=81,960 [C]</t>
  </si>
  <si>
    <t>78382</t>
  </si>
  <si>
    <t>NÁTĚRY BETON KONSTR TYP S2 (OS-B)</t>
  </si>
  <si>
    <t>4,69*(0,35+0,25)+4,69*(0,4+0,25)=5,863 [A] ........ kraje NK</t>
  </si>
  <si>
    <t>78383</t>
  </si>
  <si>
    <t>NÁTĚRY BETON KONSTR TYP S4 (OS-C)</t>
  </si>
  <si>
    <t>kraje říms</t>
  </si>
  <si>
    <t>(0,15+0,15)*(17,7+29,7)=14,220 [A]</t>
  </si>
  <si>
    <t>89914</t>
  </si>
  <si>
    <t>ŠACHTOVÉ BETONOVÉ SKRUŽE SAMOSTATNÉ</t>
  </si>
  <si>
    <t>včetně zemních prací</t>
  </si>
  <si>
    <t>odvodňující jímka DN800, výšky 1000 mm, ve výkopu 
4[ks]=4,000 [A]</t>
  </si>
  <si>
    <t>9117C1</t>
  </si>
  <si>
    <t>SVOD OCEL ZÁBRADEL ÚROVEŇ ZADRŽ H2 - DODÁVKA A MONTÁŽ</t>
  </si>
  <si>
    <t>se svislou výplní</t>
  </si>
  <si>
    <t>17,7+29,7=47,400 [A]</t>
  </si>
  <si>
    <t>2+2=4,000 [A]</t>
  </si>
  <si>
    <t>91345</t>
  </si>
  <si>
    <t>NIVELAČNÍ ZNAČKY KOVOVÉ</t>
  </si>
  <si>
    <t>viz PD příloha č.11 "Detaily", detail č.12/1 a 12/2</t>
  </si>
  <si>
    <t>2*2=4,000 [A] .......... římsy 
2*2=4,000 [E] .......... spodní stavba 
Celkem:  
A+E=8,000 [F]</t>
  </si>
  <si>
    <t>54</t>
  </si>
  <si>
    <t>91355</t>
  </si>
  <si>
    <t>EVIDENČNÍ ČÍSLO MOSTU</t>
  </si>
  <si>
    <t>kompletní včetně připevnění</t>
  </si>
  <si>
    <t>917223</t>
  </si>
  <si>
    <t>SILNIČNÍ A CHODNÍKOVÉ OBRUBY Z BETONOVÝCH OBRUBNÍKŮ ŠÍŘ 100MM</t>
  </si>
  <si>
    <t>(0,8+5+1,3+1,2)*4=33,200 [A] ...... zakončení dlažby; uvnitř dlažby  
((3,6+7,0+5,6)*1,2+3*1,0)*2=44,880 [B] ...... okraje schodišť 
Celkem: A+B=78,080 [C]</t>
  </si>
  <si>
    <t>do betonového lože</t>
  </si>
  <si>
    <t>5,0*4=20,000 [A] ......... zakončení dlažby u vozovky</t>
  </si>
  <si>
    <t>výplň spáry ve vozovce</t>
  </si>
  <si>
    <t>s předtěsněním</t>
  </si>
  <si>
    <t>17,7+29,7=47,400 [A] ........ podél říms</t>
  </si>
  <si>
    <t>SO 251.1</t>
  </si>
  <si>
    <t>Opěrné zdi</t>
  </si>
  <si>
    <t>uložení zeminy z výkopu na skládce (viz položka č.131738): 
4586,0=4 586,000 [A] [m3] ......... objem. množství vytěžené zeminy 
2,0=2,000 [B] [t/m3] .................... měrná hmotnost zeminy 
Celkem: A*B=9 172,000 [C] [t]</t>
  </si>
  <si>
    <t>kamenná suť z gabionů: 
444,0*2,3=1 021,200 [A]</t>
  </si>
  <si>
    <t>VTD chrliče</t>
  </si>
  <si>
    <t>111208</t>
  </si>
  <si>
    <t>ODSTRANĚNÍ KŘOVIN S ODVOZEM DO 20KM</t>
  </si>
  <si>
    <t>včetně likvidace</t>
  </si>
  <si>
    <t>310,0*2=620,000 [A] ..... uvažovaná plocha celkem 
0,5=0,500 [B] .......... 0,5m2/1,0m2 uvažované plochy 
Celkem: A*B=310,000 [C]</t>
  </si>
  <si>
    <t>112018</t>
  </si>
  <si>
    <t>KÁCENÍ STROMŮ D KMENE DO 0,5M S ODSTRANĚNÍM PAŘEZŮ, ODVOZ DO 20KM</t>
  </si>
  <si>
    <t>položka zahrnuje zejména: 
- poražení stromu a osekání větví 
- spálení větví na hromadách nebo štěpkování 
- dopravu a uložení kmenů, případné další práce s nimi dle pokynů zadávací dokumentace 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</si>
  <si>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1/5=0,200 [A] ....... předpoklad 1 strom na 5,0 m2 
310,0*2,0=620,000 [B] ......... uvažovaná plocha celkem 
Celkem: A*B=124,000 [C]</t>
  </si>
  <si>
    <t>16 [počet dilat.úseků] * 5 [hod/dil.úsek] =80,000 [A]</t>
  </si>
  <si>
    <t>5030,0=5 030,000 [A] ........... celkem k vytěžení 
444,0=444,000 [B] ................ z toho objem gabionů (odhadem) 
zemina k vytěžení: A-B=4 586,000 [C] [m3]</t>
  </si>
  <si>
    <t>uložení zeminy z výkopu na skládce (viz položka č.131738): 
4586,0=4 586,000 [A]</t>
  </si>
  <si>
    <t>kompletní s roznášecí hlavou</t>
  </si>
  <si>
    <t>čistá délka pod základovou spárou 
DÚ 0101 - 0115: (8*5+8*4)*15=1 080,000 [A] 
DÚ 0116 - 0131: (8*4,5+8*4,5)*16=1 152,000 [B] 
Celkem: A+B=2 232,000 [C]</t>
  </si>
  <si>
    <t>nad spodní částí (1 m) mikropilot 
2232*(4,5-1)/4,5=1 736,000 [A]</t>
  </si>
  <si>
    <t>spodní část (1 m) mikropilot 
2232*1/4,5=496,000 [A]</t>
  </si>
  <si>
    <t>27231A</t>
  </si>
  <si>
    <t>ZÁKLADY Z PROSTÉHO BETONU DO C20/25</t>
  </si>
  <si>
    <t>2*0,5*0,85*0,85=0,723 [A] ........ betonový práh</t>
  </si>
  <si>
    <t>289971</t>
  </si>
  <si>
    <t>OPLÁŠTĚNÍ (ZPEVNĚNÍ) Z GEOTEXTILIE</t>
  </si>
  <si>
    <t>ochrana izolace u drenáže 
viz PD příloha č.8 "Detaily" příloha č.1 "Drenáž"</t>
  </si>
  <si>
    <t>ochrana izolace u drenáže 
viz PD příloha č.8 "Detaily" příloha č.1 "Drenáž" 
309,10=309,100 [A] ................ délka pásu 
(0,3+0,3+0,3+0,05)=0,950 [B] .......... šířka pásu 
Celkem: A+B=310,050 [C] 
ochrana izolace u dilatace</t>
  </si>
  <si>
    <t>těsnící fólie pod drenáží</t>
  </si>
  <si>
    <t>4,4*(2,0+309,1+2,0)=1 377,640 [A]</t>
  </si>
  <si>
    <t>309=309,000 [A] ...... počet kusů 
6,0=6,000 [B] ........... odhad 6 kg/kus 
Celkem: A*B=1 854,000 [C]</t>
  </si>
  <si>
    <t>včetně vložení trubek (HDPE, PE nebo PVC pr. 125 mm) do bednění; 62 ks, délka  0,8 m  
včetně vložení šablon s letopočtem do bednění 
včetně provedení nátěru ALP a  2 x ALN ( s minimální spotřebou 0,3 kg/m2 a vrstvu ) v místě styku se zeminou nebo kamenivem (zemní vlhkostí) 
včetně kompletního provedení dilatačních spár (viz PD příloha č.8 "DETAILY" příloha č.2, 3.1 a 3.2) 
ostatní viz technická specifikace této položky</t>
  </si>
  <si>
    <t>993,2=993,200 [A] [m3] (podle přesného 3D modelu)</t>
  </si>
  <si>
    <t>993,2=993,200 [A] .......... objem konstrukce viz pol.č. 327325 
120,0=120,000 [B] .......... jedn. množství oceli 
Celkem: (A*B)/1000=119,184 [C]</t>
  </si>
  <si>
    <t>43411</t>
  </si>
  <si>
    <t>SCHODIŠŤOVÉ STUPNĚ, Z DÍLCŮ BETON</t>
  </si>
  <si>
    <t>schodiště na výšku 2,2 m</t>
  </si>
  <si>
    <t>schodiště na výšku 2,2 m; na začátku a na konci: 
2,2/0,2*2=22,000 [A] ..... počet kusů 
0,2*0,5*0,75=0,075 [B] ...... objem 1 ks (odhad) 
Celkem: A*B=1,650 [C]</t>
  </si>
  <si>
    <t>451311</t>
  </si>
  <si>
    <t>PODKL A VÝPLŇ VRSTVY Z PROST BET DO C8/10</t>
  </si>
  <si>
    <t>sokl pod drenáží: 
309,1*0,3*0,5 (průměrná výška) =46,365 [B]</t>
  </si>
  <si>
    <t>C 12/15 X0 - podkladní beton pod zdí</t>
  </si>
  <si>
    <t>C 12/15 X0 - podkladní beton pod zdí 
3,95*0,15*(309,1+2*0,3)=183,497 [A]</t>
  </si>
  <si>
    <t>45131A</t>
  </si>
  <si>
    <t>PODKLADNÍ A VÝPLŇOVÉ VRSTVY Z PROSTÉHO BETONU C20/25</t>
  </si>
  <si>
    <t>lože dlažby tl. 100 mm C 20/25 XF3 
( viz PD příloha č.8 "DETAILY" příloha č.7 "Úprava za koncem zdi" )</t>
  </si>
  <si>
    <t>pod schodištěm na začátku a konci zdi: 
0,75*(2,2*1,2*0,2+0,8*0,5)*2=1,392 [A] 
lavice před zdí: 
1,0*0,15*309,1=46,365 [B] 
rozšíření na začátku a na konci zdi: 
1/2*(1,0+1,3)*10*0,15*2=3,450 [C] 
Celkem: A+B+C=51,207 [D]</t>
  </si>
  <si>
    <t>45147R1</t>
  </si>
  <si>
    <t>CHR</t>
  </si>
  <si>
    <t>PODKL A VÝPLŇ VRSTVY Z MALTY PLASTICKÉ</t>
  </si>
  <si>
    <t>Zálivková hmota viz PD příloha č.8 "Detaily" č.přílohy 5 "Odvodňovací žlab chrlič)"</t>
  </si>
  <si>
    <t>62=62,000 [A] .......... počet kusů 
0,8*0,530*0,04=0,017 [B] ...... objem hmoty pro 1 chrlič 
Celkem: A*B=1,054 [C]</t>
  </si>
  <si>
    <t>45147R2</t>
  </si>
  <si>
    <t>Těsnící zálivka,  viz PD příloha č.8 "Detaily" č.přílohy 5 "Odvodňovací žlab chrlič)"</t>
  </si>
  <si>
    <t>62=62,000 [A] .......... počet kusů 
0,5*(0,22+0,170)*2*0,8*0,015=0,005 [B] ...... objem hmoty pro 1 chrlič 
Celkem: A*B=0,310 [C]</t>
  </si>
  <si>
    <t>přísyp na začátku a konci zdi</t>
  </si>
  <si>
    <t>1/2*(1,3+1)*10*1/2*3*2=34,500 [A] .......... přísyp na začátku a konci zdi 
0,853 [m2] *309,1 [m] =263,662 [B] ........... zásyp u líce opěrné zdi (pod lavicí z LK 
Celkem:  
A+B=298,162 [C]</t>
  </si>
  <si>
    <t>drenážní zásyp: 
0,6*(2,596-0,5-0,15-0,5-0,5)*309,1=175,445 [A]</t>
  </si>
  <si>
    <t>samostatný zesílený přechodový klín</t>
  </si>
  <si>
    <t>(2,0+309,1+2,0) [m] *2,702 [m2]=845,996 [A]</t>
  </si>
  <si>
    <t>c</t>
  </si>
  <si>
    <t>zásyp za opěrou</t>
  </si>
  <si>
    <t>(2,0+309,1+2,0) [m] *2,398 [m2]=750,814 [A]</t>
  </si>
  <si>
    <t>45857</t>
  </si>
  <si>
    <t>VÝPLŇ ZA OPĚRAMI A ZDMI Z KAMENIVA TĚŽENÉHO</t>
  </si>
  <si>
    <t>ochrana těsnící fólie pod drenáží: 
2*0,15*4,4*(2,0+309,1+2,0)=413,292 [A]</t>
  </si>
  <si>
    <t>45860</t>
  </si>
  <si>
    <t>VÝPLŇ ZA OPĚRAMI A ZDMI Z MEZEROVITÉHO BETONU</t>
  </si>
  <si>
    <t>obetonování drenážního potrubí</t>
  </si>
  <si>
    <t>0,3*0,3*309,1=27,819 [A] 
odpočet objemu potrubí zanedbán</t>
  </si>
  <si>
    <t>lomový kámen minim. tl. 200 mm z nenasákavého kameniva (např. žula) třídy jakosti  I podle ČSN 721860) 
spárování dlažby maltou cementovou podle ČSN EN 998-2, SVP XF4</t>
  </si>
  <si>
    <t>lavice před zdí: 
0,75*0,2*309,1=46,365 [A] 
rozšíření na začátku a na konci zdi: 
1/2*(1,0+1,3)*10*0,2*2=4,600 [B] 
( viz PD příloha č.8 "DETAILY" příloha č.7 "Úprava za koncem zdi" - půdorys) 
Celkem: A+B=50,965 [C]</t>
  </si>
  <si>
    <t>625451</t>
  </si>
  <si>
    <t>ÚPRAVA POVRCHŮ VNĚJŠ KONSTR BETON OMÍT CEMENT BEZ VLOŽKY</t>
  </si>
  <si>
    <t>vytvoření fabionu u pracovní spáry 
viz PD př.č.8 "Detaily" č.1 "Drenáž" a č.2 "Pracovní spára mezi základem a dříkem"</t>
  </si>
  <si>
    <t>(0,05+0,05) odhad *(309,1+0,8)*2=61,980 [A]</t>
  </si>
  <si>
    <t>711112</t>
  </si>
  <si>
    <t>IZOLACE BĚŽNÝCH KONSTRUKCÍ PROTI ZEMNÍ VLHKOSTI ASFALTOVÝMI PÁSY</t>
  </si>
  <si>
    <t>natavený AIP  
viz PD příloha č.8 "DETAILY" příloha č.1 "Drenáž"</t>
  </si>
  <si>
    <t>62=62,000 [A] .......... počet kusů 
1,0*(0,3+0,5+0,3+0,25)=1,350 [B] ........ plocha izolace u prostupu drenáže (průměr - odhad) 
Celkem: A*B=83,700 [C]</t>
  </si>
  <si>
    <t>geotextilie - rub opěrné zdi 
geotextilie s ochrannou a drenážní funkcí minimální gramáž 300 g/m2tl. 3 mm, tažnost minimálně 70% 
viz PD příloha č.8 "DETAILY" příloha č.8 "Rub zdi mimo příčnou drenáž"</t>
  </si>
  <si>
    <t>geotextilie - rub opěrné zdi 
(4,0+0,8+309,1+4,0+0,8)=318,700 [A] ....... délka pásu  (včetně úpravy u konců zdi) 
(2,214-0,05)=2,164 [B] ............. šířka pásu pásu (podle průměrné výšky opěrné zdi) 
Celkem: A*B=689,667 [C] 
geotextilie - líc opěrné zdi 
(-4,0+309,1-4,0)=301,100 [D] .......... délka pásu 
(0,572-0,05)=0,522 [E] ............. šířka pásu pásu - odhad (průměr) 
Celkem: D*E=157,174 [F] 
Celkem: C+F=846,841 [G]</t>
  </si>
  <si>
    <t>711519</t>
  </si>
  <si>
    <t>OCHRANA IZOLACE PODZEMNÍCH OBJEKTŮ TEXTILIÍ</t>
  </si>
  <si>
    <t>76299R</t>
  </si>
  <si>
    <t>OSTATNÍ ATYPICKÉ TESAŘSKÉ KONSTRUKCE</t>
  </si>
  <si>
    <t>KS</t>
  </si>
  <si>
    <t>vytvoření šablony (letopočet) do bednění  
viz PD č.přílohy 8 "Detaily" příloha č.4 "Letopočet"</t>
  </si>
  <si>
    <t>5=5,000 [A] ........ množství odhadem</t>
  </si>
  <si>
    <t>76799</t>
  </si>
  <si>
    <t>OSTATNÍ KOVOVÉ DOPLŇK KONSTRUKCE</t>
  </si>
  <si>
    <t>CHRLIČ</t>
  </si>
  <si>
    <t>62=62,000 [A] .......... počet kusů 
35,0=35,000 [B] ....... hmotnost [kg] jednoho chrliče - komplet (odhad) 
Celkem: (A*B)/1000=2,170 [C]</t>
  </si>
  <si>
    <t>78311</t>
  </si>
  <si>
    <t>PROTIKOROZ OCHRANA OCEL KONSTR NÁTĚREM JEDNOVRST</t>
  </si>
  <si>
    <t>ošetření výztuže v místě letopočtu ochraným povlakem 
viz PD příloha č.8 "Detaily" příloha č.4 "Letopočet"</t>
  </si>
  <si>
    <t>0,5*1,0=0,500 [A] ......... plocha ošetřené výztuže odhadem/1 ks (letopočet) 
5=5,000 [B] ................... předpokládaný počet "letopočtů" 
Celkem: A*B=2,500 [C]</t>
  </si>
  <si>
    <t>783162</t>
  </si>
  <si>
    <t>PROTIKOROZ OCHRANA OK KOMBIN POVLAKEM SE ŽÁR ZINK PONOREM</t>
  </si>
  <si>
    <t>CHRLIČ - PKO</t>
  </si>
  <si>
    <t>62=62,000 [A] .......... počet kusů 
2*((0,225+0,5+0,225)*(0,1+0,8))=1,710 [B] ....... plocha povrchu [m2] jednoho chrliče - komplet (odhad) 
Celkem: (A*B)=106,020 [C]</t>
  </si>
  <si>
    <t>0,15*2*309,2=92,760 [A]   viz PD Detaily č.př.6 "Nátěry"</t>
  </si>
  <si>
    <t>78387</t>
  </si>
  <si>
    <t>NÁTĚRY BETON KONSTR TYP S11 (OS-F)</t>
  </si>
  <si>
    <t>krytí pracovní spáry 
(0,8+309,1+0,8)*(0,2+0,2)=124,280 [A] 
šířka pásu viz PD příloha č.8 "DETAILY" příloha č.2 "Pracovní spára mezi základem a dříkem"</t>
  </si>
  <si>
    <t>86913R</t>
  </si>
  <si>
    <t>POTRUBÍ ODPADNÍ MOSTNÍCH OBJEKTŮ Z OCEL TRUB DN DO 150MM</t>
  </si>
  <si>
    <t>korozivzdorná trubka tl.2 mm s vodotěsně napojenou přírubou 300x300x2 mm; materiál korozivzdorná ocel AISI 316 L "chemická nerez" 
viz PD Detaily č.1 "Drenáž"</t>
  </si>
  <si>
    <t>62*(0,8+0,15)=58,900 [A]</t>
  </si>
  <si>
    <t>875272</t>
  </si>
  <si>
    <t>POTRUBÍ DREN Z TRUB PLAST (I FLEXIBIL) DN DO 100MM DĚROVANÝCH</t>
  </si>
  <si>
    <t>trubka HDPE, včetně 62 T-kusů (vyústění drenáže)</t>
  </si>
  <si>
    <t>309,10=309,100 [A]</t>
  </si>
  <si>
    <t>16*4=64,000 [A]</t>
  </si>
  <si>
    <t>podél schodiště na obou stranách: 
2,2*1,2*2=5,280 [A] 
podél zádlažby na koncích zdí mimo vozovku: 
(10,0+1,0+1,3+1,0*2)*2=28,600 [B] 
(viz půdorys PD příloha č.8 "DETAILY" příloha č.7 "Úprava za koncem zdi") 
Celkem: A+B=33,880 [C]</t>
  </si>
  <si>
    <t>silniční obrubník 100/250 mm</t>
  </si>
  <si>
    <t>podél zádlažby za kce zdí: 
2*10,0=20,000 [A] 
(úprava podle podélného řezu PD příloha č.8 "DETAILY" příloha č.7 "Úprava za koncem zdi")</t>
  </si>
  <si>
    <t>bourání gabionů v rámci hlavního výkopu 
včetně uložení na skládce</t>
  </si>
  <si>
    <t>444,0=444,000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</si>
</sst>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ont="1" applyFill="1" applyBorder="1"/>
    <xf numFmtId="4" fontId="3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2" borderId="6" xfId="0" applyFont="1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4" fontId="3" fillId="2" borderId="6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top"/>
    </xf>
    <xf numFmtId="4" fontId="0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/>
    </xf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6"/>
      <c r="B1" s="1" t="s">
        <v>0</v>
      </c>
      <c r="C1" s="1"/>
      <c r="D1" s="1"/>
      <c r="E1" s="1"/>
    </row>
    <row r="2" spans="1:5" ht="12.75" customHeight="1">
      <c r="A2" s="36"/>
      <c r="B2" s="37" t="s">
        <v>1</v>
      </c>
      <c r="C2" s="1"/>
      <c r="D2" s="1"/>
      <c r="E2" s="1"/>
    </row>
    <row r="3" spans="1:5" ht="20.1" customHeight="1">
      <c r="A3" s="36"/>
      <c r="B3" s="36"/>
      <c r="C3" s="1"/>
      <c r="D3" s="1"/>
      <c r="E3" s="1"/>
    </row>
    <row r="4" spans="1:5" ht="20.1" customHeight="1">
      <c r="A4" s="1"/>
      <c r="B4" s="38" t="s">
        <v>2</v>
      </c>
      <c r="C4" s="36"/>
      <c r="D4" s="36"/>
      <c r="E4" s="1"/>
    </row>
    <row r="5" spans="1:5" ht="12.75" customHeight="1">
      <c r="A5" s="1"/>
      <c r="B5" s="36" t="s">
        <v>3</v>
      </c>
      <c r="C5" s="36"/>
      <c r="D5" s="36"/>
      <c r="E5" s="1"/>
    </row>
    <row r="6" spans="1:5" ht="12.75" customHeight="1">
      <c r="A6" s="1"/>
      <c r="B6" s="3" t="s">
        <v>4</v>
      </c>
      <c r="C6" s="6">
        <f>SUM(C10:C15)</f>
        <v>0</v>
      </c>
      <c r="D6" s="1"/>
      <c r="E6" s="1"/>
    </row>
    <row r="7" spans="1:5" ht="12.75" customHeight="1">
      <c r="A7" s="1"/>
      <c r="B7" s="3" t="s">
        <v>5</v>
      </c>
      <c r="C7" s="6">
        <f>SUM(E10:E15)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6" t="s">
        <v>19</v>
      </c>
      <c r="B10" s="16" t="s">
        <v>20</v>
      </c>
      <c r="C10" s="17">
        <f>'000_000'!I3</f>
        <v>0</v>
      </c>
      <c r="D10" s="17">
        <f>'000_000'!O2</f>
        <v>0</v>
      </c>
      <c r="E10" s="17">
        <f aca="true" t="shared" si="0" ref="E10:E15">C10+D10</f>
        <v>0</v>
      </c>
    </row>
    <row r="11" spans="1:5" ht="12.75" customHeight="1">
      <c r="A11" s="16" t="s">
        <v>140</v>
      </c>
      <c r="B11" s="16" t="s">
        <v>141</v>
      </c>
      <c r="C11" s="17">
        <f>'SO 001_SO 001'!I3</f>
        <v>0</v>
      </c>
      <c r="D11" s="17">
        <f>'SO 001_SO 001'!O2</f>
        <v>0</v>
      </c>
      <c r="E11" s="17">
        <f t="shared" si="0"/>
        <v>0</v>
      </c>
    </row>
    <row r="12" spans="1:5" ht="12.75" customHeight="1">
      <c r="A12" s="16" t="s">
        <v>188</v>
      </c>
      <c r="B12" s="16" t="s">
        <v>189</v>
      </c>
      <c r="C12" s="17">
        <f>'SO 101.1_SO 101.1'!I3</f>
        <v>0</v>
      </c>
      <c r="D12" s="17">
        <f>'SO 101.1_SO 101.1'!O2</f>
        <v>0</v>
      </c>
      <c r="E12" s="17">
        <f t="shared" si="0"/>
        <v>0</v>
      </c>
    </row>
    <row r="13" spans="1:5" ht="12.75" customHeight="1">
      <c r="A13" s="16" t="s">
        <v>365</v>
      </c>
      <c r="B13" s="16" t="s">
        <v>366</v>
      </c>
      <c r="C13" s="17">
        <f>'SO 190.1_SO 190.1'!I3</f>
        <v>0</v>
      </c>
      <c r="D13" s="17">
        <f>'SO 190.1_SO 190.1'!O2</f>
        <v>0</v>
      </c>
      <c r="E13" s="17">
        <f t="shared" si="0"/>
        <v>0</v>
      </c>
    </row>
    <row r="14" spans="1:5" ht="12.75" customHeight="1">
      <c r="A14" s="16" t="s">
        <v>387</v>
      </c>
      <c r="B14" s="16" t="s">
        <v>388</v>
      </c>
      <c r="C14" s="17">
        <f>'SO 201_SO 201'!I3</f>
        <v>0</v>
      </c>
      <c r="D14" s="17">
        <f>'SO 201_SO 201'!O2</f>
        <v>0</v>
      </c>
      <c r="E14" s="17">
        <f t="shared" si="0"/>
        <v>0</v>
      </c>
    </row>
    <row r="15" spans="1:5" ht="12.75" customHeight="1">
      <c r="A15" s="16" t="s">
        <v>565</v>
      </c>
      <c r="B15" s="16" t="s">
        <v>566</v>
      </c>
      <c r="C15" s="17">
        <f>'SO 251.1_SO 251.1'!I3</f>
        <v>0</v>
      </c>
      <c r="D15" s="17">
        <f>'SO 251.1_SO 251.1'!O2</f>
        <v>0</v>
      </c>
      <c r="E15" s="17">
        <f t="shared" si="0"/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</f>
        <v>0</v>
      </c>
      <c r="P2" t="s">
        <v>26</v>
      </c>
    </row>
    <row r="3" spans="1:16" ht="15" customHeight="1">
      <c r="A3" t="s">
        <v>12</v>
      </c>
      <c r="B3" s="11" t="s">
        <v>14</v>
      </c>
      <c r="C3" s="40" t="s">
        <v>15</v>
      </c>
      <c r="D3" s="36"/>
      <c r="E3" s="12" t="s">
        <v>16</v>
      </c>
      <c r="F3" s="1"/>
      <c r="G3" s="8"/>
      <c r="H3" s="7" t="s">
        <v>19</v>
      </c>
      <c r="I3" s="33">
        <f>0+I9</f>
        <v>0</v>
      </c>
      <c r="J3" s="9"/>
      <c r="O3" t="s">
        <v>23</v>
      </c>
      <c r="P3" t="s">
        <v>27</v>
      </c>
    </row>
    <row r="4" spans="1:16" ht="15" customHeight="1">
      <c r="A4" t="s">
        <v>17</v>
      </c>
      <c r="B4" s="11" t="s">
        <v>18</v>
      </c>
      <c r="C4" s="40" t="s">
        <v>19</v>
      </c>
      <c r="D4" s="36"/>
      <c r="E4" s="12" t="s">
        <v>20</v>
      </c>
      <c r="F4" s="1"/>
      <c r="G4" s="1"/>
      <c r="H4" s="10"/>
      <c r="I4" s="10"/>
      <c r="J4" s="1"/>
      <c r="O4" t="s">
        <v>24</v>
      </c>
      <c r="P4" t="s">
        <v>27</v>
      </c>
    </row>
    <row r="5" spans="1:16" ht="12.75" customHeight="1">
      <c r="A5" t="s">
        <v>21</v>
      </c>
      <c r="B5" s="14" t="s">
        <v>22</v>
      </c>
      <c r="C5" s="41" t="s">
        <v>19</v>
      </c>
      <c r="D5" s="42"/>
      <c r="E5" s="15" t="s">
        <v>20</v>
      </c>
      <c r="F5" s="5"/>
      <c r="G5" s="5"/>
      <c r="H5" s="5"/>
      <c r="I5" s="5"/>
      <c r="J5" s="5"/>
      <c r="O5" t="s">
        <v>25</v>
      </c>
      <c r="P5" t="s">
        <v>27</v>
      </c>
    </row>
    <row r="6" spans="1:10" ht="12.75" customHeight="1">
      <c r="A6" s="39" t="s">
        <v>28</v>
      </c>
      <c r="B6" s="39" t="s">
        <v>30</v>
      </c>
      <c r="C6" s="39" t="s">
        <v>32</v>
      </c>
      <c r="D6" s="39" t="s">
        <v>33</v>
      </c>
      <c r="E6" s="39" t="s">
        <v>34</v>
      </c>
      <c r="F6" s="39" t="s">
        <v>36</v>
      </c>
      <c r="G6" s="39" t="s">
        <v>38</v>
      </c>
      <c r="H6" s="39" t="s">
        <v>40</v>
      </c>
      <c r="I6" s="39"/>
      <c r="J6" s="39" t="s">
        <v>45</v>
      </c>
    </row>
    <row r="7" spans="1:10" ht="12.75" customHeight="1">
      <c r="A7" s="39"/>
      <c r="B7" s="39"/>
      <c r="C7" s="39"/>
      <c r="D7" s="39"/>
      <c r="E7" s="39"/>
      <c r="F7" s="39"/>
      <c r="G7" s="39"/>
      <c r="H7" s="13" t="s">
        <v>41</v>
      </c>
      <c r="I7" s="13" t="s">
        <v>43</v>
      </c>
      <c r="J7" s="39"/>
    </row>
    <row r="8" spans="1:10" ht="12.75" customHeight="1">
      <c r="A8" s="13" t="s">
        <v>29</v>
      </c>
      <c r="B8" s="13" t="s">
        <v>31</v>
      </c>
      <c r="C8" s="13" t="s">
        <v>27</v>
      </c>
      <c r="D8" s="13" t="s">
        <v>26</v>
      </c>
      <c r="E8" s="13" t="s">
        <v>35</v>
      </c>
      <c r="F8" s="13" t="s">
        <v>37</v>
      </c>
      <c r="G8" s="13" t="s">
        <v>39</v>
      </c>
      <c r="H8" s="13" t="s">
        <v>42</v>
      </c>
      <c r="I8" s="13" t="s">
        <v>44</v>
      </c>
      <c r="J8" s="13" t="s">
        <v>46</v>
      </c>
    </row>
    <row r="9" spans="1:18" ht="12.75" customHeight="1">
      <c r="A9" s="19" t="s">
        <v>47</v>
      </c>
      <c r="B9" s="19"/>
      <c r="C9" s="20" t="s">
        <v>29</v>
      </c>
      <c r="D9" s="19"/>
      <c r="E9" s="21" t="s">
        <v>48</v>
      </c>
      <c r="F9" s="19"/>
      <c r="G9" s="19"/>
      <c r="H9" s="19"/>
      <c r="I9" s="22">
        <f>0+Q9</f>
        <v>0</v>
      </c>
      <c r="J9" s="19"/>
      <c r="O9">
        <f>0+R9</f>
        <v>0</v>
      </c>
      <c r="Q9">
        <f>0+I10+I13+I16+I19+I22+I25+I28+I31+I34+I37+I40+I43+I46+I49+I52+I55+I58+I61+I64+I67+I70+I73+I76+I79+I82</f>
        <v>0</v>
      </c>
      <c r="R9">
        <f>0+O10+O13+O16+O19+O22+O25+O28+O31+O34+O37+O40+O43+O46+O49+O52+O55+O58+O61+O64+O67+O70+O73+O76+O79+O82</f>
        <v>0</v>
      </c>
    </row>
    <row r="10" spans="1:16" ht="12.75">
      <c r="A10" s="18" t="s">
        <v>49</v>
      </c>
      <c r="B10" s="23" t="s">
        <v>31</v>
      </c>
      <c r="C10" s="23" t="s">
        <v>50</v>
      </c>
      <c r="D10" s="18" t="s">
        <v>51</v>
      </c>
      <c r="E10" s="24" t="s">
        <v>52</v>
      </c>
      <c r="F10" s="25" t="s">
        <v>53</v>
      </c>
      <c r="G10" s="26">
        <v>1</v>
      </c>
      <c r="H10" s="27">
        <v>0</v>
      </c>
      <c r="I10" s="27">
        <f>ROUND(ROUND(H10,2)*ROUND(G10,3),2)</f>
        <v>0</v>
      </c>
      <c r="J10" s="25"/>
      <c r="O10">
        <f>(I10*21)/100</f>
        <v>0</v>
      </c>
      <c r="P10" t="s">
        <v>27</v>
      </c>
    </row>
    <row r="11" spans="1:5" ht="178.5">
      <c r="A11" s="28" t="s">
        <v>54</v>
      </c>
      <c r="E11" s="29" t="s">
        <v>55</v>
      </c>
    </row>
    <row r="12" spans="1:5" ht="12.75">
      <c r="A12" s="32" t="s">
        <v>56</v>
      </c>
      <c r="E12" s="31" t="s">
        <v>51</v>
      </c>
    </row>
    <row r="13" spans="1:16" ht="12.75">
      <c r="A13" s="18" t="s">
        <v>49</v>
      </c>
      <c r="B13" s="23" t="s">
        <v>27</v>
      </c>
      <c r="C13" s="23" t="s">
        <v>57</v>
      </c>
      <c r="D13" s="18" t="s">
        <v>51</v>
      </c>
      <c r="E13" s="24" t="s">
        <v>58</v>
      </c>
      <c r="F13" s="25" t="s">
        <v>53</v>
      </c>
      <c r="G13" s="26">
        <v>1</v>
      </c>
      <c r="H13" s="27">
        <v>0</v>
      </c>
      <c r="I13" s="27">
        <f>ROUND(ROUND(H13,2)*ROUND(G13,3),2)</f>
        <v>0</v>
      </c>
      <c r="J13" s="25"/>
      <c r="O13">
        <f>(I13*21)/100</f>
        <v>0</v>
      </c>
      <c r="P13" t="s">
        <v>27</v>
      </c>
    </row>
    <row r="14" spans="1:5" ht="127.5">
      <c r="A14" s="28" t="s">
        <v>54</v>
      </c>
      <c r="E14" s="29" t="s">
        <v>59</v>
      </c>
    </row>
    <row r="15" spans="1:5" ht="12.75">
      <c r="A15" s="32" t="s">
        <v>56</v>
      </c>
      <c r="E15" s="31" t="s">
        <v>51</v>
      </c>
    </row>
    <row r="16" spans="1:16" ht="12.75">
      <c r="A16" s="18" t="s">
        <v>49</v>
      </c>
      <c r="B16" s="23" t="s">
        <v>26</v>
      </c>
      <c r="C16" s="23" t="s">
        <v>60</v>
      </c>
      <c r="D16" s="18" t="s">
        <v>51</v>
      </c>
      <c r="E16" s="24" t="s">
        <v>61</v>
      </c>
      <c r="F16" s="25" t="s">
        <v>53</v>
      </c>
      <c r="G16" s="26">
        <v>1</v>
      </c>
      <c r="H16" s="27">
        <v>0</v>
      </c>
      <c r="I16" s="27">
        <f>ROUND(ROUND(H16,2)*ROUND(G16,3),2)</f>
        <v>0</v>
      </c>
      <c r="J16" s="25" t="s">
        <v>62</v>
      </c>
      <c r="O16">
        <f>(I16*21)/100</f>
        <v>0</v>
      </c>
      <c r="P16" t="s">
        <v>27</v>
      </c>
    </row>
    <row r="17" spans="1:5" ht="12.75">
      <c r="A17" s="28" t="s">
        <v>54</v>
      </c>
      <c r="E17" s="29" t="s">
        <v>63</v>
      </c>
    </row>
    <row r="18" spans="1:5" ht="12.75">
      <c r="A18" s="32" t="s">
        <v>56</v>
      </c>
      <c r="E18" s="31" t="s">
        <v>51</v>
      </c>
    </row>
    <row r="19" spans="1:16" ht="12.75">
      <c r="A19" s="18" t="s">
        <v>49</v>
      </c>
      <c r="B19" s="23" t="s">
        <v>35</v>
      </c>
      <c r="C19" s="23" t="s">
        <v>64</v>
      </c>
      <c r="D19" s="18" t="s">
        <v>51</v>
      </c>
      <c r="E19" s="24" t="s">
        <v>65</v>
      </c>
      <c r="F19" s="25" t="s">
        <v>53</v>
      </c>
      <c r="G19" s="26">
        <v>1</v>
      </c>
      <c r="H19" s="27">
        <v>0</v>
      </c>
      <c r="I19" s="27">
        <f>ROUND(ROUND(H19,2)*ROUND(G19,3),2)</f>
        <v>0</v>
      </c>
      <c r="J19" s="25" t="s">
        <v>62</v>
      </c>
      <c r="O19">
        <f>(I19*21)/100</f>
        <v>0</v>
      </c>
      <c r="P19" t="s">
        <v>27</v>
      </c>
    </row>
    <row r="20" spans="1:5" ht="25.5">
      <c r="A20" s="28" t="s">
        <v>54</v>
      </c>
      <c r="E20" s="29" t="s">
        <v>66</v>
      </c>
    </row>
    <row r="21" spans="1:5" ht="12.75">
      <c r="A21" s="32" t="s">
        <v>56</v>
      </c>
      <c r="E21" s="31" t="s">
        <v>51</v>
      </c>
    </row>
    <row r="22" spans="1:16" ht="12.75">
      <c r="A22" s="18" t="s">
        <v>49</v>
      </c>
      <c r="B22" s="23" t="s">
        <v>37</v>
      </c>
      <c r="C22" s="23" t="s">
        <v>67</v>
      </c>
      <c r="D22" s="18" t="s">
        <v>68</v>
      </c>
      <c r="E22" s="24" t="s">
        <v>69</v>
      </c>
      <c r="F22" s="25" t="s">
        <v>53</v>
      </c>
      <c r="G22" s="26">
        <v>1</v>
      </c>
      <c r="H22" s="27">
        <v>0</v>
      </c>
      <c r="I22" s="27">
        <f>ROUND(ROUND(H22,2)*ROUND(G22,3),2)</f>
        <v>0</v>
      </c>
      <c r="J22" s="25"/>
      <c r="O22">
        <f>(I22*21)/100</f>
        <v>0</v>
      </c>
      <c r="P22" t="s">
        <v>27</v>
      </c>
    </row>
    <row r="23" spans="1:5" ht="12.75">
      <c r="A23" s="28" t="s">
        <v>54</v>
      </c>
      <c r="E23" s="29" t="s">
        <v>51</v>
      </c>
    </row>
    <row r="24" spans="1:5" ht="12.75">
      <c r="A24" s="32" t="s">
        <v>56</v>
      </c>
      <c r="E24" s="31" t="s">
        <v>51</v>
      </c>
    </row>
    <row r="25" spans="1:16" ht="12.75">
      <c r="A25" s="18" t="s">
        <v>49</v>
      </c>
      <c r="B25" s="23" t="s">
        <v>39</v>
      </c>
      <c r="C25" s="23" t="s">
        <v>67</v>
      </c>
      <c r="D25" s="18" t="s">
        <v>70</v>
      </c>
      <c r="E25" s="24" t="s">
        <v>71</v>
      </c>
      <c r="F25" s="25" t="s">
        <v>53</v>
      </c>
      <c r="G25" s="26">
        <v>1</v>
      </c>
      <c r="H25" s="27">
        <v>0</v>
      </c>
      <c r="I25" s="27">
        <f>ROUND(ROUND(H25,2)*ROUND(G25,3),2)</f>
        <v>0</v>
      </c>
      <c r="J25" s="25"/>
      <c r="O25">
        <f>(I25*21)/100</f>
        <v>0</v>
      </c>
      <c r="P25" t="s">
        <v>27</v>
      </c>
    </row>
    <row r="26" spans="1:5" ht="12.75">
      <c r="A26" s="28" t="s">
        <v>54</v>
      </c>
      <c r="E26" s="29" t="s">
        <v>51</v>
      </c>
    </row>
    <row r="27" spans="1:5" ht="12.75">
      <c r="A27" s="32" t="s">
        <v>56</v>
      </c>
      <c r="E27" s="31" t="s">
        <v>51</v>
      </c>
    </row>
    <row r="28" spans="1:16" ht="12.75">
      <c r="A28" s="18" t="s">
        <v>49</v>
      </c>
      <c r="B28" s="23" t="s">
        <v>72</v>
      </c>
      <c r="C28" s="23" t="s">
        <v>73</v>
      </c>
      <c r="D28" s="18" t="s">
        <v>51</v>
      </c>
      <c r="E28" s="24" t="s">
        <v>74</v>
      </c>
      <c r="F28" s="25" t="s">
        <v>53</v>
      </c>
      <c r="G28" s="26">
        <v>1</v>
      </c>
      <c r="H28" s="27">
        <v>0</v>
      </c>
      <c r="I28" s="27">
        <f>ROUND(ROUND(H28,2)*ROUND(G28,3),2)</f>
        <v>0</v>
      </c>
      <c r="J28" s="25" t="s">
        <v>62</v>
      </c>
      <c r="O28">
        <f>(I28*21)/100</f>
        <v>0</v>
      </c>
      <c r="P28" t="s">
        <v>27</v>
      </c>
    </row>
    <row r="29" spans="1:5" ht="191.25">
      <c r="A29" s="28" t="s">
        <v>54</v>
      </c>
      <c r="E29" s="29" t="s">
        <v>75</v>
      </c>
    </row>
    <row r="30" spans="1:5" ht="12.75">
      <c r="A30" s="32" t="s">
        <v>56</v>
      </c>
      <c r="E30" s="31" t="s">
        <v>76</v>
      </c>
    </row>
    <row r="31" spans="1:16" ht="12.75">
      <c r="A31" s="18" t="s">
        <v>49</v>
      </c>
      <c r="B31" s="23" t="s">
        <v>77</v>
      </c>
      <c r="C31" s="23" t="s">
        <v>78</v>
      </c>
      <c r="D31" s="18" t="s">
        <v>51</v>
      </c>
      <c r="E31" s="24" t="s">
        <v>79</v>
      </c>
      <c r="F31" s="25" t="s">
        <v>53</v>
      </c>
      <c r="G31" s="26">
        <v>1</v>
      </c>
      <c r="H31" s="27">
        <v>0</v>
      </c>
      <c r="I31" s="27">
        <f>ROUND(ROUND(H31,2)*ROUND(G31,3),2)</f>
        <v>0</v>
      </c>
      <c r="J31" s="25" t="s">
        <v>62</v>
      </c>
      <c r="O31">
        <f>(I31*21)/100</f>
        <v>0</v>
      </c>
      <c r="P31" t="s">
        <v>27</v>
      </c>
    </row>
    <row r="32" spans="1:5" ht="12.75">
      <c r="A32" s="28" t="s">
        <v>54</v>
      </c>
      <c r="E32" s="29" t="s">
        <v>80</v>
      </c>
    </row>
    <row r="33" spans="1:5" ht="12.75">
      <c r="A33" s="32" t="s">
        <v>56</v>
      </c>
      <c r="E33" s="31" t="s">
        <v>51</v>
      </c>
    </row>
    <row r="34" spans="1:16" ht="12.75">
      <c r="A34" s="18" t="s">
        <v>49</v>
      </c>
      <c r="B34" s="23" t="s">
        <v>42</v>
      </c>
      <c r="C34" s="23" t="s">
        <v>81</v>
      </c>
      <c r="D34" s="18" t="s">
        <v>68</v>
      </c>
      <c r="E34" s="24" t="s">
        <v>82</v>
      </c>
      <c r="F34" s="25" t="s">
        <v>53</v>
      </c>
      <c r="G34" s="26">
        <v>0</v>
      </c>
      <c r="H34" s="27">
        <v>0</v>
      </c>
      <c r="I34" s="27">
        <f>ROUND(ROUND(H34,2)*ROUND(G34,3),2)</f>
        <v>0</v>
      </c>
      <c r="J34" s="25" t="s">
        <v>62</v>
      </c>
      <c r="O34">
        <f>(I34*21)/100</f>
        <v>0</v>
      </c>
      <c r="P34" t="s">
        <v>27</v>
      </c>
    </row>
    <row r="35" spans="1:5" ht="12.75">
      <c r="A35" s="28" t="s">
        <v>54</v>
      </c>
      <c r="E35" s="29" t="s">
        <v>83</v>
      </c>
    </row>
    <row r="36" spans="1:5" ht="12.75">
      <c r="A36" s="32" t="s">
        <v>56</v>
      </c>
      <c r="E36" s="31" t="s">
        <v>51</v>
      </c>
    </row>
    <row r="37" spans="1:16" ht="12.75">
      <c r="A37" s="18" t="s">
        <v>49</v>
      </c>
      <c r="B37" s="23" t="s">
        <v>44</v>
      </c>
      <c r="C37" s="23" t="s">
        <v>81</v>
      </c>
      <c r="D37" s="18" t="s">
        <v>84</v>
      </c>
      <c r="E37" s="24" t="s">
        <v>82</v>
      </c>
      <c r="F37" s="25" t="s">
        <v>53</v>
      </c>
      <c r="G37" s="26">
        <v>1</v>
      </c>
      <c r="H37" s="27">
        <v>0</v>
      </c>
      <c r="I37" s="27">
        <f>ROUND(ROUND(H37,2)*ROUND(G37,3),2)</f>
        <v>0</v>
      </c>
      <c r="J37" s="25" t="s">
        <v>62</v>
      </c>
      <c r="O37">
        <f>(I37*21)/100</f>
        <v>0</v>
      </c>
      <c r="P37" t="s">
        <v>27</v>
      </c>
    </row>
    <row r="38" spans="1:5" ht="12.75">
      <c r="A38" s="28" t="s">
        <v>54</v>
      </c>
      <c r="E38" s="29" t="s">
        <v>85</v>
      </c>
    </row>
    <row r="39" spans="1:5" ht="12.75">
      <c r="A39" s="32" t="s">
        <v>56</v>
      </c>
      <c r="E39" s="31" t="s">
        <v>51</v>
      </c>
    </row>
    <row r="40" spans="1:16" ht="12.75">
      <c r="A40" s="18" t="s">
        <v>49</v>
      </c>
      <c r="B40" s="23" t="s">
        <v>46</v>
      </c>
      <c r="C40" s="23" t="s">
        <v>86</v>
      </c>
      <c r="D40" s="18" t="s">
        <v>68</v>
      </c>
      <c r="E40" s="24" t="s">
        <v>87</v>
      </c>
      <c r="F40" s="25" t="s">
        <v>53</v>
      </c>
      <c r="G40" s="26">
        <v>1</v>
      </c>
      <c r="H40" s="27">
        <v>0</v>
      </c>
      <c r="I40" s="27">
        <f>ROUND(ROUND(H40,2)*ROUND(G40,3),2)</f>
        <v>0</v>
      </c>
      <c r="J40" s="25" t="s">
        <v>62</v>
      </c>
      <c r="O40">
        <f>(I40*21)/100</f>
        <v>0</v>
      </c>
      <c r="P40" t="s">
        <v>27</v>
      </c>
    </row>
    <row r="41" spans="1:5" ht="12.75">
      <c r="A41" s="28" t="s">
        <v>54</v>
      </c>
      <c r="E41" s="29" t="s">
        <v>88</v>
      </c>
    </row>
    <row r="42" spans="1:5" ht="12.75">
      <c r="A42" s="32" t="s">
        <v>56</v>
      </c>
      <c r="E42" s="31" t="s">
        <v>51</v>
      </c>
    </row>
    <row r="43" spans="1:16" ht="12.75">
      <c r="A43" s="18" t="s">
        <v>49</v>
      </c>
      <c r="B43" s="23" t="s">
        <v>89</v>
      </c>
      <c r="C43" s="23" t="s">
        <v>86</v>
      </c>
      <c r="D43" s="18" t="s">
        <v>84</v>
      </c>
      <c r="E43" s="24" t="s">
        <v>87</v>
      </c>
      <c r="F43" s="25" t="s">
        <v>53</v>
      </c>
      <c r="G43" s="26">
        <v>1</v>
      </c>
      <c r="H43" s="27">
        <v>0</v>
      </c>
      <c r="I43" s="27">
        <f>ROUND(ROUND(H43,2)*ROUND(G43,3),2)</f>
        <v>0</v>
      </c>
      <c r="J43" s="25" t="s">
        <v>62</v>
      </c>
      <c r="O43">
        <f>(I43*21)/100</f>
        <v>0</v>
      </c>
      <c r="P43" t="s">
        <v>27</v>
      </c>
    </row>
    <row r="44" spans="1:5" ht="12.75">
      <c r="A44" s="28" t="s">
        <v>54</v>
      </c>
      <c r="E44" s="29" t="s">
        <v>90</v>
      </c>
    </row>
    <row r="45" spans="1:5" ht="12.75">
      <c r="A45" s="32" t="s">
        <v>56</v>
      </c>
      <c r="E45" s="31" t="s">
        <v>51</v>
      </c>
    </row>
    <row r="46" spans="1:16" ht="12.75">
      <c r="A46" s="18" t="s">
        <v>49</v>
      </c>
      <c r="B46" s="23" t="s">
        <v>91</v>
      </c>
      <c r="C46" s="23" t="s">
        <v>92</v>
      </c>
      <c r="D46" s="18" t="s">
        <v>68</v>
      </c>
      <c r="E46" s="24" t="s">
        <v>93</v>
      </c>
      <c r="F46" s="25" t="s">
        <v>94</v>
      </c>
      <c r="G46" s="26">
        <v>1</v>
      </c>
      <c r="H46" s="27">
        <v>0</v>
      </c>
      <c r="I46" s="27">
        <f>ROUND(ROUND(H46,2)*ROUND(G46,3),2)</f>
        <v>0</v>
      </c>
      <c r="J46" s="25" t="s">
        <v>62</v>
      </c>
      <c r="O46">
        <f>(I46*21)/100</f>
        <v>0</v>
      </c>
      <c r="P46" t="s">
        <v>27</v>
      </c>
    </row>
    <row r="47" spans="1:5" ht="25.5">
      <c r="A47" s="28" t="s">
        <v>54</v>
      </c>
      <c r="E47" s="29" t="s">
        <v>95</v>
      </c>
    </row>
    <row r="48" spans="1:5" ht="12.75">
      <c r="A48" s="32" t="s">
        <v>56</v>
      </c>
      <c r="E48" s="31" t="s">
        <v>51</v>
      </c>
    </row>
    <row r="49" spans="1:16" ht="12.75">
      <c r="A49" s="18" t="s">
        <v>49</v>
      </c>
      <c r="B49" s="23" t="s">
        <v>96</v>
      </c>
      <c r="C49" s="23" t="s">
        <v>92</v>
      </c>
      <c r="D49" s="18" t="s">
        <v>84</v>
      </c>
      <c r="E49" s="24" t="s">
        <v>93</v>
      </c>
      <c r="F49" s="25" t="s">
        <v>94</v>
      </c>
      <c r="G49" s="26">
        <v>1</v>
      </c>
      <c r="H49" s="27">
        <v>0</v>
      </c>
      <c r="I49" s="27">
        <f>ROUND(ROUND(H49,2)*ROUND(G49,3),2)</f>
        <v>0</v>
      </c>
      <c r="J49" s="25" t="s">
        <v>62</v>
      </c>
      <c r="O49">
        <f>(I49*21)/100</f>
        <v>0</v>
      </c>
      <c r="P49" t="s">
        <v>27</v>
      </c>
    </row>
    <row r="50" spans="1:5" ht="12.75">
      <c r="A50" s="28" t="s">
        <v>54</v>
      </c>
      <c r="E50" s="29" t="s">
        <v>97</v>
      </c>
    </row>
    <row r="51" spans="1:5" ht="12.75">
      <c r="A51" s="32" t="s">
        <v>56</v>
      </c>
      <c r="E51" s="31" t="s">
        <v>51</v>
      </c>
    </row>
    <row r="52" spans="1:16" ht="12.75">
      <c r="A52" s="18" t="s">
        <v>49</v>
      </c>
      <c r="B52" s="23" t="s">
        <v>98</v>
      </c>
      <c r="C52" s="23" t="s">
        <v>99</v>
      </c>
      <c r="D52" s="18" t="s">
        <v>68</v>
      </c>
      <c r="E52" s="24" t="s">
        <v>100</v>
      </c>
      <c r="F52" s="25" t="s">
        <v>53</v>
      </c>
      <c r="G52" s="26">
        <v>1</v>
      </c>
      <c r="H52" s="27">
        <v>0</v>
      </c>
      <c r="I52" s="27">
        <f>ROUND(ROUND(H52,2)*ROUND(G52,3),2)</f>
        <v>0</v>
      </c>
      <c r="J52" s="25" t="s">
        <v>62</v>
      </c>
      <c r="O52">
        <f>(I52*21)/100</f>
        <v>0</v>
      </c>
      <c r="P52" t="s">
        <v>27</v>
      </c>
    </row>
    <row r="53" spans="1:5" ht="12.75">
      <c r="A53" s="28" t="s">
        <v>54</v>
      </c>
      <c r="E53" s="29" t="s">
        <v>101</v>
      </c>
    </row>
    <row r="54" spans="1:5" ht="12.75">
      <c r="A54" s="32" t="s">
        <v>56</v>
      </c>
      <c r="E54" s="31" t="s">
        <v>51</v>
      </c>
    </row>
    <row r="55" spans="1:16" ht="12.75">
      <c r="A55" s="18" t="s">
        <v>49</v>
      </c>
      <c r="B55" s="23" t="s">
        <v>102</v>
      </c>
      <c r="C55" s="23" t="s">
        <v>99</v>
      </c>
      <c r="D55" s="18" t="s">
        <v>84</v>
      </c>
      <c r="E55" s="24" t="s">
        <v>100</v>
      </c>
      <c r="F55" s="25" t="s">
        <v>53</v>
      </c>
      <c r="G55" s="26">
        <v>1</v>
      </c>
      <c r="H55" s="27">
        <v>0</v>
      </c>
      <c r="I55" s="27">
        <f>ROUND(ROUND(H55,2)*ROUND(G55,3),2)</f>
        <v>0</v>
      </c>
      <c r="J55" s="25" t="s">
        <v>62</v>
      </c>
      <c r="O55">
        <f>(I55*21)/100</f>
        <v>0</v>
      </c>
      <c r="P55" t="s">
        <v>27</v>
      </c>
    </row>
    <row r="56" spans="1:5" ht="12.75">
      <c r="A56" s="28" t="s">
        <v>54</v>
      </c>
      <c r="E56" s="29" t="s">
        <v>103</v>
      </c>
    </row>
    <row r="57" spans="1:5" ht="12.75">
      <c r="A57" s="32" t="s">
        <v>56</v>
      </c>
      <c r="E57" s="31" t="s">
        <v>76</v>
      </c>
    </row>
    <row r="58" spans="1:16" ht="12.75">
      <c r="A58" s="18" t="s">
        <v>49</v>
      </c>
      <c r="B58" s="23" t="s">
        <v>104</v>
      </c>
      <c r="C58" s="23" t="s">
        <v>105</v>
      </c>
      <c r="D58" s="18" t="s">
        <v>106</v>
      </c>
      <c r="E58" s="24" t="s">
        <v>107</v>
      </c>
      <c r="F58" s="25" t="s">
        <v>53</v>
      </c>
      <c r="G58" s="26">
        <v>1</v>
      </c>
      <c r="H58" s="27">
        <v>0</v>
      </c>
      <c r="I58" s="27">
        <f>ROUND(ROUND(H58,2)*ROUND(G58,3),2)</f>
        <v>0</v>
      </c>
      <c r="J58" s="25" t="s">
        <v>62</v>
      </c>
      <c r="O58">
        <f>(I58*21)/100</f>
        <v>0</v>
      </c>
      <c r="P58" t="s">
        <v>27</v>
      </c>
    </row>
    <row r="59" spans="1:5" ht="12.75">
      <c r="A59" s="28" t="s">
        <v>54</v>
      </c>
      <c r="E59" s="29" t="s">
        <v>108</v>
      </c>
    </row>
    <row r="60" spans="1:5" ht="12.75">
      <c r="A60" s="32" t="s">
        <v>56</v>
      </c>
      <c r="E60" s="31" t="s">
        <v>51</v>
      </c>
    </row>
    <row r="61" spans="1:16" ht="12.75">
      <c r="A61" s="18" t="s">
        <v>49</v>
      </c>
      <c r="B61" s="23" t="s">
        <v>109</v>
      </c>
      <c r="C61" s="23" t="s">
        <v>110</v>
      </c>
      <c r="D61" s="18" t="s">
        <v>51</v>
      </c>
      <c r="E61" s="24" t="s">
        <v>111</v>
      </c>
      <c r="F61" s="25" t="s">
        <v>53</v>
      </c>
      <c r="G61" s="26">
        <v>1</v>
      </c>
      <c r="H61" s="27">
        <v>0</v>
      </c>
      <c r="I61" s="27">
        <f>ROUND(ROUND(H61,2)*ROUND(G61,3),2)</f>
        <v>0</v>
      </c>
      <c r="J61" s="25" t="s">
        <v>62</v>
      </c>
      <c r="O61">
        <f>(I61*21)/100</f>
        <v>0</v>
      </c>
      <c r="P61" t="s">
        <v>27</v>
      </c>
    </row>
    <row r="62" spans="1:5" ht="12.75">
      <c r="A62" s="28" t="s">
        <v>54</v>
      </c>
      <c r="E62" s="29" t="s">
        <v>112</v>
      </c>
    </row>
    <row r="63" spans="1:5" ht="12.75">
      <c r="A63" s="32" t="s">
        <v>56</v>
      </c>
      <c r="E63" s="31" t="s">
        <v>76</v>
      </c>
    </row>
    <row r="64" spans="1:16" ht="12.75">
      <c r="A64" s="18" t="s">
        <v>49</v>
      </c>
      <c r="B64" s="23" t="s">
        <v>113</v>
      </c>
      <c r="C64" s="23" t="s">
        <v>114</v>
      </c>
      <c r="D64" s="18" t="s">
        <v>51</v>
      </c>
      <c r="E64" s="24" t="s">
        <v>115</v>
      </c>
      <c r="F64" s="25" t="s">
        <v>53</v>
      </c>
      <c r="G64" s="26">
        <v>1</v>
      </c>
      <c r="H64" s="27">
        <v>0</v>
      </c>
      <c r="I64" s="27">
        <f>ROUND(ROUND(H64,2)*ROUND(G64,3),2)</f>
        <v>0</v>
      </c>
      <c r="J64" s="25" t="s">
        <v>62</v>
      </c>
      <c r="O64">
        <f>(I64*21)/100</f>
        <v>0</v>
      </c>
      <c r="P64" t="s">
        <v>27</v>
      </c>
    </row>
    <row r="65" spans="1:5" ht="12.75">
      <c r="A65" s="28" t="s">
        <v>54</v>
      </c>
      <c r="E65" s="29" t="s">
        <v>116</v>
      </c>
    </row>
    <row r="66" spans="1:5" ht="12.75">
      <c r="A66" s="32" t="s">
        <v>56</v>
      </c>
      <c r="E66" s="31" t="s">
        <v>51</v>
      </c>
    </row>
    <row r="67" spans="1:16" ht="12.75">
      <c r="A67" s="18" t="s">
        <v>49</v>
      </c>
      <c r="B67" s="23" t="s">
        <v>117</v>
      </c>
      <c r="C67" s="23" t="s">
        <v>118</v>
      </c>
      <c r="D67" s="18" t="s">
        <v>51</v>
      </c>
      <c r="E67" s="24" t="s">
        <v>119</v>
      </c>
      <c r="F67" s="25" t="s">
        <v>53</v>
      </c>
      <c r="G67" s="26">
        <v>1</v>
      </c>
      <c r="H67" s="27">
        <v>0</v>
      </c>
      <c r="I67" s="27">
        <f>ROUND(ROUND(H67,2)*ROUND(G67,3),2)</f>
        <v>0</v>
      </c>
      <c r="J67" s="25" t="s">
        <v>62</v>
      </c>
      <c r="O67">
        <f>(I67*21)/100</f>
        <v>0</v>
      </c>
      <c r="P67" t="s">
        <v>27</v>
      </c>
    </row>
    <row r="68" spans="1:5" ht="25.5">
      <c r="A68" s="28" t="s">
        <v>54</v>
      </c>
      <c r="E68" s="29" t="s">
        <v>120</v>
      </c>
    </row>
    <row r="69" spans="1:5" ht="12.75">
      <c r="A69" s="32" t="s">
        <v>56</v>
      </c>
      <c r="E69" s="31" t="s">
        <v>51</v>
      </c>
    </row>
    <row r="70" spans="1:16" ht="12.75">
      <c r="A70" s="18" t="s">
        <v>49</v>
      </c>
      <c r="B70" s="23" t="s">
        <v>121</v>
      </c>
      <c r="C70" s="23" t="s">
        <v>122</v>
      </c>
      <c r="D70" s="18" t="s">
        <v>84</v>
      </c>
      <c r="E70" s="24" t="s">
        <v>123</v>
      </c>
      <c r="F70" s="25" t="s">
        <v>53</v>
      </c>
      <c r="G70" s="26">
        <v>1</v>
      </c>
      <c r="H70" s="27">
        <v>0</v>
      </c>
      <c r="I70" s="27">
        <f>ROUND(ROUND(H70,2)*ROUND(G70,3),2)</f>
        <v>0</v>
      </c>
      <c r="J70" s="25" t="s">
        <v>62</v>
      </c>
      <c r="O70">
        <f>(I70*21)/100</f>
        <v>0</v>
      </c>
      <c r="P70" t="s">
        <v>27</v>
      </c>
    </row>
    <row r="71" spans="1:5" ht="12.75">
      <c r="A71" s="28" t="s">
        <v>54</v>
      </c>
      <c r="E71" s="29" t="s">
        <v>124</v>
      </c>
    </row>
    <row r="72" spans="1:5" ht="12.75">
      <c r="A72" s="32" t="s">
        <v>56</v>
      </c>
      <c r="E72" s="31" t="s">
        <v>51</v>
      </c>
    </row>
    <row r="73" spans="1:16" ht="12.75">
      <c r="A73" s="18" t="s">
        <v>49</v>
      </c>
      <c r="B73" s="23" t="s">
        <v>125</v>
      </c>
      <c r="C73" s="23" t="s">
        <v>126</v>
      </c>
      <c r="D73" s="18" t="s">
        <v>68</v>
      </c>
      <c r="E73" s="24" t="s">
        <v>127</v>
      </c>
      <c r="F73" s="25" t="s">
        <v>53</v>
      </c>
      <c r="G73" s="26">
        <v>1</v>
      </c>
      <c r="H73" s="27">
        <v>0</v>
      </c>
      <c r="I73" s="27">
        <f>ROUND(ROUND(H73,2)*ROUND(G73,3),2)</f>
        <v>0</v>
      </c>
      <c r="J73" s="25" t="s">
        <v>62</v>
      </c>
      <c r="O73">
        <f>(I73*21)/100</f>
        <v>0</v>
      </c>
      <c r="P73" t="s">
        <v>27</v>
      </c>
    </row>
    <row r="74" spans="1:5" ht="12.75">
      <c r="A74" s="28" t="s">
        <v>54</v>
      </c>
      <c r="E74" s="29" t="s">
        <v>128</v>
      </c>
    </row>
    <row r="75" spans="1:5" ht="12.75">
      <c r="A75" s="32" t="s">
        <v>56</v>
      </c>
      <c r="E75" s="31" t="s">
        <v>51</v>
      </c>
    </row>
    <row r="76" spans="1:16" ht="12.75">
      <c r="A76" s="18" t="s">
        <v>49</v>
      </c>
      <c r="B76" s="23" t="s">
        <v>129</v>
      </c>
      <c r="C76" s="23" t="s">
        <v>126</v>
      </c>
      <c r="D76" s="18" t="s">
        <v>70</v>
      </c>
      <c r="E76" s="24" t="s">
        <v>127</v>
      </c>
      <c r="F76" s="25" t="s">
        <v>53</v>
      </c>
      <c r="G76" s="26">
        <v>1</v>
      </c>
      <c r="H76" s="27">
        <v>0</v>
      </c>
      <c r="I76" s="27">
        <f>ROUND(ROUND(H76,2)*ROUND(G76,3),2)</f>
        <v>0</v>
      </c>
      <c r="J76" s="25" t="s">
        <v>62</v>
      </c>
      <c r="O76">
        <f>(I76*21)/100</f>
        <v>0</v>
      </c>
      <c r="P76" t="s">
        <v>27</v>
      </c>
    </row>
    <row r="77" spans="1:5" ht="12.75">
      <c r="A77" s="28" t="s">
        <v>54</v>
      </c>
      <c r="E77" s="29" t="s">
        <v>130</v>
      </c>
    </row>
    <row r="78" spans="1:5" ht="12.75">
      <c r="A78" s="32" t="s">
        <v>56</v>
      </c>
      <c r="E78" s="31" t="s">
        <v>51</v>
      </c>
    </row>
    <row r="79" spans="1:16" ht="12.75">
      <c r="A79" s="18" t="s">
        <v>49</v>
      </c>
      <c r="B79" s="23" t="s">
        <v>131</v>
      </c>
      <c r="C79" s="23" t="s">
        <v>132</v>
      </c>
      <c r="D79" s="18" t="s">
        <v>51</v>
      </c>
      <c r="E79" s="24" t="s">
        <v>133</v>
      </c>
      <c r="F79" s="25" t="s">
        <v>94</v>
      </c>
      <c r="G79" s="26">
        <v>2</v>
      </c>
      <c r="H79" s="27">
        <v>0</v>
      </c>
      <c r="I79" s="27">
        <f>ROUND(ROUND(H79,2)*ROUND(G79,3),2)</f>
        <v>0</v>
      </c>
      <c r="J79" s="25" t="s">
        <v>62</v>
      </c>
      <c r="O79">
        <f>(I79*21)/100</f>
        <v>0</v>
      </c>
      <c r="P79" t="s">
        <v>27</v>
      </c>
    </row>
    <row r="80" spans="1:5" ht="12.75">
      <c r="A80" s="28" t="s">
        <v>54</v>
      </c>
      <c r="E80" s="29" t="s">
        <v>134</v>
      </c>
    </row>
    <row r="81" spans="1:5" ht="12.75">
      <c r="A81" s="32" t="s">
        <v>56</v>
      </c>
      <c r="E81" s="31" t="s">
        <v>135</v>
      </c>
    </row>
    <row r="82" spans="1:16" ht="12.75">
      <c r="A82" s="18" t="s">
        <v>49</v>
      </c>
      <c r="B82" s="23" t="s">
        <v>136</v>
      </c>
      <c r="C82" s="23" t="s">
        <v>137</v>
      </c>
      <c r="D82" s="18" t="s">
        <v>51</v>
      </c>
      <c r="E82" s="24" t="s">
        <v>138</v>
      </c>
      <c r="F82" s="25" t="s">
        <v>53</v>
      </c>
      <c r="G82" s="26">
        <v>1</v>
      </c>
      <c r="H82" s="27">
        <v>0</v>
      </c>
      <c r="I82" s="27">
        <f>ROUND(ROUND(H82,2)*ROUND(G82,3),2)</f>
        <v>0</v>
      </c>
      <c r="J82" s="25" t="s">
        <v>62</v>
      </c>
      <c r="O82">
        <f>(I82*21)/100</f>
        <v>0</v>
      </c>
      <c r="P82" t="s">
        <v>27</v>
      </c>
    </row>
    <row r="83" spans="1:5" ht="51">
      <c r="A83" s="28" t="s">
        <v>54</v>
      </c>
      <c r="E83" s="29" t="s">
        <v>139</v>
      </c>
    </row>
    <row r="84" spans="1:5" ht="12.75">
      <c r="A84" s="30" t="s">
        <v>56</v>
      </c>
      <c r="E84" s="31" t="s">
        <v>51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0+O9+O19+O26</f>
        <v>0</v>
      </c>
      <c r="P2" t="s">
        <v>26</v>
      </c>
    </row>
    <row r="3" spans="1:16" ht="15" customHeight="1">
      <c r="A3" t="s">
        <v>12</v>
      </c>
      <c r="B3" s="11" t="s">
        <v>14</v>
      </c>
      <c r="C3" s="40" t="s">
        <v>15</v>
      </c>
      <c r="D3" s="36"/>
      <c r="E3" s="12" t="s">
        <v>16</v>
      </c>
      <c r="F3" s="1"/>
      <c r="G3" s="8"/>
      <c r="H3" s="7" t="s">
        <v>140</v>
      </c>
      <c r="I3" s="33">
        <f>0+I9+I19+I26</f>
        <v>0</v>
      </c>
      <c r="J3" s="9"/>
      <c r="O3" t="s">
        <v>23</v>
      </c>
      <c r="P3" t="s">
        <v>27</v>
      </c>
    </row>
    <row r="4" spans="1:16" ht="15" customHeight="1">
      <c r="A4" t="s">
        <v>17</v>
      </c>
      <c r="B4" s="11" t="s">
        <v>18</v>
      </c>
      <c r="C4" s="40" t="s">
        <v>140</v>
      </c>
      <c r="D4" s="36"/>
      <c r="E4" s="12" t="s">
        <v>141</v>
      </c>
      <c r="F4" s="1"/>
      <c r="G4" s="1"/>
      <c r="H4" s="10"/>
      <c r="I4" s="10"/>
      <c r="J4" s="1"/>
      <c r="O4" t="s">
        <v>24</v>
      </c>
      <c r="P4" t="s">
        <v>27</v>
      </c>
    </row>
    <row r="5" spans="1:16" ht="12.75" customHeight="1">
      <c r="A5" t="s">
        <v>21</v>
      </c>
      <c r="B5" s="14" t="s">
        <v>22</v>
      </c>
      <c r="C5" s="41" t="s">
        <v>140</v>
      </c>
      <c r="D5" s="42"/>
      <c r="E5" s="15" t="s">
        <v>141</v>
      </c>
      <c r="F5" s="5"/>
      <c r="G5" s="5"/>
      <c r="H5" s="5"/>
      <c r="I5" s="5"/>
      <c r="J5" s="5"/>
      <c r="O5" t="s">
        <v>25</v>
      </c>
      <c r="P5" t="s">
        <v>27</v>
      </c>
    </row>
    <row r="6" spans="1:10" ht="12.75" customHeight="1">
      <c r="A6" s="39" t="s">
        <v>28</v>
      </c>
      <c r="B6" s="39" t="s">
        <v>30</v>
      </c>
      <c r="C6" s="39" t="s">
        <v>32</v>
      </c>
      <c r="D6" s="39" t="s">
        <v>33</v>
      </c>
      <c r="E6" s="39" t="s">
        <v>34</v>
      </c>
      <c r="F6" s="39" t="s">
        <v>36</v>
      </c>
      <c r="G6" s="39" t="s">
        <v>38</v>
      </c>
      <c r="H6" s="39" t="s">
        <v>40</v>
      </c>
      <c r="I6" s="39"/>
      <c r="J6" s="39" t="s">
        <v>45</v>
      </c>
    </row>
    <row r="7" spans="1:10" ht="12.75" customHeight="1">
      <c r="A7" s="39"/>
      <c r="B7" s="39"/>
      <c r="C7" s="39"/>
      <c r="D7" s="39"/>
      <c r="E7" s="39"/>
      <c r="F7" s="39"/>
      <c r="G7" s="39"/>
      <c r="H7" s="13" t="s">
        <v>41</v>
      </c>
      <c r="I7" s="13" t="s">
        <v>43</v>
      </c>
      <c r="J7" s="39"/>
    </row>
    <row r="8" spans="1:10" ht="12.75" customHeight="1">
      <c r="A8" s="13" t="s">
        <v>29</v>
      </c>
      <c r="B8" s="13" t="s">
        <v>31</v>
      </c>
      <c r="C8" s="13" t="s">
        <v>27</v>
      </c>
      <c r="D8" s="13" t="s">
        <v>26</v>
      </c>
      <c r="E8" s="13" t="s">
        <v>35</v>
      </c>
      <c r="F8" s="13" t="s">
        <v>37</v>
      </c>
      <c r="G8" s="13" t="s">
        <v>39</v>
      </c>
      <c r="H8" s="13" t="s">
        <v>42</v>
      </c>
      <c r="I8" s="13" t="s">
        <v>44</v>
      </c>
      <c r="J8" s="13" t="s">
        <v>46</v>
      </c>
    </row>
    <row r="9" spans="1:18" ht="12.75" customHeight="1">
      <c r="A9" s="19" t="s">
        <v>47</v>
      </c>
      <c r="B9" s="19"/>
      <c r="C9" s="20" t="s">
        <v>29</v>
      </c>
      <c r="D9" s="19"/>
      <c r="E9" s="21" t="s">
        <v>48</v>
      </c>
      <c r="F9" s="19"/>
      <c r="G9" s="19"/>
      <c r="H9" s="19"/>
      <c r="I9" s="22">
        <f>0+Q9</f>
        <v>0</v>
      </c>
      <c r="J9" s="19"/>
      <c r="O9">
        <f>0+R9</f>
        <v>0</v>
      </c>
      <c r="Q9">
        <f>0+I10+I13+I16</f>
        <v>0</v>
      </c>
      <c r="R9">
        <f>0+O10+O13+O16</f>
        <v>0</v>
      </c>
    </row>
    <row r="10" spans="1:16" ht="25.5">
      <c r="A10" s="18" t="s">
        <v>49</v>
      </c>
      <c r="B10" s="23" t="s">
        <v>31</v>
      </c>
      <c r="C10" s="23" t="s">
        <v>142</v>
      </c>
      <c r="D10" s="18" t="s">
        <v>106</v>
      </c>
      <c r="E10" s="24" t="s">
        <v>143</v>
      </c>
      <c r="F10" s="25" t="s">
        <v>144</v>
      </c>
      <c r="G10" s="26">
        <v>57.334</v>
      </c>
      <c r="H10" s="27">
        <v>0</v>
      </c>
      <c r="I10" s="27">
        <f>ROUND(ROUND(H10,2)*ROUND(G10,3),2)</f>
        <v>0</v>
      </c>
      <c r="J10" s="25" t="s">
        <v>62</v>
      </c>
      <c r="O10">
        <f>(I10*21)/100</f>
        <v>0</v>
      </c>
      <c r="P10" t="s">
        <v>27</v>
      </c>
    </row>
    <row r="11" spans="1:5" ht="12.75">
      <c r="A11" s="28" t="s">
        <v>54</v>
      </c>
      <c r="E11" s="29" t="s">
        <v>145</v>
      </c>
    </row>
    <row r="12" spans="1:5" ht="51">
      <c r="A12" s="32" t="s">
        <v>56</v>
      </c>
      <c r="E12" s="31" t="s">
        <v>146</v>
      </c>
    </row>
    <row r="13" spans="1:16" ht="25.5">
      <c r="A13" s="18" t="s">
        <v>49</v>
      </c>
      <c r="B13" s="23" t="s">
        <v>27</v>
      </c>
      <c r="C13" s="23" t="s">
        <v>142</v>
      </c>
      <c r="D13" s="18" t="s">
        <v>147</v>
      </c>
      <c r="E13" s="24" t="s">
        <v>143</v>
      </c>
      <c r="F13" s="25" t="s">
        <v>144</v>
      </c>
      <c r="G13" s="26">
        <v>95.16</v>
      </c>
      <c r="H13" s="27">
        <v>0</v>
      </c>
      <c r="I13" s="27">
        <f>ROUND(ROUND(H13,2)*ROUND(G13,3),2)</f>
        <v>0</v>
      </c>
      <c r="J13" s="25" t="s">
        <v>62</v>
      </c>
      <c r="O13">
        <f>(I13*21)/100</f>
        <v>0</v>
      </c>
      <c r="P13" t="s">
        <v>27</v>
      </c>
    </row>
    <row r="14" spans="1:5" ht="12.75">
      <c r="A14" s="28" t="s">
        <v>54</v>
      </c>
      <c r="E14" s="29" t="s">
        <v>148</v>
      </c>
    </row>
    <row r="15" spans="1:5" ht="51">
      <c r="A15" s="32" t="s">
        <v>56</v>
      </c>
      <c r="E15" s="31" t="s">
        <v>149</v>
      </c>
    </row>
    <row r="16" spans="1:16" ht="25.5">
      <c r="A16" s="18" t="s">
        <v>49</v>
      </c>
      <c r="B16" s="23" t="s">
        <v>26</v>
      </c>
      <c r="C16" s="23" t="s">
        <v>150</v>
      </c>
      <c r="D16" s="18" t="s">
        <v>51</v>
      </c>
      <c r="E16" s="24" t="s">
        <v>151</v>
      </c>
      <c r="F16" s="25" t="s">
        <v>144</v>
      </c>
      <c r="G16" s="26">
        <v>221.127</v>
      </c>
      <c r="H16" s="27">
        <v>0</v>
      </c>
      <c r="I16" s="27">
        <f>ROUND(ROUND(H16,2)*ROUND(G16,3),2)</f>
        <v>0</v>
      </c>
      <c r="J16" s="25" t="s">
        <v>62</v>
      </c>
      <c r="O16">
        <f>(I16*21)/100</f>
        <v>0</v>
      </c>
      <c r="P16" t="s">
        <v>27</v>
      </c>
    </row>
    <row r="17" spans="1:5" ht="12.75">
      <c r="A17" s="28" t="s">
        <v>54</v>
      </c>
      <c r="E17" s="29" t="s">
        <v>51</v>
      </c>
    </row>
    <row r="18" spans="1:5" ht="140.25">
      <c r="A18" s="30" t="s">
        <v>56</v>
      </c>
      <c r="E18" s="31" t="s">
        <v>152</v>
      </c>
    </row>
    <row r="19" spans="1:18" ht="12.75" customHeight="1">
      <c r="A19" s="5" t="s">
        <v>47</v>
      </c>
      <c r="B19" s="5"/>
      <c r="C19" s="34" t="s">
        <v>31</v>
      </c>
      <c r="D19" s="5"/>
      <c r="E19" s="21" t="s">
        <v>153</v>
      </c>
      <c r="F19" s="5"/>
      <c r="G19" s="5"/>
      <c r="H19" s="5"/>
      <c r="I19" s="35">
        <f>0+Q19</f>
        <v>0</v>
      </c>
      <c r="J19" s="5"/>
      <c r="O19">
        <f>0+R19</f>
        <v>0</v>
      </c>
      <c r="Q19">
        <f>0+I20+I23</f>
        <v>0</v>
      </c>
      <c r="R19">
        <f>0+O20+O23</f>
        <v>0</v>
      </c>
    </row>
    <row r="20" spans="1:16" ht="12.75">
      <c r="A20" s="18" t="s">
        <v>49</v>
      </c>
      <c r="B20" s="23" t="s">
        <v>35</v>
      </c>
      <c r="C20" s="23" t="s">
        <v>154</v>
      </c>
      <c r="D20" s="18" t="s">
        <v>51</v>
      </c>
      <c r="E20" s="24" t="s">
        <v>155</v>
      </c>
      <c r="F20" s="25" t="s">
        <v>156</v>
      </c>
      <c r="G20" s="26">
        <v>10.507</v>
      </c>
      <c r="H20" s="27">
        <v>0</v>
      </c>
      <c r="I20" s="27">
        <f>ROUND(ROUND(H20,2)*ROUND(G20,3),2)</f>
        <v>0</v>
      </c>
      <c r="J20" s="25" t="s">
        <v>62</v>
      </c>
      <c r="O20">
        <f>(I20*21)/100</f>
        <v>0</v>
      </c>
      <c r="P20" t="s">
        <v>27</v>
      </c>
    </row>
    <row r="21" spans="1:5" ht="12.75">
      <c r="A21" s="28" t="s">
        <v>54</v>
      </c>
      <c r="E21" s="29" t="s">
        <v>157</v>
      </c>
    </row>
    <row r="22" spans="1:5" ht="12.75">
      <c r="A22" s="32" t="s">
        <v>56</v>
      </c>
      <c r="E22" s="31" t="s">
        <v>158</v>
      </c>
    </row>
    <row r="23" spans="1:16" ht="12.75">
      <c r="A23" s="18" t="s">
        <v>159</v>
      </c>
      <c r="B23" s="23" t="s">
        <v>37</v>
      </c>
      <c r="C23" s="23" t="s">
        <v>160</v>
      </c>
      <c r="D23" s="18" t="s">
        <v>51</v>
      </c>
      <c r="E23" s="24" t="s">
        <v>161</v>
      </c>
      <c r="F23" s="25" t="s">
        <v>156</v>
      </c>
      <c r="G23" s="26">
        <v>10.507</v>
      </c>
      <c r="H23" s="27">
        <v>0</v>
      </c>
      <c r="I23" s="27">
        <f>ROUND(ROUND(H23,2)*ROUND(G23,3),2)</f>
        <v>0</v>
      </c>
      <c r="J23" s="25" t="s">
        <v>62</v>
      </c>
      <c r="O23">
        <f>(I23*21)/100</f>
        <v>0</v>
      </c>
      <c r="P23" t="s">
        <v>27</v>
      </c>
    </row>
    <row r="24" spans="1:5" ht="12.75">
      <c r="A24" s="28" t="s">
        <v>54</v>
      </c>
      <c r="E24" s="29" t="s">
        <v>51</v>
      </c>
    </row>
    <row r="25" spans="1:5" ht="12.75">
      <c r="A25" s="30" t="s">
        <v>56</v>
      </c>
      <c r="E25" s="31" t="s">
        <v>51</v>
      </c>
    </row>
    <row r="26" spans="1:18" ht="12.75" customHeight="1">
      <c r="A26" s="5" t="s">
        <v>47</v>
      </c>
      <c r="B26" s="5"/>
      <c r="C26" s="34" t="s">
        <v>42</v>
      </c>
      <c r="D26" s="5"/>
      <c r="E26" s="21" t="s">
        <v>162</v>
      </c>
      <c r="F26" s="5"/>
      <c r="G26" s="5"/>
      <c r="H26" s="5"/>
      <c r="I26" s="35">
        <f>0+Q26</f>
        <v>0</v>
      </c>
      <c r="J26" s="5"/>
      <c r="O26">
        <f>0+R26</f>
        <v>0</v>
      </c>
      <c r="Q26">
        <f>0+I27+I30+I33+I36+I39+I42+I45</f>
        <v>0</v>
      </c>
      <c r="R26">
        <f>0+O27+O30+O33+O36+O39+O42+O45</f>
        <v>0</v>
      </c>
    </row>
    <row r="27" spans="1:16" ht="12.75">
      <c r="A27" s="18" t="s">
        <v>49</v>
      </c>
      <c r="B27" s="23" t="s">
        <v>39</v>
      </c>
      <c r="C27" s="23" t="s">
        <v>163</v>
      </c>
      <c r="D27" s="18" t="s">
        <v>51</v>
      </c>
      <c r="E27" s="24" t="s">
        <v>164</v>
      </c>
      <c r="F27" s="25" t="s">
        <v>165</v>
      </c>
      <c r="G27" s="26">
        <v>20.5</v>
      </c>
      <c r="H27" s="27">
        <v>0</v>
      </c>
      <c r="I27" s="27">
        <f>ROUND(ROUND(H27,2)*ROUND(G27,3),2)</f>
        <v>0</v>
      </c>
      <c r="J27" s="25" t="s">
        <v>62</v>
      </c>
      <c r="O27">
        <f>(I27*21)/100</f>
        <v>0</v>
      </c>
      <c r="P27" t="s">
        <v>27</v>
      </c>
    </row>
    <row r="28" spans="1:5" ht="12.75">
      <c r="A28" s="28" t="s">
        <v>54</v>
      </c>
      <c r="E28" s="29" t="s">
        <v>166</v>
      </c>
    </row>
    <row r="29" spans="1:5" ht="12.75">
      <c r="A29" s="32" t="s">
        <v>56</v>
      </c>
      <c r="E29" s="31" t="s">
        <v>167</v>
      </c>
    </row>
    <row r="30" spans="1:16" ht="12.75">
      <c r="A30" s="18" t="s">
        <v>49</v>
      </c>
      <c r="B30" s="23" t="s">
        <v>72</v>
      </c>
      <c r="C30" s="23" t="s">
        <v>168</v>
      </c>
      <c r="D30" s="18" t="s">
        <v>51</v>
      </c>
      <c r="E30" s="24" t="s">
        <v>169</v>
      </c>
      <c r="F30" s="25" t="s">
        <v>165</v>
      </c>
      <c r="G30" s="26">
        <v>20</v>
      </c>
      <c r="H30" s="27">
        <v>0</v>
      </c>
      <c r="I30" s="27">
        <f>ROUND(ROUND(H30,2)*ROUND(G30,3),2)</f>
        <v>0</v>
      </c>
      <c r="J30" s="25" t="s">
        <v>62</v>
      </c>
      <c r="O30">
        <f>(I30*21)/100</f>
        <v>0</v>
      </c>
      <c r="P30" t="s">
        <v>27</v>
      </c>
    </row>
    <row r="31" spans="1:5" ht="12.75">
      <c r="A31" s="28" t="s">
        <v>54</v>
      </c>
      <c r="E31" s="29" t="s">
        <v>170</v>
      </c>
    </row>
    <row r="32" spans="1:5" ht="12.75">
      <c r="A32" s="32" t="s">
        <v>56</v>
      </c>
      <c r="E32" s="31" t="s">
        <v>171</v>
      </c>
    </row>
    <row r="33" spans="1:16" ht="25.5">
      <c r="A33" s="18" t="s">
        <v>49</v>
      </c>
      <c r="B33" s="23" t="s">
        <v>77</v>
      </c>
      <c r="C33" s="23" t="s">
        <v>172</v>
      </c>
      <c r="D33" s="18" t="s">
        <v>51</v>
      </c>
      <c r="E33" s="24" t="s">
        <v>173</v>
      </c>
      <c r="F33" s="25" t="s">
        <v>165</v>
      </c>
      <c r="G33" s="26">
        <v>32.788</v>
      </c>
      <c r="H33" s="27">
        <v>0</v>
      </c>
      <c r="I33" s="27">
        <f>ROUND(ROUND(H33,2)*ROUND(G33,3),2)</f>
        <v>0</v>
      </c>
      <c r="J33" s="25" t="s">
        <v>62</v>
      </c>
      <c r="O33">
        <f>(I33*21)/100</f>
        <v>0</v>
      </c>
      <c r="P33" t="s">
        <v>27</v>
      </c>
    </row>
    <row r="34" spans="1:5" ht="12.75">
      <c r="A34" s="28" t="s">
        <v>54</v>
      </c>
      <c r="E34" s="29" t="s">
        <v>170</v>
      </c>
    </row>
    <row r="35" spans="1:5" ht="12.75">
      <c r="A35" s="32" t="s">
        <v>56</v>
      </c>
      <c r="E35" s="31" t="s">
        <v>174</v>
      </c>
    </row>
    <row r="36" spans="1:16" ht="12.75">
      <c r="A36" s="18" t="s">
        <v>49</v>
      </c>
      <c r="B36" s="23" t="s">
        <v>42</v>
      </c>
      <c r="C36" s="23" t="s">
        <v>175</v>
      </c>
      <c r="D36" s="18" t="s">
        <v>51</v>
      </c>
      <c r="E36" s="24" t="s">
        <v>176</v>
      </c>
      <c r="F36" s="25" t="s">
        <v>156</v>
      </c>
      <c r="G36" s="26">
        <v>63.23</v>
      </c>
      <c r="H36" s="27">
        <v>0</v>
      </c>
      <c r="I36" s="27">
        <f>ROUND(ROUND(H36,2)*ROUND(G36,3),2)</f>
        <v>0</v>
      </c>
      <c r="J36" s="25" t="s">
        <v>62</v>
      </c>
      <c r="O36">
        <f>(I36*21)/100</f>
        <v>0</v>
      </c>
      <c r="P36" t="s">
        <v>27</v>
      </c>
    </row>
    <row r="37" spans="1:5" ht="12.75">
      <c r="A37" s="28" t="s">
        <v>54</v>
      </c>
      <c r="E37" s="29" t="s">
        <v>51</v>
      </c>
    </row>
    <row r="38" spans="1:5" ht="38.25">
      <c r="A38" s="32" t="s">
        <v>56</v>
      </c>
      <c r="E38" s="31" t="s">
        <v>177</v>
      </c>
    </row>
    <row r="39" spans="1:16" ht="12.75">
      <c r="A39" s="18" t="s">
        <v>49</v>
      </c>
      <c r="B39" s="23" t="s">
        <v>44</v>
      </c>
      <c r="C39" s="23" t="s">
        <v>178</v>
      </c>
      <c r="D39" s="18" t="s">
        <v>51</v>
      </c>
      <c r="E39" s="24" t="s">
        <v>179</v>
      </c>
      <c r="F39" s="25" t="s">
        <v>156</v>
      </c>
      <c r="G39" s="26">
        <v>22.656</v>
      </c>
      <c r="H39" s="27">
        <v>0</v>
      </c>
      <c r="I39" s="27">
        <f>ROUND(ROUND(H39,2)*ROUND(G39,3),2)</f>
        <v>0</v>
      </c>
      <c r="J39" s="25" t="s">
        <v>62</v>
      </c>
      <c r="O39">
        <f>(I39*21)/100</f>
        <v>0</v>
      </c>
      <c r="P39" t="s">
        <v>27</v>
      </c>
    </row>
    <row r="40" spans="1:5" ht="12.75">
      <c r="A40" s="28" t="s">
        <v>54</v>
      </c>
      <c r="E40" s="29" t="s">
        <v>180</v>
      </c>
    </row>
    <row r="41" spans="1:5" ht="51">
      <c r="A41" s="32" t="s">
        <v>56</v>
      </c>
      <c r="E41" s="31" t="s">
        <v>181</v>
      </c>
    </row>
    <row r="42" spans="1:16" ht="12.75">
      <c r="A42" s="18" t="s">
        <v>49</v>
      </c>
      <c r="B42" s="23" t="s">
        <v>46</v>
      </c>
      <c r="C42" s="23" t="s">
        <v>182</v>
      </c>
      <c r="D42" s="18" t="s">
        <v>51</v>
      </c>
      <c r="E42" s="24" t="s">
        <v>183</v>
      </c>
      <c r="F42" s="25" t="s">
        <v>156</v>
      </c>
      <c r="G42" s="26">
        <v>24.928</v>
      </c>
      <c r="H42" s="27">
        <v>0</v>
      </c>
      <c r="I42" s="27">
        <f>ROUND(ROUND(H42,2)*ROUND(G42,3),2)</f>
        <v>0</v>
      </c>
      <c r="J42" s="25" t="s">
        <v>62</v>
      </c>
      <c r="O42">
        <f>(I42*21)/100</f>
        <v>0</v>
      </c>
      <c r="P42" t="s">
        <v>27</v>
      </c>
    </row>
    <row r="43" spans="1:5" ht="12.75">
      <c r="A43" s="28" t="s">
        <v>54</v>
      </c>
      <c r="E43" s="29" t="s">
        <v>180</v>
      </c>
    </row>
    <row r="44" spans="1:5" ht="25.5">
      <c r="A44" s="32" t="s">
        <v>56</v>
      </c>
      <c r="E44" s="31" t="s">
        <v>184</v>
      </c>
    </row>
    <row r="45" spans="1:16" ht="12.75">
      <c r="A45" s="18" t="s">
        <v>49</v>
      </c>
      <c r="B45" s="23" t="s">
        <v>89</v>
      </c>
      <c r="C45" s="23" t="s">
        <v>185</v>
      </c>
      <c r="D45" s="18" t="s">
        <v>51</v>
      </c>
      <c r="E45" s="24" t="s">
        <v>186</v>
      </c>
      <c r="F45" s="25" t="s">
        <v>156</v>
      </c>
      <c r="G45" s="26">
        <v>38.064</v>
      </c>
      <c r="H45" s="27">
        <v>0</v>
      </c>
      <c r="I45" s="27">
        <f>ROUND(ROUND(H45,2)*ROUND(G45,3),2)</f>
        <v>0</v>
      </c>
      <c r="J45" s="25" t="s">
        <v>62</v>
      </c>
      <c r="O45">
        <f>(I45*21)/100</f>
        <v>0</v>
      </c>
      <c r="P45" t="s">
        <v>27</v>
      </c>
    </row>
    <row r="46" spans="1:5" ht="12.75">
      <c r="A46" s="28" t="s">
        <v>54</v>
      </c>
      <c r="E46" s="29" t="s">
        <v>180</v>
      </c>
    </row>
    <row r="47" spans="1:5" ht="102">
      <c r="A47" s="30" t="s">
        <v>56</v>
      </c>
      <c r="E47" s="31" t="s">
        <v>187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5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0+O9+O19+O86+O96+O100+O134+O144</f>
        <v>0</v>
      </c>
      <c r="P2" t="s">
        <v>26</v>
      </c>
    </row>
    <row r="3" spans="1:16" ht="15" customHeight="1">
      <c r="A3" t="s">
        <v>12</v>
      </c>
      <c r="B3" s="11" t="s">
        <v>14</v>
      </c>
      <c r="C3" s="40" t="s">
        <v>15</v>
      </c>
      <c r="D3" s="36"/>
      <c r="E3" s="12" t="s">
        <v>16</v>
      </c>
      <c r="F3" s="1"/>
      <c r="G3" s="8"/>
      <c r="H3" s="7" t="s">
        <v>188</v>
      </c>
      <c r="I3" s="33">
        <f>0+I9+I19+I86+I96+I100+I134+I144</f>
        <v>0</v>
      </c>
      <c r="J3" s="9"/>
      <c r="O3" t="s">
        <v>23</v>
      </c>
      <c r="P3" t="s">
        <v>27</v>
      </c>
    </row>
    <row r="4" spans="1:16" ht="15" customHeight="1">
      <c r="A4" t="s">
        <v>17</v>
      </c>
      <c r="B4" s="11" t="s">
        <v>18</v>
      </c>
      <c r="C4" s="40" t="s">
        <v>188</v>
      </c>
      <c r="D4" s="36"/>
      <c r="E4" s="12" t="s">
        <v>189</v>
      </c>
      <c r="F4" s="1"/>
      <c r="G4" s="1"/>
      <c r="H4" s="10"/>
      <c r="I4" s="10"/>
      <c r="J4" s="1"/>
      <c r="O4" t="s">
        <v>24</v>
      </c>
      <c r="P4" t="s">
        <v>27</v>
      </c>
    </row>
    <row r="5" spans="1:16" ht="12.75" customHeight="1">
      <c r="A5" t="s">
        <v>21</v>
      </c>
      <c r="B5" s="14" t="s">
        <v>22</v>
      </c>
      <c r="C5" s="41" t="s">
        <v>188</v>
      </c>
      <c r="D5" s="42"/>
      <c r="E5" s="15" t="s">
        <v>189</v>
      </c>
      <c r="F5" s="5"/>
      <c r="G5" s="5"/>
      <c r="H5" s="5"/>
      <c r="I5" s="5"/>
      <c r="J5" s="5"/>
      <c r="O5" t="s">
        <v>25</v>
      </c>
      <c r="P5" t="s">
        <v>27</v>
      </c>
    </row>
    <row r="6" spans="1:10" ht="12.75" customHeight="1">
      <c r="A6" s="39" t="s">
        <v>28</v>
      </c>
      <c r="B6" s="39" t="s">
        <v>30</v>
      </c>
      <c r="C6" s="39" t="s">
        <v>32</v>
      </c>
      <c r="D6" s="39" t="s">
        <v>33</v>
      </c>
      <c r="E6" s="39" t="s">
        <v>34</v>
      </c>
      <c r="F6" s="39" t="s">
        <v>36</v>
      </c>
      <c r="G6" s="39" t="s">
        <v>38</v>
      </c>
      <c r="H6" s="39" t="s">
        <v>40</v>
      </c>
      <c r="I6" s="39"/>
      <c r="J6" s="39" t="s">
        <v>45</v>
      </c>
    </row>
    <row r="7" spans="1:10" ht="12.75" customHeight="1">
      <c r="A7" s="39"/>
      <c r="B7" s="39"/>
      <c r="C7" s="39"/>
      <c r="D7" s="39"/>
      <c r="E7" s="39"/>
      <c r="F7" s="39"/>
      <c r="G7" s="39"/>
      <c r="H7" s="13" t="s">
        <v>41</v>
      </c>
      <c r="I7" s="13" t="s">
        <v>43</v>
      </c>
      <c r="J7" s="39"/>
    </row>
    <row r="8" spans="1:10" ht="12.75" customHeight="1">
      <c r="A8" s="13" t="s">
        <v>29</v>
      </c>
      <c r="B8" s="13" t="s">
        <v>31</v>
      </c>
      <c r="C8" s="13" t="s">
        <v>27</v>
      </c>
      <c r="D8" s="13" t="s">
        <v>26</v>
      </c>
      <c r="E8" s="13" t="s">
        <v>35</v>
      </c>
      <c r="F8" s="13" t="s">
        <v>37</v>
      </c>
      <c r="G8" s="13" t="s">
        <v>39</v>
      </c>
      <c r="H8" s="13" t="s">
        <v>42</v>
      </c>
      <c r="I8" s="13" t="s">
        <v>44</v>
      </c>
      <c r="J8" s="13" t="s">
        <v>46</v>
      </c>
    </row>
    <row r="9" spans="1:18" ht="12.75" customHeight="1">
      <c r="A9" s="19" t="s">
        <v>47</v>
      </c>
      <c r="B9" s="19"/>
      <c r="C9" s="20" t="s">
        <v>29</v>
      </c>
      <c r="D9" s="19"/>
      <c r="E9" s="21" t="s">
        <v>48</v>
      </c>
      <c r="F9" s="19"/>
      <c r="G9" s="19"/>
      <c r="H9" s="19"/>
      <c r="I9" s="22">
        <f>0+Q9</f>
        <v>0</v>
      </c>
      <c r="J9" s="19"/>
      <c r="O9">
        <f>0+R9</f>
        <v>0</v>
      </c>
      <c r="Q9">
        <f>0+I10+I13+I16</f>
        <v>0</v>
      </c>
      <c r="R9">
        <f>0+O10+O13+O16</f>
        <v>0</v>
      </c>
    </row>
    <row r="10" spans="1:16" ht="25.5">
      <c r="A10" s="18" t="s">
        <v>49</v>
      </c>
      <c r="B10" s="23" t="s">
        <v>31</v>
      </c>
      <c r="C10" s="23" t="s">
        <v>190</v>
      </c>
      <c r="D10" s="18" t="s">
        <v>51</v>
      </c>
      <c r="E10" s="24" t="s">
        <v>191</v>
      </c>
      <c r="F10" s="25" t="s">
        <v>144</v>
      </c>
      <c r="G10" s="26">
        <v>2200.818</v>
      </c>
      <c r="H10" s="27">
        <v>0</v>
      </c>
      <c r="I10" s="27">
        <f>ROUND(ROUND(H10,2)*ROUND(G10,3),2)</f>
        <v>0</v>
      </c>
      <c r="J10" s="25" t="s">
        <v>62</v>
      </c>
      <c r="O10">
        <f>(I10*21)/100</f>
        <v>0</v>
      </c>
      <c r="P10" t="s">
        <v>27</v>
      </c>
    </row>
    <row r="11" spans="1:5" ht="12.75">
      <c r="A11" s="28" t="s">
        <v>54</v>
      </c>
      <c r="E11" s="29" t="s">
        <v>51</v>
      </c>
    </row>
    <row r="12" spans="1:5" ht="63.75">
      <c r="A12" s="32" t="s">
        <v>56</v>
      </c>
      <c r="E12" s="31" t="s">
        <v>192</v>
      </c>
    </row>
    <row r="13" spans="1:16" ht="12.75">
      <c r="A13" s="18" t="s">
        <v>49</v>
      </c>
      <c r="B13" s="23" t="s">
        <v>27</v>
      </c>
      <c r="C13" s="23" t="s">
        <v>64</v>
      </c>
      <c r="D13" s="18" t="s">
        <v>51</v>
      </c>
      <c r="E13" s="24" t="s">
        <v>65</v>
      </c>
      <c r="F13" s="25" t="s">
        <v>53</v>
      </c>
      <c r="G13" s="26">
        <v>1</v>
      </c>
      <c r="H13" s="27">
        <v>0</v>
      </c>
      <c r="I13" s="27">
        <f>ROUND(ROUND(H13,2)*ROUND(G13,3),2)</f>
        <v>0</v>
      </c>
      <c r="J13" s="25" t="s">
        <v>62</v>
      </c>
      <c r="O13">
        <f>(I13*21)/100</f>
        <v>0</v>
      </c>
      <c r="P13" t="s">
        <v>27</v>
      </c>
    </row>
    <row r="14" spans="1:5" ht="12.75">
      <c r="A14" s="28" t="s">
        <v>54</v>
      </c>
      <c r="E14" s="29" t="s">
        <v>193</v>
      </c>
    </row>
    <row r="15" spans="1:5" ht="12.75">
      <c r="A15" s="32" t="s">
        <v>56</v>
      </c>
      <c r="E15" s="31" t="s">
        <v>51</v>
      </c>
    </row>
    <row r="16" spans="1:16" ht="12.75">
      <c r="A16" s="18" t="s">
        <v>49</v>
      </c>
      <c r="B16" s="23" t="s">
        <v>194</v>
      </c>
      <c r="C16" s="23" t="s">
        <v>195</v>
      </c>
      <c r="D16" s="18" t="s">
        <v>51</v>
      </c>
      <c r="E16" s="24" t="s">
        <v>196</v>
      </c>
      <c r="F16" s="25" t="s">
        <v>156</v>
      </c>
      <c r="G16" s="26">
        <v>115.5</v>
      </c>
      <c r="H16" s="27">
        <v>0</v>
      </c>
      <c r="I16" s="27">
        <f>ROUND(ROUND(H16,2)*ROUND(G16,3),2)</f>
        <v>0</v>
      </c>
      <c r="J16" s="25" t="s">
        <v>62</v>
      </c>
      <c r="O16">
        <f>(I16*21)/100</f>
        <v>0</v>
      </c>
      <c r="P16" t="s">
        <v>27</v>
      </c>
    </row>
    <row r="17" spans="1:5" ht="12.75">
      <c r="A17" s="28" t="s">
        <v>54</v>
      </c>
      <c r="E17" s="29" t="s">
        <v>51</v>
      </c>
    </row>
    <row r="18" spans="1:5" ht="12.75">
      <c r="A18" s="30" t="s">
        <v>56</v>
      </c>
      <c r="E18" s="31" t="s">
        <v>197</v>
      </c>
    </row>
    <row r="19" spans="1:18" ht="12.75" customHeight="1">
      <c r="A19" s="5" t="s">
        <v>47</v>
      </c>
      <c r="B19" s="5"/>
      <c r="C19" s="34" t="s">
        <v>31</v>
      </c>
      <c r="D19" s="5"/>
      <c r="E19" s="21" t="s">
        <v>153</v>
      </c>
      <c r="F19" s="5"/>
      <c r="G19" s="5"/>
      <c r="H19" s="5"/>
      <c r="I19" s="35">
        <f>0+Q19</f>
        <v>0</v>
      </c>
      <c r="J19" s="5"/>
      <c r="O19">
        <f>0+R19</f>
        <v>0</v>
      </c>
      <c r="Q19">
        <f>0+I20+I23+I26+I29+I32+I35+I38+I41+I44+I47+I50+I53+I56+I59+I62+I65+I68+I71+I74+I77+I80+I83</f>
        <v>0</v>
      </c>
      <c r="R19">
        <f>0+O20+O23+O26+O29+O32+O35+O38+O41+O44+O47+O50+O53+O56+O59+O62+O65+O68+O71+O74+O77+O80+O83</f>
        <v>0</v>
      </c>
    </row>
    <row r="20" spans="1:16" ht="12.75">
      <c r="A20" s="18" t="s">
        <v>49</v>
      </c>
      <c r="B20" s="23" t="s">
        <v>26</v>
      </c>
      <c r="C20" s="23" t="s">
        <v>198</v>
      </c>
      <c r="D20" s="18" t="s">
        <v>51</v>
      </c>
      <c r="E20" s="24" t="s">
        <v>199</v>
      </c>
      <c r="F20" s="25" t="s">
        <v>200</v>
      </c>
      <c r="G20" s="26">
        <v>1246.63</v>
      </c>
      <c r="H20" s="27">
        <v>0</v>
      </c>
      <c r="I20" s="27">
        <f>ROUND(ROUND(H20,2)*ROUND(G20,3),2)</f>
        <v>0</v>
      </c>
      <c r="J20" s="25" t="s">
        <v>62</v>
      </c>
      <c r="O20">
        <f>(I20*21)/100</f>
        <v>0</v>
      </c>
      <c r="P20" t="s">
        <v>27</v>
      </c>
    </row>
    <row r="21" spans="1:5" ht="12.75">
      <c r="A21" s="28" t="s">
        <v>54</v>
      </c>
      <c r="E21" s="29" t="s">
        <v>51</v>
      </c>
    </row>
    <row r="22" spans="1:5" ht="12.75">
      <c r="A22" s="32" t="s">
        <v>56</v>
      </c>
      <c r="E22" s="31" t="s">
        <v>201</v>
      </c>
    </row>
    <row r="23" spans="1:16" ht="25.5">
      <c r="A23" s="18" t="s">
        <v>49</v>
      </c>
      <c r="B23" s="23" t="s">
        <v>35</v>
      </c>
      <c r="C23" s="23" t="s">
        <v>202</v>
      </c>
      <c r="D23" s="18" t="s">
        <v>51</v>
      </c>
      <c r="E23" s="24" t="s">
        <v>203</v>
      </c>
      <c r="F23" s="25" t="s">
        <v>156</v>
      </c>
      <c r="G23" s="26">
        <v>499.155</v>
      </c>
      <c r="H23" s="27">
        <v>0</v>
      </c>
      <c r="I23" s="27">
        <f>ROUND(ROUND(H23,2)*ROUND(G23,3),2)</f>
        <v>0</v>
      </c>
      <c r="J23" s="25" t="s">
        <v>62</v>
      </c>
      <c r="O23">
        <f>(I23*21)/100</f>
        <v>0</v>
      </c>
      <c r="P23" t="s">
        <v>27</v>
      </c>
    </row>
    <row r="24" spans="1:5" ht="12.75">
      <c r="A24" s="28" t="s">
        <v>54</v>
      </c>
      <c r="E24" s="29" t="s">
        <v>51</v>
      </c>
    </row>
    <row r="25" spans="1:5" ht="25.5">
      <c r="A25" s="32" t="s">
        <v>56</v>
      </c>
      <c r="E25" s="31" t="s">
        <v>204</v>
      </c>
    </row>
    <row r="26" spans="1:16" ht="12.75">
      <c r="A26" s="18" t="s">
        <v>159</v>
      </c>
      <c r="B26" s="23" t="s">
        <v>37</v>
      </c>
      <c r="C26" s="23" t="s">
        <v>205</v>
      </c>
      <c r="D26" s="18" t="s">
        <v>51</v>
      </c>
      <c r="E26" s="24" t="s">
        <v>206</v>
      </c>
      <c r="F26" s="25" t="s">
        <v>156</v>
      </c>
      <c r="G26" s="26">
        <v>499.155</v>
      </c>
      <c r="H26" s="27">
        <v>0</v>
      </c>
      <c r="I26" s="27">
        <f>ROUND(ROUND(H26,2)*ROUND(G26,3),2)</f>
        <v>0</v>
      </c>
      <c r="J26" s="25" t="s">
        <v>62</v>
      </c>
      <c r="O26">
        <f>(I26*21)/100</f>
        <v>0</v>
      </c>
      <c r="P26" t="s">
        <v>27</v>
      </c>
    </row>
    <row r="27" spans="1:5" ht="12.75">
      <c r="A27" s="28" t="s">
        <v>54</v>
      </c>
      <c r="E27" s="29" t="s">
        <v>51</v>
      </c>
    </row>
    <row r="28" spans="1:5" ht="12.75">
      <c r="A28" s="32" t="s">
        <v>56</v>
      </c>
      <c r="E28" s="31" t="s">
        <v>51</v>
      </c>
    </row>
    <row r="29" spans="1:16" ht="12.75">
      <c r="A29" s="18" t="s">
        <v>49</v>
      </c>
      <c r="B29" s="23" t="s">
        <v>39</v>
      </c>
      <c r="C29" s="23" t="s">
        <v>207</v>
      </c>
      <c r="D29" s="18" t="s">
        <v>51</v>
      </c>
      <c r="E29" s="24" t="s">
        <v>208</v>
      </c>
      <c r="F29" s="25" t="s">
        <v>156</v>
      </c>
      <c r="G29" s="26">
        <v>1056.895</v>
      </c>
      <c r="H29" s="27">
        <v>0</v>
      </c>
      <c r="I29" s="27">
        <f>ROUND(ROUND(H29,2)*ROUND(G29,3),2)</f>
        <v>0</v>
      </c>
      <c r="J29" s="25" t="s">
        <v>62</v>
      </c>
      <c r="O29">
        <f>(I29*21)/100</f>
        <v>0</v>
      </c>
      <c r="P29" t="s">
        <v>27</v>
      </c>
    </row>
    <row r="30" spans="1:5" ht="25.5">
      <c r="A30" s="28" t="s">
        <v>54</v>
      </c>
      <c r="E30" s="29" t="s">
        <v>209</v>
      </c>
    </row>
    <row r="31" spans="1:5" ht="38.25">
      <c r="A31" s="32" t="s">
        <v>56</v>
      </c>
      <c r="E31" s="31" t="s">
        <v>210</v>
      </c>
    </row>
    <row r="32" spans="1:16" ht="12.75">
      <c r="A32" s="18" t="s">
        <v>49</v>
      </c>
      <c r="B32" s="23" t="s">
        <v>77</v>
      </c>
      <c r="C32" s="23" t="s">
        <v>211</v>
      </c>
      <c r="D32" s="18" t="s">
        <v>106</v>
      </c>
      <c r="E32" s="24" t="s">
        <v>212</v>
      </c>
      <c r="F32" s="25" t="s">
        <v>165</v>
      </c>
      <c r="G32" s="26">
        <v>666.41</v>
      </c>
      <c r="H32" s="27">
        <v>0</v>
      </c>
      <c r="I32" s="27">
        <f>ROUND(ROUND(H32,2)*ROUND(G32,3),2)</f>
        <v>0</v>
      </c>
      <c r="J32" s="25" t="s">
        <v>62</v>
      </c>
      <c r="O32">
        <f>(I32*21)/100</f>
        <v>0</v>
      </c>
      <c r="P32" t="s">
        <v>27</v>
      </c>
    </row>
    <row r="33" spans="1:5" ht="12.75">
      <c r="A33" s="28" t="s">
        <v>54</v>
      </c>
      <c r="E33" s="29" t="s">
        <v>213</v>
      </c>
    </row>
    <row r="34" spans="1:5" ht="12.75">
      <c r="A34" s="32" t="s">
        <v>56</v>
      </c>
      <c r="E34" s="31" t="s">
        <v>214</v>
      </c>
    </row>
    <row r="35" spans="1:16" ht="12.75">
      <c r="A35" s="18" t="s">
        <v>159</v>
      </c>
      <c r="B35" s="23" t="s">
        <v>44</v>
      </c>
      <c r="C35" s="23" t="s">
        <v>215</v>
      </c>
      <c r="D35" s="18" t="s">
        <v>106</v>
      </c>
      <c r="E35" s="24" t="s">
        <v>216</v>
      </c>
      <c r="F35" s="25" t="s">
        <v>165</v>
      </c>
      <c r="G35" s="26">
        <v>666.41</v>
      </c>
      <c r="H35" s="27">
        <v>0</v>
      </c>
      <c r="I35" s="27">
        <f>ROUND(ROUND(H35,2)*ROUND(G35,3),2)</f>
        <v>0</v>
      </c>
      <c r="J35" s="25" t="s">
        <v>62</v>
      </c>
      <c r="O35">
        <f>(I35*21)/100</f>
        <v>0</v>
      </c>
      <c r="P35" t="s">
        <v>27</v>
      </c>
    </row>
    <row r="36" spans="1:5" ht="12.75">
      <c r="A36" s="28" t="s">
        <v>54</v>
      </c>
      <c r="E36" s="29" t="s">
        <v>217</v>
      </c>
    </row>
    <row r="37" spans="1:5" ht="12.75">
      <c r="A37" s="32" t="s">
        <v>56</v>
      </c>
      <c r="E37" s="31" t="s">
        <v>51</v>
      </c>
    </row>
    <row r="38" spans="1:16" ht="12.75">
      <c r="A38" s="18" t="s">
        <v>49</v>
      </c>
      <c r="B38" s="23" t="s">
        <v>42</v>
      </c>
      <c r="C38" s="23" t="s">
        <v>211</v>
      </c>
      <c r="D38" s="18" t="s">
        <v>147</v>
      </c>
      <c r="E38" s="24" t="s">
        <v>212</v>
      </c>
      <c r="F38" s="25" t="s">
        <v>165</v>
      </c>
      <c r="G38" s="26">
        <v>31.2</v>
      </c>
      <c r="H38" s="27">
        <v>0</v>
      </c>
      <c r="I38" s="27">
        <f>ROUND(ROUND(H38,2)*ROUND(G38,3),2)</f>
        <v>0</v>
      </c>
      <c r="J38" s="25" t="s">
        <v>62</v>
      </c>
      <c r="O38">
        <f>(I38*21)/100</f>
        <v>0</v>
      </c>
      <c r="P38" t="s">
        <v>27</v>
      </c>
    </row>
    <row r="39" spans="1:5" ht="12.75">
      <c r="A39" s="28" t="s">
        <v>54</v>
      </c>
      <c r="E39" s="29" t="s">
        <v>218</v>
      </c>
    </row>
    <row r="40" spans="1:5" ht="12.75">
      <c r="A40" s="32" t="s">
        <v>56</v>
      </c>
      <c r="E40" s="31" t="s">
        <v>219</v>
      </c>
    </row>
    <row r="41" spans="1:16" ht="12.75">
      <c r="A41" s="18" t="s">
        <v>159</v>
      </c>
      <c r="B41" s="23" t="s">
        <v>46</v>
      </c>
      <c r="C41" s="23" t="s">
        <v>215</v>
      </c>
      <c r="D41" s="18" t="s">
        <v>147</v>
      </c>
      <c r="E41" s="24" t="s">
        <v>216</v>
      </c>
      <c r="F41" s="25" t="s">
        <v>165</v>
      </c>
      <c r="G41" s="26">
        <v>31.2</v>
      </c>
      <c r="H41" s="27">
        <v>0</v>
      </c>
      <c r="I41" s="27">
        <f>ROUND(ROUND(H41,2)*ROUND(G41,3),2)</f>
        <v>0</v>
      </c>
      <c r="J41" s="25" t="s">
        <v>62</v>
      </c>
      <c r="O41">
        <f>(I41*21)/100</f>
        <v>0</v>
      </c>
      <c r="P41" t="s">
        <v>27</v>
      </c>
    </row>
    <row r="42" spans="1:5" ht="12.75">
      <c r="A42" s="28" t="s">
        <v>54</v>
      </c>
      <c r="E42" s="29" t="s">
        <v>220</v>
      </c>
    </row>
    <row r="43" spans="1:5" ht="12.75">
      <c r="A43" s="32" t="s">
        <v>56</v>
      </c>
      <c r="E43" s="31" t="s">
        <v>51</v>
      </c>
    </row>
    <row r="44" spans="1:16" ht="12.75">
      <c r="A44" s="18" t="s">
        <v>49</v>
      </c>
      <c r="B44" s="23" t="s">
        <v>89</v>
      </c>
      <c r="C44" s="23" t="s">
        <v>221</v>
      </c>
      <c r="D44" s="18" t="s">
        <v>51</v>
      </c>
      <c r="E44" s="24" t="s">
        <v>222</v>
      </c>
      <c r="F44" s="25" t="s">
        <v>156</v>
      </c>
      <c r="G44" s="26">
        <v>115.5</v>
      </c>
      <c r="H44" s="27">
        <v>0</v>
      </c>
      <c r="I44" s="27">
        <f>ROUND(ROUND(H44,2)*ROUND(G44,3),2)</f>
        <v>0</v>
      </c>
      <c r="J44" s="25" t="s">
        <v>62</v>
      </c>
      <c r="O44">
        <f>(I44*21)/100</f>
        <v>0</v>
      </c>
      <c r="P44" t="s">
        <v>27</v>
      </c>
    </row>
    <row r="45" spans="1:5" ht="12.75">
      <c r="A45" s="28" t="s">
        <v>54</v>
      </c>
      <c r="E45" s="29" t="s">
        <v>223</v>
      </c>
    </row>
    <row r="46" spans="1:5" ht="12.75">
      <c r="A46" s="32" t="s">
        <v>56</v>
      </c>
      <c r="E46" s="31" t="s">
        <v>197</v>
      </c>
    </row>
    <row r="47" spans="1:16" ht="12.75">
      <c r="A47" s="18" t="s">
        <v>49</v>
      </c>
      <c r="B47" s="23" t="s">
        <v>91</v>
      </c>
      <c r="C47" s="23" t="s">
        <v>154</v>
      </c>
      <c r="D47" s="18" t="s">
        <v>51</v>
      </c>
      <c r="E47" s="24" t="s">
        <v>155</v>
      </c>
      <c r="F47" s="25" t="s">
        <v>156</v>
      </c>
      <c r="G47" s="26">
        <v>822.445</v>
      </c>
      <c r="H47" s="27">
        <v>0</v>
      </c>
      <c r="I47" s="27">
        <f>ROUND(ROUND(H47,2)*ROUND(G47,3),2)</f>
        <v>0</v>
      </c>
      <c r="J47" s="25" t="s">
        <v>62</v>
      </c>
      <c r="O47">
        <f>(I47*21)/100</f>
        <v>0</v>
      </c>
      <c r="P47" t="s">
        <v>27</v>
      </c>
    </row>
    <row r="48" spans="1:5" ht="12.75">
      <c r="A48" s="28" t="s">
        <v>54</v>
      </c>
      <c r="E48" s="29" t="s">
        <v>51</v>
      </c>
    </row>
    <row r="49" spans="1:5" ht="76.5">
      <c r="A49" s="32" t="s">
        <v>56</v>
      </c>
      <c r="E49" s="31" t="s">
        <v>224</v>
      </c>
    </row>
    <row r="50" spans="1:16" ht="12.75">
      <c r="A50" s="18" t="s">
        <v>49</v>
      </c>
      <c r="B50" s="23" t="s">
        <v>102</v>
      </c>
      <c r="C50" s="23" t="s">
        <v>225</v>
      </c>
      <c r="D50" s="18" t="s">
        <v>51</v>
      </c>
      <c r="E50" s="24" t="s">
        <v>226</v>
      </c>
      <c r="F50" s="25" t="s">
        <v>156</v>
      </c>
      <c r="G50" s="26">
        <v>20.14</v>
      </c>
      <c r="H50" s="27">
        <v>0</v>
      </c>
      <c r="I50" s="27">
        <f>ROUND(ROUND(H50,2)*ROUND(G50,3),2)</f>
        <v>0</v>
      </c>
      <c r="J50" s="25" t="s">
        <v>62</v>
      </c>
      <c r="O50">
        <f>(I50*21)/100</f>
        <v>0</v>
      </c>
      <c r="P50" t="s">
        <v>27</v>
      </c>
    </row>
    <row r="51" spans="1:5" ht="12.75">
      <c r="A51" s="28" t="s">
        <v>54</v>
      </c>
      <c r="E51" s="29" t="s">
        <v>51</v>
      </c>
    </row>
    <row r="52" spans="1:5" ht="25.5">
      <c r="A52" s="32" t="s">
        <v>56</v>
      </c>
      <c r="E52" s="31" t="s">
        <v>227</v>
      </c>
    </row>
    <row r="53" spans="1:16" ht="12.75">
      <c r="A53" s="18" t="s">
        <v>49</v>
      </c>
      <c r="B53" s="23" t="s">
        <v>113</v>
      </c>
      <c r="C53" s="23" t="s">
        <v>228</v>
      </c>
      <c r="D53" s="18" t="s">
        <v>106</v>
      </c>
      <c r="E53" s="24" t="s">
        <v>229</v>
      </c>
      <c r="F53" s="25" t="s">
        <v>156</v>
      </c>
      <c r="G53" s="26">
        <v>1133.098</v>
      </c>
      <c r="H53" s="27">
        <v>0</v>
      </c>
      <c r="I53" s="27">
        <f>ROUND(ROUND(H53,2)*ROUND(G53,3),2)</f>
        <v>0</v>
      </c>
      <c r="J53" s="25" t="s">
        <v>62</v>
      </c>
      <c r="O53">
        <f>(I53*21)/100</f>
        <v>0</v>
      </c>
      <c r="P53" t="s">
        <v>27</v>
      </c>
    </row>
    <row r="54" spans="1:5" ht="12.75">
      <c r="A54" s="28" t="s">
        <v>54</v>
      </c>
      <c r="E54" s="29" t="s">
        <v>51</v>
      </c>
    </row>
    <row r="55" spans="1:5" ht="51">
      <c r="A55" s="32" t="s">
        <v>56</v>
      </c>
      <c r="E55" s="31" t="s">
        <v>230</v>
      </c>
    </row>
    <row r="56" spans="1:16" ht="12.75">
      <c r="A56" s="18" t="s">
        <v>49</v>
      </c>
      <c r="B56" s="23" t="s">
        <v>117</v>
      </c>
      <c r="C56" s="23" t="s">
        <v>228</v>
      </c>
      <c r="D56" s="18" t="s">
        <v>147</v>
      </c>
      <c r="E56" s="24" t="s">
        <v>229</v>
      </c>
      <c r="F56" s="25" t="s">
        <v>156</v>
      </c>
      <c r="G56" s="26">
        <v>32.494</v>
      </c>
      <c r="H56" s="27">
        <v>0</v>
      </c>
      <c r="I56" s="27">
        <f>ROUND(ROUND(H56,2)*ROUND(G56,3),2)</f>
        <v>0</v>
      </c>
      <c r="J56" s="25" t="s">
        <v>62</v>
      </c>
      <c r="O56">
        <f>(I56*21)/100</f>
        <v>0</v>
      </c>
      <c r="P56" t="s">
        <v>27</v>
      </c>
    </row>
    <row r="57" spans="1:5" ht="12.75">
      <c r="A57" s="28" t="s">
        <v>54</v>
      </c>
      <c r="E57" s="29" t="s">
        <v>51</v>
      </c>
    </row>
    <row r="58" spans="1:5" ht="38.25">
      <c r="A58" s="32" t="s">
        <v>56</v>
      </c>
      <c r="E58" s="31" t="s">
        <v>231</v>
      </c>
    </row>
    <row r="59" spans="1:16" ht="12.75">
      <c r="A59" s="18" t="s">
        <v>49</v>
      </c>
      <c r="B59" s="23" t="s">
        <v>121</v>
      </c>
      <c r="C59" s="23" t="s">
        <v>232</v>
      </c>
      <c r="D59" s="18" t="s">
        <v>51</v>
      </c>
      <c r="E59" s="24" t="s">
        <v>233</v>
      </c>
      <c r="F59" s="25" t="s">
        <v>156</v>
      </c>
      <c r="G59" s="26">
        <v>43.723</v>
      </c>
      <c r="H59" s="27">
        <v>0</v>
      </c>
      <c r="I59" s="27">
        <f>ROUND(ROUND(H59,2)*ROUND(G59,3),2)</f>
        <v>0</v>
      </c>
      <c r="J59" s="25" t="s">
        <v>62</v>
      </c>
      <c r="O59">
        <f>(I59*21)/100</f>
        <v>0</v>
      </c>
      <c r="P59" t="s">
        <v>27</v>
      </c>
    </row>
    <row r="60" spans="1:5" ht="12.75">
      <c r="A60" s="28" t="s">
        <v>54</v>
      </c>
      <c r="E60" s="29" t="s">
        <v>51</v>
      </c>
    </row>
    <row r="61" spans="1:5" ht="25.5">
      <c r="A61" s="32" t="s">
        <v>56</v>
      </c>
      <c r="E61" s="31" t="s">
        <v>234</v>
      </c>
    </row>
    <row r="62" spans="1:16" ht="12.75">
      <c r="A62" s="18" t="s">
        <v>49</v>
      </c>
      <c r="B62" s="23" t="s">
        <v>125</v>
      </c>
      <c r="C62" s="23" t="s">
        <v>235</v>
      </c>
      <c r="D62" s="18" t="s">
        <v>106</v>
      </c>
      <c r="E62" s="24" t="s">
        <v>236</v>
      </c>
      <c r="F62" s="25" t="s">
        <v>156</v>
      </c>
      <c r="G62" s="26">
        <v>7.247</v>
      </c>
      <c r="H62" s="27">
        <v>0</v>
      </c>
      <c r="I62" s="27">
        <f>ROUND(ROUND(H62,2)*ROUND(G62,3),2)</f>
        <v>0</v>
      </c>
      <c r="J62" s="25" t="s">
        <v>62</v>
      </c>
      <c r="O62">
        <f>(I62*21)/100</f>
        <v>0</v>
      </c>
      <c r="P62" t="s">
        <v>27</v>
      </c>
    </row>
    <row r="63" spans="1:5" ht="12.75">
      <c r="A63" s="28" t="s">
        <v>54</v>
      </c>
      <c r="E63" s="29" t="s">
        <v>51</v>
      </c>
    </row>
    <row r="64" spans="1:5" ht="63.75">
      <c r="A64" s="32" t="s">
        <v>56</v>
      </c>
      <c r="E64" s="31" t="s">
        <v>237</v>
      </c>
    </row>
    <row r="65" spans="1:16" ht="12.75">
      <c r="A65" s="18" t="s">
        <v>49</v>
      </c>
      <c r="B65" s="23" t="s">
        <v>129</v>
      </c>
      <c r="C65" s="23" t="s">
        <v>238</v>
      </c>
      <c r="D65" s="18" t="s">
        <v>106</v>
      </c>
      <c r="E65" s="24" t="s">
        <v>239</v>
      </c>
      <c r="F65" s="25" t="s">
        <v>156</v>
      </c>
      <c r="G65" s="26">
        <v>13.943</v>
      </c>
      <c r="H65" s="27">
        <v>0</v>
      </c>
      <c r="I65" s="27">
        <f>ROUND(ROUND(H65,2)*ROUND(G65,3),2)</f>
        <v>0</v>
      </c>
      <c r="J65" s="25" t="s">
        <v>62</v>
      </c>
      <c r="O65">
        <f>(I65*21)/100</f>
        <v>0</v>
      </c>
      <c r="P65" t="s">
        <v>27</v>
      </c>
    </row>
    <row r="66" spans="1:5" ht="12.75">
      <c r="A66" s="28" t="s">
        <v>54</v>
      </c>
      <c r="E66" s="29" t="s">
        <v>51</v>
      </c>
    </row>
    <row r="67" spans="1:5" ht="25.5">
      <c r="A67" s="32" t="s">
        <v>56</v>
      </c>
      <c r="E67" s="31" t="s">
        <v>240</v>
      </c>
    </row>
    <row r="68" spans="1:16" ht="12.75">
      <c r="A68" s="18" t="s">
        <v>49</v>
      </c>
      <c r="B68" s="23" t="s">
        <v>131</v>
      </c>
      <c r="C68" s="23" t="s">
        <v>241</v>
      </c>
      <c r="D68" s="18" t="s">
        <v>51</v>
      </c>
      <c r="E68" s="24" t="s">
        <v>242</v>
      </c>
      <c r="F68" s="25" t="s">
        <v>200</v>
      </c>
      <c r="G68" s="26">
        <v>7560.366</v>
      </c>
      <c r="H68" s="27">
        <v>0</v>
      </c>
      <c r="I68" s="27">
        <f>ROUND(ROUND(H68,2)*ROUND(G68,3),2)</f>
        <v>0</v>
      </c>
      <c r="J68" s="25" t="s">
        <v>62</v>
      </c>
      <c r="O68">
        <f>(I68*21)/100</f>
        <v>0</v>
      </c>
      <c r="P68" t="s">
        <v>27</v>
      </c>
    </row>
    <row r="69" spans="1:5" ht="12.75">
      <c r="A69" s="28" t="s">
        <v>54</v>
      </c>
      <c r="E69" s="29" t="s">
        <v>51</v>
      </c>
    </row>
    <row r="70" spans="1:5" ht="114.75">
      <c r="A70" s="32" t="s">
        <v>56</v>
      </c>
      <c r="E70" s="31" t="s">
        <v>243</v>
      </c>
    </row>
    <row r="71" spans="1:16" ht="12.75">
      <c r="A71" s="18" t="s">
        <v>49</v>
      </c>
      <c r="B71" s="23" t="s">
        <v>136</v>
      </c>
      <c r="C71" s="23" t="s">
        <v>244</v>
      </c>
      <c r="D71" s="18" t="s">
        <v>51</v>
      </c>
      <c r="E71" s="24" t="s">
        <v>245</v>
      </c>
      <c r="F71" s="25" t="s">
        <v>200</v>
      </c>
      <c r="G71" s="26">
        <v>770</v>
      </c>
      <c r="H71" s="27">
        <v>0</v>
      </c>
      <c r="I71" s="27">
        <f>ROUND(ROUND(H71,2)*ROUND(G71,3),2)</f>
        <v>0</v>
      </c>
      <c r="J71" s="25" t="s">
        <v>62</v>
      </c>
      <c r="O71">
        <f>(I71*21)/100</f>
        <v>0</v>
      </c>
      <c r="P71" t="s">
        <v>27</v>
      </c>
    </row>
    <row r="72" spans="1:5" ht="12.75">
      <c r="A72" s="28" t="s">
        <v>54</v>
      </c>
      <c r="E72" s="29" t="s">
        <v>51</v>
      </c>
    </row>
    <row r="73" spans="1:5" ht="12.75">
      <c r="A73" s="32" t="s">
        <v>56</v>
      </c>
      <c r="E73" s="31" t="s">
        <v>246</v>
      </c>
    </row>
    <row r="74" spans="1:16" ht="12.75">
      <c r="A74" s="18" t="s">
        <v>49</v>
      </c>
      <c r="B74" s="23" t="s">
        <v>247</v>
      </c>
      <c r="C74" s="23" t="s">
        <v>248</v>
      </c>
      <c r="D74" s="18" t="s">
        <v>51</v>
      </c>
      <c r="E74" s="24" t="s">
        <v>249</v>
      </c>
      <c r="F74" s="25" t="s">
        <v>200</v>
      </c>
      <c r="G74" s="26">
        <v>770</v>
      </c>
      <c r="H74" s="27">
        <v>0</v>
      </c>
      <c r="I74" s="27">
        <f>ROUND(ROUND(H74,2)*ROUND(G74,3),2)</f>
        <v>0</v>
      </c>
      <c r="J74" s="25" t="s">
        <v>62</v>
      </c>
      <c r="O74">
        <f>(I74*21)/100</f>
        <v>0</v>
      </c>
      <c r="P74" t="s">
        <v>27</v>
      </c>
    </row>
    <row r="75" spans="1:5" ht="12.75">
      <c r="A75" s="28" t="s">
        <v>54</v>
      </c>
      <c r="E75" s="29" t="s">
        <v>51</v>
      </c>
    </row>
    <row r="76" spans="1:5" ht="12.75">
      <c r="A76" s="32" t="s">
        <v>56</v>
      </c>
      <c r="E76" s="31" t="s">
        <v>246</v>
      </c>
    </row>
    <row r="77" spans="1:16" ht="12.75">
      <c r="A77" s="18" t="s">
        <v>49</v>
      </c>
      <c r="B77" s="23" t="s">
        <v>250</v>
      </c>
      <c r="C77" s="23" t="s">
        <v>160</v>
      </c>
      <c r="D77" s="18" t="s">
        <v>51</v>
      </c>
      <c r="E77" s="24" t="s">
        <v>161</v>
      </c>
      <c r="F77" s="25" t="s">
        <v>156</v>
      </c>
      <c r="G77" s="26">
        <v>851.083</v>
      </c>
      <c r="H77" s="27">
        <v>0</v>
      </c>
      <c r="I77" s="27">
        <f>ROUND(ROUND(H77,2)*ROUND(G77,3),2)</f>
        <v>0</v>
      </c>
      <c r="J77" s="25" t="s">
        <v>62</v>
      </c>
      <c r="O77">
        <f>(I77*21)/100</f>
        <v>0</v>
      </c>
      <c r="P77" t="s">
        <v>27</v>
      </c>
    </row>
    <row r="78" spans="1:5" ht="12.75">
      <c r="A78" s="28" t="s">
        <v>54</v>
      </c>
      <c r="E78" s="29" t="s">
        <v>51</v>
      </c>
    </row>
    <row r="79" spans="1:5" ht="89.25">
      <c r="A79" s="32" t="s">
        <v>56</v>
      </c>
      <c r="E79" s="31" t="s">
        <v>251</v>
      </c>
    </row>
    <row r="80" spans="1:16" ht="12.75">
      <c r="A80" s="18" t="s">
        <v>49</v>
      </c>
      <c r="B80" s="23" t="s">
        <v>252</v>
      </c>
      <c r="C80" s="23" t="s">
        <v>235</v>
      </c>
      <c r="D80" s="18" t="s">
        <v>147</v>
      </c>
      <c r="E80" s="24" t="s">
        <v>236</v>
      </c>
      <c r="F80" s="25" t="s">
        <v>156</v>
      </c>
      <c r="G80" s="26">
        <v>0.56</v>
      </c>
      <c r="H80" s="27">
        <v>0</v>
      </c>
      <c r="I80" s="27">
        <f>ROUND(ROUND(H80,2)*ROUND(G80,3),2)</f>
        <v>0</v>
      </c>
      <c r="J80" s="25" t="s">
        <v>62</v>
      </c>
      <c r="O80">
        <f>(I80*21)/100</f>
        <v>0</v>
      </c>
      <c r="P80" t="s">
        <v>27</v>
      </c>
    </row>
    <row r="81" spans="1:5" ht="12.75">
      <c r="A81" s="28" t="s">
        <v>54</v>
      </c>
      <c r="E81" s="29" t="s">
        <v>51</v>
      </c>
    </row>
    <row r="82" spans="1:5" ht="25.5">
      <c r="A82" s="32" t="s">
        <v>56</v>
      </c>
      <c r="E82" s="31" t="s">
        <v>253</v>
      </c>
    </row>
    <row r="83" spans="1:16" ht="12.75">
      <c r="A83" s="18" t="s">
        <v>49</v>
      </c>
      <c r="B83" s="23" t="s">
        <v>254</v>
      </c>
      <c r="C83" s="23" t="s">
        <v>255</v>
      </c>
      <c r="D83" s="18" t="s">
        <v>51</v>
      </c>
      <c r="E83" s="24" t="s">
        <v>256</v>
      </c>
      <c r="F83" s="25" t="s">
        <v>156</v>
      </c>
      <c r="G83" s="26">
        <v>8.498</v>
      </c>
      <c r="H83" s="27">
        <v>0</v>
      </c>
      <c r="I83" s="27">
        <f>ROUND(ROUND(H83,2)*ROUND(G83,3),2)</f>
        <v>0</v>
      </c>
      <c r="J83" s="25" t="s">
        <v>62</v>
      </c>
      <c r="O83">
        <f>(I83*21)/100</f>
        <v>0</v>
      </c>
      <c r="P83" t="s">
        <v>27</v>
      </c>
    </row>
    <row r="84" spans="1:5" ht="12.75">
      <c r="A84" s="28" t="s">
        <v>54</v>
      </c>
      <c r="E84" s="29" t="s">
        <v>51</v>
      </c>
    </row>
    <row r="85" spans="1:5" ht="12.75">
      <c r="A85" s="30" t="s">
        <v>56</v>
      </c>
      <c r="E85" s="31" t="s">
        <v>257</v>
      </c>
    </row>
    <row r="86" spans="1:18" ht="12.75" customHeight="1">
      <c r="A86" s="5" t="s">
        <v>47</v>
      </c>
      <c r="B86" s="5"/>
      <c r="C86" s="34" t="s">
        <v>27</v>
      </c>
      <c r="D86" s="5"/>
      <c r="E86" s="21" t="s">
        <v>258</v>
      </c>
      <c r="F86" s="5"/>
      <c r="G86" s="5"/>
      <c r="H86" s="5"/>
      <c r="I86" s="35">
        <f>0+Q86</f>
        <v>0</v>
      </c>
      <c r="J86" s="5"/>
      <c r="O86">
        <f>0+R86</f>
        <v>0</v>
      </c>
      <c r="Q86">
        <f>0+I87+I90+I93</f>
        <v>0</v>
      </c>
      <c r="R86">
        <f>0+O87+O90+O93</f>
        <v>0</v>
      </c>
    </row>
    <row r="87" spans="1:16" ht="12.75">
      <c r="A87" s="18" t="s">
        <v>49</v>
      </c>
      <c r="B87" s="23" t="s">
        <v>259</v>
      </c>
      <c r="C87" s="23" t="s">
        <v>260</v>
      </c>
      <c r="D87" s="18" t="s">
        <v>51</v>
      </c>
      <c r="E87" s="24" t="s">
        <v>261</v>
      </c>
      <c r="F87" s="25" t="s">
        <v>165</v>
      </c>
      <c r="G87" s="26">
        <v>277</v>
      </c>
      <c r="H87" s="27">
        <v>0</v>
      </c>
      <c r="I87" s="27">
        <f>ROUND(ROUND(H87,2)*ROUND(G87,3),2)</f>
        <v>0</v>
      </c>
      <c r="J87" s="25" t="s">
        <v>62</v>
      </c>
      <c r="O87">
        <f>(I87*21)/100</f>
        <v>0</v>
      </c>
      <c r="P87" t="s">
        <v>27</v>
      </c>
    </row>
    <row r="88" spans="1:5" ht="12.75">
      <c r="A88" s="28" t="s">
        <v>54</v>
      </c>
      <c r="E88" s="29" t="s">
        <v>51</v>
      </c>
    </row>
    <row r="89" spans="1:5" ht="12.75">
      <c r="A89" s="32" t="s">
        <v>56</v>
      </c>
      <c r="E89" s="31" t="s">
        <v>262</v>
      </c>
    </row>
    <row r="90" spans="1:16" ht="12.75">
      <c r="A90" s="18" t="s">
        <v>49</v>
      </c>
      <c r="B90" s="23" t="s">
        <v>263</v>
      </c>
      <c r="C90" s="23" t="s">
        <v>264</v>
      </c>
      <c r="D90" s="18" t="s">
        <v>51</v>
      </c>
      <c r="E90" s="24" t="s">
        <v>265</v>
      </c>
      <c r="F90" s="25" t="s">
        <v>200</v>
      </c>
      <c r="G90" s="26">
        <v>3827.443</v>
      </c>
      <c r="H90" s="27">
        <v>0</v>
      </c>
      <c r="I90" s="27">
        <f>ROUND(ROUND(H90,2)*ROUND(G90,3),2)</f>
        <v>0</v>
      </c>
      <c r="J90" s="25" t="s">
        <v>62</v>
      </c>
      <c r="O90">
        <f>(I90*21)/100</f>
        <v>0</v>
      </c>
      <c r="P90" t="s">
        <v>27</v>
      </c>
    </row>
    <row r="91" spans="1:5" ht="12.75">
      <c r="A91" s="28" t="s">
        <v>54</v>
      </c>
      <c r="E91" s="29" t="s">
        <v>51</v>
      </c>
    </row>
    <row r="92" spans="1:5" ht="51">
      <c r="A92" s="32" t="s">
        <v>56</v>
      </c>
      <c r="E92" s="31" t="s">
        <v>266</v>
      </c>
    </row>
    <row r="93" spans="1:16" ht="12.75">
      <c r="A93" s="18" t="s">
        <v>49</v>
      </c>
      <c r="B93" s="23" t="s">
        <v>267</v>
      </c>
      <c r="C93" s="23" t="s">
        <v>268</v>
      </c>
      <c r="D93" s="18" t="s">
        <v>106</v>
      </c>
      <c r="E93" s="24" t="s">
        <v>269</v>
      </c>
      <c r="F93" s="25" t="s">
        <v>200</v>
      </c>
      <c r="G93" s="26">
        <v>664.8</v>
      </c>
      <c r="H93" s="27">
        <v>0</v>
      </c>
      <c r="I93" s="27">
        <f>ROUND(ROUND(H93,2)*ROUND(G93,3),2)</f>
        <v>0</v>
      </c>
      <c r="J93" s="25" t="s">
        <v>62</v>
      </c>
      <c r="O93">
        <f>(I93*21)/100</f>
        <v>0</v>
      </c>
      <c r="P93" t="s">
        <v>27</v>
      </c>
    </row>
    <row r="94" spans="1:5" ht="12.75">
      <c r="A94" s="28" t="s">
        <v>54</v>
      </c>
      <c r="E94" s="29" t="s">
        <v>51</v>
      </c>
    </row>
    <row r="95" spans="1:5" ht="12.75">
      <c r="A95" s="30" t="s">
        <v>56</v>
      </c>
      <c r="E95" s="31" t="s">
        <v>270</v>
      </c>
    </row>
    <row r="96" spans="1:18" ht="12.75" customHeight="1">
      <c r="A96" s="5" t="s">
        <v>47</v>
      </c>
      <c r="B96" s="5"/>
      <c r="C96" s="34" t="s">
        <v>35</v>
      </c>
      <c r="D96" s="5"/>
      <c r="E96" s="21" t="s">
        <v>271</v>
      </c>
      <c r="F96" s="5"/>
      <c r="G96" s="5"/>
      <c r="H96" s="5"/>
      <c r="I96" s="35">
        <f>0+Q96</f>
        <v>0</v>
      </c>
      <c r="J96" s="5"/>
      <c r="O96">
        <f>0+R96</f>
        <v>0</v>
      </c>
      <c r="Q96">
        <f>0+I97</f>
        <v>0</v>
      </c>
      <c r="R96">
        <f>0+O97</f>
        <v>0</v>
      </c>
    </row>
    <row r="97" spans="1:16" ht="12.75">
      <c r="A97" s="18" t="s">
        <v>49</v>
      </c>
      <c r="B97" s="23" t="s">
        <v>272</v>
      </c>
      <c r="C97" s="23" t="s">
        <v>273</v>
      </c>
      <c r="D97" s="18" t="s">
        <v>51</v>
      </c>
      <c r="E97" s="24" t="s">
        <v>274</v>
      </c>
      <c r="F97" s="25" t="s">
        <v>156</v>
      </c>
      <c r="G97" s="26">
        <v>4.648</v>
      </c>
      <c r="H97" s="27">
        <v>0</v>
      </c>
      <c r="I97" s="27">
        <f>ROUND(ROUND(H97,2)*ROUND(G97,3),2)</f>
        <v>0</v>
      </c>
      <c r="J97" s="25" t="s">
        <v>62</v>
      </c>
      <c r="O97">
        <f>(I97*21)/100</f>
        <v>0</v>
      </c>
      <c r="P97" t="s">
        <v>27</v>
      </c>
    </row>
    <row r="98" spans="1:5" ht="12.75">
      <c r="A98" s="28" t="s">
        <v>54</v>
      </c>
      <c r="E98" s="29" t="s">
        <v>51</v>
      </c>
    </row>
    <row r="99" spans="1:5" ht="25.5">
      <c r="A99" s="30" t="s">
        <v>56</v>
      </c>
      <c r="E99" s="31" t="s">
        <v>275</v>
      </c>
    </row>
    <row r="100" spans="1:18" ht="12.75" customHeight="1">
      <c r="A100" s="5" t="s">
        <v>47</v>
      </c>
      <c r="B100" s="5"/>
      <c r="C100" s="34" t="s">
        <v>37</v>
      </c>
      <c r="D100" s="5"/>
      <c r="E100" s="21" t="s">
        <v>276</v>
      </c>
      <c r="F100" s="5"/>
      <c r="G100" s="5"/>
      <c r="H100" s="5"/>
      <c r="I100" s="35">
        <f>0+Q100</f>
        <v>0</v>
      </c>
      <c r="J100" s="5"/>
      <c r="O100">
        <f>0+R100</f>
        <v>0</v>
      </c>
      <c r="Q100">
        <f>0+I101+I104+I107+I110+I113+I116+I119+I122+I125+I128+I131</f>
        <v>0</v>
      </c>
      <c r="R100">
        <f>0+O101+O104+O107+O110+O113+O116+O119+O122+O125+O128+O131</f>
        <v>0</v>
      </c>
    </row>
    <row r="101" spans="1:16" ht="12.75">
      <c r="A101" s="18" t="s">
        <v>49</v>
      </c>
      <c r="B101" s="23" t="s">
        <v>277</v>
      </c>
      <c r="C101" s="23" t="s">
        <v>278</v>
      </c>
      <c r="D101" s="18" t="s">
        <v>51</v>
      </c>
      <c r="E101" s="24" t="s">
        <v>279</v>
      </c>
      <c r="F101" s="25" t="s">
        <v>200</v>
      </c>
      <c r="G101" s="26">
        <v>3542.672</v>
      </c>
      <c r="H101" s="27">
        <v>0</v>
      </c>
      <c r="I101" s="27">
        <f>ROUND(ROUND(H101,2)*ROUND(G101,3),2)</f>
        <v>0</v>
      </c>
      <c r="J101" s="25" t="s">
        <v>62</v>
      </c>
      <c r="O101">
        <f>(I101*21)/100</f>
        <v>0</v>
      </c>
      <c r="P101" t="s">
        <v>27</v>
      </c>
    </row>
    <row r="102" spans="1:5" ht="12.75">
      <c r="A102" s="28" t="s">
        <v>54</v>
      </c>
      <c r="E102" s="29" t="s">
        <v>280</v>
      </c>
    </row>
    <row r="103" spans="1:5" ht="25.5">
      <c r="A103" s="32" t="s">
        <v>56</v>
      </c>
      <c r="E103" s="31" t="s">
        <v>281</v>
      </c>
    </row>
    <row r="104" spans="1:16" ht="12.75">
      <c r="A104" s="18" t="s">
        <v>49</v>
      </c>
      <c r="B104" s="23" t="s">
        <v>282</v>
      </c>
      <c r="C104" s="23" t="s">
        <v>283</v>
      </c>
      <c r="D104" s="18" t="s">
        <v>51</v>
      </c>
      <c r="E104" s="24" t="s">
        <v>284</v>
      </c>
      <c r="F104" s="25" t="s">
        <v>200</v>
      </c>
      <c r="G104" s="26">
        <v>3629.387</v>
      </c>
      <c r="H104" s="27">
        <v>0</v>
      </c>
      <c r="I104" s="27">
        <f>ROUND(ROUND(H104,2)*ROUND(G104,3),2)</f>
        <v>0</v>
      </c>
      <c r="J104" s="25" t="s">
        <v>62</v>
      </c>
      <c r="O104">
        <f>(I104*21)/100</f>
        <v>0</v>
      </c>
      <c r="P104" t="s">
        <v>27</v>
      </c>
    </row>
    <row r="105" spans="1:5" ht="12.75">
      <c r="A105" s="28" t="s">
        <v>54</v>
      </c>
      <c r="E105" s="29" t="s">
        <v>285</v>
      </c>
    </row>
    <row r="106" spans="1:5" ht="25.5">
      <c r="A106" s="32" t="s">
        <v>56</v>
      </c>
      <c r="E106" s="31" t="s">
        <v>286</v>
      </c>
    </row>
    <row r="107" spans="1:16" ht="12.75">
      <c r="A107" s="18" t="s">
        <v>49</v>
      </c>
      <c r="B107" s="23" t="s">
        <v>287</v>
      </c>
      <c r="C107" s="23" t="s">
        <v>288</v>
      </c>
      <c r="D107" s="18" t="s">
        <v>51</v>
      </c>
      <c r="E107" s="24" t="s">
        <v>289</v>
      </c>
      <c r="F107" s="25" t="s">
        <v>200</v>
      </c>
      <c r="G107" s="26">
        <v>289.679</v>
      </c>
      <c r="H107" s="27">
        <v>0</v>
      </c>
      <c r="I107" s="27">
        <f>ROUND(ROUND(H107,2)*ROUND(G107,3),2)</f>
        <v>0</v>
      </c>
      <c r="J107" s="25" t="s">
        <v>62</v>
      </c>
      <c r="O107">
        <f>(I107*21)/100</f>
        <v>0</v>
      </c>
      <c r="P107" t="s">
        <v>27</v>
      </c>
    </row>
    <row r="108" spans="1:5" ht="12.75">
      <c r="A108" s="28" t="s">
        <v>54</v>
      </c>
      <c r="E108" s="29" t="s">
        <v>290</v>
      </c>
    </row>
    <row r="109" spans="1:5" ht="12.75">
      <c r="A109" s="32" t="s">
        <v>56</v>
      </c>
      <c r="E109" s="31" t="s">
        <v>291</v>
      </c>
    </row>
    <row r="110" spans="1:16" ht="12.75">
      <c r="A110" s="18" t="s">
        <v>49</v>
      </c>
      <c r="B110" s="23" t="s">
        <v>292</v>
      </c>
      <c r="C110" s="23" t="s">
        <v>293</v>
      </c>
      <c r="D110" s="18" t="s">
        <v>51</v>
      </c>
      <c r="E110" s="24" t="s">
        <v>294</v>
      </c>
      <c r="F110" s="25" t="s">
        <v>200</v>
      </c>
      <c r="G110" s="26">
        <v>3420.049</v>
      </c>
      <c r="H110" s="27">
        <v>0</v>
      </c>
      <c r="I110" s="27">
        <f>ROUND(ROUND(H110,2)*ROUND(G110,3),2)</f>
        <v>0</v>
      </c>
      <c r="J110" s="25" t="s">
        <v>62</v>
      </c>
      <c r="O110">
        <f>(I110*21)/100</f>
        <v>0</v>
      </c>
      <c r="P110" t="s">
        <v>27</v>
      </c>
    </row>
    <row r="111" spans="1:5" ht="12.75">
      <c r="A111" s="28" t="s">
        <v>54</v>
      </c>
      <c r="E111" s="29" t="s">
        <v>295</v>
      </c>
    </row>
    <row r="112" spans="1:5" ht="12.75">
      <c r="A112" s="32" t="s">
        <v>56</v>
      </c>
      <c r="E112" s="31" t="s">
        <v>296</v>
      </c>
    </row>
    <row r="113" spans="1:16" ht="12.75">
      <c r="A113" s="18" t="s">
        <v>49</v>
      </c>
      <c r="B113" s="23" t="s">
        <v>297</v>
      </c>
      <c r="C113" s="23" t="s">
        <v>298</v>
      </c>
      <c r="D113" s="18" t="s">
        <v>51</v>
      </c>
      <c r="E113" s="24" t="s">
        <v>299</v>
      </c>
      <c r="F113" s="25" t="s">
        <v>200</v>
      </c>
      <c r="G113" s="26">
        <v>6734.498</v>
      </c>
      <c r="H113" s="27">
        <v>0</v>
      </c>
      <c r="I113" s="27">
        <f>ROUND(ROUND(H113,2)*ROUND(G113,3),2)</f>
        <v>0</v>
      </c>
      <c r="J113" s="25" t="s">
        <v>62</v>
      </c>
      <c r="O113">
        <f>(I113*21)/100</f>
        <v>0</v>
      </c>
      <c r="P113" t="s">
        <v>27</v>
      </c>
    </row>
    <row r="114" spans="1:5" ht="12.75">
      <c r="A114" s="28" t="s">
        <v>54</v>
      </c>
      <c r="E114" s="29" t="s">
        <v>51</v>
      </c>
    </row>
    <row r="115" spans="1:5" ht="38.25">
      <c r="A115" s="32" t="s">
        <v>56</v>
      </c>
      <c r="E115" s="31" t="s">
        <v>300</v>
      </c>
    </row>
    <row r="116" spans="1:16" ht="25.5">
      <c r="A116" s="18" t="s">
        <v>49</v>
      </c>
      <c r="B116" s="23" t="s">
        <v>301</v>
      </c>
      <c r="C116" s="23" t="s">
        <v>302</v>
      </c>
      <c r="D116" s="18" t="s">
        <v>51</v>
      </c>
      <c r="E116" s="24" t="s">
        <v>303</v>
      </c>
      <c r="F116" s="25" t="s">
        <v>200</v>
      </c>
      <c r="G116" s="26">
        <v>3340.31</v>
      </c>
      <c r="H116" s="27">
        <v>0</v>
      </c>
      <c r="I116" s="27">
        <f>ROUND(ROUND(H116,2)*ROUND(G116,3),2)</f>
        <v>0</v>
      </c>
      <c r="J116" s="25" t="s">
        <v>62</v>
      </c>
      <c r="O116">
        <f>(I116*21)/100</f>
        <v>0</v>
      </c>
      <c r="P116" t="s">
        <v>27</v>
      </c>
    </row>
    <row r="117" spans="1:5" ht="12.75">
      <c r="A117" s="28" t="s">
        <v>54</v>
      </c>
      <c r="E117" s="29" t="s">
        <v>304</v>
      </c>
    </row>
    <row r="118" spans="1:5" ht="12.75">
      <c r="A118" s="32" t="s">
        <v>56</v>
      </c>
      <c r="E118" s="31" t="s">
        <v>305</v>
      </c>
    </row>
    <row r="119" spans="1:16" ht="12.75">
      <c r="A119" s="18" t="s">
        <v>49</v>
      </c>
      <c r="B119" s="23" t="s">
        <v>306</v>
      </c>
      <c r="C119" s="23" t="s">
        <v>307</v>
      </c>
      <c r="D119" s="18" t="s">
        <v>51</v>
      </c>
      <c r="E119" s="24" t="s">
        <v>308</v>
      </c>
      <c r="F119" s="25" t="s">
        <v>200</v>
      </c>
      <c r="G119" s="26">
        <v>3361.861</v>
      </c>
      <c r="H119" s="27">
        <v>0</v>
      </c>
      <c r="I119" s="27">
        <f>ROUND(ROUND(H119,2)*ROUND(G119,3),2)</f>
        <v>0</v>
      </c>
      <c r="J119" s="25" t="s">
        <v>62</v>
      </c>
      <c r="O119">
        <f>(I119*21)/100</f>
        <v>0</v>
      </c>
      <c r="P119" t="s">
        <v>27</v>
      </c>
    </row>
    <row r="120" spans="1:5" ht="12.75">
      <c r="A120" s="28" t="s">
        <v>54</v>
      </c>
      <c r="E120" s="29" t="s">
        <v>309</v>
      </c>
    </row>
    <row r="121" spans="1:5" ht="12.75">
      <c r="A121" s="32" t="s">
        <v>56</v>
      </c>
      <c r="E121" s="31" t="s">
        <v>310</v>
      </c>
    </row>
    <row r="122" spans="1:16" ht="12.75">
      <c r="A122" s="18" t="s">
        <v>49</v>
      </c>
      <c r="B122" s="23" t="s">
        <v>311</v>
      </c>
      <c r="C122" s="23" t="s">
        <v>312</v>
      </c>
      <c r="D122" s="18" t="s">
        <v>51</v>
      </c>
      <c r="E122" s="24" t="s">
        <v>313</v>
      </c>
      <c r="F122" s="25" t="s">
        <v>200</v>
      </c>
      <c r="G122" s="26">
        <v>3388.8</v>
      </c>
      <c r="H122" s="27">
        <v>0</v>
      </c>
      <c r="I122" s="27">
        <f>ROUND(ROUND(H122,2)*ROUND(G122,3),2)</f>
        <v>0</v>
      </c>
      <c r="J122" s="25" t="s">
        <v>62</v>
      </c>
      <c r="O122">
        <f>(I122*21)/100</f>
        <v>0</v>
      </c>
      <c r="P122" t="s">
        <v>27</v>
      </c>
    </row>
    <row r="123" spans="1:5" ht="12.75">
      <c r="A123" s="28" t="s">
        <v>54</v>
      </c>
      <c r="E123" s="29" t="s">
        <v>314</v>
      </c>
    </row>
    <row r="124" spans="1:5" ht="12.75">
      <c r="A124" s="32" t="s">
        <v>56</v>
      </c>
      <c r="E124" s="31" t="s">
        <v>315</v>
      </c>
    </row>
    <row r="125" spans="1:16" ht="12.75">
      <c r="A125" s="18" t="s">
        <v>49</v>
      </c>
      <c r="B125" s="23" t="s">
        <v>316</v>
      </c>
      <c r="C125" s="23" t="s">
        <v>317</v>
      </c>
      <c r="D125" s="18" t="s">
        <v>51</v>
      </c>
      <c r="E125" s="24" t="s">
        <v>318</v>
      </c>
      <c r="F125" s="25" t="s">
        <v>200</v>
      </c>
      <c r="G125" s="26">
        <v>13.9</v>
      </c>
      <c r="H125" s="27">
        <v>0</v>
      </c>
      <c r="I125" s="27">
        <f>ROUND(ROUND(H125,2)*ROUND(G125,3),2)</f>
        <v>0</v>
      </c>
      <c r="J125" s="25" t="s">
        <v>62</v>
      </c>
      <c r="O125">
        <f>(I125*21)/100</f>
        <v>0</v>
      </c>
      <c r="P125" t="s">
        <v>27</v>
      </c>
    </row>
    <row r="126" spans="1:5" ht="12.75">
      <c r="A126" s="28" t="s">
        <v>54</v>
      </c>
      <c r="E126" s="29" t="s">
        <v>51</v>
      </c>
    </row>
    <row r="127" spans="1:5" ht="25.5">
      <c r="A127" s="32" t="s">
        <v>56</v>
      </c>
      <c r="E127" s="31" t="s">
        <v>319</v>
      </c>
    </row>
    <row r="128" spans="1:16" ht="12.75">
      <c r="A128" s="18" t="s">
        <v>49</v>
      </c>
      <c r="B128" s="23" t="s">
        <v>320</v>
      </c>
      <c r="C128" s="23" t="s">
        <v>321</v>
      </c>
      <c r="D128" s="18" t="s">
        <v>51</v>
      </c>
      <c r="E128" s="24" t="s">
        <v>322</v>
      </c>
      <c r="F128" s="25" t="s">
        <v>200</v>
      </c>
      <c r="G128" s="26">
        <v>30.36</v>
      </c>
      <c r="H128" s="27">
        <v>0</v>
      </c>
      <c r="I128" s="27">
        <f>ROUND(ROUND(H128,2)*ROUND(G128,3),2)</f>
        <v>0</v>
      </c>
      <c r="J128" s="25" t="s">
        <v>62</v>
      </c>
      <c r="O128">
        <f>(I128*21)/100</f>
        <v>0</v>
      </c>
      <c r="P128" t="s">
        <v>27</v>
      </c>
    </row>
    <row r="129" spans="1:5" ht="12.75">
      <c r="A129" s="28" t="s">
        <v>54</v>
      </c>
      <c r="E129" s="29" t="s">
        <v>51</v>
      </c>
    </row>
    <row r="130" spans="1:5" ht="25.5">
      <c r="A130" s="32" t="s">
        <v>56</v>
      </c>
      <c r="E130" s="31" t="s">
        <v>323</v>
      </c>
    </row>
    <row r="131" spans="1:16" ht="12.75">
      <c r="A131" s="18" t="s">
        <v>49</v>
      </c>
      <c r="B131" s="23" t="s">
        <v>324</v>
      </c>
      <c r="C131" s="23" t="s">
        <v>325</v>
      </c>
      <c r="D131" s="18" t="s">
        <v>51</v>
      </c>
      <c r="E131" s="24" t="s">
        <v>326</v>
      </c>
      <c r="F131" s="25" t="s">
        <v>200</v>
      </c>
      <c r="G131" s="26">
        <v>3.7</v>
      </c>
      <c r="H131" s="27">
        <v>0</v>
      </c>
      <c r="I131" s="27">
        <f>ROUND(ROUND(H131,2)*ROUND(G131,3),2)</f>
        <v>0</v>
      </c>
      <c r="J131" s="25"/>
      <c r="O131">
        <f>(I131*21)/100</f>
        <v>0</v>
      </c>
      <c r="P131" t="s">
        <v>27</v>
      </c>
    </row>
    <row r="132" spans="1:5" ht="12.75">
      <c r="A132" s="28" t="s">
        <v>54</v>
      </c>
      <c r="E132" s="29" t="s">
        <v>51</v>
      </c>
    </row>
    <row r="133" spans="1:5" ht="25.5">
      <c r="A133" s="30" t="s">
        <v>56</v>
      </c>
      <c r="E133" s="31" t="s">
        <v>327</v>
      </c>
    </row>
    <row r="134" spans="1:18" ht="12.75" customHeight="1">
      <c r="A134" s="5" t="s">
        <v>47</v>
      </c>
      <c r="B134" s="5"/>
      <c r="C134" s="34" t="s">
        <v>77</v>
      </c>
      <c r="D134" s="5"/>
      <c r="E134" s="21" t="s">
        <v>328</v>
      </c>
      <c r="F134" s="5"/>
      <c r="G134" s="5"/>
      <c r="H134" s="5"/>
      <c r="I134" s="35">
        <f>0+Q134</f>
        <v>0</v>
      </c>
      <c r="J134" s="5"/>
      <c r="O134">
        <f>0+R134</f>
        <v>0</v>
      </c>
      <c r="Q134">
        <f>0+I135+I138+I141</f>
        <v>0</v>
      </c>
      <c r="R134">
        <f>0+O135+O138+O141</f>
        <v>0</v>
      </c>
    </row>
    <row r="135" spans="1:16" ht="12.75">
      <c r="A135" s="18" t="s">
        <v>49</v>
      </c>
      <c r="B135" s="23" t="s">
        <v>329</v>
      </c>
      <c r="C135" s="23" t="s">
        <v>330</v>
      </c>
      <c r="D135" s="18" t="s">
        <v>51</v>
      </c>
      <c r="E135" s="24" t="s">
        <v>331</v>
      </c>
      <c r="F135" s="25" t="s">
        <v>165</v>
      </c>
      <c r="G135" s="26">
        <v>25.82</v>
      </c>
      <c r="H135" s="27">
        <v>0</v>
      </c>
      <c r="I135" s="27">
        <f>ROUND(ROUND(H135,2)*ROUND(G135,3),2)</f>
        <v>0</v>
      </c>
      <c r="J135" s="25" t="s">
        <v>62</v>
      </c>
      <c r="O135">
        <f>(I135*21)/100</f>
        <v>0</v>
      </c>
      <c r="P135" t="s">
        <v>27</v>
      </c>
    </row>
    <row r="136" spans="1:5" ht="12.75">
      <c r="A136" s="28" t="s">
        <v>54</v>
      </c>
      <c r="E136" s="29" t="s">
        <v>332</v>
      </c>
    </row>
    <row r="137" spans="1:5" ht="12.75">
      <c r="A137" s="32" t="s">
        <v>56</v>
      </c>
      <c r="E137" s="31" t="s">
        <v>333</v>
      </c>
    </row>
    <row r="138" spans="1:16" ht="12.75">
      <c r="A138" s="18" t="s">
        <v>49</v>
      </c>
      <c r="B138" s="23" t="s">
        <v>334</v>
      </c>
      <c r="C138" s="23" t="s">
        <v>335</v>
      </c>
      <c r="D138" s="18" t="s">
        <v>51</v>
      </c>
      <c r="E138" s="24" t="s">
        <v>336</v>
      </c>
      <c r="F138" s="25" t="s">
        <v>94</v>
      </c>
      <c r="G138" s="26">
        <v>1</v>
      </c>
      <c r="H138" s="27">
        <v>0</v>
      </c>
      <c r="I138" s="27">
        <f>ROUND(ROUND(H138,2)*ROUND(G138,3),2)</f>
        <v>0</v>
      </c>
      <c r="J138" s="25" t="s">
        <v>62</v>
      </c>
      <c r="O138">
        <f>(I138*21)/100</f>
        <v>0</v>
      </c>
      <c r="P138" t="s">
        <v>27</v>
      </c>
    </row>
    <row r="139" spans="1:5" ht="12.75">
      <c r="A139" s="28" t="s">
        <v>54</v>
      </c>
      <c r="E139" s="29" t="s">
        <v>51</v>
      </c>
    </row>
    <row r="140" spans="1:5" ht="12.75">
      <c r="A140" s="32" t="s">
        <v>56</v>
      </c>
      <c r="E140" s="31" t="s">
        <v>76</v>
      </c>
    </row>
    <row r="141" spans="1:16" ht="12.75">
      <c r="A141" s="18" t="s">
        <v>49</v>
      </c>
      <c r="B141" s="23" t="s">
        <v>337</v>
      </c>
      <c r="C141" s="23" t="s">
        <v>338</v>
      </c>
      <c r="D141" s="18" t="s">
        <v>51</v>
      </c>
      <c r="E141" s="24" t="s">
        <v>339</v>
      </c>
      <c r="F141" s="25" t="s">
        <v>94</v>
      </c>
      <c r="G141" s="26">
        <v>2</v>
      </c>
      <c r="H141" s="27">
        <v>0</v>
      </c>
      <c r="I141" s="27">
        <f>ROUND(ROUND(H141,2)*ROUND(G141,3),2)</f>
        <v>0</v>
      </c>
      <c r="J141" s="25" t="s">
        <v>62</v>
      </c>
      <c r="O141">
        <f>(I141*21)/100</f>
        <v>0</v>
      </c>
      <c r="P141" t="s">
        <v>27</v>
      </c>
    </row>
    <row r="142" spans="1:5" ht="12.75">
      <c r="A142" s="28" t="s">
        <v>54</v>
      </c>
      <c r="E142" s="29" t="s">
        <v>51</v>
      </c>
    </row>
    <row r="143" spans="1:5" ht="12.75">
      <c r="A143" s="30" t="s">
        <v>56</v>
      </c>
      <c r="E143" s="31" t="s">
        <v>135</v>
      </c>
    </row>
    <row r="144" spans="1:18" ht="12.75" customHeight="1">
      <c r="A144" s="5" t="s">
        <v>47</v>
      </c>
      <c r="B144" s="5"/>
      <c r="C144" s="34" t="s">
        <v>42</v>
      </c>
      <c r="D144" s="5"/>
      <c r="E144" s="21" t="s">
        <v>162</v>
      </c>
      <c r="F144" s="5"/>
      <c r="G144" s="5"/>
      <c r="H144" s="5"/>
      <c r="I144" s="35">
        <f>0+Q144</f>
        <v>0</v>
      </c>
      <c r="J144" s="5"/>
      <c r="O144">
        <f>0+R144</f>
        <v>0</v>
      </c>
      <c r="Q144">
        <f>0+I145+I148+I151+I154+I157+I160+I163</f>
        <v>0</v>
      </c>
      <c r="R144">
        <f>0+O145+O148+O151+O154+O157+O160+O163</f>
        <v>0</v>
      </c>
    </row>
    <row r="145" spans="1:16" ht="25.5">
      <c r="A145" s="18" t="s">
        <v>49</v>
      </c>
      <c r="B145" s="23" t="s">
        <v>340</v>
      </c>
      <c r="C145" s="23" t="s">
        <v>341</v>
      </c>
      <c r="D145" s="18" t="s">
        <v>51</v>
      </c>
      <c r="E145" s="24" t="s">
        <v>342</v>
      </c>
      <c r="F145" s="25" t="s">
        <v>165</v>
      </c>
      <c r="G145" s="26">
        <v>182.84</v>
      </c>
      <c r="H145" s="27">
        <v>0</v>
      </c>
      <c r="I145" s="27">
        <f>ROUND(ROUND(H145,2)*ROUND(G145,3),2)</f>
        <v>0</v>
      </c>
      <c r="J145" s="25" t="s">
        <v>62</v>
      </c>
      <c r="O145">
        <f>(I145*21)/100</f>
        <v>0</v>
      </c>
      <c r="P145" t="s">
        <v>27</v>
      </c>
    </row>
    <row r="146" spans="1:5" ht="12.75">
      <c r="A146" s="28" t="s">
        <v>54</v>
      </c>
      <c r="E146" s="29" t="s">
        <v>51</v>
      </c>
    </row>
    <row r="147" spans="1:5" ht="12.75">
      <c r="A147" s="32" t="s">
        <v>56</v>
      </c>
      <c r="E147" s="31" t="s">
        <v>343</v>
      </c>
    </row>
    <row r="148" spans="1:16" ht="25.5">
      <c r="A148" s="18" t="s">
        <v>49</v>
      </c>
      <c r="B148" s="23" t="s">
        <v>344</v>
      </c>
      <c r="C148" s="23" t="s">
        <v>172</v>
      </c>
      <c r="D148" s="18" t="s">
        <v>51</v>
      </c>
      <c r="E148" s="24" t="s">
        <v>173</v>
      </c>
      <c r="F148" s="25" t="s">
        <v>165</v>
      </c>
      <c r="G148" s="26">
        <v>182.84</v>
      </c>
      <c r="H148" s="27">
        <v>0</v>
      </c>
      <c r="I148" s="27">
        <f>ROUND(ROUND(H148,2)*ROUND(G148,3),2)</f>
        <v>0</v>
      </c>
      <c r="J148" s="25" t="s">
        <v>62</v>
      </c>
      <c r="O148">
        <f>(I148*21)/100</f>
        <v>0</v>
      </c>
      <c r="P148" t="s">
        <v>27</v>
      </c>
    </row>
    <row r="149" spans="1:5" ht="12.75">
      <c r="A149" s="28" t="s">
        <v>54</v>
      </c>
      <c r="E149" s="29" t="s">
        <v>51</v>
      </c>
    </row>
    <row r="150" spans="1:5" ht="12.75">
      <c r="A150" s="32" t="s">
        <v>56</v>
      </c>
      <c r="E150" s="31" t="s">
        <v>343</v>
      </c>
    </row>
    <row r="151" spans="1:16" ht="12.75">
      <c r="A151" s="18" t="s">
        <v>49</v>
      </c>
      <c r="B151" s="23" t="s">
        <v>345</v>
      </c>
      <c r="C151" s="23" t="s">
        <v>346</v>
      </c>
      <c r="D151" s="18" t="s">
        <v>51</v>
      </c>
      <c r="E151" s="24" t="s">
        <v>347</v>
      </c>
      <c r="F151" s="25" t="s">
        <v>94</v>
      </c>
      <c r="G151" s="26">
        <v>21</v>
      </c>
      <c r="H151" s="27">
        <v>0</v>
      </c>
      <c r="I151" s="27">
        <f>ROUND(ROUND(H151,2)*ROUND(G151,3),2)</f>
        <v>0</v>
      </c>
      <c r="J151" s="25" t="s">
        <v>62</v>
      </c>
      <c r="O151">
        <f>(I151*21)/100</f>
        <v>0</v>
      </c>
      <c r="P151" t="s">
        <v>27</v>
      </c>
    </row>
    <row r="152" spans="1:5" ht="12.75">
      <c r="A152" s="28" t="s">
        <v>54</v>
      </c>
      <c r="E152" s="29" t="s">
        <v>51</v>
      </c>
    </row>
    <row r="153" spans="1:5" ht="38.25">
      <c r="A153" s="32" t="s">
        <v>56</v>
      </c>
      <c r="E153" s="31" t="s">
        <v>348</v>
      </c>
    </row>
    <row r="154" spans="1:16" ht="25.5">
      <c r="A154" s="18" t="s">
        <v>49</v>
      </c>
      <c r="B154" s="23" t="s">
        <v>349</v>
      </c>
      <c r="C154" s="23" t="s">
        <v>350</v>
      </c>
      <c r="D154" s="18" t="s">
        <v>51</v>
      </c>
      <c r="E154" s="24" t="s">
        <v>351</v>
      </c>
      <c r="F154" s="25" t="s">
        <v>94</v>
      </c>
      <c r="G154" s="26">
        <v>39</v>
      </c>
      <c r="H154" s="27">
        <v>0</v>
      </c>
      <c r="I154" s="27">
        <f>ROUND(ROUND(H154,2)*ROUND(G154,3),2)</f>
        <v>0</v>
      </c>
      <c r="J154" s="25" t="s">
        <v>62</v>
      </c>
      <c r="O154">
        <f>(I154*21)/100</f>
        <v>0</v>
      </c>
      <c r="P154" t="s">
        <v>27</v>
      </c>
    </row>
    <row r="155" spans="1:5" ht="12.75">
      <c r="A155" s="28" t="s">
        <v>54</v>
      </c>
      <c r="E155" s="29" t="s">
        <v>51</v>
      </c>
    </row>
    <row r="156" spans="1:5" ht="38.25">
      <c r="A156" s="32" t="s">
        <v>56</v>
      </c>
      <c r="E156" s="31" t="s">
        <v>352</v>
      </c>
    </row>
    <row r="157" spans="1:16" ht="12.75">
      <c r="A157" s="18" t="s">
        <v>49</v>
      </c>
      <c r="B157" s="23" t="s">
        <v>353</v>
      </c>
      <c r="C157" s="23" t="s">
        <v>354</v>
      </c>
      <c r="D157" s="18" t="s">
        <v>51</v>
      </c>
      <c r="E157" s="24" t="s">
        <v>355</v>
      </c>
      <c r="F157" s="25" t="s">
        <v>165</v>
      </c>
      <c r="G157" s="26">
        <v>274.54</v>
      </c>
      <c r="H157" s="27">
        <v>0</v>
      </c>
      <c r="I157" s="27">
        <f>ROUND(ROUND(H157,2)*ROUND(G157,3),2)</f>
        <v>0</v>
      </c>
      <c r="J157" s="25" t="s">
        <v>62</v>
      </c>
      <c r="O157">
        <f>(I157*21)/100</f>
        <v>0</v>
      </c>
      <c r="P157" t="s">
        <v>27</v>
      </c>
    </row>
    <row r="158" spans="1:5" ht="12.75">
      <c r="A158" s="28" t="s">
        <v>54</v>
      </c>
      <c r="E158" s="29" t="s">
        <v>51</v>
      </c>
    </row>
    <row r="159" spans="1:5" ht="25.5">
      <c r="A159" s="32" t="s">
        <v>56</v>
      </c>
      <c r="E159" s="31" t="s">
        <v>356</v>
      </c>
    </row>
    <row r="160" spans="1:16" ht="12.75">
      <c r="A160" s="18" t="s">
        <v>49</v>
      </c>
      <c r="B160" s="23" t="s">
        <v>357</v>
      </c>
      <c r="C160" s="23" t="s">
        <v>358</v>
      </c>
      <c r="D160" s="18" t="s">
        <v>51</v>
      </c>
      <c r="E160" s="24" t="s">
        <v>359</v>
      </c>
      <c r="F160" s="25" t="s">
        <v>165</v>
      </c>
      <c r="G160" s="26">
        <v>13.54</v>
      </c>
      <c r="H160" s="27">
        <v>0</v>
      </c>
      <c r="I160" s="27">
        <f>ROUND(ROUND(H160,2)*ROUND(G160,3),2)</f>
        <v>0</v>
      </c>
      <c r="J160" s="25" t="s">
        <v>62</v>
      </c>
      <c r="O160">
        <f>(I160*21)/100</f>
        <v>0</v>
      </c>
      <c r="P160" t="s">
        <v>27</v>
      </c>
    </row>
    <row r="161" spans="1:5" ht="12.75">
      <c r="A161" s="28" t="s">
        <v>54</v>
      </c>
      <c r="E161" s="29" t="s">
        <v>51</v>
      </c>
    </row>
    <row r="162" spans="1:5" ht="12.75">
      <c r="A162" s="32" t="s">
        <v>56</v>
      </c>
      <c r="E162" s="31" t="s">
        <v>360</v>
      </c>
    </row>
    <row r="163" spans="1:16" ht="12.75">
      <c r="A163" s="18" t="s">
        <v>49</v>
      </c>
      <c r="B163" s="23" t="s">
        <v>361</v>
      </c>
      <c r="C163" s="23" t="s">
        <v>362</v>
      </c>
      <c r="D163" s="18" t="s">
        <v>51</v>
      </c>
      <c r="E163" s="24" t="s">
        <v>363</v>
      </c>
      <c r="F163" s="25" t="s">
        <v>200</v>
      </c>
      <c r="G163" s="26">
        <v>106.46</v>
      </c>
      <c r="H163" s="27">
        <v>0</v>
      </c>
      <c r="I163" s="27">
        <f>ROUND(ROUND(H163,2)*ROUND(G163,3),2)</f>
        <v>0</v>
      </c>
      <c r="J163" s="25" t="s">
        <v>62</v>
      </c>
      <c r="O163">
        <f>(I163*21)/100</f>
        <v>0</v>
      </c>
      <c r="P163" t="s">
        <v>27</v>
      </c>
    </row>
    <row r="164" spans="1:5" ht="12.75">
      <c r="A164" s="28" t="s">
        <v>54</v>
      </c>
      <c r="E164" s="29" t="s">
        <v>51</v>
      </c>
    </row>
    <row r="165" spans="1:5" ht="25.5">
      <c r="A165" s="30" t="s">
        <v>56</v>
      </c>
      <c r="E165" s="31" t="s">
        <v>364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</f>
        <v>0</v>
      </c>
      <c r="P2" t="s">
        <v>26</v>
      </c>
    </row>
    <row r="3" spans="1:16" ht="15" customHeight="1">
      <c r="A3" t="s">
        <v>12</v>
      </c>
      <c r="B3" s="11" t="s">
        <v>14</v>
      </c>
      <c r="C3" s="40" t="s">
        <v>15</v>
      </c>
      <c r="D3" s="36"/>
      <c r="E3" s="12" t="s">
        <v>16</v>
      </c>
      <c r="F3" s="1"/>
      <c r="G3" s="8"/>
      <c r="H3" s="7" t="s">
        <v>365</v>
      </c>
      <c r="I3" s="33">
        <f>0+I9</f>
        <v>0</v>
      </c>
      <c r="J3" s="9"/>
      <c r="O3" t="s">
        <v>23</v>
      </c>
      <c r="P3" t="s">
        <v>27</v>
      </c>
    </row>
    <row r="4" spans="1:16" ht="15" customHeight="1">
      <c r="A4" t="s">
        <v>17</v>
      </c>
      <c r="B4" s="11" t="s">
        <v>18</v>
      </c>
      <c r="C4" s="40" t="s">
        <v>365</v>
      </c>
      <c r="D4" s="36"/>
      <c r="E4" s="12" t="s">
        <v>366</v>
      </c>
      <c r="F4" s="1"/>
      <c r="G4" s="1"/>
      <c r="H4" s="10"/>
      <c r="I4" s="10"/>
      <c r="J4" s="1"/>
      <c r="O4" t="s">
        <v>24</v>
      </c>
      <c r="P4" t="s">
        <v>27</v>
      </c>
    </row>
    <row r="5" spans="1:16" ht="12.75" customHeight="1">
      <c r="A5" t="s">
        <v>21</v>
      </c>
      <c r="B5" s="14" t="s">
        <v>22</v>
      </c>
      <c r="C5" s="41" t="s">
        <v>365</v>
      </c>
      <c r="D5" s="42"/>
      <c r="E5" s="15" t="s">
        <v>366</v>
      </c>
      <c r="F5" s="5"/>
      <c r="G5" s="5"/>
      <c r="H5" s="5"/>
      <c r="I5" s="5"/>
      <c r="J5" s="5"/>
      <c r="O5" t="s">
        <v>25</v>
      </c>
      <c r="P5" t="s">
        <v>27</v>
      </c>
    </row>
    <row r="6" spans="1:10" ht="12.75" customHeight="1">
      <c r="A6" s="39" t="s">
        <v>28</v>
      </c>
      <c r="B6" s="39" t="s">
        <v>30</v>
      </c>
      <c r="C6" s="39" t="s">
        <v>32</v>
      </c>
      <c r="D6" s="39" t="s">
        <v>33</v>
      </c>
      <c r="E6" s="39" t="s">
        <v>34</v>
      </c>
      <c r="F6" s="39" t="s">
        <v>36</v>
      </c>
      <c r="G6" s="39" t="s">
        <v>38</v>
      </c>
      <c r="H6" s="39" t="s">
        <v>40</v>
      </c>
      <c r="I6" s="39"/>
      <c r="J6" s="39" t="s">
        <v>45</v>
      </c>
    </row>
    <row r="7" spans="1:10" ht="12.75" customHeight="1">
      <c r="A7" s="39"/>
      <c r="B7" s="39"/>
      <c r="C7" s="39"/>
      <c r="D7" s="39"/>
      <c r="E7" s="39"/>
      <c r="F7" s="39"/>
      <c r="G7" s="39"/>
      <c r="H7" s="13" t="s">
        <v>41</v>
      </c>
      <c r="I7" s="13" t="s">
        <v>43</v>
      </c>
      <c r="J7" s="39"/>
    </row>
    <row r="8" spans="1:10" ht="12.75" customHeight="1">
      <c r="A8" s="13" t="s">
        <v>29</v>
      </c>
      <c r="B8" s="13" t="s">
        <v>31</v>
      </c>
      <c r="C8" s="13" t="s">
        <v>27</v>
      </c>
      <c r="D8" s="13" t="s">
        <v>26</v>
      </c>
      <c r="E8" s="13" t="s">
        <v>35</v>
      </c>
      <c r="F8" s="13" t="s">
        <v>37</v>
      </c>
      <c r="G8" s="13" t="s">
        <v>39</v>
      </c>
      <c r="H8" s="13" t="s">
        <v>42</v>
      </c>
      <c r="I8" s="13" t="s">
        <v>44</v>
      </c>
      <c r="J8" s="13" t="s">
        <v>46</v>
      </c>
    </row>
    <row r="9" spans="1:18" ht="12.75" customHeight="1">
      <c r="A9" s="19" t="s">
        <v>47</v>
      </c>
      <c r="B9" s="19"/>
      <c r="C9" s="20" t="s">
        <v>42</v>
      </c>
      <c r="D9" s="19"/>
      <c r="E9" s="21" t="s">
        <v>162</v>
      </c>
      <c r="F9" s="19"/>
      <c r="G9" s="19"/>
      <c r="H9" s="19"/>
      <c r="I9" s="22">
        <f>0+Q9</f>
        <v>0</v>
      </c>
      <c r="J9" s="19"/>
      <c r="O9">
        <f>0+R9</f>
        <v>0</v>
      </c>
      <c r="Q9">
        <f>0+I10+I13+I16+I19+I22+I25+I28</f>
        <v>0</v>
      </c>
      <c r="R9">
        <f>0+O10+O13+O16+O19+O22+O25+O28</f>
        <v>0</v>
      </c>
    </row>
    <row r="10" spans="1:16" ht="25.5">
      <c r="A10" s="18" t="s">
        <v>49</v>
      </c>
      <c r="B10" s="23" t="s">
        <v>31</v>
      </c>
      <c r="C10" s="23" t="s">
        <v>367</v>
      </c>
      <c r="D10" s="18" t="s">
        <v>51</v>
      </c>
      <c r="E10" s="24" t="s">
        <v>368</v>
      </c>
      <c r="F10" s="25" t="s">
        <v>94</v>
      </c>
      <c r="G10" s="26">
        <v>16</v>
      </c>
      <c r="H10" s="27">
        <v>0</v>
      </c>
      <c r="I10" s="27">
        <f>ROUND(ROUND(H10,2)*ROUND(G10,3),2)</f>
        <v>0</v>
      </c>
      <c r="J10" s="25" t="s">
        <v>62</v>
      </c>
      <c r="O10">
        <f>(I10*21)/100</f>
        <v>0</v>
      </c>
      <c r="P10" t="s">
        <v>27</v>
      </c>
    </row>
    <row r="11" spans="1:5" ht="12.75">
      <c r="A11" s="28" t="s">
        <v>54</v>
      </c>
      <c r="E11" s="29" t="s">
        <v>51</v>
      </c>
    </row>
    <row r="12" spans="1:5" ht="153">
      <c r="A12" s="32" t="s">
        <v>56</v>
      </c>
      <c r="E12" s="31" t="s">
        <v>369</v>
      </c>
    </row>
    <row r="13" spans="1:16" ht="25.5">
      <c r="A13" s="18" t="s">
        <v>49</v>
      </c>
      <c r="B13" s="23" t="s">
        <v>27</v>
      </c>
      <c r="C13" s="23" t="s">
        <v>370</v>
      </c>
      <c r="D13" s="18" t="s">
        <v>51</v>
      </c>
      <c r="E13" s="24" t="s">
        <v>371</v>
      </c>
      <c r="F13" s="25" t="s">
        <v>94</v>
      </c>
      <c r="G13" s="26">
        <v>16</v>
      </c>
      <c r="H13" s="27">
        <v>0</v>
      </c>
      <c r="I13" s="27">
        <f>ROUND(ROUND(H13,2)*ROUND(G13,3),2)</f>
        <v>0</v>
      </c>
      <c r="J13" s="25" t="s">
        <v>62</v>
      </c>
      <c r="O13">
        <f>(I13*21)/100</f>
        <v>0</v>
      </c>
      <c r="P13" t="s">
        <v>27</v>
      </c>
    </row>
    <row r="14" spans="1:5" ht="12.75">
      <c r="A14" s="28" t="s">
        <v>54</v>
      </c>
      <c r="E14" s="29" t="s">
        <v>51</v>
      </c>
    </row>
    <row r="15" spans="1:5" ht="153">
      <c r="A15" s="32" t="s">
        <v>56</v>
      </c>
      <c r="E15" s="31" t="s">
        <v>369</v>
      </c>
    </row>
    <row r="16" spans="1:16" ht="12.75">
      <c r="A16" s="18" t="s">
        <v>49</v>
      </c>
      <c r="B16" s="23" t="s">
        <v>26</v>
      </c>
      <c r="C16" s="23" t="s">
        <v>372</v>
      </c>
      <c r="D16" s="18" t="s">
        <v>51</v>
      </c>
      <c r="E16" s="24" t="s">
        <v>373</v>
      </c>
      <c r="F16" s="25" t="s">
        <v>94</v>
      </c>
      <c r="G16" s="26">
        <v>14</v>
      </c>
      <c r="H16" s="27">
        <v>0</v>
      </c>
      <c r="I16" s="27">
        <f>ROUND(ROUND(H16,2)*ROUND(G16,3),2)</f>
        <v>0</v>
      </c>
      <c r="J16" s="25" t="s">
        <v>62</v>
      </c>
      <c r="O16">
        <f>(I16*21)/100</f>
        <v>0</v>
      </c>
      <c r="P16" t="s">
        <v>27</v>
      </c>
    </row>
    <row r="17" spans="1:5" ht="12.75">
      <c r="A17" s="28" t="s">
        <v>54</v>
      </c>
      <c r="E17" s="29" t="s">
        <v>374</v>
      </c>
    </row>
    <row r="18" spans="1:5" ht="12.75">
      <c r="A18" s="32" t="s">
        <v>56</v>
      </c>
      <c r="E18" s="31" t="s">
        <v>375</v>
      </c>
    </row>
    <row r="19" spans="1:16" ht="25.5">
      <c r="A19" s="18" t="s">
        <v>49</v>
      </c>
      <c r="B19" s="23" t="s">
        <v>35</v>
      </c>
      <c r="C19" s="23" t="s">
        <v>376</v>
      </c>
      <c r="D19" s="18" t="s">
        <v>51</v>
      </c>
      <c r="E19" s="24" t="s">
        <v>377</v>
      </c>
      <c r="F19" s="25" t="s">
        <v>94</v>
      </c>
      <c r="G19" s="26">
        <v>20</v>
      </c>
      <c r="H19" s="27">
        <v>0</v>
      </c>
      <c r="I19" s="27">
        <f>ROUND(ROUND(H19,2)*ROUND(G19,3),2)</f>
        <v>0</v>
      </c>
      <c r="J19" s="25" t="s">
        <v>62</v>
      </c>
      <c r="O19">
        <f>(I19*21)/100</f>
        <v>0</v>
      </c>
      <c r="P19" t="s">
        <v>27</v>
      </c>
    </row>
    <row r="20" spans="1:5" ht="12.75">
      <c r="A20" s="28" t="s">
        <v>54</v>
      </c>
      <c r="E20" s="29" t="s">
        <v>51</v>
      </c>
    </row>
    <row r="21" spans="1:5" ht="51">
      <c r="A21" s="32" t="s">
        <v>56</v>
      </c>
      <c r="E21" s="31" t="s">
        <v>378</v>
      </c>
    </row>
    <row r="22" spans="1:16" ht="12.75">
      <c r="A22" s="18" t="s">
        <v>49</v>
      </c>
      <c r="B22" s="23" t="s">
        <v>37</v>
      </c>
      <c r="C22" s="23" t="s">
        <v>379</v>
      </c>
      <c r="D22" s="18" t="s">
        <v>51</v>
      </c>
      <c r="E22" s="24" t="s">
        <v>380</v>
      </c>
      <c r="F22" s="25" t="s">
        <v>94</v>
      </c>
      <c r="G22" s="26">
        <v>6</v>
      </c>
      <c r="H22" s="27">
        <v>0</v>
      </c>
      <c r="I22" s="27">
        <f>ROUND(ROUND(H22,2)*ROUND(G22,3),2)</f>
        <v>0</v>
      </c>
      <c r="J22" s="25" t="s">
        <v>62</v>
      </c>
      <c r="O22">
        <f>(I22*21)/100</f>
        <v>0</v>
      </c>
      <c r="P22" t="s">
        <v>27</v>
      </c>
    </row>
    <row r="23" spans="1:5" ht="12.75">
      <c r="A23" s="28" t="s">
        <v>54</v>
      </c>
      <c r="E23" s="29" t="s">
        <v>51</v>
      </c>
    </row>
    <row r="24" spans="1:5" ht="51">
      <c r="A24" s="32" t="s">
        <v>56</v>
      </c>
      <c r="E24" s="31" t="s">
        <v>381</v>
      </c>
    </row>
    <row r="25" spans="1:16" ht="25.5">
      <c r="A25" s="18" t="s">
        <v>49</v>
      </c>
      <c r="B25" s="23" t="s">
        <v>39</v>
      </c>
      <c r="C25" s="23" t="s">
        <v>382</v>
      </c>
      <c r="D25" s="18" t="s">
        <v>51</v>
      </c>
      <c r="E25" s="24" t="s">
        <v>383</v>
      </c>
      <c r="F25" s="25" t="s">
        <v>200</v>
      </c>
      <c r="G25" s="26">
        <v>287.5</v>
      </c>
      <c r="H25" s="27">
        <v>0</v>
      </c>
      <c r="I25" s="27">
        <f>ROUND(ROUND(H25,2)*ROUND(G25,3),2)</f>
        <v>0</v>
      </c>
      <c r="J25" s="25" t="s">
        <v>62</v>
      </c>
      <c r="O25">
        <f>(I25*21)/100</f>
        <v>0</v>
      </c>
      <c r="P25" t="s">
        <v>27</v>
      </c>
    </row>
    <row r="26" spans="1:5" ht="12.75">
      <c r="A26" s="28" t="s">
        <v>54</v>
      </c>
      <c r="E26" s="29" t="s">
        <v>51</v>
      </c>
    </row>
    <row r="27" spans="1:5" ht="76.5">
      <c r="A27" s="32" t="s">
        <v>56</v>
      </c>
      <c r="E27" s="31" t="s">
        <v>384</v>
      </c>
    </row>
    <row r="28" spans="1:16" ht="25.5">
      <c r="A28" s="18" t="s">
        <v>159</v>
      </c>
      <c r="B28" s="23" t="s">
        <v>72</v>
      </c>
      <c r="C28" s="23" t="s">
        <v>385</v>
      </c>
      <c r="D28" s="18" t="s">
        <v>51</v>
      </c>
      <c r="E28" s="24" t="s">
        <v>386</v>
      </c>
      <c r="F28" s="25" t="s">
        <v>200</v>
      </c>
      <c r="G28" s="26">
        <v>287.5</v>
      </c>
      <c r="H28" s="27">
        <v>0</v>
      </c>
      <c r="I28" s="27">
        <f>ROUND(ROUND(H28,2)*ROUND(G28,3),2)</f>
        <v>0</v>
      </c>
      <c r="J28" s="25" t="s">
        <v>62</v>
      </c>
      <c r="O28">
        <f>(I28*21)/100</f>
        <v>0</v>
      </c>
      <c r="P28" t="s">
        <v>27</v>
      </c>
    </row>
    <row r="29" spans="1:5" ht="12.75">
      <c r="A29" s="28" t="s">
        <v>54</v>
      </c>
      <c r="E29" s="29" t="s">
        <v>51</v>
      </c>
    </row>
    <row r="30" spans="1:5" ht="12.75">
      <c r="A30" s="30" t="s">
        <v>56</v>
      </c>
      <c r="E30" s="31" t="s">
        <v>51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2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0+O9+O22+O50+O75+O97+O119+O135+O142+O161+O165</f>
        <v>0</v>
      </c>
      <c r="P2" t="s">
        <v>26</v>
      </c>
    </row>
    <row r="3" spans="1:16" ht="15" customHeight="1">
      <c r="A3" t="s">
        <v>12</v>
      </c>
      <c r="B3" s="11" t="s">
        <v>14</v>
      </c>
      <c r="C3" s="40" t="s">
        <v>15</v>
      </c>
      <c r="D3" s="36"/>
      <c r="E3" s="12" t="s">
        <v>16</v>
      </c>
      <c r="F3" s="1"/>
      <c r="G3" s="8"/>
      <c r="H3" s="7" t="s">
        <v>387</v>
      </c>
      <c r="I3" s="33">
        <f>0+I9+I22+I50+I75+I97+I119+I135+I142+I161+I165</f>
        <v>0</v>
      </c>
      <c r="J3" s="9"/>
      <c r="O3" t="s">
        <v>23</v>
      </c>
      <c r="P3" t="s">
        <v>27</v>
      </c>
    </row>
    <row r="4" spans="1:16" ht="15" customHeight="1">
      <c r="A4" t="s">
        <v>17</v>
      </c>
      <c r="B4" s="11" t="s">
        <v>18</v>
      </c>
      <c r="C4" s="40" t="s">
        <v>387</v>
      </c>
      <c r="D4" s="36"/>
      <c r="E4" s="12" t="s">
        <v>388</v>
      </c>
      <c r="F4" s="1"/>
      <c r="G4" s="1"/>
      <c r="H4" s="10"/>
      <c r="I4" s="10"/>
      <c r="J4" s="1"/>
      <c r="O4" t="s">
        <v>24</v>
      </c>
      <c r="P4" t="s">
        <v>27</v>
      </c>
    </row>
    <row r="5" spans="1:16" ht="12.75" customHeight="1">
      <c r="A5" t="s">
        <v>21</v>
      </c>
      <c r="B5" s="14" t="s">
        <v>22</v>
      </c>
      <c r="C5" s="41" t="s">
        <v>387</v>
      </c>
      <c r="D5" s="42"/>
      <c r="E5" s="15" t="s">
        <v>388</v>
      </c>
      <c r="F5" s="5"/>
      <c r="G5" s="5"/>
      <c r="H5" s="5"/>
      <c r="I5" s="5"/>
      <c r="J5" s="5"/>
      <c r="O5" t="s">
        <v>25</v>
      </c>
      <c r="P5" t="s">
        <v>27</v>
      </c>
    </row>
    <row r="6" spans="1:10" ht="12.75" customHeight="1">
      <c r="A6" s="39" t="s">
        <v>28</v>
      </c>
      <c r="B6" s="39" t="s">
        <v>30</v>
      </c>
      <c r="C6" s="39" t="s">
        <v>32</v>
      </c>
      <c r="D6" s="39" t="s">
        <v>33</v>
      </c>
      <c r="E6" s="39" t="s">
        <v>34</v>
      </c>
      <c r="F6" s="39" t="s">
        <v>36</v>
      </c>
      <c r="G6" s="39" t="s">
        <v>38</v>
      </c>
      <c r="H6" s="39" t="s">
        <v>40</v>
      </c>
      <c r="I6" s="39"/>
      <c r="J6" s="39" t="s">
        <v>45</v>
      </c>
    </row>
    <row r="7" spans="1:10" ht="12.75" customHeight="1">
      <c r="A7" s="39"/>
      <c r="B7" s="39"/>
      <c r="C7" s="39"/>
      <c r="D7" s="39"/>
      <c r="E7" s="39"/>
      <c r="F7" s="39"/>
      <c r="G7" s="39"/>
      <c r="H7" s="13" t="s">
        <v>41</v>
      </c>
      <c r="I7" s="13" t="s">
        <v>43</v>
      </c>
      <c r="J7" s="39"/>
    </row>
    <row r="8" spans="1:10" ht="12.75" customHeight="1">
      <c r="A8" s="13" t="s">
        <v>29</v>
      </c>
      <c r="B8" s="13" t="s">
        <v>31</v>
      </c>
      <c r="C8" s="13" t="s">
        <v>27</v>
      </c>
      <c r="D8" s="13" t="s">
        <v>26</v>
      </c>
      <c r="E8" s="13" t="s">
        <v>35</v>
      </c>
      <c r="F8" s="13" t="s">
        <v>37</v>
      </c>
      <c r="G8" s="13" t="s">
        <v>39</v>
      </c>
      <c r="H8" s="13" t="s">
        <v>42</v>
      </c>
      <c r="I8" s="13" t="s">
        <v>44</v>
      </c>
      <c r="J8" s="13" t="s">
        <v>46</v>
      </c>
    </row>
    <row r="9" spans="1:18" ht="12.75" customHeight="1">
      <c r="A9" s="19" t="s">
        <v>47</v>
      </c>
      <c r="B9" s="19"/>
      <c r="C9" s="20" t="s">
        <v>29</v>
      </c>
      <c r="D9" s="19"/>
      <c r="E9" s="21" t="s">
        <v>48</v>
      </c>
      <c r="F9" s="19"/>
      <c r="G9" s="19"/>
      <c r="H9" s="19"/>
      <c r="I9" s="22">
        <f>0+Q9</f>
        <v>0</v>
      </c>
      <c r="J9" s="19"/>
      <c r="O9">
        <f>0+R9</f>
        <v>0</v>
      </c>
      <c r="Q9">
        <f>0+I10+I13+I16+I19</f>
        <v>0</v>
      </c>
      <c r="R9">
        <f>0+O10+O13+O16+O19</f>
        <v>0</v>
      </c>
    </row>
    <row r="10" spans="1:16" ht="25.5">
      <c r="A10" s="18" t="s">
        <v>49</v>
      </c>
      <c r="B10" s="23" t="s">
        <v>31</v>
      </c>
      <c r="C10" s="23" t="s">
        <v>190</v>
      </c>
      <c r="D10" s="18" t="s">
        <v>51</v>
      </c>
      <c r="E10" s="24" t="s">
        <v>191</v>
      </c>
      <c r="F10" s="25" t="s">
        <v>144</v>
      </c>
      <c r="G10" s="26">
        <v>3157.31</v>
      </c>
      <c r="H10" s="27">
        <v>0</v>
      </c>
      <c r="I10" s="27">
        <f>ROUND(ROUND(H10,2)*ROUND(G10,3),2)</f>
        <v>0</v>
      </c>
      <c r="J10" s="25" t="s">
        <v>62</v>
      </c>
      <c r="O10">
        <f>(I10*21)/100</f>
        <v>0</v>
      </c>
      <c r="P10" t="s">
        <v>27</v>
      </c>
    </row>
    <row r="11" spans="1:5" ht="12.75">
      <c r="A11" s="28" t="s">
        <v>54</v>
      </c>
      <c r="E11" s="29" t="s">
        <v>51</v>
      </c>
    </row>
    <row r="12" spans="1:5" ht="102">
      <c r="A12" s="32" t="s">
        <v>56</v>
      </c>
      <c r="E12" s="31" t="s">
        <v>389</v>
      </c>
    </row>
    <row r="13" spans="1:16" ht="12.75">
      <c r="A13" s="18" t="s">
        <v>49</v>
      </c>
      <c r="B13" s="23" t="s">
        <v>27</v>
      </c>
      <c r="C13" s="23" t="s">
        <v>390</v>
      </c>
      <c r="D13" s="18" t="s">
        <v>51</v>
      </c>
      <c r="E13" s="24" t="s">
        <v>391</v>
      </c>
      <c r="F13" s="25" t="s">
        <v>94</v>
      </c>
      <c r="G13" s="26">
        <v>1</v>
      </c>
      <c r="H13" s="27">
        <v>0</v>
      </c>
      <c r="I13" s="27">
        <f>ROUND(ROUND(H13,2)*ROUND(G13,3),2)</f>
        <v>0</v>
      </c>
      <c r="J13" s="25" t="s">
        <v>62</v>
      </c>
      <c r="O13">
        <f>(I13*21)/100</f>
        <v>0</v>
      </c>
      <c r="P13" t="s">
        <v>27</v>
      </c>
    </row>
    <row r="14" spans="1:5" ht="12.75">
      <c r="A14" s="28" t="s">
        <v>54</v>
      </c>
      <c r="E14" s="29" t="s">
        <v>51</v>
      </c>
    </row>
    <row r="15" spans="1:5" ht="12.75">
      <c r="A15" s="32" t="s">
        <v>56</v>
      </c>
      <c r="E15" s="31" t="s">
        <v>76</v>
      </c>
    </row>
    <row r="16" spans="1:16" ht="12.75">
      <c r="A16" s="18" t="s">
        <v>49</v>
      </c>
      <c r="B16" s="23" t="s">
        <v>26</v>
      </c>
      <c r="C16" s="23" t="s">
        <v>122</v>
      </c>
      <c r="D16" s="18" t="s">
        <v>51</v>
      </c>
      <c r="E16" s="24" t="s">
        <v>123</v>
      </c>
      <c r="F16" s="25" t="s">
        <v>53</v>
      </c>
      <c r="G16" s="26">
        <v>1</v>
      </c>
      <c r="H16" s="27">
        <v>0</v>
      </c>
      <c r="I16" s="27">
        <f>ROUND(ROUND(H16,2)*ROUND(G16,3),2)</f>
        <v>0</v>
      </c>
      <c r="J16" s="25" t="s">
        <v>62</v>
      </c>
      <c r="O16">
        <f>(I16*21)/100</f>
        <v>0</v>
      </c>
      <c r="P16" t="s">
        <v>27</v>
      </c>
    </row>
    <row r="17" spans="1:5" ht="12.75">
      <c r="A17" s="28" t="s">
        <v>54</v>
      </c>
      <c r="E17" s="29" t="s">
        <v>392</v>
      </c>
    </row>
    <row r="18" spans="1:5" ht="12.75">
      <c r="A18" s="32" t="s">
        <v>56</v>
      </c>
      <c r="E18" s="31" t="s">
        <v>76</v>
      </c>
    </row>
    <row r="19" spans="1:16" ht="12.75">
      <c r="A19" s="18" t="s">
        <v>49</v>
      </c>
      <c r="B19" s="23" t="s">
        <v>35</v>
      </c>
      <c r="C19" s="23" t="s">
        <v>393</v>
      </c>
      <c r="D19" s="18" t="s">
        <v>51</v>
      </c>
      <c r="E19" s="24" t="s">
        <v>394</v>
      </c>
      <c r="F19" s="25" t="s">
        <v>94</v>
      </c>
      <c r="G19" s="26">
        <v>1</v>
      </c>
      <c r="H19" s="27">
        <v>0</v>
      </c>
      <c r="I19" s="27">
        <f>ROUND(ROUND(H19,2)*ROUND(G19,3),2)</f>
        <v>0</v>
      </c>
      <c r="J19" s="25" t="s">
        <v>62</v>
      </c>
      <c r="O19">
        <f>(I19*21)/100</f>
        <v>0</v>
      </c>
      <c r="P19" t="s">
        <v>27</v>
      </c>
    </row>
    <row r="20" spans="1:5" ht="12.75">
      <c r="A20" s="28" t="s">
        <v>54</v>
      </c>
      <c r="E20" s="29" t="s">
        <v>395</v>
      </c>
    </row>
    <row r="21" spans="1:5" ht="12.75">
      <c r="A21" s="30" t="s">
        <v>56</v>
      </c>
      <c r="E21" s="31" t="s">
        <v>76</v>
      </c>
    </row>
    <row r="22" spans="1:18" ht="12.75" customHeight="1">
      <c r="A22" s="5" t="s">
        <v>47</v>
      </c>
      <c r="B22" s="5"/>
      <c r="C22" s="34" t="s">
        <v>31</v>
      </c>
      <c r="D22" s="5"/>
      <c r="E22" s="21" t="s">
        <v>153</v>
      </c>
      <c r="F22" s="5"/>
      <c r="G22" s="5"/>
      <c r="H22" s="5"/>
      <c r="I22" s="35">
        <f>0+Q22</f>
        <v>0</v>
      </c>
      <c r="J22" s="5"/>
      <c r="O22">
        <f>0+R22</f>
        <v>0</v>
      </c>
      <c r="Q22">
        <f>0+I23+I26+I29+I32+I35+I38+I41+I44+I47</f>
        <v>0</v>
      </c>
      <c r="R22">
        <f>0+O23+O26+O29+O32+O35+O38+O41+O44+O47</f>
        <v>0</v>
      </c>
    </row>
    <row r="23" spans="1:16" ht="12.75">
      <c r="A23" s="18" t="s">
        <v>49</v>
      </c>
      <c r="B23" s="23" t="s">
        <v>37</v>
      </c>
      <c r="C23" s="23" t="s">
        <v>211</v>
      </c>
      <c r="D23" s="18" t="s">
        <v>51</v>
      </c>
      <c r="E23" s="24" t="s">
        <v>212</v>
      </c>
      <c r="F23" s="25" t="s">
        <v>165</v>
      </c>
      <c r="G23" s="26">
        <v>50.1</v>
      </c>
      <c r="H23" s="27">
        <v>0</v>
      </c>
      <c r="I23" s="27">
        <f>ROUND(ROUND(H23,2)*ROUND(G23,3),2)</f>
        <v>0</v>
      </c>
      <c r="J23" s="25" t="s">
        <v>62</v>
      </c>
      <c r="O23">
        <f>(I23*21)/100</f>
        <v>0</v>
      </c>
      <c r="P23" t="s">
        <v>27</v>
      </c>
    </row>
    <row r="24" spans="1:5" ht="12.75">
      <c r="A24" s="28" t="s">
        <v>54</v>
      </c>
      <c r="E24" s="29" t="s">
        <v>51</v>
      </c>
    </row>
    <row r="25" spans="1:5" ht="63.75">
      <c r="A25" s="32" t="s">
        <v>56</v>
      </c>
      <c r="E25" s="31" t="s">
        <v>396</v>
      </c>
    </row>
    <row r="26" spans="1:16" ht="12.75">
      <c r="A26" s="18" t="s">
        <v>49</v>
      </c>
      <c r="B26" s="23" t="s">
        <v>39</v>
      </c>
      <c r="C26" s="23" t="s">
        <v>397</v>
      </c>
      <c r="D26" s="18" t="s">
        <v>51</v>
      </c>
      <c r="E26" s="24" t="s">
        <v>398</v>
      </c>
      <c r="F26" s="25" t="s">
        <v>399</v>
      </c>
      <c r="G26" s="26">
        <v>672</v>
      </c>
      <c r="H26" s="27">
        <v>0</v>
      </c>
      <c r="I26" s="27">
        <f>ROUND(ROUND(H26,2)*ROUND(G26,3),2)</f>
        <v>0</v>
      </c>
      <c r="J26" s="25" t="s">
        <v>62</v>
      </c>
      <c r="O26">
        <f>(I26*21)/100</f>
        <v>0</v>
      </c>
      <c r="P26" t="s">
        <v>27</v>
      </c>
    </row>
    <row r="27" spans="1:5" ht="12.75">
      <c r="A27" s="28" t="s">
        <v>54</v>
      </c>
      <c r="E27" s="29" t="s">
        <v>51</v>
      </c>
    </row>
    <row r="28" spans="1:5" ht="51">
      <c r="A28" s="32" t="s">
        <v>56</v>
      </c>
      <c r="E28" s="31" t="s">
        <v>400</v>
      </c>
    </row>
    <row r="29" spans="1:16" ht="12.75">
      <c r="A29" s="18" t="s">
        <v>49</v>
      </c>
      <c r="B29" s="23" t="s">
        <v>72</v>
      </c>
      <c r="C29" s="23" t="s">
        <v>401</v>
      </c>
      <c r="D29" s="18" t="s">
        <v>51</v>
      </c>
      <c r="E29" s="24" t="s">
        <v>402</v>
      </c>
      <c r="F29" s="25" t="s">
        <v>165</v>
      </c>
      <c r="G29" s="26">
        <v>55</v>
      </c>
      <c r="H29" s="27">
        <v>0</v>
      </c>
      <c r="I29" s="27">
        <f>ROUND(ROUND(H29,2)*ROUND(G29,3),2)</f>
        <v>0</v>
      </c>
      <c r="J29" s="25" t="s">
        <v>62</v>
      </c>
      <c r="O29">
        <f>(I29*21)/100</f>
        <v>0</v>
      </c>
      <c r="P29" t="s">
        <v>27</v>
      </c>
    </row>
    <row r="30" spans="1:5" ht="12.75">
      <c r="A30" s="28" t="s">
        <v>54</v>
      </c>
      <c r="E30" s="29" t="s">
        <v>403</v>
      </c>
    </row>
    <row r="31" spans="1:5" ht="12.75">
      <c r="A31" s="32" t="s">
        <v>56</v>
      </c>
      <c r="E31" s="31" t="s">
        <v>404</v>
      </c>
    </row>
    <row r="32" spans="1:16" ht="12.75">
      <c r="A32" s="18" t="s">
        <v>49</v>
      </c>
      <c r="B32" s="23" t="s">
        <v>77</v>
      </c>
      <c r="C32" s="23" t="s">
        <v>405</v>
      </c>
      <c r="D32" s="18" t="s">
        <v>51</v>
      </c>
      <c r="E32" s="24" t="s">
        <v>406</v>
      </c>
      <c r="F32" s="25" t="s">
        <v>156</v>
      </c>
      <c r="G32" s="26">
        <v>97.5</v>
      </c>
      <c r="H32" s="27">
        <v>0</v>
      </c>
      <c r="I32" s="27">
        <f>ROUND(ROUND(H32,2)*ROUND(G32,3),2)</f>
        <v>0</v>
      </c>
      <c r="J32" s="25" t="s">
        <v>62</v>
      </c>
      <c r="O32">
        <f>(I32*21)/100</f>
        <v>0</v>
      </c>
      <c r="P32" t="s">
        <v>27</v>
      </c>
    </row>
    <row r="33" spans="1:5" ht="12.75">
      <c r="A33" s="28" t="s">
        <v>54</v>
      </c>
      <c r="E33" s="29" t="s">
        <v>51</v>
      </c>
    </row>
    <row r="34" spans="1:5" ht="38.25">
      <c r="A34" s="32" t="s">
        <v>56</v>
      </c>
      <c r="E34" s="31" t="s">
        <v>407</v>
      </c>
    </row>
    <row r="35" spans="1:16" ht="12.75">
      <c r="A35" s="18" t="s">
        <v>49</v>
      </c>
      <c r="B35" s="23" t="s">
        <v>42</v>
      </c>
      <c r="C35" s="23" t="s">
        <v>408</v>
      </c>
      <c r="D35" s="18" t="s">
        <v>51</v>
      </c>
      <c r="E35" s="24" t="s">
        <v>409</v>
      </c>
      <c r="F35" s="25" t="s">
        <v>156</v>
      </c>
      <c r="G35" s="26">
        <v>44</v>
      </c>
      <c r="H35" s="27">
        <v>0</v>
      </c>
      <c r="I35" s="27">
        <f>ROUND(ROUND(H35,2)*ROUND(G35,3),2)</f>
        <v>0</v>
      </c>
      <c r="J35" s="25" t="s">
        <v>62</v>
      </c>
      <c r="O35">
        <f>(I35*21)/100</f>
        <v>0</v>
      </c>
      <c r="P35" t="s">
        <v>27</v>
      </c>
    </row>
    <row r="36" spans="1:5" ht="12.75">
      <c r="A36" s="28" t="s">
        <v>54</v>
      </c>
      <c r="E36" s="29" t="s">
        <v>51</v>
      </c>
    </row>
    <row r="37" spans="1:5" ht="51">
      <c r="A37" s="32" t="s">
        <v>56</v>
      </c>
      <c r="E37" s="31" t="s">
        <v>410</v>
      </c>
    </row>
    <row r="38" spans="1:16" ht="12.75">
      <c r="A38" s="18" t="s">
        <v>49</v>
      </c>
      <c r="B38" s="23" t="s">
        <v>44</v>
      </c>
      <c r="C38" s="23" t="s">
        <v>255</v>
      </c>
      <c r="D38" s="18" t="s">
        <v>51</v>
      </c>
      <c r="E38" s="24" t="s">
        <v>256</v>
      </c>
      <c r="F38" s="25" t="s">
        <v>156</v>
      </c>
      <c r="G38" s="26">
        <v>1420</v>
      </c>
      <c r="H38" s="27">
        <v>0</v>
      </c>
      <c r="I38" s="27">
        <f>ROUND(ROUND(H38,2)*ROUND(G38,3),2)</f>
        <v>0</v>
      </c>
      <c r="J38" s="25" t="s">
        <v>62</v>
      </c>
      <c r="O38">
        <f>(I38*21)/100</f>
        <v>0</v>
      </c>
      <c r="P38" t="s">
        <v>27</v>
      </c>
    </row>
    <row r="39" spans="1:5" ht="12.75">
      <c r="A39" s="28" t="s">
        <v>54</v>
      </c>
      <c r="E39" s="29" t="s">
        <v>51</v>
      </c>
    </row>
    <row r="40" spans="1:5" ht="12.75">
      <c r="A40" s="32" t="s">
        <v>56</v>
      </c>
      <c r="E40" s="31" t="s">
        <v>411</v>
      </c>
    </row>
    <row r="41" spans="1:16" ht="12.75">
      <c r="A41" s="18" t="s">
        <v>49</v>
      </c>
      <c r="B41" s="23" t="s">
        <v>46</v>
      </c>
      <c r="C41" s="23" t="s">
        <v>160</v>
      </c>
      <c r="D41" s="18" t="s">
        <v>51</v>
      </c>
      <c r="E41" s="24" t="s">
        <v>161</v>
      </c>
      <c r="F41" s="25" t="s">
        <v>156</v>
      </c>
      <c r="G41" s="26">
        <v>1533.336</v>
      </c>
      <c r="H41" s="27">
        <v>0</v>
      </c>
      <c r="I41" s="27">
        <f>ROUND(ROUND(H41,2)*ROUND(G41,3),2)</f>
        <v>0</v>
      </c>
      <c r="J41" s="25" t="s">
        <v>62</v>
      </c>
      <c r="O41">
        <f>(I41*21)/100</f>
        <v>0</v>
      </c>
      <c r="P41" t="s">
        <v>27</v>
      </c>
    </row>
    <row r="42" spans="1:5" ht="12.75">
      <c r="A42" s="28" t="s">
        <v>54</v>
      </c>
      <c r="E42" s="29" t="s">
        <v>51</v>
      </c>
    </row>
    <row r="43" spans="1:5" ht="63.75">
      <c r="A43" s="32" t="s">
        <v>56</v>
      </c>
      <c r="E43" s="31" t="s">
        <v>412</v>
      </c>
    </row>
    <row r="44" spans="1:16" ht="12.75">
      <c r="A44" s="18" t="s">
        <v>49</v>
      </c>
      <c r="B44" s="23" t="s">
        <v>89</v>
      </c>
      <c r="C44" s="23" t="s">
        <v>235</v>
      </c>
      <c r="D44" s="18" t="s">
        <v>51</v>
      </c>
      <c r="E44" s="24" t="s">
        <v>236</v>
      </c>
      <c r="F44" s="25" t="s">
        <v>156</v>
      </c>
      <c r="G44" s="26">
        <v>1210.8</v>
      </c>
      <c r="H44" s="27">
        <v>0</v>
      </c>
      <c r="I44" s="27">
        <f>ROUND(ROUND(H44,2)*ROUND(G44,3),2)</f>
        <v>0</v>
      </c>
      <c r="J44" s="25" t="s">
        <v>62</v>
      </c>
      <c r="O44">
        <f>(I44*21)/100</f>
        <v>0</v>
      </c>
      <c r="P44" t="s">
        <v>27</v>
      </c>
    </row>
    <row r="45" spans="1:5" ht="12.75">
      <c r="A45" s="28" t="s">
        <v>54</v>
      </c>
      <c r="E45" s="29" t="s">
        <v>51</v>
      </c>
    </row>
    <row r="46" spans="1:5" ht="12.75">
      <c r="A46" s="32" t="s">
        <v>56</v>
      </c>
      <c r="E46" s="31" t="s">
        <v>413</v>
      </c>
    </row>
    <row r="47" spans="1:16" ht="12.75">
      <c r="A47" s="18" t="s">
        <v>49</v>
      </c>
      <c r="B47" s="23" t="s">
        <v>91</v>
      </c>
      <c r="C47" s="23" t="s">
        <v>414</v>
      </c>
      <c r="D47" s="18" t="s">
        <v>51</v>
      </c>
      <c r="E47" s="24" t="s">
        <v>415</v>
      </c>
      <c r="F47" s="25" t="s">
        <v>156</v>
      </c>
      <c r="G47" s="26">
        <v>97.5</v>
      </c>
      <c r="H47" s="27">
        <v>0</v>
      </c>
      <c r="I47" s="27">
        <f>ROUND(ROUND(H47,2)*ROUND(G47,3),2)</f>
        <v>0</v>
      </c>
      <c r="J47" s="25" t="s">
        <v>62</v>
      </c>
      <c r="O47">
        <f>(I47*21)/100</f>
        <v>0</v>
      </c>
      <c r="P47" t="s">
        <v>27</v>
      </c>
    </row>
    <row r="48" spans="1:5" ht="12.75">
      <c r="A48" s="28" t="s">
        <v>54</v>
      </c>
      <c r="E48" s="29" t="s">
        <v>51</v>
      </c>
    </row>
    <row r="49" spans="1:5" ht="38.25">
      <c r="A49" s="30" t="s">
        <v>56</v>
      </c>
      <c r="E49" s="31" t="s">
        <v>416</v>
      </c>
    </row>
    <row r="50" spans="1:18" ht="12.75" customHeight="1">
      <c r="A50" s="5" t="s">
        <v>47</v>
      </c>
      <c r="B50" s="5"/>
      <c r="C50" s="34" t="s">
        <v>27</v>
      </c>
      <c r="D50" s="5"/>
      <c r="E50" s="21" t="s">
        <v>258</v>
      </c>
      <c r="F50" s="5"/>
      <c r="G50" s="5"/>
      <c r="H50" s="5"/>
      <c r="I50" s="35">
        <f>0+Q50</f>
        <v>0</v>
      </c>
      <c r="J50" s="5"/>
      <c r="O50">
        <f>0+R50</f>
        <v>0</v>
      </c>
      <c r="Q50">
        <f>0+I51+I54+I57+I60+I63+I66+I69+I72</f>
        <v>0</v>
      </c>
      <c r="R50">
        <f>0+O51+O54+O57+O60+O63+O66+O69+O72</f>
        <v>0</v>
      </c>
    </row>
    <row r="51" spans="1:16" ht="12.75">
      <c r="A51" s="18" t="s">
        <v>49</v>
      </c>
      <c r="B51" s="23" t="s">
        <v>96</v>
      </c>
      <c r="C51" s="23" t="s">
        <v>417</v>
      </c>
      <c r="D51" s="18" t="s">
        <v>51</v>
      </c>
      <c r="E51" s="24" t="s">
        <v>418</v>
      </c>
      <c r="F51" s="25" t="s">
        <v>165</v>
      </c>
      <c r="G51" s="26">
        <v>38.3</v>
      </c>
      <c r="H51" s="27">
        <v>0</v>
      </c>
      <c r="I51" s="27">
        <f>ROUND(ROUND(H51,2)*ROUND(G51,3),2)</f>
        <v>0</v>
      </c>
      <c r="J51" s="25" t="s">
        <v>62</v>
      </c>
      <c r="O51">
        <f>(I51*21)/100</f>
        <v>0</v>
      </c>
      <c r="P51" t="s">
        <v>27</v>
      </c>
    </row>
    <row r="52" spans="1:5" ht="12.75">
      <c r="A52" s="28" t="s">
        <v>54</v>
      </c>
      <c r="E52" s="29" t="s">
        <v>419</v>
      </c>
    </row>
    <row r="53" spans="1:5" ht="12.75">
      <c r="A53" s="32" t="s">
        <v>56</v>
      </c>
      <c r="E53" s="31" t="s">
        <v>420</v>
      </c>
    </row>
    <row r="54" spans="1:16" ht="12.75">
      <c r="A54" s="18" t="s">
        <v>49</v>
      </c>
      <c r="B54" s="23" t="s">
        <v>98</v>
      </c>
      <c r="C54" s="23" t="s">
        <v>421</v>
      </c>
      <c r="D54" s="18" t="s">
        <v>51</v>
      </c>
      <c r="E54" s="24" t="s">
        <v>422</v>
      </c>
      <c r="F54" s="25" t="s">
        <v>156</v>
      </c>
      <c r="G54" s="26">
        <v>0.09</v>
      </c>
      <c r="H54" s="27">
        <v>0</v>
      </c>
      <c r="I54" s="27">
        <f>ROUND(ROUND(H54,2)*ROUND(G54,3),2)</f>
        <v>0</v>
      </c>
      <c r="J54" s="25" t="s">
        <v>62</v>
      </c>
      <c r="O54">
        <f>(I54*21)/100</f>
        <v>0</v>
      </c>
      <c r="P54" t="s">
        <v>27</v>
      </c>
    </row>
    <row r="55" spans="1:5" ht="12.75">
      <c r="A55" s="28" t="s">
        <v>54</v>
      </c>
      <c r="E55" s="29" t="s">
        <v>51</v>
      </c>
    </row>
    <row r="56" spans="1:5" ht="25.5">
      <c r="A56" s="32" t="s">
        <v>56</v>
      </c>
      <c r="E56" s="31" t="s">
        <v>423</v>
      </c>
    </row>
    <row r="57" spans="1:16" ht="12.75">
      <c r="A57" s="18" t="s">
        <v>49</v>
      </c>
      <c r="B57" s="23" t="s">
        <v>102</v>
      </c>
      <c r="C57" s="23" t="s">
        <v>424</v>
      </c>
      <c r="D57" s="18" t="s">
        <v>51</v>
      </c>
      <c r="E57" s="24" t="s">
        <v>425</v>
      </c>
      <c r="F57" s="25" t="s">
        <v>165</v>
      </c>
      <c r="G57" s="26">
        <v>504</v>
      </c>
      <c r="H57" s="27">
        <v>0</v>
      </c>
      <c r="I57" s="27">
        <f>ROUND(ROUND(H57,2)*ROUND(G57,3),2)</f>
        <v>0</v>
      </c>
      <c r="J57" s="25" t="s">
        <v>62</v>
      </c>
      <c r="O57">
        <f>(I57*21)/100</f>
        <v>0</v>
      </c>
      <c r="P57" t="s">
        <v>27</v>
      </c>
    </row>
    <row r="58" spans="1:5" ht="12.75">
      <c r="A58" s="28" t="s">
        <v>54</v>
      </c>
      <c r="E58" s="29" t="s">
        <v>51</v>
      </c>
    </row>
    <row r="59" spans="1:5" ht="38.25">
      <c r="A59" s="32" t="s">
        <v>56</v>
      </c>
      <c r="E59" s="31" t="s">
        <v>426</v>
      </c>
    </row>
    <row r="60" spans="1:16" ht="12.75">
      <c r="A60" s="18" t="s">
        <v>49</v>
      </c>
      <c r="B60" s="23" t="s">
        <v>104</v>
      </c>
      <c r="C60" s="23" t="s">
        <v>427</v>
      </c>
      <c r="D60" s="18" t="s">
        <v>51</v>
      </c>
      <c r="E60" s="24" t="s">
        <v>428</v>
      </c>
      <c r="F60" s="25" t="s">
        <v>165</v>
      </c>
      <c r="G60" s="26">
        <v>336</v>
      </c>
      <c r="H60" s="27">
        <v>0</v>
      </c>
      <c r="I60" s="27">
        <f>ROUND(ROUND(H60,2)*ROUND(G60,3),2)</f>
        <v>0</v>
      </c>
      <c r="J60" s="25" t="s">
        <v>62</v>
      </c>
      <c r="O60">
        <f>(I60*21)/100</f>
        <v>0</v>
      </c>
      <c r="P60" t="s">
        <v>27</v>
      </c>
    </row>
    <row r="61" spans="1:5" ht="12.75">
      <c r="A61" s="28" t="s">
        <v>54</v>
      </c>
      <c r="E61" s="29" t="s">
        <v>51</v>
      </c>
    </row>
    <row r="62" spans="1:5" ht="12.75">
      <c r="A62" s="32" t="s">
        <v>56</v>
      </c>
      <c r="E62" s="31" t="s">
        <v>429</v>
      </c>
    </row>
    <row r="63" spans="1:16" ht="12.75">
      <c r="A63" s="18" t="s">
        <v>49</v>
      </c>
      <c r="B63" s="23" t="s">
        <v>109</v>
      </c>
      <c r="C63" s="23" t="s">
        <v>430</v>
      </c>
      <c r="D63" s="18" t="s">
        <v>51</v>
      </c>
      <c r="E63" s="24" t="s">
        <v>431</v>
      </c>
      <c r="F63" s="25" t="s">
        <v>165</v>
      </c>
      <c r="G63" s="26">
        <v>168</v>
      </c>
      <c r="H63" s="27">
        <v>0</v>
      </c>
      <c r="I63" s="27">
        <f>ROUND(ROUND(H63,2)*ROUND(G63,3),2)</f>
        <v>0</v>
      </c>
      <c r="J63" s="25" t="s">
        <v>62</v>
      </c>
      <c r="O63">
        <f>(I63*21)/100</f>
        <v>0</v>
      </c>
      <c r="P63" t="s">
        <v>27</v>
      </c>
    </row>
    <row r="64" spans="1:5" ht="12.75">
      <c r="A64" s="28" t="s">
        <v>54</v>
      </c>
      <c r="E64" s="29" t="s">
        <v>51</v>
      </c>
    </row>
    <row r="65" spans="1:5" ht="12.75">
      <c r="A65" s="32" t="s">
        <v>56</v>
      </c>
      <c r="E65" s="31" t="s">
        <v>432</v>
      </c>
    </row>
    <row r="66" spans="1:16" ht="12.75">
      <c r="A66" s="18" t="s">
        <v>49</v>
      </c>
      <c r="B66" s="23" t="s">
        <v>113</v>
      </c>
      <c r="C66" s="23" t="s">
        <v>433</v>
      </c>
      <c r="D66" s="18" t="s">
        <v>51</v>
      </c>
      <c r="E66" s="24" t="s">
        <v>434</v>
      </c>
      <c r="F66" s="25" t="s">
        <v>156</v>
      </c>
      <c r="G66" s="26">
        <v>63</v>
      </c>
      <c r="H66" s="27">
        <v>0</v>
      </c>
      <c r="I66" s="27">
        <f>ROUND(ROUND(H66,2)*ROUND(G66,3),2)</f>
        <v>0</v>
      </c>
      <c r="J66" s="25" t="s">
        <v>62</v>
      </c>
      <c r="O66">
        <f>(I66*21)/100</f>
        <v>0</v>
      </c>
      <c r="P66" t="s">
        <v>27</v>
      </c>
    </row>
    <row r="67" spans="1:5" ht="12.75">
      <c r="A67" s="28" t="s">
        <v>54</v>
      </c>
      <c r="E67" s="29" t="s">
        <v>51</v>
      </c>
    </row>
    <row r="68" spans="1:5" ht="51">
      <c r="A68" s="32" t="s">
        <v>56</v>
      </c>
      <c r="E68" s="31" t="s">
        <v>435</v>
      </c>
    </row>
    <row r="69" spans="1:16" ht="12.75">
      <c r="A69" s="18" t="s">
        <v>49</v>
      </c>
      <c r="B69" s="23" t="s">
        <v>117</v>
      </c>
      <c r="C69" s="23" t="s">
        <v>436</v>
      </c>
      <c r="D69" s="18" t="s">
        <v>51</v>
      </c>
      <c r="E69" s="24" t="s">
        <v>437</v>
      </c>
      <c r="F69" s="25" t="s">
        <v>144</v>
      </c>
      <c r="G69" s="26">
        <v>10.08</v>
      </c>
      <c r="H69" s="27">
        <v>0</v>
      </c>
      <c r="I69" s="27">
        <f>ROUND(ROUND(H69,2)*ROUND(G69,3),2)</f>
        <v>0</v>
      </c>
      <c r="J69" s="25" t="s">
        <v>62</v>
      </c>
      <c r="O69">
        <f>(I69*21)/100</f>
        <v>0</v>
      </c>
      <c r="P69" t="s">
        <v>27</v>
      </c>
    </row>
    <row r="70" spans="1:5" ht="12.75">
      <c r="A70" s="28" t="s">
        <v>54</v>
      </c>
      <c r="E70" s="29" t="s">
        <v>51</v>
      </c>
    </row>
    <row r="71" spans="1:5" ht="38.25">
      <c r="A71" s="32" t="s">
        <v>56</v>
      </c>
      <c r="E71" s="31" t="s">
        <v>438</v>
      </c>
    </row>
    <row r="72" spans="1:16" ht="12.75">
      <c r="A72" s="18" t="s">
        <v>49</v>
      </c>
      <c r="B72" s="23" t="s">
        <v>121</v>
      </c>
      <c r="C72" s="23" t="s">
        <v>439</v>
      </c>
      <c r="D72" s="18" t="s">
        <v>51</v>
      </c>
      <c r="E72" s="24" t="s">
        <v>440</v>
      </c>
      <c r="F72" s="25" t="s">
        <v>200</v>
      </c>
      <c r="G72" s="26">
        <v>66.6</v>
      </c>
      <c r="H72" s="27">
        <v>0</v>
      </c>
      <c r="I72" s="27">
        <f>ROUND(ROUND(H72,2)*ROUND(G72,3),2)</f>
        <v>0</v>
      </c>
      <c r="J72" s="25" t="s">
        <v>62</v>
      </c>
      <c r="O72">
        <f>(I72*21)/100</f>
        <v>0</v>
      </c>
      <c r="P72" t="s">
        <v>27</v>
      </c>
    </row>
    <row r="73" spans="1:5" ht="12.75">
      <c r="A73" s="28" t="s">
        <v>54</v>
      </c>
      <c r="E73" s="29" t="s">
        <v>441</v>
      </c>
    </row>
    <row r="74" spans="1:5" ht="38.25">
      <c r="A74" s="30" t="s">
        <v>56</v>
      </c>
      <c r="E74" s="31" t="s">
        <v>442</v>
      </c>
    </row>
    <row r="75" spans="1:18" ht="12.75" customHeight="1">
      <c r="A75" s="5" t="s">
        <v>47</v>
      </c>
      <c r="B75" s="5"/>
      <c r="C75" s="34" t="s">
        <v>26</v>
      </c>
      <c r="D75" s="5"/>
      <c r="E75" s="21" t="s">
        <v>443</v>
      </c>
      <c r="F75" s="5"/>
      <c r="G75" s="5"/>
      <c r="H75" s="5"/>
      <c r="I75" s="35">
        <f>0+Q75</f>
        <v>0</v>
      </c>
      <c r="J75" s="5"/>
      <c r="O75">
        <f>0+R75</f>
        <v>0</v>
      </c>
      <c r="Q75">
        <f>0+I76+I79+I82+I85+I88+I91+I94</f>
        <v>0</v>
      </c>
      <c r="R75">
        <f>0+O76+O79+O82+O85+O88+O91+O94</f>
        <v>0</v>
      </c>
    </row>
    <row r="76" spans="1:16" ht="12.75">
      <c r="A76" s="18" t="s">
        <v>49</v>
      </c>
      <c r="B76" s="23" t="s">
        <v>125</v>
      </c>
      <c r="C76" s="23" t="s">
        <v>444</v>
      </c>
      <c r="D76" s="18" t="s">
        <v>51</v>
      </c>
      <c r="E76" s="24" t="s">
        <v>445</v>
      </c>
      <c r="F76" s="25" t="s">
        <v>446</v>
      </c>
      <c r="G76" s="26">
        <v>45</v>
      </c>
      <c r="H76" s="27">
        <v>0</v>
      </c>
      <c r="I76" s="27">
        <f>ROUND(ROUND(H76,2)*ROUND(G76,3),2)</f>
        <v>0</v>
      </c>
      <c r="J76" s="25" t="s">
        <v>62</v>
      </c>
      <c r="O76">
        <f>(I76*21)/100</f>
        <v>0</v>
      </c>
      <c r="P76" t="s">
        <v>27</v>
      </c>
    </row>
    <row r="77" spans="1:5" ht="12.75">
      <c r="A77" s="28" t="s">
        <v>54</v>
      </c>
      <c r="E77" s="29" t="s">
        <v>447</v>
      </c>
    </row>
    <row r="78" spans="1:5" ht="38.25">
      <c r="A78" s="32" t="s">
        <v>56</v>
      </c>
      <c r="E78" s="31" t="s">
        <v>448</v>
      </c>
    </row>
    <row r="79" spans="1:16" ht="12.75">
      <c r="A79" s="18" t="s">
        <v>49</v>
      </c>
      <c r="B79" s="23" t="s">
        <v>129</v>
      </c>
      <c r="C79" s="23" t="s">
        <v>449</v>
      </c>
      <c r="D79" s="18" t="s">
        <v>51</v>
      </c>
      <c r="E79" s="24" t="s">
        <v>450</v>
      </c>
      <c r="F79" s="25" t="s">
        <v>156</v>
      </c>
      <c r="G79" s="26">
        <v>13.746</v>
      </c>
      <c r="H79" s="27">
        <v>0</v>
      </c>
      <c r="I79" s="27">
        <f>ROUND(ROUND(H79,2)*ROUND(G79,3),2)</f>
        <v>0</v>
      </c>
      <c r="J79" s="25" t="s">
        <v>62</v>
      </c>
      <c r="O79">
        <f>(I79*21)/100</f>
        <v>0</v>
      </c>
      <c r="P79" t="s">
        <v>27</v>
      </c>
    </row>
    <row r="80" spans="1:5" ht="25.5">
      <c r="A80" s="28" t="s">
        <v>54</v>
      </c>
      <c r="E80" s="29" t="s">
        <v>451</v>
      </c>
    </row>
    <row r="81" spans="1:5" ht="12.75">
      <c r="A81" s="32" t="s">
        <v>56</v>
      </c>
      <c r="E81" s="31" t="s">
        <v>452</v>
      </c>
    </row>
    <row r="82" spans="1:16" ht="12.75">
      <c r="A82" s="18" t="s">
        <v>49</v>
      </c>
      <c r="B82" s="23" t="s">
        <v>131</v>
      </c>
      <c r="C82" s="23" t="s">
        <v>453</v>
      </c>
      <c r="D82" s="18" t="s">
        <v>51</v>
      </c>
      <c r="E82" s="24" t="s">
        <v>454</v>
      </c>
      <c r="F82" s="25" t="s">
        <v>144</v>
      </c>
      <c r="G82" s="26">
        <v>2.199</v>
      </c>
      <c r="H82" s="27">
        <v>0</v>
      </c>
      <c r="I82" s="27">
        <f>ROUND(ROUND(H82,2)*ROUND(G82,3),2)</f>
        <v>0</v>
      </c>
      <c r="J82" s="25" t="s">
        <v>62</v>
      </c>
      <c r="O82">
        <f>(I82*21)/100</f>
        <v>0</v>
      </c>
      <c r="P82" t="s">
        <v>27</v>
      </c>
    </row>
    <row r="83" spans="1:5" ht="12.75">
      <c r="A83" s="28" t="s">
        <v>54</v>
      </c>
      <c r="E83" s="29" t="s">
        <v>455</v>
      </c>
    </row>
    <row r="84" spans="1:5" ht="51">
      <c r="A84" s="32" t="s">
        <v>56</v>
      </c>
      <c r="E84" s="31" t="s">
        <v>456</v>
      </c>
    </row>
    <row r="85" spans="1:16" ht="12.75">
      <c r="A85" s="18" t="s">
        <v>49</v>
      </c>
      <c r="B85" s="23" t="s">
        <v>136</v>
      </c>
      <c r="C85" s="23" t="s">
        <v>457</v>
      </c>
      <c r="D85" s="18" t="s">
        <v>51</v>
      </c>
      <c r="E85" s="24" t="s">
        <v>458</v>
      </c>
      <c r="F85" s="25" t="s">
        <v>156</v>
      </c>
      <c r="G85" s="26">
        <v>18</v>
      </c>
      <c r="H85" s="27">
        <v>0</v>
      </c>
      <c r="I85" s="27">
        <f>ROUND(ROUND(H85,2)*ROUND(G85,3),2)</f>
        <v>0</v>
      </c>
      <c r="J85" s="25" t="s">
        <v>62</v>
      </c>
      <c r="O85">
        <f>(I85*21)/100</f>
        <v>0</v>
      </c>
      <c r="P85" t="s">
        <v>27</v>
      </c>
    </row>
    <row r="86" spans="1:5" ht="12.75">
      <c r="A86" s="28" t="s">
        <v>54</v>
      </c>
      <c r="E86" s="29" t="s">
        <v>459</v>
      </c>
    </row>
    <row r="87" spans="1:5" ht="12.75">
      <c r="A87" s="32" t="s">
        <v>56</v>
      </c>
      <c r="E87" s="31" t="s">
        <v>460</v>
      </c>
    </row>
    <row r="88" spans="1:16" ht="12.75">
      <c r="A88" s="18" t="s">
        <v>49</v>
      </c>
      <c r="B88" s="23" t="s">
        <v>461</v>
      </c>
      <c r="C88" s="23" t="s">
        <v>462</v>
      </c>
      <c r="D88" s="18" t="s">
        <v>51</v>
      </c>
      <c r="E88" s="24" t="s">
        <v>463</v>
      </c>
      <c r="F88" s="25" t="s">
        <v>144</v>
      </c>
      <c r="G88" s="26">
        <v>2.88</v>
      </c>
      <c r="H88" s="27">
        <v>0</v>
      </c>
      <c r="I88" s="27">
        <f>ROUND(ROUND(H88,2)*ROUND(G88,3),2)</f>
        <v>0</v>
      </c>
      <c r="J88" s="25" t="s">
        <v>62</v>
      </c>
      <c r="O88">
        <f>(I88*21)/100</f>
        <v>0</v>
      </c>
      <c r="P88" t="s">
        <v>27</v>
      </c>
    </row>
    <row r="89" spans="1:5" ht="12.75">
      <c r="A89" s="28" t="s">
        <v>54</v>
      </c>
      <c r="E89" s="29" t="s">
        <v>464</v>
      </c>
    </row>
    <row r="90" spans="1:5" ht="25.5">
      <c r="A90" s="32" t="s">
        <v>56</v>
      </c>
      <c r="E90" s="31" t="s">
        <v>465</v>
      </c>
    </row>
    <row r="91" spans="1:16" ht="12.75">
      <c r="A91" s="18" t="s">
        <v>49</v>
      </c>
      <c r="B91" s="23" t="s">
        <v>247</v>
      </c>
      <c r="C91" s="23" t="s">
        <v>466</v>
      </c>
      <c r="D91" s="18" t="s">
        <v>51</v>
      </c>
      <c r="E91" s="24" t="s">
        <v>467</v>
      </c>
      <c r="F91" s="25" t="s">
        <v>156</v>
      </c>
      <c r="G91" s="26">
        <v>80</v>
      </c>
      <c r="H91" s="27">
        <v>0</v>
      </c>
      <c r="I91" s="27">
        <f>ROUND(ROUND(H91,2)*ROUND(G91,3),2)</f>
        <v>0</v>
      </c>
      <c r="J91" s="25" t="s">
        <v>62</v>
      </c>
      <c r="O91">
        <f>(I91*21)/100</f>
        <v>0</v>
      </c>
      <c r="P91" t="s">
        <v>27</v>
      </c>
    </row>
    <row r="92" spans="1:5" ht="12.75">
      <c r="A92" s="28" t="s">
        <v>54</v>
      </c>
      <c r="E92" s="29" t="s">
        <v>459</v>
      </c>
    </row>
    <row r="93" spans="1:5" ht="12.75">
      <c r="A93" s="32" t="s">
        <v>56</v>
      </c>
      <c r="E93" s="31" t="s">
        <v>468</v>
      </c>
    </row>
    <row r="94" spans="1:16" ht="12.75">
      <c r="A94" s="18" t="s">
        <v>49</v>
      </c>
      <c r="B94" s="23" t="s">
        <v>469</v>
      </c>
      <c r="C94" s="23" t="s">
        <v>470</v>
      </c>
      <c r="D94" s="18" t="s">
        <v>51</v>
      </c>
      <c r="E94" s="24" t="s">
        <v>471</v>
      </c>
      <c r="F94" s="25" t="s">
        <v>144</v>
      </c>
      <c r="G94" s="26">
        <v>12.8</v>
      </c>
      <c r="H94" s="27">
        <v>0</v>
      </c>
      <c r="I94" s="27">
        <f>ROUND(ROUND(H94,2)*ROUND(G94,3),2)</f>
        <v>0</v>
      </c>
      <c r="J94" s="25" t="s">
        <v>62</v>
      </c>
      <c r="O94">
        <f>(I94*21)/100</f>
        <v>0</v>
      </c>
      <c r="P94" t="s">
        <v>27</v>
      </c>
    </row>
    <row r="95" spans="1:5" ht="12.75">
      <c r="A95" s="28" t="s">
        <v>54</v>
      </c>
      <c r="E95" s="29" t="s">
        <v>472</v>
      </c>
    </row>
    <row r="96" spans="1:5" ht="25.5">
      <c r="A96" s="30" t="s">
        <v>56</v>
      </c>
      <c r="E96" s="31" t="s">
        <v>473</v>
      </c>
    </row>
    <row r="97" spans="1:18" ht="12.75" customHeight="1">
      <c r="A97" s="5" t="s">
        <v>47</v>
      </c>
      <c r="B97" s="5"/>
      <c r="C97" s="34" t="s">
        <v>35</v>
      </c>
      <c r="D97" s="5"/>
      <c r="E97" s="21" t="s">
        <v>271</v>
      </c>
      <c r="F97" s="5"/>
      <c r="G97" s="5"/>
      <c r="H97" s="5"/>
      <c r="I97" s="35">
        <f>0+Q97</f>
        <v>0</v>
      </c>
      <c r="J97" s="5"/>
      <c r="O97">
        <f>0+R97</f>
        <v>0</v>
      </c>
      <c r="Q97">
        <f>0+I98+I101+I104+I107+I110+I113+I116</f>
        <v>0</v>
      </c>
      <c r="R97">
        <f>0+O98+O101+O104+O107+O110+O113+O116</f>
        <v>0</v>
      </c>
    </row>
    <row r="98" spans="1:16" ht="12.75">
      <c r="A98" s="18" t="s">
        <v>49</v>
      </c>
      <c r="B98" s="23" t="s">
        <v>259</v>
      </c>
      <c r="C98" s="23" t="s">
        <v>474</v>
      </c>
      <c r="D98" s="18" t="s">
        <v>51</v>
      </c>
      <c r="E98" s="24" t="s">
        <v>475</v>
      </c>
      <c r="F98" s="25" t="s">
        <v>156</v>
      </c>
      <c r="G98" s="26">
        <v>3.933</v>
      </c>
      <c r="H98" s="27">
        <v>0</v>
      </c>
      <c r="I98" s="27">
        <f>ROUND(ROUND(H98,2)*ROUND(G98,3),2)</f>
        <v>0</v>
      </c>
      <c r="J98" s="25" t="s">
        <v>62</v>
      </c>
      <c r="O98">
        <f>(I98*21)/100</f>
        <v>0</v>
      </c>
      <c r="P98" t="s">
        <v>27</v>
      </c>
    </row>
    <row r="99" spans="1:5" ht="12.75">
      <c r="A99" s="28" t="s">
        <v>54</v>
      </c>
      <c r="E99" s="29" t="s">
        <v>51</v>
      </c>
    </row>
    <row r="100" spans="1:5" ht="51">
      <c r="A100" s="32" t="s">
        <v>56</v>
      </c>
      <c r="E100" s="31" t="s">
        <v>476</v>
      </c>
    </row>
    <row r="101" spans="1:16" ht="12.75">
      <c r="A101" s="18" t="s">
        <v>49</v>
      </c>
      <c r="B101" s="23" t="s">
        <v>263</v>
      </c>
      <c r="C101" s="23" t="s">
        <v>477</v>
      </c>
      <c r="D101" s="18" t="s">
        <v>51</v>
      </c>
      <c r="E101" s="24" t="s">
        <v>478</v>
      </c>
      <c r="F101" s="25" t="s">
        <v>156</v>
      </c>
      <c r="G101" s="26">
        <v>19.41</v>
      </c>
      <c r="H101" s="27">
        <v>0</v>
      </c>
      <c r="I101" s="27">
        <f>ROUND(ROUND(H101,2)*ROUND(G101,3),2)</f>
        <v>0</v>
      </c>
      <c r="J101" s="25" t="s">
        <v>62</v>
      </c>
      <c r="O101">
        <f>(I101*21)/100</f>
        <v>0</v>
      </c>
      <c r="P101" t="s">
        <v>27</v>
      </c>
    </row>
    <row r="102" spans="1:5" ht="12.75">
      <c r="A102" s="28" t="s">
        <v>54</v>
      </c>
      <c r="E102" s="29" t="s">
        <v>479</v>
      </c>
    </row>
    <row r="103" spans="1:5" ht="38.25">
      <c r="A103" s="32" t="s">
        <v>56</v>
      </c>
      <c r="E103" s="31" t="s">
        <v>480</v>
      </c>
    </row>
    <row r="104" spans="1:16" ht="12.75">
      <c r="A104" s="18" t="s">
        <v>49</v>
      </c>
      <c r="B104" s="23" t="s">
        <v>267</v>
      </c>
      <c r="C104" s="23" t="s">
        <v>481</v>
      </c>
      <c r="D104" s="18" t="s">
        <v>51</v>
      </c>
      <c r="E104" s="24" t="s">
        <v>482</v>
      </c>
      <c r="F104" s="25" t="s">
        <v>156</v>
      </c>
      <c r="G104" s="26">
        <v>27.814</v>
      </c>
      <c r="H104" s="27">
        <v>0</v>
      </c>
      <c r="I104" s="27">
        <f>ROUND(ROUND(H104,2)*ROUND(G104,3),2)</f>
        <v>0</v>
      </c>
      <c r="J104" s="25" t="s">
        <v>62</v>
      </c>
      <c r="O104">
        <f>(I104*21)/100</f>
        <v>0</v>
      </c>
      <c r="P104" t="s">
        <v>27</v>
      </c>
    </row>
    <row r="105" spans="1:5" ht="12.75">
      <c r="A105" s="28" t="s">
        <v>54</v>
      </c>
      <c r="E105" s="29" t="s">
        <v>51</v>
      </c>
    </row>
    <row r="106" spans="1:5" ht="76.5">
      <c r="A106" s="32" t="s">
        <v>56</v>
      </c>
      <c r="E106" s="31" t="s">
        <v>483</v>
      </c>
    </row>
    <row r="107" spans="1:16" ht="12.75">
      <c r="A107" s="18" t="s">
        <v>49</v>
      </c>
      <c r="B107" s="23" t="s">
        <v>484</v>
      </c>
      <c r="C107" s="23" t="s">
        <v>485</v>
      </c>
      <c r="D107" s="18" t="s">
        <v>51</v>
      </c>
      <c r="E107" s="24" t="s">
        <v>486</v>
      </c>
      <c r="F107" s="25" t="s">
        <v>156</v>
      </c>
      <c r="G107" s="26">
        <v>25.65</v>
      </c>
      <c r="H107" s="27">
        <v>0</v>
      </c>
      <c r="I107" s="27">
        <f>ROUND(ROUND(H107,2)*ROUND(G107,3),2)</f>
        <v>0</v>
      </c>
      <c r="J107" s="25" t="s">
        <v>62</v>
      </c>
      <c r="O107">
        <f>(I107*21)/100</f>
        <v>0</v>
      </c>
      <c r="P107" t="s">
        <v>27</v>
      </c>
    </row>
    <row r="108" spans="1:5" ht="12.75">
      <c r="A108" s="28" t="s">
        <v>54</v>
      </c>
      <c r="E108" s="29" t="s">
        <v>51</v>
      </c>
    </row>
    <row r="109" spans="1:5" ht="51">
      <c r="A109" s="32" t="s">
        <v>56</v>
      </c>
      <c r="E109" s="31" t="s">
        <v>487</v>
      </c>
    </row>
    <row r="110" spans="1:16" ht="12.75">
      <c r="A110" s="18" t="s">
        <v>49</v>
      </c>
      <c r="B110" s="23" t="s">
        <v>277</v>
      </c>
      <c r="C110" s="23" t="s">
        <v>488</v>
      </c>
      <c r="D110" s="18" t="s">
        <v>51</v>
      </c>
      <c r="E110" s="24" t="s">
        <v>489</v>
      </c>
      <c r="F110" s="25" t="s">
        <v>156</v>
      </c>
      <c r="G110" s="26">
        <v>65.076</v>
      </c>
      <c r="H110" s="27">
        <v>0</v>
      </c>
      <c r="I110" s="27">
        <f>ROUND(ROUND(H110,2)*ROUND(G110,3),2)</f>
        <v>0</v>
      </c>
      <c r="J110" s="25" t="s">
        <v>62</v>
      </c>
      <c r="O110">
        <f>(I110*21)/100</f>
        <v>0</v>
      </c>
      <c r="P110" t="s">
        <v>27</v>
      </c>
    </row>
    <row r="111" spans="1:5" ht="12.75">
      <c r="A111" s="28" t="s">
        <v>54</v>
      </c>
      <c r="E111" s="29" t="s">
        <v>51</v>
      </c>
    </row>
    <row r="112" spans="1:5" ht="51">
      <c r="A112" s="32" t="s">
        <v>56</v>
      </c>
      <c r="E112" s="31" t="s">
        <v>490</v>
      </c>
    </row>
    <row r="113" spans="1:16" ht="12.75">
      <c r="A113" s="18" t="s">
        <v>49</v>
      </c>
      <c r="B113" s="23" t="s">
        <v>282</v>
      </c>
      <c r="C113" s="23" t="s">
        <v>491</v>
      </c>
      <c r="D113" s="18" t="s">
        <v>51</v>
      </c>
      <c r="E113" s="24" t="s">
        <v>492</v>
      </c>
      <c r="F113" s="25" t="s">
        <v>156</v>
      </c>
      <c r="G113" s="26">
        <v>18</v>
      </c>
      <c r="H113" s="27">
        <v>0</v>
      </c>
      <c r="I113" s="27">
        <f>ROUND(ROUND(H113,2)*ROUND(G113,3),2)</f>
        <v>0</v>
      </c>
      <c r="J113" s="25" t="s">
        <v>62</v>
      </c>
      <c r="O113">
        <f>(I113*21)/100</f>
        <v>0</v>
      </c>
      <c r="P113" t="s">
        <v>27</v>
      </c>
    </row>
    <row r="114" spans="1:5" ht="12.75">
      <c r="A114" s="28" t="s">
        <v>54</v>
      </c>
      <c r="E114" s="29" t="s">
        <v>51</v>
      </c>
    </row>
    <row r="115" spans="1:5" ht="12.75">
      <c r="A115" s="32" t="s">
        <v>56</v>
      </c>
      <c r="E115" s="31" t="s">
        <v>493</v>
      </c>
    </row>
    <row r="116" spans="1:16" ht="12.75">
      <c r="A116" s="18" t="s">
        <v>49</v>
      </c>
      <c r="B116" s="23" t="s">
        <v>287</v>
      </c>
      <c r="C116" s="23" t="s">
        <v>494</v>
      </c>
      <c r="D116" s="18" t="s">
        <v>51</v>
      </c>
      <c r="E116" s="24" t="s">
        <v>495</v>
      </c>
      <c r="F116" s="25" t="s">
        <v>156</v>
      </c>
      <c r="G116" s="26">
        <v>18.9</v>
      </c>
      <c r="H116" s="27">
        <v>0</v>
      </c>
      <c r="I116" s="27">
        <f>ROUND(ROUND(H116,2)*ROUND(G116,3),2)</f>
        <v>0</v>
      </c>
      <c r="J116" s="25" t="s">
        <v>62</v>
      </c>
      <c r="O116">
        <f>(I116*21)/100</f>
        <v>0</v>
      </c>
      <c r="P116" t="s">
        <v>27</v>
      </c>
    </row>
    <row r="117" spans="1:5" ht="12.75">
      <c r="A117" s="28" t="s">
        <v>54</v>
      </c>
      <c r="E117" s="29" t="s">
        <v>496</v>
      </c>
    </row>
    <row r="118" spans="1:5" ht="51">
      <c r="A118" s="30" t="s">
        <v>56</v>
      </c>
      <c r="E118" s="31" t="s">
        <v>497</v>
      </c>
    </row>
    <row r="119" spans="1:18" ht="12.75" customHeight="1">
      <c r="A119" s="5" t="s">
        <v>47</v>
      </c>
      <c r="B119" s="5"/>
      <c r="C119" s="34" t="s">
        <v>37</v>
      </c>
      <c r="D119" s="5"/>
      <c r="E119" s="21" t="s">
        <v>276</v>
      </c>
      <c r="F119" s="5"/>
      <c r="G119" s="5"/>
      <c r="H119" s="5"/>
      <c r="I119" s="35">
        <f>0+Q119</f>
        <v>0</v>
      </c>
      <c r="J119" s="5"/>
      <c r="O119">
        <f>0+R119</f>
        <v>0</v>
      </c>
      <c r="Q119">
        <f>0+I120+I123+I126+I129+I132</f>
        <v>0</v>
      </c>
      <c r="R119">
        <f>0+O120+O123+O126+O129+O132</f>
        <v>0</v>
      </c>
    </row>
    <row r="120" spans="1:16" ht="12.75">
      <c r="A120" s="18" t="s">
        <v>49</v>
      </c>
      <c r="B120" s="23" t="s">
        <v>292</v>
      </c>
      <c r="C120" s="23" t="s">
        <v>498</v>
      </c>
      <c r="D120" s="18" t="s">
        <v>51</v>
      </c>
      <c r="E120" s="24" t="s">
        <v>499</v>
      </c>
      <c r="F120" s="25" t="s">
        <v>200</v>
      </c>
      <c r="G120" s="26">
        <v>88.5</v>
      </c>
      <c r="H120" s="27">
        <v>0</v>
      </c>
      <c r="I120" s="27">
        <f>ROUND(ROUND(H120,2)*ROUND(G120,3),2)</f>
        <v>0</v>
      </c>
      <c r="J120" s="25" t="s">
        <v>62</v>
      </c>
      <c r="O120">
        <f>(I120*21)/100</f>
        <v>0</v>
      </c>
      <c r="P120" t="s">
        <v>27</v>
      </c>
    </row>
    <row r="121" spans="1:5" ht="12.75">
      <c r="A121" s="28" t="s">
        <v>54</v>
      </c>
      <c r="E121" s="29" t="s">
        <v>500</v>
      </c>
    </row>
    <row r="122" spans="1:5" ht="12.75">
      <c r="A122" s="32" t="s">
        <v>56</v>
      </c>
      <c r="E122" s="31" t="s">
        <v>501</v>
      </c>
    </row>
    <row r="123" spans="1:16" ht="25.5">
      <c r="A123" s="18" t="s">
        <v>49</v>
      </c>
      <c r="B123" s="23" t="s">
        <v>297</v>
      </c>
      <c r="C123" s="23" t="s">
        <v>302</v>
      </c>
      <c r="D123" s="18" t="s">
        <v>51</v>
      </c>
      <c r="E123" s="24" t="s">
        <v>303</v>
      </c>
      <c r="F123" s="25" t="s">
        <v>200</v>
      </c>
      <c r="G123" s="26">
        <v>44.25</v>
      </c>
      <c r="H123" s="27">
        <v>0</v>
      </c>
      <c r="I123" s="27">
        <f>ROUND(ROUND(H123,2)*ROUND(G123,3),2)</f>
        <v>0</v>
      </c>
      <c r="J123" s="25" t="s">
        <v>62</v>
      </c>
      <c r="O123">
        <f>(I123*21)/100</f>
        <v>0</v>
      </c>
      <c r="P123" t="s">
        <v>27</v>
      </c>
    </row>
    <row r="124" spans="1:5" ht="12.75">
      <c r="A124" s="28" t="s">
        <v>54</v>
      </c>
      <c r="E124" s="29" t="s">
        <v>51</v>
      </c>
    </row>
    <row r="125" spans="1:5" ht="12.75">
      <c r="A125" s="32" t="s">
        <v>56</v>
      </c>
      <c r="E125" s="31" t="s">
        <v>502</v>
      </c>
    </row>
    <row r="126" spans="1:16" ht="12.75">
      <c r="A126" s="18" t="s">
        <v>49</v>
      </c>
      <c r="B126" s="23" t="s">
        <v>301</v>
      </c>
      <c r="C126" s="23" t="s">
        <v>503</v>
      </c>
      <c r="D126" s="18" t="s">
        <v>51</v>
      </c>
      <c r="E126" s="24" t="s">
        <v>504</v>
      </c>
      <c r="F126" s="25" t="s">
        <v>200</v>
      </c>
      <c r="G126" s="26">
        <v>44.25</v>
      </c>
      <c r="H126" s="27">
        <v>0</v>
      </c>
      <c r="I126" s="27">
        <f>ROUND(ROUND(H126,2)*ROUND(G126,3),2)</f>
        <v>0</v>
      </c>
      <c r="J126" s="25" t="s">
        <v>62</v>
      </c>
      <c r="O126">
        <f>(I126*21)/100</f>
        <v>0</v>
      </c>
      <c r="P126" t="s">
        <v>27</v>
      </c>
    </row>
    <row r="127" spans="1:5" ht="12.75">
      <c r="A127" s="28" t="s">
        <v>54</v>
      </c>
      <c r="E127" s="29" t="s">
        <v>51</v>
      </c>
    </row>
    <row r="128" spans="1:5" ht="12.75">
      <c r="A128" s="32" t="s">
        <v>56</v>
      </c>
      <c r="E128" s="31" t="s">
        <v>502</v>
      </c>
    </row>
    <row r="129" spans="1:16" ht="12.75">
      <c r="A129" s="18" t="s">
        <v>49</v>
      </c>
      <c r="B129" s="23" t="s">
        <v>306</v>
      </c>
      <c r="C129" s="23" t="s">
        <v>505</v>
      </c>
      <c r="D129" s="18" t="s">
        <v>51</v>
      </c>
      <c r="E129" s="24" t="s">
        <v>506</v>
      </c>
      <c r="F129" s="25" t="s">
        <v>200</v>
      </c>
      <c r="G129" s="26">
        <v>44.25</v>
      </c>
      <c r="H129" s="27">
        <v>0</v>
      </c>
      <c r="I129" s="27">
        <f>ROUND(ROUND(H129,2)*ROUND(G129,3),2)</f>
        <v>0</v>
      </c>
      <c r="J129" s="25" t="s">
        <v>62</v>
      </c>
      <c r="O129">
        <f>(I129*21)/100</f>
        <v>0</v>
      </c>
      <c r="P129" t="s">
        <v>27</v>
      </c>
    </row>
    <row r="130" spans="1:5" ht="12.75">
      <c r="A130" s="28" t="s">
        <v>54</v>
      </c>
      <c r="E130" s="29" t="s">
        <v>51</v>
      </c>
    </row>
    <row r="131" spans="1:5" ht="12.75">
      <c r="A131" s="32" t="s">
        <v>56</v>
      </c>
      <c r="E131" s="31" t="s">
        <v>502</v>
      </c>
    </row>
    <row r="132" spans="1:16" ht="12.75">
      <c r="A132" s="18" t="s">
        <v>49</v>
      </c>
      <c r="B132" s="23" t="s">
        <v>311</v>
      </c>
      <c r="C132" s="23" t="s">
        <v>507</v>
      </c>
      <c r="D132" s="18" t="s">
        <v>51</v>
      </c>
      <c r="E132" s="24" t="s">
        <v>508</v>
      </c>
      <c r="F132" s="25" t="s">
        <v>200</v>
      </c>
      <c r="G132" s="26">
        <v>44.25</v>
      </c>
      <c r="H132" s="27">
        <v>0</v>
      </c>
      <c r="I132" s="27">
        <f>ROUND(ROUND(H132,2)*ROUND(G132,3),2)</f>
        <v>0</v>
      </c>
      <c r="J132" s="25" t="s">
        <v>62</v>
      </c>
      <c r="O132">
        <f>(I132*21)/100</f>
        <v>0</v>
      </c>
      <c r="P132" t="s">
        <v>27</v>
      </c>
    </row>
    <row r="133" spans="1:5" ht="12.75">
      <c r="A133" s="28" t="s">
        <v>54</v>
      </c>
      <c r="E133" s="29" t="s">
        <v>509</v>
      </c>
    </row>
    <row r="134" spans="1:5" ht="12.75">
      <c r="A134" s="30" t="s">
        <v>56</v>
      </c>
      <c r="E134" s="31" t="s">
        <v>502</v>
      </c>
    </row>
    <row r="135" spans="1:18" ht="12.75" customHeight="1">
      <c r="A135" s="5" t="s">
        <v>47</v>
      </c>
      <c r="B135" s="5"/>
      <c r="C135" s="34" t="s">
        <v>39</v>
      </c>
      <c r="D135" s="5"/>
      <c r="E135" s="21" t="s">
        <v>510</v>
      </c>
      <c r="F135" s="5"/>
      <c r="G135" s="5"/>
      <c r="H135" s="5"/>
      <c r="I135" s="35">
        <f>0+Q135</f>
        <v>0</v>
      </c>
      <c r="J135" s="5"/>
      <c r="O135">
        <f>0+R135</f>
        <v>0</v>
      </c>
      <c r="Q135">
        <f>0+I136+I139</f>
        <v>0</v>
      </c>
      <c r="R135">
        <f>0+O136+O139</f>
        <v>0</v>
      </c>
    </row>
    <row r="136" spans="1:16" ht="12.75">
      <c r="A136" s="18" t="s">
        <v>49</v>
      </c>
      <c r="B136" s="23" t="s">
        <v>511</v>
      </c>
      <c r="C136" s="23" t="s">
        <v>512</v>
      </c>
      <c r="D136" s="18" t="s">
        <v>51</v>
      </c>
      <c r="E136" s="24" t="s">
        <v>513</v>
      </c>
      <c r="F136" s="25" t="s">
        <v>200</v>
      </c>
      <c r="G136" s="26">
        <v>11.6</v>
      </c>
      <c r="H136" s="27">
        <v>0</v>
      </c>
      <c r="I136" s="27">
        <f>ROUND(ROUND(H136,2)*ROUND(G136,3),2)</f>
        <v>0</v>
      </c>
      <c r="J136" s="25" t="s">
        <v>62</v>
      </c>
      <c r="O136">
        <f>(I136*21)/100</f>
        <v>0</v>
      </c>
      <c r="P136" t="s">
        <v>27</v>
      </c>
    </row>
    <row r="137" spans="1:5" ht="12.75">
      <c r="A137" s="28" t="s">
        <v>54</v>
      </c>
      <c r="E137" s="29" t="s">
        <v>51</v>
      </c>
    </row>
    <row r="138" spans="1:5" ht="25.5">
      <c r="A138" s="32" t="s">
        <v>56</v>
      </c>
      <c r="E138" s="31" t="s">
        <v>514</v>
      </c>
    </row>
    <row r="139" spans="1:16" ht="12.75">
      <c r="A139" s="18" t="s">
        <v>49</v>
      </c>
      <c r="B139" s="23" t="s">
        <v>329</v>
      </c>
      <c r="C139" s="23" t="s">
        <v>515</v>
      </c>
      <c r="D139" s="18" t="s">
        <v>51</v>
      </c>
      <c r="E139" s="24" t="s">
        <v>516</v>
      </c>
      <c r="F139" s="25" t="s">
        <v>200</v>
      </c>
      <c r="G139" s="26">
        <v>11.6</v>
      </c>
      <c r="H139" s="27">
        <v>0</v>
      </c>
      <c r="I139" s="27">
        <f>ROUND(ROUND(H139,2)*ROUND(G139,3),2)</f>
        <v>0</v>
      </c>
      <c r="J139" s="25" t="s">
        <v>62</v>
      </c>
      <c r="O139">
        <f>(I139*21)/100</f>
        <v>0</v>
      </c>
      <c r="P139" t="s">
        <v>27</v>
      </c>
    </row>
    <row r="140" spans="1:5" ht="12.75">
      <c r="A140" s="28" t="s">
        <v>54</v>
      </c>
      <c r="E140" s="29" t="s">
        <v>51</v>
      </c>
    </row>
    <row r="141" spans="1:5" ht="12.75">
      <c r="A141" s="30" t="s">
        <v>56</v>
      </c>
      <c r="E141" s="31" t="s">
        <v>517</v>
      </c>
    </row>
    <row r="142" spans="1:18" ht="12.75" customHeight="1">
      <c r="A142" s="5" t="s">
        <v>47</v>
      </c>
      <c r="B142" s="5"/>
      <c r="C142" s="34" t="s">
        <v>72</v>
      </c>
      <c r="D142" s="5"/>
      <c r="E142" s="21" t="s">
        <v>518</v>
      </c>
      <c r="F142" s="5"/>
      <c r="G142" s="5"/>
      <c r="H142" s="5"/>
      <c r="I142" s="35">
        <f>0+Q142</f>
        <v>0</v>
      </c>
      <c r="J142" s="5"/>
      <c r="O142">
        <f>0+R142</f>
        <v>0</v>
      </c>
      <c r="Q142">
        <f>0+I143+I146+I149+I152+I155+I158</f>
        <v>0</v>
      </c>
      <c r="R142">
        <f>0+O143+O146+O149+O152+O155+O158</f>
        <v>0</v>
      </c>
    </row>
    <row r="143" spans="1:16" ht="12.75">
      <c r="A143" s="18" t="s">
        <v>49</v>
      </c>
      <c r="B143" s="23" t="s">
        <v>334</v>
      </c>
      <c r="C143" s="23" t="s">
        <v>519</v>
      </c>
      <c r="D143" s="18" t="s">
        <v>51</v>
      </c>
      <c r="E143" s="24" t="s">
        <v>520</v>
      </c>
      <c r="F143" s="25" t="s">
        <v>200</v>
      </c>
      <c r="G143" s="26">
        <v>85.7</v>
      </c>
      <c r="H143" s="27">
        <v>0</v>
      </c>
      <c r="I143" s="27">
        <f>ROUND(ROUND(H143,2)*ROUND(G143,3),2)</f>
        <v>0</v>
      </c>
      <c r="J143" s="25" t="s">
        <v>62</v>
      </c>
      <c r="O143">
        <f>(I143*21)/100</f>
        <v>0</v>
      </c>
      <c r="P143" t="s">
        <v>27</v>
      </c>
    </row>
    <row r="144" spans="1:5" ht="12.75">
      <c r="A144" s="28" t="s">
        <v>54</v>
      </c>
      <c r="E144" s="29" t="s">
        <v>51</v>
      </c>
    </row>
    <row r="145" spans="1:5" ht="38.25">
      <c r="A145" s="32" t="s">
        <v>56</v>
      </c>
      <c r="E145" s="31" t="s">
        <v>521</v>
      </c>
    </row>
    <row r="146" spans="1:16" ht="25.5">
      <c r="A146" s="18" t="s">
        <v>49</v>
      </c>
      <c r="B146" s="23" t="s">
        <v>337</v>
      </c>
      <c r="C146" s="23" t="s">
        <v>522</v>
      </c>
      <c r="D146" s="18" t="s">
        <v>51</v>
      </c>
      <c r="E146" s="24" t="s">
        <v>523</v>
      </c>
      <c r="F146" s="25" t="s">
        <v>200</v>
      </c>
      <c r="G146" s="26">
        <v>99</v>
      </c>
      <c r="H146" s="27">
        <v>0</v>
      </c>
      <c r="I146" s="27">
        <f>ROUND(ROUND(H146,2)*ROUND(G146,3),2)</f>
        <v>0</v>
      </c>
      <c r="J146" s="25" t="s">
        <v>62</v>
      </c>
      <c r="O146">
        <f>(I146*21)/100</f>
        <v>0</v>
      </c>
      <c r="P146" t="s">
        <v>27</v>
      </c>
    </row>
    <row r="147" spans="1:5" ht="12.75">
      <c r="A147" s="28" t="s">
        <v>54</v>
      </c>
      <c r="E147" s="29" t="s">
        <v>51</v>
      </c>
    </row>
    <row r="148" spans="1:5" ht="12.75">
      <c r="A148" s="32" t="s">
        <v>56</v>
      </c>
      <c r="E148" s="31" t="s">
        <v>524</v>
      </c>
    </row>
    <row r="149" spans="1:16" ht="12.75">
      <c r="A149" s="18" t="s">
        <v>49</v>
      </c>
      <c r="B149" s="23" t="s">
        <v>525</v>
      </c>
      <c r="C149" s="23" t="s">
        <v>526</v>
      </c>
      <c r="D149" s="18" t="s">
        <v>51</v>
      </c>
      <c r="E149" s="24" t="s">
        <v>527</v>
      </c>
      <c r="F149" s="25" t="s">
        <v>200</v>
      </c>
      <c r="G149" s="26">
        <v>7.08</v>
      </c>
      <c r="H149" s="27">
        <v>0</v>
      </c>
      <c r="I149" s="27">
        <f>ROUND(ROUND(H149,2)*ROUND(G149,3),2)</f>
        <v>0</v>
      </c>
      <c r="J149" s="25" t="s">
        <v>62</v>
      </c>
      <c r="O149">
        <f>(I149*21)/100</f>
        <v>0</v>
      </c>
      <c r="P149" t="s">
        <v>27</v>
      </c>
    </row>
    <row r="150" spans="1:5" ht="12.75">
      <c r="A150" s="28" t="s">
        <v>54</v>
      </c>
      <c r="E150" s="29" t="s">
        <v>528</v>
      </c>
    </row>
    <row r="151" spans="1:5" ht="12.75">
      <c r="A151" s="32" t="s">
        <v>56</v>
      </c>
      <c r="E151" s="31" t="s">
        <v>529</v>
      </c>
    </row>
    <row r="152" spans="1:16" ht="12.75">
      <c r="A152" s="18" t="s">
        <v>49</v>
      </c>
      <c r="B152" s="23" t="s">
        <v>340</v>
      </c>
      <c r="C152" s="23" t="s">
        <v>530</v>
      </c>
      <c r="D152" s="18" t="s">
        <v>51</v>
      </c>
      <c r="E152" s="24" t="s">
        <v>531</v>
      </c>
      <c r="F152" s="25" t="s">
        <v>200</v>
      </c>
      <c r="G152" s="26">
        <v>81.96</v>
      </c>
      <c r="H152" s="27">
        <v>0</v>
      </c>
      <c r="I152" s="27">
        <f>ROUND(ROUND(H152,2)*ROUND(G152,3),2)</f>
        <v>0</v>
      </c>
      <c r="J152" s="25" t="s">
        <v>62</v>
      </c>
      <c r="O152">
        <f>(I152*21)/100</f>
        <v>0</v>
      </c>
      <c r="P152" t="s">
        <v>27</v>
      </c>
    </row>
    <row r="153" spans="1:5" ht="12.75">
      <c r="A153" s="28" t="s">
        <v>54</v>
      </c>
      <c r="E153" s="29" t="s">
        <v>51</v>
      </c>
    </row>
    <row r="154" spans="1:5" ht="38.25">
      <c r="A154" s="32" t="s">
        <v>56</v>
      </c>
      <c r="E154" s="31" t="s">
        <v>532</v>
      </c>
    </row>
    <row r="155" spans="1:16" ht="12.75">
      <c r="A155" s="18" t="s">
        <v>49</v>
      </c>
      <c r="B155" s="23" t="s">
        <v>344</v>
      </c>
      <c r="C155" s="23" t="s">
        <v>533</v>
      </c>
      <c r="D155" s="18" t="s">
        <v>51</v>
      </c>
      <c r="E155" s="24" t="s">
        <v>534</v>
      </c>
      <c r="F155" s="25" t="s">
        <v>200</v>
      </c>
      <c r="G155" s="26">
        <v>5.863</v>
      </c>
      <c r="H155" s="27">
        <v>0</v>
      </c>
      <c r="I155" s="27">
        <f>ROUND(ROUND(H155,2)*ROUND(G155,3),2)</f>
        <v>0</v>
      </c>
      <c r="J155" s="25" t="s">
        <v>62</v>
      </c>
      <c r="O155">
        <f>(I155*21)/100</f>
        <v>0</v>
      </c>
      <c r="P155" t="s">
        <v>27</v>
      </c>
    </row>
    <row r="156" spans="1:5" ht="12.75">
      <c r="A156" s="28" t="s">
        <v>54</v>
      </c>
      <c r="E156" s="29" t="s">
        <v>51</v>
      </c>
    </row>
    <row r="157" spans="1:5" ht="12.75">
      <c r="A157" s="32" t="s">
        <v>56</v>
      </c>
      <c r="E157" s="31" t="s">
        <v>535</v>
      </c>
    </row>
    <row r="158" spans="1:16" ht="12.75">
      <c r="A158" s="18" t="s">
        <v>49</v>
      </c>
      <c r="B158" s="23" t="s">
        <v>345</v>
      </c>
      <c r="C158" s="23" t="s">
        <v>536</v>
      </c>
      <c r="D158" s="18" t="s">
        <v>51</v>
      </c>
      <c r="E158" s="24" t="s">
        <v>537</v>
      </c>
      <c r="F158" s="25" t="s">
        <v>200</v>
      </c>
      <c r="G158" s="26">
        <v>14.22</v>
      </c>
      <c r="H158" s="27">
        <v>0</v>
      </c>
      <c r="I158" s="27">
        <f>ROUND(ROUND(H158,2)*ROUND(G158,3),2)</f>
        <v>0</v>
      </c>
      <c r="J158" s="25" t="s">
        <v>62</v>
      </c>
      <c r="O158">
        <f>(I158*21)/100</f>
        <v>0</v>
      </c>
      <c r="P158" t="s">
        <v>27</v>
      </c>
    </row>
    <row r="159" spans="1:5" ht="12.75">
      <c r="A159" s="28" t="s">
        <v>54</v>
      </c>
      <c r="E159" s="29" t="s">
        <v>538</v>
      </c>
    </row>
    <row r="160" spans="1:5" ht="12.75">
      <c r="A160" s="30" t="s">
        <v>56</v>
      </c>
      <c r="E160" s="31" t="s">
        <v>539</v>
      </c>
    </row>
    <row r="161" spans="1:18" ht="12.75" customHeight="1">
      <c r="A161" s="5" t="s">
        <v>47</v>
      </c>
      <c r="B161" s="5"/>
      <c r="C161" s="34" t="s">
        <v>77</v>
      </c>
      <c r="D161" s="5"/>
      <c r="E161" s="21" t="s">
        <v>328</v>
      </c>
      <c r="F161" s="5"/>
      <c r="G161" s="5"/>
      <c r="H161" s="5"/>
      <c r="I161" s="35">
        <f>0+Q161</f>
        <v>0</v>
      </c>
      <c r="J161" s="5"/>
      <c r="O161">
        <f>0+R161</f>
        <v>0</v>
      </c>
      <c r="Q161">
        <f>0+I162</f>
        <v>0</v>
      </c>
      <c r="R161">
        <f>0+O162</f>
        <v>0</v>
      </c>
    </row>
    <row r="162" spans="1:16" ht="12.75">
      <c r="A162" s="18" t="s">
        <v>49</v>
      </c>
      <c r="B162" s="23" t="s">
        <v>349</v>
      </c>
      <c r="C162" s="23" t="s">
        <v>540</v>
      </c>
      <c r="D162" s="18" t="s">
        <v>51</v>
      </c>
      <c r="E162" s="24" t="s">
        <v>541</v>
      </c>
      <c r="F162" s="25" t="s">
        <v>94</v>
      </c>
      <c r="G162" s="26">
        <v>4</v>
      </c>
      <c r="H162" s="27">
        <v>0</v>
      </c>
      <c r="I162" s="27">
        <f>ROUND(ROUND(H162,2)*ROUND(G162,3),2)</f>
        <v>0</v>
      </c>
      <c r="J162" s="25" t="s">
        <v>62</v>
      </c>
      <c r="O162">
        <f>(I162*21)/100</f>
        <v>0</v>
      </c>
      <c r="P162" t="s">
        <v>27</v>
      </c>
    </row>
    <row r="163" spans="1:5" ht="12.75">
      <c r="A163" s="28" t="s">
        <v>54</v>
      </c>
      <c r="E163" s="29" t="s">
        <v>542</v>
      </c>
    </row>
    <row r="164" spans="1:5" ht="25.5">
      <c r="A164" s="30" t="s">
        <v>56</v>
      </c>
      <c r="E164" s="31" t="s">
        <v>543</v>
      </c>
    </row>
    <row r="165" spans="1:18" ht="12.75" customHeight="1">
      <c r="A165" s="5" t="s">
        <v>47</v>
      </c>
      <c r="B165" s="5"/>
      <c r="C165" s="34" t="s">
        <v>42</v>
      </c>
      <c r="D165" s="5"/>
      <c r="E165" s="21" t="s">
        <v>162</v>
      </c>
      <c r="F165" s="5"/>
      <c r="G165" s="5"/>
      <c r="H165" s="5"/>
      <c r="I165" s="35">
        <f>0+Q165</f>
        <v>0</v>
      </c>
      <c r="J165" s="5"/>
      <c r="O165">
        <f>0+R165</f>
        <v>0</v>
      </c>
      <c r="Q165">
        <f>0+I166+I169+I172+I175+I178+I181+I184+I187+I190</f>
        <v>0</v>
      </c>
      <c r="R165">
        <f>0+O166+O169+O172+O175+O178+O181+O184+O187+O190</f>
        <v>0</v>
      </c>
    </row>
    <row r="166" spans="1:16" ht="12.75">
      <c r="A166" s="18" t="s">
        <v>49</v>
      </c>
      <c r="B166" s="23" t="s">
        <v>353</v>
      </c>
      <c r="C166" s="23" t="s">
        <v>544</v>
      </c>
      <c r="D166" s="18" t="s">
        <v>51</v>
      </c>
      <c r="E166" s="24" t="s">
        <v>545</v>
      </c>
      <c r="F166" s="25" t="s">
        <v>165</v>
      </c>
      <c r="G166" s="26">
        <v>47.4</v>
      </c>
      <c r="H166" s="27">
        <v>0</v>
      </c>
      <c r="I166" s="27">
        <f>ROUND(ROUND(H166,2)*ROUND(G166,3),2)</f>
        <v>0</v>
      </c>
      <c r="J166" s="25" t="s">
        <v>62</v>
      </c>
      <c r="O166">
        <f>(I166*21)/100</f>
        <v>0</v>
      </c>
      <c r="P166" t="s">
        <v>27</v>
      </c>
    </row>
    <row r="167" spans="1:5" ht="12.75">
      <c r="A167" s="28" t="s">
        <v>54</v>
      </c>
      <c r="E167" s="29" t="s">
        <v>546</v>
      </c>
    </row>
    <row r="168" spans="1:5" ht="12.75">
      <c r="A168" s="32" t="s">
        <v>56</v>
      </c>
      <c r="E168" s="31" t="s">
        <v>547</v>
      </c>
    </row>
    <row r="169" spans="1:16" ht="12.75">
      <c r="A169" s="18" t="s">
        <v>49</v>
      </c>
      <c r="B169" s="23" t="s">
        <v>357</v>
      </c>
      <c r="C169" s="23" t="s">
        <v>346</v>
      </c>
      <c r="D169" s="18" t="s">
        <v>51</v>
      </c>
      <c r="E169" s="24" t="s">
        <v>347</v>
      </c>
      <c r="F169" s="25" t="s">
        <v>94</v>
      </c>
      <c r="G169" s="26">
        <v>0</v>
      </c>
      <c r="H169" s="27">
        <v>0</v>
      </c>
      <c r="I169" s="27">
        <f>ROUND(ROUND(H169,2)*ROUND(G169,3),2)</f>
        <v>0</v>
      </c>
      <c r="J169" s="25" t="s">
        <v>62</v>
      </c>
      <c r="O169">
        <f>(I169*21)/100</f>
        <v>0</v>
      </c>
      <c r="P169" t="s">
        <v>27</v>
      </c>
    </row>
    <row r="170" spans="1:5" ht="12.75">
      <c r="A170" s="28" t="s">
        <v>54</v>
      </c>
      <c r="E170" s="29" t="s">
        <v>51</v>
      </c>
    </row>
    <row r="171" spans="1:5" ht="12.75">
      <c r="A171" s="32" t="s">
        <v>56</v>
      </c>
      <c r="E171" s="31" t="s">
        <v>51</v>
      </c>
    </row>
    <row r="172" spans="1:16" ht="25.5">
      <c r="A172" s="18" t="s">
        <v>49</v>
      </c>
      <c r="B172" s="23" t="s">
        <v>361</v>
      </c>
      <c r="C172" s="23" t="s">
        <v>350</v>
      </c>
      <c r="D172" s="18" t="s">
        <v>51</v>
      </c>
      <c r="E172" s="24" t="s">
        <v>351</v>
      </c>
      <c r="F172" s="25" t="s">
        <v>94</v>
      </c>
      <c r="G172" s="26">
        <v>4</v>
      </c>
      <c r="H172" s="27">
        <v>0</v>
      </c>
      <c r="I172" s="27">
        <f>ROUND(ROUND(H172,2)*ROUND(G172,3),2)</f>
        <v>0</v>
      </c>
      <c r="J172" s="25" t="s">
        <v>62</v>
      </c>
      <c r="O172">
        <f>(I172*21)/100</f>
        <v>0</v>
      </c>
      <c r="P172" t="s">
        <v>27</v>
      </c>
    </row>
    <row r="173" spans="1:5" ht="12.75">
      <c r="A173" s="28" t="s">
        <v>54</v>
      </c>
      <c r="E173" s="29" t="s">
        <v>51</v>
      </c>
    </row>
    <row r="174" spans="1:5" ht="12.75">
      <c r="A174" s="32" t="s">
        <v>56</v>
      </c>
      <c r="E174" s="31" t="s">
        <v>548</v>
      </c>
    </row>
    <row r="175" spans="1:16" ht="12.75">
      <c r="A175" s="18" t="s">
        <v>49</v>
      </c>
      <c r="B175" s="23" t="s">
        <v>194</v>
      </c>
      <c r="C175" s="23" t="s">
        <v>549</v>
      </c>
      <c r="D175" s="18" t="s">
        <v>51</v>
      </c>
      <c r="E175" s="24" t="s">
        <v>550</v>
      </c>
      <c r="F175" s="25" t="s">
        <v>94</v>
      </c>
      <c r="G175" s="26">
        <v>8</v>
      </c>
      <c r="H175" s="27">
        <v>0</v>
      </c>
      <c r="I175" s="27">
        <f>ROUND(ROUND(H175,2)*ROUND(G175,3),2)</f>
        <v>0</v>
      </c>
      <c r="J175" s="25" t="s">
        <v>62</v>
      </c>
      <c r="O175">
        <f>(I175*21)/100</f>
        <v>0</v>
      </c>
      <c r="P175" t="s">
        <v>27</v>
      </c>
    </row>
    <row r="176" spans="1:5" ht="12.75">
      <c r="A176" s="28" t="s">
        <v>54</v>
      </c>
      <c r="E176" s="29" t="s">
        <v>551</v>
      </c>
    </row>
    <row r="177" spans="1:5" ht="76.5">
      <c r="A177" s="32" t="s">
        <v>56</v>
      </c>
      <c r="E177" s="31" t="s">
        <v>552</v>
      </c>
    </row>
    <row r="178" spans="1:16" ht="12.75">
      <c r="A178" s="18" t="s">
        <v>49</v>
      </c>
      <c r="B178" s="23" t="s">
        <v>553</v>
      </c>
      <c r="C178" s="23" t="s">
        <v>554</v>
      </c>
      <c r="D178" s="18" t="s">
        <v>51</v>
      </c>
      <c r="E178" s="24" t="s">
        <v>555</v>
      </c>
      <c r="F178" s="25" t="s">
        <v>94</v>
      </c>
      <c r="G178" s="26">
        <v>2</v>
      </c>
      <c r="H178" s="27">
        <v>0</v>
      </c>
      <c r="I178" s="27">
        <f>ROUND(ROUND(H178,2)*ROUND(G178,3),2)</f>
        <v>0</v>
      </c>
      <c r="J178" s="25" t="s">
        <v>62</v>
      </c>
      <c r="O178">
        <f>(I178*21)/100</f>
        <v>0</v>
      </c>
      <c r="P178" t="s">
        <v>27</v>
      </c>
    </row>
    <row r="179" spans="1:5" ht="12.75">
      <c r="A179" s="28" t="s">
        <v>54</v>
      </c>
      <c r="E179" s="29" t="s">
        <v>556</v>
      </c>
    </row>
    <row r="180" spans="1:5" ht="12.75">
      <c r="A180" s="32" t="s">
        <v>56</v>
      </c>
      <c r="E180" s="31" t="s">
        <v>135</v>
      </c>
    </row>
    <row r="181" spans="1:16" ht="12.75">
      <c r="A181" s="18" t="s">
        <v>49</v>
      </c>
      <c r="B181" s="23" t="s">
        <v>250</v>
      </c>
      <c r="C181" s="23" t="s">
        <v>557</v>
      </c>
      <c r="D181" s="18" t="s">
        <v>51</v>
      </c>
      <c r="E181" s="24" t="s">
        <v>558</v>
      </c>
      <c r="F181" s="25" t="s">
        <v>165</v>
      </c>
      <c r="G181" s="26">
        <v>78.08</v>
      </c>
      <c r="H181" s="27">
        <v>0</v>
      </c>
      <c r="I181" s="27">
        <f>ROUND(ROUND(H181,2)*ROUND(G181,3),2)</f>
        <v>0</v>
      </c>
      <c r="J181" s="25" t="s">
        <v>62</v>
      </c>
      <c r="O181">
        <f>(I181*21)/100</f>
        <v>0</v>
      </c>
      <c r="P181" t="s">
        <v>27</v>
      </c>
    </row>
    <row r="182" spans="1:5" ht="12.75">
      <c r="A182" s="28" t="s">
        <v>54</v>
      </c>
      <c r="E182" s="29" t="s">
        <v>51</v>
      </c>
    </row>
    <row r="183" spans="1:5" ht="38.25">
      <c r="A183" s="32" t="s">
        <v>56</v>
      </c>
      <c r="E183" s="31" t="s">
        <v>559</v>
      </c>
    </row>
    <row r="184" spans="1:16" ht="12.75">
      <c r="A184" s="18" t="s">
        <v>49</v>
      </c>
      <c r="B184" s="23" t="s">
        <v>252</v>
      </c>
      <c r="C184" s="23" t="s">
        <v>354</v>
      </c>
      <c r="D184" s="18" t="s">
        <v>51</v>
      </c>
      <c r="E184" s="24" t="s">
        <v>355</v>
      </c>
      <c r="F184" s="25" t="s">
        <v>165</v>
      </c>
      <c r="G184" s="26">
        <v>20</v>
      </c>
      <c r="H184" s="27">
        <v>0</v>
      </c>
      <c r="I184" s="27">
        <f>ROUND(ROUND(H184,2)*ROUND(G184,3),2)</f>
        <v>0</v>
      </c>
      <c r="J184" s="25" t="s">
        <v>62</v>
      </c>
      <c r="O184">
        <f>(I184*21)/100</f>
        <v>0</v>
      </c>
      <c r="P184" t="s">
        <v>27</v>
      </c>
    </row>
    <row r="185" spans="1:5" ht="12.75">
      <c r="A185" s="28" t="s">
        <v>54</v>
      </c>
      <c r="E185" s="29" t="s">
        <v>560</v>
      </c>
    </row>
    <row r="186" spans="1:5" ht="12.75">
      <c r="A186" s="32" t="s">
        <v>56</v>
      </c>
      <c r="E186" s="31" t="s">
        <v>561</v>
      </c>
    </row>
    <row r="187" spans="1:16" ht="12.75">
      <c r="A187" s="18" t="s">
        <v>49</v>
      </c>
      <c r="B187" s="23" t="s">
        <v>272</v>
      </c>
      <c r="C187" s="23" t="s">
        <v>215</v>
      </c>
      <c r="D187" s="18" t="s">
        <v>106</v>
      </c>
      <c r="E187" s="24" t="s">
        <v>216</v>
      </c>
      <c r="F187" s="25" t="s">
        <v>165</v>
      </c>
      <c r="G187" s="26">
        <v>50.1</v>
      </c>
      <c r="H187" s="27">
        <v>0</v>
      </c>
      <c r="I187" s="27">
        <f>ROUND(ROUND(H187,2)*ROUND(G187,3),2)</f>
        <v>0</v>
      </c>
      <c r="J187" s="25" t="s">
        <v>62</v>
      </c>
      <c r="O187">
        <f>(I187*21)/100</f>
        <v>0</v>
      </c>
      <c r="P187" t="s">
        <v>27</v>
      </c>
    </row>
    <row r="188" spans="1:5" ht="12.75">
      <c r="A188" s="28" t="s">
        <v>54</v>
      </c>
      <c r="E188" s="29" t="s">
        <v>562</v>
      </c>
    </row>
    <row r="189" spans="1:5" ht="63.75">
      <c r="A189" s="32" t="s">
        <v>56</v>
      </c>
      <c r="E189" s="31" t="s">
        <v>396</v>
      </c>
    </row>
    <row r="190" spans="1:16" ht="12.75">
      <c r="A190" s="18" t="s">
        <v>49</v>
      </c>
      <c r="B190" s="23" t="s">
        <v>316</v>
      </c>
      <c r="C190" s="23" t="s">
        <v>215</v>
      </c>
      <c r="D190" s="18" t="s">
        <v>147</v>
      </c>
      <c r="E190" s="24" t="s">
        <v>216</v>
      </c>
      <c r="F190" s="25" t="s">
        <v>165</v>
      </c>
      <c r="G190" s="26">
        <v>47.4</v>
      </c>
      <c r="H190" s="27">
        <v>0</v>
      </c>
      <c r="I190" s="27">
        <f>ROUND(ROUND(H190,2)*ROUND(G190,3),2)</f>
        <v>0</v>
      </c>
      <c r="J190" s="25" t="s">
        <v>62</v>
      </c>
      <c r="O190">
        <f>(I190*21)/100</f>
        <v>0</v>
      </c>
      <c r="P190" t="s">
        <v>27</v>
      </c>
    </row>
    <row r="191" spans="1:5" ht="12.75">
      <c r="A191" s="28" t="s">
        <v>54</v>
      </c>
      <c r="E191" s="29" t="s">
        <v>563</v>
      </c>
    </row>
    <row r="192" spans="1:5" ht="12.75">
      <c r="A192" s="30" t="s">
        <v>56</v>
      </c>
      <c r="E192" s="31" t="s">
        <v>564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8"/>
  <sheetViews>
    <sheetView workbookViewId="0" topLeftCell="A1">
      <pane ySplit="8" topLeftCell="A9" activePane="bottomLeft" state="frozen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0+O9+O19+O35+O54+O64+O104+O108+O136+O146</f>
        <v>0</v>
      </c>
      <c r="P2" t="s">
        <v>26</v>
      </c>
    </row>
    <row r="3" spans="1:16" ht="15" customHeight="1">
      <c r="A3" t="s">
        <v>12</v>
      </c>
      <c r="B3" s="11" t="s">
        <v>14</v>
      </c>
      <c r="C3" s="40" t="s">
        <v>15</v>
      </c>
      <c r="D3" s="36"/>
      <c r="E3" s="12" t="s">
        <v>16</v>
      </c>
      <c r="F3" s="1"/>
      <c r="G3" s="8"/>
      <c r="H3" s="7" t="s">
        <v>565</v>
      </c>
      <c r="I3" s="33">
        <f>0+I9+I19+I35+I54+I64+I104+I108+I136+I146</f>
        <v>0</v>
      </c>
      <c r="J3" s="9"/>
      <c r="O3" t="s">
        <v>23</v>
      </c>
      <c r="P3" t="s">
        <v>27</v>
      </c>
    </row>
    <row r="4" spans="1:16" ht="15" customHeight="1">
      <c r="A4" t="s">
        <v>17</v>
      </c>
      <c r="B4" s="11" t="s">
        <v>18</v>
      </c>
      <c r="C4" s="40" t="s">
        <v>565</v>
      </c>
      <c r="D4" s="36"/>
      <c r="E4" s="12" t="s">
        <v>566</v>
      </c>
      <c r="F4" s="1"/>
      <c r="G4" s="1"/>
      <c r="H4" s="10"/>
      <c r="I4" s="10"/>
      <c r="J4" s="1"/>
      <c r="O4" t="s">
        <v>24</v>
      </c>
      <c r="P4" t="s">
        <v>27</v>
      </c>
    </row>
    <row r="5" spans="1:16" ht="12.75" customHeight="1">
      <c r="A5" t="s">
        <v>21</v>
      </c>
      <c r="B5" s="14" t="s">
        <v>22</v>
      </c>
      <c r="C5" s="41" t="s">
        <v>565</v>
      </c>
      <c r="D5" s="42"/>
      <c r="E5" s="15" t="s">
        <v>566</v>
      </c>
      <c r="F5" s="5"/>
      <c r="G5" s="5"/>
      <c r="H5" s="5"/>
      <c r="I5" s="5"/>
      <c r="J5" s="5"/>
      <c r="O5" t="s">
        <v>25</v>
      </c>
      <c r="P5" t="s">
        <v>27</v>
      </c>
    </row>
    <row r="6" spans="1:10" ht="12.75" customHeight="1">
      <c r="A6" s="39" t="s">
        <v>28</v>
      </c>
      <c r="B6" s="39" t="s">
        <v>30</v>
      </c>
      <c r="C6" s="39" t="s">
        <v>32</v>
      </c>
      <c r="D6" s="39" t="s">
        <v>33</v>
      </c>
      <c r="E6" s="39" t="s">
        <v>34</v>
      </c>
      <c r="F6" s="39" t="s">
        <v>36</v>
      </c>
      <c r="G6" s="39" t="s">
        <v>38</v>
      </c>
      <c r="H6" s="39" t="s">
        <v>40</v>
      </c>
      <c r="I6" s="39"/>
      <c r="J6" s="39" t="s">
        <v>45</v>
      </c>
    </row>
    <row r="7" spans="1:10" ht="12.75" customHeight="1">
      <c r="A7" s="39"/>
      <c r="B7" s="39"/>
      <c r="C7" s="39"/>
      <c r="D7" s="39"/>
      <c r="E7" s="39"/>
      <c r="F7" s="39"/>
      <c r="G7" s="39"/>
      <c r="H7" s="13" t="s">
        <v>41</v>
      </c>
      <c r="I7" s="13" t="s">
        <v>43</v>
      </c>
      <c r="J7" s="39"/>
    </row>
    <row r="8" spans="1:10" ht="12.75" customHeight="1">
      <c r="A8" s="13" t="s">
        <v>29</v>
      </c>
      <c r="B8" s="13" t="s">
        <v>31</v>
      </c>
      <c r="C8" s="13" t="s">
        <v>27</v>
      </c>
      <c r="D8" s="13" t="s">
        <v>26</v>
      </c>
      <c r="E8" s="13" t="s">
        <v>35</v>
      </c>
      <c r="F8" s="13" t="s">
        <v>37</v>
      </c>
      <c r="G8" s="13" t="s">
        <v>39</v>
      </c>
      <c r="H8" s="13" t="s">
        <v>42</v>
      </c>
      <c r="I8" s="13" t="s">
        <v>44</v>
      </c>
      <c r="J8" s="13" t="s">
        <v>46</v>
      </c>
    </row>
    <row r="9" spans="1:18" ht="12.75" customHeight="1">
      <c r="A9" s="19" t="s">
        <v>47</v>
      </c>
      <c r="B9" s="19"/>
      <c r="C9" s="20" t="s">
        <v>29</v>
      </c>
      <c r="D9" s="19"/>
      <c r="E9" s="21" t="s">
        <v>48</v>
      </c>
      <c r="F9" s="19"/>
      <c r="G9" s="19"/>
      <c r="H9" s="19"/>
      <c r="I9" s="22">
        <f>0+Q9</f>
        <v>0</v>
      </c>
      <c r="J9" s="19"/>
      <c r="O9">
        <f>0+R9</f>
        <v>0</v>
      </c>
      <c r="Q9">
        <f>0+I10+I13+I16</f>
        <v>0</v>
      </c>
      <c r="R9">
        <f>0+O10+O13+O16</f>
        <v>0</v>
      </c>
    </row>
    <row r="10" spans="1:16" ht="25.5">
      <c r="A10" s="18" t="s">
        <v>49</v>
      </c>
      <c r="B10" s="23" t="s">
        <v>31</v>
      </c>
      <c r="C10" s="23" t="s">
        <v>190</v>
      </c>
      <c r="D10" s="18" t="s">
        <v>51</v>
      </c>
      <c r="E10" s="24" t="s">
        <v>191</v>
      </c>
      <c r="F10" s="25" t="s">
        <v>144</v>
      </c>
      <c r="G10" s="26">
        <v>9172</v>
      </c>
      <c r="H10" s="27">
        <v>0</v>
      </c>
      <c r="I10" s="27">
        <f>ROUND(ROUND(H10,2)*ROUND(G10,3),2)</f>
        <v>0</v>
      </c>
      <c r="J10" s="25" t="s">
        <v>62</v>
      </c>
      <c r="O10">
        <f>(I10*21)/100</f>
        <v>0</v>
      </c>
      <c r="P10" t="s">
        <v>27</v>
      </c>
    </row>
    <row r="11" spans="1:5" ht="12.75">
      <c r="A11" s="28" t="s">
        <v>54</v>
      </c>
      <c r="E11" s="29" t="s">
        <v>51</v>
      </c>
    </row>
    <row r="12" spans="1:5" ht="51">
      <c r="A12" s="32" t="s">
        <v>56</v>
      </c>
      <c r="E12" s="31" t="s">
        <v>567</v>
      </c>
    </row>
    <row r="13" spans="1:16" ht="25.5">
      <c r="A13" s="18" t="s">
        <v>49</v>
      </c>
      <c r="B13" s="23" t="s">
        <v>27</v>
      </c>
      <c r="C13" s="23" t="s">
        <v>150</v>
      </c>
      <c r="D13" s="18" t="s">
        <v>51</v>
      </c>
      <c r="E13" s="24" t="s">
        <v>151</v>
      </c>
      <c r="F13" s="25" t="s">
        <v>144</v>
      </c>
      <c r="G13" s="26">
        <v>1021.2</v>
      </c>
      <c r="H13" s="27">
        <v>0</v>
      </c>
      <c r="I13" s="27">
        <f>ROUND(ROUND(H13,2)*ROUND(G13,3),2)</f>
        <v>0</v>
      </c>
      <c r="J13" s="25" t="s">
        <v>62</v>
      </c>
      <c r="O13">
        <f>(I13*21)/100</f>
        <v>0</v>
      </c>
      <c r="P13" t="s">
        <v>27</v>
      </c>
    </row>
    <row r="14" spans="1:5" ht="12.75">
      <c r="A14" s="28" t="s">
        <v>54</v>
      </c>
      <c r="E14" s="29" t="s">
        <v>51</v>
      </c>
    </row>
    <row r="15" spans="1:5" ht="25.5">
      <c r="A15" s="32" t="s">
        <v>56</v>
      </c>
      <c r="E15" s="31" t="s">
        <v>568</v>
      </c>
    </row>
    <row r="16" spans="1:16" ht="12.75">
      <c r="A16" s="18" t="s">
        <v>49</v>
      </c>
      <c r="B16" s="23" t="s">
        <v>26</v>
      </c>
      <c r="C16" s="23" t="s">
        <v>99</v>
      </c>
      <c r="D16" s="18" t="s">
        <v>51</v>
      </c>
      <c r="E16" s="24" t="s">
        <v>100</v>
      </c>
      <c r="F16" s="25" t="s">
        <v>53</v>
      </c>
      <c r="G16" s="26">
        <v>1</v>
      </c>
      <c r="H16" s="27">
        <v>0</v>
      </c>
      <c r="I16" s="27">
        <f>ROUND(ROUND(H16,2)*ROUND(G16,3),2)</f>
        <v>0</v>
      </c>
      <c r="J16" s="25" t="s">
        <v>62</v>
      </c>
      <c r="O16">
        <f>(I16*21)/100</f>
        <v>0</v>
      </c>
      <c r="P16" t="s">
        <v>27</v>
      </c>
    </row>
    <row r="17" spans="1:5" ht="12.75">
      <c r="A17" s="28" t="s">
        <v>54</v>
      </c>
      <c r="E17" s="29" t="s">
        <v>569</v>
      </c>
    </row>
    <row r="18" spans="1:5" ht="12.75">
      <c r="A18" s="30" t="s">
        <v>56</v>
      </c>
      <c r="E18" s="31" t="s">
        <v>51</v>
      </c>
    </row>
    <row r="19" spans="1:18" ht="12.75" customHeight="1">
      <c r="A19" s="5" t="s">
        <v>47</v>
      </c>
      <c r="B19" s="5"/>
      <c r="C19" s="34" t="s">
        <v>31</v>
      </c>
      <c r="D19" s="5"/>
      <c r="E19" s="21" t="s">
        <v>153</v>
      </c>
      <c r="F19" s="5"/>
      <c r="G19" s="5"/>
      <c r="H19" s="5"/>
      <c r="I19" s="35">
        <f>0+Q19</f>
        <v>0</v>
      </c>
      <c r="J19" s="5"/>
      <c r="O19">
        <f>0+R19</f>
        <v>0</v>
      </c>
      <c r="Q19">
        <f>0+I20+I23+I26+I29+I32</f>
        <v>0</v>
      </c>
      <c r="R19">
        <f>0+O20+O23+O26+O29+O32</f>
        <v>0</v>
      </c>
    </row>
    <row r="20" spans="1:16" ht="12.75">
      <c r="A20" s="18" t="s">
        <v>49</v>
      </c>
      <c r="B20" s="23" t="s">
        <v>35</v>
      </c>
      <c r="C20" s="23" t="s">
        <v>570</v>
      </c>
      <c r="D20" s="18" t="s">
        <v>51</v>
      </c>
      <c r="E20" s="24" t="s">
        <v>571</v>
      </c>
      <c r="F20" s="25" t="s">
        <v>200</v>
      </c>
      <c r="G20" s="26">
        <v>310</v>
      </c>
      <c r="H20" s="27">
        <v>0</v>
      </c>
      <c r="I20" s="27">
        <f>ROUND(ROUND(H20,2)*ROUND(G20,3),2)</f>
        <v>0</v>
      </c>
      <c r="J20" s="25" t="s">
        <v>62</v>
      </c>
      <c r="O20">
        <f>(I20*21)/100</f>
        <v>0</v>
      </c>
      <c r="P20" t="s">
        <v>27</v>
      </c>
    </row>
    <row r="21" spans="1:5" ht="12.75">
      <c r="A21" s="28" t="s">
        <v>54</v>
      </c>
      <c r="E21" s="29" t="s">
        <v>572</v>
      </c>
    </row>
    <row r="22" spans="1:5" ht="38.25">
      <c r="A22" s="32" t="s">
        <v>56</v>
      </c>
      <c r="E22" s="31" t="s">
        <v>573</v>
      </c>
    </row>
    <row r="23" spans="1:16" ht="25.5">
      <c r="A23" s="18" t="s">
        <v>49</v>
      </c>
      <c r="B23" s="23" t="s">
        <v>37</v>
      </c>
      <c r="C23" s="23" t="s">
        <v>574</v>
      </c>
      <c r="D23" s="18" t="s">
        <v>51</v>
      </c>
      <c r="E23" s="24" t="s">
        <v>575</v>
      </c>
      <c r="F23" s="25" t="s">
        <v>94</v>
      </c>
      <c r="G23" s="26">
        <v>124</v>
      </c>
      <c r="H23" s="27">
        <v>0</v>
      </c>
      <c r="I23" s="27">
        <f>ROUND(ROUND(H23,2)*ROUND(G23,3),2)</f>
        <v>0</v>
      </c>
      <c r="J23" s="25" t="s">
        <v>62</v>
      </c>
      <c r="O23">
        <f>(I23*21)/100</f>
        <v>0</v>
      </c>
      <c r="P23" t="s">
        <v>27</v>
      </c>
    </row>
    <row r="24" spans="1:5" ht="140.25">
      <c r="A24" s="28" t="s">
        <v>54</v>
      </c>
      <c r="E24" s="29" t="s">
        <v>576</v>
      </c>
    </row>
    <row r="25" spans="1:5" ht="38.25">
      <c r="A25" s="32" t="s">
        <v>56</v>
      </c>
      <c r="E25" s="31" t="s">
        <v>577</v>
      </c>
    </row>
    <row r="26" spans="1:16" ht="12.75">
      <c r="A26" s="18" t="s">
        <v>49</v>
      </c>
      <c r="B26" s="23" t="s">
        <v>39</v>
      </c>
      <c r="C26" s="23" t="s">
        <v>397</v>
      </c>
      <c r="D26" s="18" t="s">
        <v>51</v>
      </c>
      <c r="E26" s="24" t="s">
        <v>398</v>
      </c>
      <c r="F26" s="25" t="s">
        <v>399</v>
      </c>
      <c r="G26" s="26">
        <v>80</v>
      </c>
      <c r="H26" s="27">
        <v>0</v>
      </c>
      <c r="I26" s="27">
        <f>ROUND(ROUND(H26,2)*ROUND(G26,3),2)</f>
        <v>0</v>
      </c>
      <c r="J26" s="25" t="s">
        <v>62</v>
      </c>
      <c r="O26">
        <f>(I26*21)/100</f>
        <v>0</v>
      </c>
      <c r="P26" t="s">
        <v>27</v>
      </c>
    </row>
    <row r="27" spans="1:5" ht="12.75">
      <c r="A27" s="28" t="s">
        <v>54</v>
      </c>
      <c r="E27" s="29" t="s">
        <v>51</v>
      </c>
    </row>
    <row r="28" spans="1:5" ht="12.75">
      <c r="A28" s="32" t="s">
        <v>56</v>
      </c>
      <c r="E28" s="31" t="s">
        <v>578</v>
      </c>
    </row>
    <row r="29" spans="1:16" ht="12.75">
      <c r="A29" s="18" t="s">
        <v>49</v>
      </c>
      <c r="B29" s="23" t="s">
        <v>72</v>
      </c>
      <c r="C29" s="23" t="s">
        <v>255</v>
      </c>
      <c r="D29" s="18" t="s">
        <v>51</v>
      </c>
      <c r="E29" s="24" t="s">
        <v>256</v>
      </c>
      <c r="F29" s="25" t="s">
        <v>156</v>
      </c>
      <c r="G29" s="26">
        <v>4586</v>
      </c>
      <c r="H29" s="27">
        <v>0</v>
      </c>
      <c r="I29" s="27">
        <f>ROUND(ROUND(H29,2)*ROUND(G29,3),2)</f>
        <v>0</v>
      </c>
      <c r="J29" s="25" t="s">
        <v>62</v>
      </c>
      <c r="O29">
        <f>(I29*21)/100</f>
        <v>0</v>
      </c>
      <c r="P29" t="s">
        <v>27</v>
      </c>
    </row>
    <row r="30" spans="1:5" ht="12.75">
      <c r="A30" s="28" t="s">
        <v>54</v>
      </c>
      <c r="E30" s="29" t="s">
        <v>51</v>
      </c>
    </row>
    <row r="31" spans="1:5" ht="38.25">
      <c r="A31" s="32" t="s">
        <v>56</v>
      </c>
      <c r="E31" s="31" t="s">
        <v>579</v>
      </c>
    </row>
    <row r="32" spans="1:16" ht="12.75">
      <c r="A32" s="18" t="s">
        <v>49</v>
      </c>
      <c r="B32" s="23" t="s">
        <v>77</v>
      </c>
      <c r="C32" s="23" t="s">
        <v>160</v>
      </c>
      <c r="D32" s="18" t="s">
        <v>51</v>
      </c>
      <c r="E32" s="24" t="s">
        <v>161</v>
      </c>
      <c r="F32" s="25" t="s">
        <v>156</v>
      </c>
      <c r="G32" s="26">
        <v>4586</v>
      </c>
      <c r="H32" s="27">
        <v>0</v>
      </c>
      <c r="I32" s="27">
        <f>ROUND(ROUND(H32,2)*ROUND(G32,3),2)</f>
        <v>0</v>
      </c>
      <c r="J32" s="25" t="s">
        <v>62</v>
      </c>
      <c r="O32">
        <f>(I32*21)/100</f>
        <v>0</v>
      </c>
      <c r="P32" t="s">
        <v>27</v>
      </c>
    </row>
    <row r="33" spans="1:5" ht="12.75">
      <c r="A33" s="28" t="s">
        <v>54</v>
      </c>
      <c r="E33" s="29" t="s">
        <v>51</v>
      </c>
    </row>
    <row r="34" spans="1:5" ht="25.5">
      <c r="A34" s="30" t="s">
        <v>56</v>
      </c>
      <c r="E34" s="31" t="s">
        <v>580</v>
      </c>
    </row>
    <row r="35" spans="1:18" ht="12.75" customHeight="1">
      <c r="A35" s="5" t="s">
        <v>47</v>
      </c>
      <c r="B35" s="5"/>
      <c r="C35" s="34" t="s">
        <v>27</v>
      </c>
      <c r="D35" s="5"/>
      <c r="E35" s="21" t="s">
        <v>258</v>
      </c>
      <c r="F35" s="5"/>
      <c r="G35" s="5"/>
      <c r="H35" s="5"/>
      <c r="I35" s="35">
        <f>0+Q35</f>
        <v>0</v>
      </c>
      <c r="J35" s="5"/>
      <c r="O35">
        <f>0+R35</f>
        <v>0</v>
      </c>
      <c r="Q35">
        <f>0+I36+I39+I42+I45+I48+I51</f>
        <v>0</v>
      </c>
      <c r="R35">
        <f>0+O36+O39+O42+O45+O48+O51</f>
        <v>0</v>
      </c>
    </row>
    <row r="36" spans="1:16" ht="12.75">
      <c r="A36" s="18" t="s">
        <v>49</v>
      </c>
      <c r="B36" s="23" t="s">
        <v>42</v>
      </c>
      <c r="C36" s="23" t="s">
        <v>424</v>
      </c>
      <c r="D36" s="18" t="s">
        <v>51</v>
      </c>
      <c r="E36" s="24" t="s">
        <v>425</v>
      </c>
      <c r="F36" s="25" t="s">
        <v>165</v>
      </c>
      <c r="G36" s="26">
        <v>2232</v>
      </c>
      <c r="H36" s="27">
        <v>0</v>
      </c>
      <c r="I36" s="27">
        <f>ROUND(ROUND(H36,2)*ROUND(G36,3),2)</f>
        <v>0</v>
      </c>
      <c r="J36" s="25" t="s">
        <v>62</v>
      </c>
      <c r="O36">
        <f>(I36*21)/100</f>
        <v>0</v>
      </c>
      <c r="P36" t="s">
        <v>27</v>
      </c>
    </row>
    <row r="37" spans="1:5" ht="12.75">
      <c r="A37" s="28" t="s">
        <v>54</v>
      </c>
      <c r="E37" s="29" t="s">
        <v>581</v>
      </c>
    </row>
    <row r="38" spans="1:5" ht="51">
      <c r="A38" s="32" t="s">
        <v>56</v>
      </c>
      <c r="E38" s="31" t="s">
        <v>582</v>
      </c>
    </row>
    <row r="39" spans="1:16" ht="12.75">
      <c r="A39" s="18" t="s">
        <v>49</v>
      </c>
      <c r="B39" s="23" t="s">
        <v>44</v>
      </c>
      <c r="C39" s="23" t="s">
        <v>427</v>
      </c>
      <c r="D39" s="18" t="s">
        <v>51</v>
      </c>
      <c r="E39" s="24" t="s">
        <v>428</v>
      </c>
      <c r="F39" s="25" t="s">
        <v>165</v>
      </c>
      <c r="G39" s="26">
        <v>1736</v>
      </c>
      <c r="H39" s="27">
        <v>0</v>
      </c>
      <c r="I39" s="27">
        <f>ROUND(ROUND(H39,2)*ROUND(G39,3),2)</f>
        <v>0</v>
      </c>
      <c r="J39" s="25" t="s">
        <v>62</v>
      </c>
      <c r="O39">
        <f>(I39*21)/100</f>
        <v>0</v>
      </c>
      <c r="P39" t="s">
        <v>27</v>
      </c>
    </row>
    <row r="40" spans="1:5" ht="12.75">
      <c r="A40" s="28" t="s">
        <v>54</v>
      </c>
      <c r="E40" s="29" t="s">
        <v>51</v>
      </c>
    </row>
    <row r="41" spans="1:5" ht="25.5">
      <c r="A41" s="32" t="s">
        <v>56</v>
      </c>
      <c r="E41" s="31" t="s">
        <v>583</v>
      </c>
    </row>
    <row r="42" spans="1:16" ht="12.75">
      <c r="A42" s="18" t="s">
        <v>49</v>
      </c>
      <c r="B42" s="23" t="s">
        <v>46</v>
      </c>
      <c r="C42" s="23" t="s">
        <v>430</v>
      </c>
      <c r="D42" s="18" t="s">
        <v>51</v>
      </c>
      <c r="E42" s="24" t="s">
        <v>431</v>
      </c>
      <c r="F42" s="25" t="s">
        <v>165</v>
      </c>
      <c r="G42" s="26">
        <v>496</v>
      </c>
      <c r="H42" s="27">
        <v>0</v>
      </c>
      <c r="I42" s="27">
        <f>ROUND(ROUND(H42,2)*ROUND(G42,3),2)</f>
        <v>0</v>
      </c>
      <c r="J42" s="25" t="s">
        <v>62</v>
      </c>
      <c r="O42">
        <f>(I42*21)/100</f>
        <v>0</v>
      </c>
      <c r="P42" t="s">
        <v>27</v>
      </c>
    </row>
    <row r="43" spans="1:5" ht="12.75">
      <c r="A43" s="28" t="s">
        <v>54</v>
      </c>
      <c r="E43" s="29" t="s">
        <v>51</v>
      </c>
    </row>
    <row r="44" spans="1:5" ht="25.5">
      <c r="A44" s="32" t="s">
        <v>56</v>
      </c>
      <c r="E44" s="31" t="s">
        <v>584</v>
      </c>
    </row>
    <row r="45" spans="1:16" ht="12.75">
      <c r="A45" s="18" t="s">
        <v>49</v>
      </c>
      <c r="B45" s="23" t="s">
        <v>89</v>
      </c>
      <c r="C45" s="23" t="s">
        <v>585</v>
      </c>
      <c r="D45" s="18" t="s">
        <v>51</v>
      </c>
      <c r="E45" s="24" t="s">
        <v>586</v>
      </c>
      <c r="F45" s="25" t="s">
        <v>156</v>
      </c>
      <c r="G45" s="26">
        <v>0.723</v>
      </c>
      <c r="H45" s="27">
        <v>0</v>
      </c>
      <c r="I45" s="27">
        <f>ROUND(ROUND(H45,2)*ROUND(G45,3),2)</f>
        <v>0</v>
      </c>
      <c r="J45" s="25" t="s">
        <v>62</v>
      </c>
      <c r="O45">
        <f>(I45*21)/100</f>
        <v>0</v>
      </c>
      <c r="P45" t="s">
        <v>27</v>
      </c>
    </row>
    <row r="46" spans="1:5" ht="12.75">
      <c r="A46" s="28" t="s">
        <v>54</v>
      </c>
      <c r="E46" s="29" t="s">
        <v>51</v>
      </c>
    </row>
    <row r="47" spans="1:5" ht="12.75">
      <c r="A47" s="32" t="s">
        <v>56</v>
      </c>
      <c r="E47" s="31" t="s">
        <v>587</v>
      </c>
    </row>
    <row r="48" spans="1:16" ht="12.75">
      <c r="A48" s="18" t="s">
        <v>49</v>
      </c>
      <c r="B48" s="23" t="s">
        <v>91</v>
      </c>
      <c r="C48" s="23" t="s">
        <v>588</v>
      </c>
      <c r="D48" s="18" t="s">
        <v>51</v>
      </c>
      <c r="E48" s="24" t="s">
        <v>589</v>
      </c>
      <c r="F48" s="25" t="s">
        <v>200</v>
      </c>
      <c r="G48" s="26">
        <v>310.05</v>
      </c>
      <c r="H48" s="27">
        <v>0</v>
      </c>
      <c r="I48" s="27">
        <f>ROUND(ROUND(H48,2)*ROUND(G48,3),2)</f>
        <v>0</v>
      </c>
      <c r="J48" s="25" t="s">
        <v>62</v>
      </c>
      <c r="O48">
        <f>(I48*21)/100</f>
        <v>0</v>
      </c>
      <c r="P48" t="s">
        <v>27</v>
      </c>
    </row>
    <row r="49" spans="1:5" ht="25.5">
      <c r="A49" s="28" t="s">
        <v>54</v>
      </c>
      <c r="E49" s="29" t="s">
        <v>590</v>
      </c>
    </row>
    <row r="50" spans="1:5" ht="89.25">
      <c r="A50" s="32" t="s">
        <v>56</v>
      </c>
      <c r="E50" s="31" t="s">
        <v>591</v>
      </c>
    </row>
    <row r="51" spans="1:16" ht="12.75">
      <c r="A51" s="18" t="s">
        <v>49</v>
      </c>
      <c r="B51" s="23" t="s">
        <v>96</v>
      </c>
      <c r="C51" s="23" t="s">
        <v>439</v>
      </c>
      <c r="D51" s="18" t="s">
        <v>51</v>
      </c>
      <c r="E51" s="24" t="s">
        <v>440</v>
      </c>
      <c r="F51" s="25" t="s">
        <v>200</v>
      </c>
      <c r="G51" s="26">
        <v>1377.64</v>
      </c>
      <c r="H51" s="27">
        <v>0</v>
      </c>
      <c r="I51" s="27">
        <f>ROUND(ROUND(H51,2)*ROUND(G51,3),2)</f>
        <v>0</v>
      </c>
      <c r="J51" s="25" t="s">
        <v>62</v>
      </c>
      <c r="O51">
        <f>(I51*21)/100</f>
        <v>0</v>
      </c>
      <c r="P51" t="s">
        <v>27</v>
      </c>
    </row>
    <row r="52" spans="1:5" ht="12.75">
      <c r="A52" s="28" t="s">
        <v>54</v>
      </c>
      <c r="E52" s="29" t="s">
        <v>592</v>
      </c>
    </row>
    <row r="53" spans="1:5" ht="12.75">
      <c r="A53" s="30" t="s">
        <v>56</v>
      </c>
      <c r="E53" s="31" t="s">
        <v>593</v>
      </c>
    </row>
    <row r="54" spans="1:18" ht="12.75" customHeight="1">
      <c r="A54" s="5" t="s">
        <v>47</v>
      </c>
      <c r="B54" s="5"/>
      <c r="C54" s="34" t="s">
        <v>26</v>
      </c>
      <c r="D54" s="5"/>
      <c r="E54" s="21" t="s">
        <v>443</v>
      </c>
      <c r="F54" s="5"/>
      <c r="G54" s="5"/>
      <c r="H54" s="5"/>
      <c r="I54" s="35">
        <f>0+Q54</f>
        <v>0</v>
      </c>
      <c r="J54" s="5"/>
      <c r="O54">
        <f>0+R54</f>
        <v>0</v>
      </c>
      <c r="Q54">
        <f>0+I55+I58+I61</f>
        <v>0</v>
      </c>
      <c r="R54">
        <f>0+O55+O58+O61</f>
        <v>0</v>
      </c>
    </row>
    <row r="55" spans="1:16" ht="12.75">
      <c r="A55" s="18" t="s">
        <v>49</v>
      </c>
      <c r="B55" s="23" t="s">
        <v>98</v>
      </c>
      <c r="C55" s="23" t="s">
        <v>444</v>
      </c>
      <c r="D55" s="18" t="s">
        <v>51</v>
      </c>
      <c r="E55" s="24" t="s">
        <v>445</v>
      </c>
      <c r="F55" s="25" t="s">
        <v>446</v>
      </c>
      <c r="G55" s="26">
        <v>1854</v>
      </c>
      <c r="H55" s="27">
        <v>0</v>
      </c>
      <c r="I55" s="27">
        <f>ROUND(ROUND(H55,2)*ROUND(G55,3),2)</f>
        <v>0</v>
      </c>
      <c r="J55" s="25" t="s">
        <v>62</v>
      </c>
      <c r="O55">
        <f>(I55*21)/100</f>
        <v>0</v>
      </c>
      <c r="P55" t="s">
        <v>27</v>
      </c>
    </row>
    <row r="56" spans="1:5" ht="12.75">
      <c r="A56" s="28" t="s">
        <v>54</v>
      </c>
      <c r="E56" s="29" t="s">
        <v>447</v>
      </c>
    </row>
    <row r="57" spans="1:5" ht="38.25">
      <c r="A57" s="32" t="s">
        <v>56</v>
      </c>
      <c r="E57" s="31" t="s">
        <v>594</v>
      </c>
    </row>
    <row r="58" spans="1:16" ht="12.75">
      <c r="A58" s="18" t="s">
        <v>49</v>
      </c>
      <c r="B58" s="23" t="s">
        <v>102</v>
      </c>
      <c r="C58" s="23" t="s">
        <v>457</v>
      </c>
      <c r="D58" s="18" t="s">
        <v>51</v>
      </c>
      <c r="E58" s="24" t="s">
        <v>458</v>
      </c>
      <c r="F58" s="25" t="s">
        <v>156</v>
      </c>
      <c r="G58" s="26">
        <v>993.2</v>
      </c>
      <c r="H58" s="27">
        <v>0</v>
      </c>
      <c r="I58" s="27">
        <f>ROUND(ROUND(H58,2)*ROUND(G58,3),2)</f>
        <v>0</v>
      </c>
      <c r="J58" s="25" t="s">
        <v>62</v>
      </c>
      <c r="O58">
        <f>(I58*21)/100</f>
        <v>0</v>
      </c>
      <c r="P58" t="s">
        <v>27</v>
      </c>
    </row>
    <row r="59" spans="1:5" ht="102">
      <c r="A59" s="28" t="s">
        <v>54</v>
      </c>
      <c r="E59" s="29" t="s">
        <v>595</v>
      </c>
    </row>
    <row r="60" spans="1:5" ht="12.75">
      <c r="A60" s="32" t="s">
        <v>56</v>
      </c>
      <c r="E60" s="31" t="s">
        <v>596</v>
      </c>
    </row>
    <row r="61" spans="1:16" ht="12.75">
      <c r="A61" s="18" t="s">
        <v>49</v>
      </c>
      <c r="B61" s="23" t="s">
        <v>104</v>
      </c>
      <c r="C61" s="23" t="s">
        <v>462</v>
      </c>
      <c r="D61" s="18" t="s">
        <v>51</v>
      </c>
      <c r="E61" s="24" t="s">
        <v>463</v>
      </c>
      <c r="F61" s="25" t="s">
        <v>144</v>
      </c>
      <c r="G61" s="26">
        <v>119.184</v>
      </c>
      <c r="H61" s="27">
        <v>0</v>
      </c>
      <c r="I61" s="27">
        <f>ROUND(ROUND(H61,2)*ROUND(G61,3),2)</f>
        <v>0</v>
      </c>
      <c r="J61" s="25" t="s">
        <v>62</v>
      </c>
      <c r="O61">
        <f>(I61*21)/100</f>
        <v>0</v>
      </c>
      <c r="P61" t="s">
        <v>27</v>
      </c>
    </row>
    <row r="62" spans="1:5" ht="12.75">
      <c r="A62" s="28" t="s">
        <v>54</v>
      </c>
      <c r="E62" s="29" t="s">
        <v>51</v>
      </c>
    </row>
    <row r="63" spans="1:5" ht="38.25">
      <c r="A63" s="30" t="s">
        <v>56</v>
      </c>
      <c r="E63" s="31" t="s">
        <v>597</v>
      </c>
    </row>
    <row r="64" spans="1:18" ht="12.75" customHeight="1">
      <c r="A64" s="5" t="s">
        <v>47</v>
      </c>
      <c r="B64" s="5"/>
      <c r="C64" s="34" t="s">
        <v>35</v>
      </c>
      <c r="D64" s="5"/>
      <c r="E64" s="21" t="s">
        <v>271</v>
      </c>
      <c r="F64" s="5"/>
      <c r="G64" s="5"/>
      <c r="H64" s="5"/>
      <c r="I64" s="35">
        <f>0+Q64</f>
        <v>0</v>
      </c>
      <c r="J64" s="5"/>
      <c r="O64">
        <f>0+R64</f>
        <v>0</v>
      </c>
      <c r="Q64">
        <f>0+I65+I68+I71+I74+I77+I80+I83+I86+I89+I92+I95+I98+I101</f>
        <v>0</v>
      </c>
      <c r="R64">
        <f>0+O65+O68+O71+O74+O77+O80+O83+O86+O89+O92+O95+O98+O101</f>
        <v>0</v>
      </c>
    </row>
    <row r="65" spans="1:16" ht="12.75">
      <c r="A65" s="18" t="s">
        <v>49</v>
      </c>
      <c r="B65" s="23" t="s">
        <v>109</v>
      </c>
      <c r="C65" s="23" t="s">
        <v>598</v>
      </c>
      <c r="D65" s="18" t="s">
        <v>51</v>
      </c>
      <c r="E65" s="24" t="s">
        <v>599</v>
      </c>
      <c r="F65" s="25" t="s">
        <v>156</v>
      </c>
      <c r="G65" s="26">
        <v>1.65</v>
      </c>
      <c r="H65" s="27">
        <v>0</v>
      </c>
      <c r="I65" s="27">
        <f>ROUND(ROUND(H65,2)*ROUND(G65,3),2)</f>
        <v>0</v>
      </c>
      <c r="J65" s="25" t="s">
        <v>62</v>
      </c>
      <c r="O65">
        <f>(I65*21)/100</f>
        <v>0</v>
      </c>
      <c r="P65" t="s">
        <v>27</v>
      </c>
    </row>
    <row r="66" spans="1:5" ht="12.75">
      <c r="A66" s="28" t="s">
        <v>54</v>
      </c>
      <c r="E66" s="29" t="s">
        <v>600</v>
      </c>
    </row>
    <row r="67" spans="1:5" ht="63.75">
      <c r="A67" s="32" t="s">
        <v>56</v>
      </c>
      <c r="E67" s="31" t="s">
        <v>601</v>
      </c>
    </row>
    <row r="68" spans="1:16" ht="12.75">
      <c r="A68" s="18" t="s">
        <v>49</v>
      </c>
      <c r="B68" s="23" t="s">
        <v>113</v>
      </c>
      <c r="C68" s="23" t="s">
        <v>602</v>
      </c>
      <c r="D68" s="18" t="s">
        <v>51</v>
      </c>
      <c r="E68" s="24" t="s">
        <v>603</v>
      </c>
      <c r="F68" s="25" t="s">
        <v>156</v>
      </c>
      <c r="G68" s="26">
        <v>46.365</v>
      </c>
      <c r="H68" s="27">
        <v>0</v>
      </c>
      <c r="I68" s="27">
        <f>ROUND(ROUND(H68,2)*ROUND(G68,3),2)</f>
        <v>0</v>
      </c>
      <c r="J68" s="25" t="s">
        <v>62</v>
      </c>
      <c r="O68">
        <f>(I68*21)/100</f>
        <v>0</v>
      </c>
      <c r="P68" t="s">
        <v>27</v>
      </c>
    </row>
    <row r="69" spans="1:5" ht="12.75">
      <c r="A69" s="28" t="s">
        <v>54</v>
      </c>
      <c r="E69" s="29" t="s">
        <v>51</v>
      </c>
    </row>
    <row r="70" spans="1:5" ht="25.5">
      <c r="A70" s="32" t="s">
        <v>56</v>
      </c>
      <c r="E70" s="31" t="s">
        <v>604</v>
      </c>
    </row>
    <row r="71" spans="1:16" ht="12.75">
      <c r="A71" s="18" t="s">
        <v>49</v>
      </c>
      <c r="B71" s="23" t="s">
        <v>117</v>
      </c>
      <c r="C71" s="23" t="s">
        <v>477</v>
      </c>
      <c r="D71" s="18" t="s">
        <v>51</v>
      </c>
      <c r="E71" s="24" t="s">
        <v>478</v>
      </c>
      <c r="F71" s="25" t="s">
        <v>156</v>
      </c>
      <c r="G71" s="26">
        <v>183.497</v>
      </c>
      <c r="H71" s="27">
        <v>0</v>
      </c>
      <c r="I71" s="27">
        <f>ROUND(ROUND(H71,2)*ROUND(G71,3),2)</f>
        <v>0</v>
      </c>
      <c r="J71" s="25" t="s">
        <v>62</v>
      </c>
      <c r="O71">
        <f>(I71*21)/100</f>
        <v>0</v>
      </c>
      <c r="P71" t="s">
        <v>27</v>
      </c>
    </row>
    <row r="72" spans="1:5" ht="12.75">
      <c r="A72" s="28" t="s">
        <v>54</v>
      </c>
      <c r="E72" s="29" t="s">
        <v>605</v>
      </c>
    </row>
    <row r="73" spans="1:5" ht="25.5">
      <c r="A73" s="32" t="s">
        <v>56</v>
      </c>
      <c r="E73" s="31" t="s">
        <v>606</v>
      </c>
    </row>
    <row r="74" spans="1:16" ht="12.75">
      <c r="A74" s="18" t="s">
        <v>49</v>
      </c>
      <c r="B74" s="23" t="s">
        <v>121</v>
      </c>
      <c r="C74" s="23" t="s">
        <v>607</v>
      </c>
      <c r="D74" s="18" t="s">
        <v>51</v>
      </c>
      <c r="E74" s="24" t="s">
        <v>608</v>
      </c>
      <c r="F74" s="25" t="s">
        <v>156</v>
      </c>
      <c r="G74" s="26">
        <v>51.207</v>
      </c>
      <c r="H74" s="27">
        <v>0</v>
      </c>
      <c r="I74" s="27">
        <f>ROUND(ROUND(H74,2)*ROUND(G74,3),2)</f>
        <v>0</v>
      </c>
      <c r="J74" s="25" t="s">
        <v>62</v>
      </c>
      <c r="O74">
        <f>(I74*21)/100</f>
        <v>0</v>
      </c>
      <c r="P74" t="s">
        <v>27</v>
      </c>
    </row>
    <row r="75" spans="1:5" ht="25.5">
      <c r="A75" s="28" t="s">
        <v>54</v>
      </c>
      <c r="E75" s="29" t="s">
        <v>609</v>
      </c>
    </row>
    <row r="76" spans="1:5" ht="102">
      <c r="A76" s="32" t="s">
        <v>56</v>
      </c>
      <c r="E76" s="31" t="s">
        <v>610</v>
      </c>
    </row>
    <row r="77" spans="1:16" ht="12.75">
      <c r="A77" s="18" t="s">
        <v>49</v>
      </c>
      <c r="B77" s="23" t="s">
        <v>125</v>
      </c>
      <c r="C77" s="23" t="s">
        <v>611</v>
      </c>
      <c r="D77" s="18" t="s">
        <v>612</v>
      </c>
      <c r="E77" s="24" t="s">
        <v>613</v>
      </c>
      <c r="F77" s="25" t="s">
        <v>156</v>
      </c>
      <c r="G77" s="26">
        <v>1.054</v>
      </c>
      <c r="H77" s="27">
        <v>0</v>
      </c>
      <c r="I77" s="27">
        <f>ROUND(ROUND(H77,2)*ROUND(G77,3),2)</f>
        <v>0</v>
      </c>
      <c r="J77" s="25"/>
      <c r="O77">
        <f>(I77*21)/100</f>
        <v>0</v>
      </c>
      <c r="P77" t="s">
        <v>27</v>
      </c>
    </row>
    <row r="78" spans="1:5" ht="12.75">
      <c r="A78" s="28" t="s">
        <v>54</v>
      </c>
      <c r="E78" s="29" t="s">
        <v>614</v>
      </c>
    </row>
    <row r="79" spans="1:5" ht="51">
      <c r="A79" s="32" t="s">
        <v>56</v>
      </c>
      <c r="E79" s="31" t="s">
        <v>615</v>
      </c>
    </row>
    <row r="80" spans="1:16" ht="12.75">
      <c r="A80" s="18" t="s">
        <v>49</v>
      </c>
      <c r="B80" s="23" t="s">
        <v>129</v>
      </c>
      <c r="C80" s="23" t="s">
        <v>616</v>
      </c>
      <c r="D80" s="18" t="s">
        <v>612</v>
      </c>
      <c r="E80" s="24" t="s">
        <v>613</v>
      </c>
      <c r="F80" s="25" t="s">
        <v>156</v>
      </c>
      <c r="G80" s="26">
        <v>0.31</v>
      </c>
      <c r="H80" s="27">
        <v>0</v>
      </c>
      <c r="I80" s="27">
        <f>ROUND(ROUND(H80,2)*ROUND(G80,3),2)</f>
        <v>0</v>
      </c>
      <c r="J80" s="25"/>
      <c r="O80">
        <f>(I80*21)/100</f>
        <v>0</v>
      </c>
      <c r="P80" t="s">
        <v>27</v>
      </c>
    </row>
    <row r="81" spans="1:5" ht="12.75">
      <c r="A81" s="28" t="s">
        <v>54</v>
      </c>
      <c r="E81" s="29" t="s">
        <v>617</v>
      </c>
    </row>
    <row r="82" spans="1:5" ht="51">
      <c r="A82" s="32" t="s">
        <v>56</v>
      </c>
      <c r="E82" s="31" t="s">
        <v>618</v>
      </c>
    </row>
    <row r="83" spans="1:16" ht="12.75">
      <c r="A83" s="18" t="s">
        <v>49</v>
      </c>
      <c r="B83" s="23" t="s">
        <v>131</v>
      </c>
      <c r="C83" s="23" t="s">
        <v>485</v>
      </c>
      <c r="D83" s="18" t="s">
        <v>51</v>
      </c>
      <c r="E83" s="24" t="s">
        <v>486</v>
      </c>
      <c r="F83" s="25" t="s">
        <v>156</v>
      </c>
      <c r="G83" s="26">
        <v>298.162</v>
      </c>
      <c r="H83" s="27">
        <v>0</v>
      </c>
      <c r="I83" s="27">
        <f>ROUND(ROUND(H83,2)*ROUND(G83,3),2)</f>
        <v>0</v>
      </c>
      <c r="J83" s="25" t="s">
        <v>62</v>
      </c>
      <c r="O83">
        <f>(I83*21)/100</f>
        <v>0</v>
      </c>
      <c r="P83" t="s">
        <v>27</v>
      </c>
    </row>
    <row r="84" spans="1:5" ht="12.75">
      <c r="A84" s="28" t="s">
        <v>54</v>
      </c>
      <c r="E84" s="29" t="s">
        <v>619</v>
      </c>
    </row>
    <row r="85" spans="1:5" ht="63.75">
      <c r="A85" s="32" t="s">
        <v>56</v>
      </c>
      <c r="E85" s="31" t="s">
        <v>620</v>
      </c>
    </row>
    <row r="86" spans="1:16" ht="12.75">
      <c r="A86" s="18" t="s">
        <v>49</v>
      </c>
      <c r="B86" s="23" t="s">
        <v>136</v>
      </c>
      <c r="C86" s="23" t="s">
        <v>488</v>
      </c>
      <c r="D86" s="18" t="s">
        <v>106</v>
      </c>
      <c r="E86" s="24" t="s">
        <v>489</v>
      </c>
      <c r="F86" s="25" t="s">
        <v>156</v>
      </c>
      <c r="G86" s="26">
        <v>175.445</v>
      </c>
      <c r="H86" s="27">
        <v>0</v>
      </c>
      <c r="I86" s="27">
        <f>ROUND(ROUND(H86,2)*ROUND(G86,3),2)</f>
        <v>0</v>
      </c>
      <c r="J86" s="25" t="s">
        <v>62</v>
      </c>
      <c r="O86">
        <f>(I86*21)/100</f>
        <v>0</v>
      </c>
      <c r="P86" t="s">
        <v>27</v>
      </c>
    </row>
    <row r="87" spans="1:5" ht="12.75">
      <c r="A87" s="28" t="s">
        <v>54</v>
      </c>
      <c r="E87" s="29" t="s">
        <v>51</v>
      </c>
    </row>
    <row r="88" spans="1:5" ht="25.5">
      <c r="A88" s="32" t="s">
        <v>56</v>
      </c>
      <c r="E88" s="31" t="s">
        <v>621</v>
      </c>
    </row>
    <row r="89" spans="1:16" ht="12.75">
      <c r="A89" s="18" t="s">
        <v>49</v>
      </c>
      <c r="B89" s="23" t="s">
        <v>461</v>
      </c>
      <c r="C89" s="23" t="s">
        <v>488</v>
      </c>
      <c r="D89" s="18" t="s">
        <v>147</v>
      </c>
      <c r="E89" s="24" t="s">
        <v>489</v>
      </c>
      <c r="F89" s="25" t="s">
        <v>156</v>
      </c>
      <c r="G89" s="26">
        <v>845.996</v>
      </c>
      <c r="H89" s="27">
        <v>0</v>
      </c>
      <c r="I89" s="27">
        <f>ROUND(ROUND(H89,2)*ROUND(G89,3),2)</f>
        <v>0</v>
      </c>
      <c r="J89" s="25" t="s">
        <v>62</v>
      </c>
      <c r="O89">
        <f>(I89*21)/100</f>
        <v>0</v>
      </c>
      <c r="P89" t="s">
        <v>27</v>
      </c>
    </row>
    <row r="90" spans="1:5" ht="12.75">
      <c r="A90" s="28" t="s">
        <v>54</v>
      </c>
      <c r="E90" s="29" t="s">
        <v>622</v>
      </c>
    </row>
    <row r="91" spans="1:5" ht="12.75">
      <c r="A91" s="32" t="s">
        <v>56</v>
      </c>
      <c r="E91" s="31" t="s">
        <v>623</v>
      </c>
    </row>
    <row r="92" spans="1:16" ht="12.75">
      <c r="A92" s="18" t="s">
        <v>49</v>
      </c>
      <c r="B92" s="23" t="s">
        <v>247</v>
      </c>
      <c r="C92" s="23" t="s">
        <v>488</v>
      </c>
      <c r="D92" s="18" t="s">
        <v>624</v>
      </c>
      <c r="E92" s="24" t="s">
        <v>489</v>
      </c>
      <c r="F92" s="25" t="s">
        <v>156</v>
      </c>
      <c r="G92" s="26">
        <v>750.814</v>
      </c>
      <c r="H92" s="27">
        <v>0</v>
      </c>
      <c r="I92" s="27">
        <f>ROUND(ROUND(H92,2)*ROUND(G92,3),2)</f>
        <v>0</v>
      </c>
      <c r="J92" s="25" t="s">
        <v>62</v>
      </c>
      <c r="O92">
        <f>(I92*21)/100</f>
        <v>0</v>
      </c>
      <c r="P92" t="s">
        <v>27</v>
      </c>
    </row>
    <row r="93" spans="1:5" ht="12.75">
      <c r="A93" s="28" t="s">
        <v>54</v>
      </c>
      <c r="E93" s="29" t="s">
        <v>625</v>
      </c>
    </row>
    <row r="94" spans="1:5" ht="12.75">
      <c r="A94" s="32" t="s">
        <v>56</v>
      </c>
      <c r="E94" s="31" t="s">
        <v>626</v>
      </c>
    </row>
    <row r="95" spans="1:16" ht="12.75">
      <c r="A95" s="18" t="s">
        <v>49</v>
      </c>
      <c r="B95" s="23" t="s">
        <v>469</v>
      </c>
      <c r="C95" s="23" t="s">
        <v>627</v>
      </c>
      <c r="D95" s="18" t="s">
        <v>51</v>
      </c>
      <c r="E95" s="24" t="s">
        <v>628</v>
      </c>
      <c r="F95" s="25" t="s">
        <v>156</v>
      </c>
      <c r="G95" s="26">
        <v>413.292</v>
      </c>
      <c r="H95" s="27">
        <v>0</v>
      </c>
      <c r="I95" s="27">
        <f>ROUND(ROUND(H95,2)*ROUND(G95,3),2)</f>
        <v>0</v>
      </c>
      <c r="J95" s="25" t="s">
        <v>62</v>
      </c>
      <c r="O95">
        <f>(I95*21)/100</f>
        <v>0</v>
      </c>
      <c r="P95" t="s">
        <v>27</v>
      </c>
    </row>
    <row r="96" spans="1:5" ht="12.75">
      <c r="A96" s="28" t="s">
        <v>54</v>
      </c>
      <c r="E96" s="29" t="s">
        <v>51</v>
      </c>
    </row>
    <row r="97" spans="1:5" ht="25.5">
      <c r="A97" s="32" t="s">
        <v>56</v>
      </c>
      <c r="E97" s="31" t="s">
        <v>629</v>
      </c>
    </row>
    <row r="98" spans="1:16" ht="12.75">
      <c r="A98" s="18" t="s">
        <v>49</v>
      </c>
      <c r="B98" s="23" t="s">
        <v>259</v>
      </c>
      <c r="C98" s="23" t="s">
        <v>630</v>
      </c>
      <c r="D98" s="18" t="s">
        <v>51</v>
      </c>
      <c r="E98" s="24" t="s">
        <v>631</v>
      </c>
      <c r="F98" s="25" t="s">
        <v>156</v>
      </c>
      <c r="G98" s="26">
        <v>27.819</v>
      </c>
      <c r="H98" s="27">
        <v>0</v>
      </c>
      <c r="I98" s="27">
        <f>ROUND(ROUND(H98,2)*ROUND(G98,3),2)</f>
        <v>0</v>
      </c>
      <c r="J98" s="25" t="s">
        <v>62</v>
      </c>
      <c r="O98">
        <f>(I98*21)/100</f>
        <v>0</v>
      </c>
      <c r="P98" t="s">
        <v>27</v>
      </c>
    </row>
    <row r="99" spans="1:5" ht="12.75">
      <c r="A99" s="28" t="s">
        <v>54</v>
      </c>
      <c r="E99" s="29" t="s">
        <v>632</v>
      </c>
    </row>
    <row r="100" spans="1:5" ht="25.5">
      <c r="A100" s="32" t="s">
        <v>56</v>
      </c>
      <c r="E100" s="31" t="s">
        <v>633</v>
      </c>
    </row>
    <row r="101" spans="1:16" ht="12.75">
      <c r="A101" s="18" t="s">
        <v>49</v>
      </c>
      <c r="B101" s="23" t="s">
        <v>263</v>
      </c>
      <c r="C101" s="23" t="s">
        <v>494</v>
      </c>
      <c r="D101" s="18" t="s">
        <v>51</v>
      </c>
      <c r="E101" s="24" t="s">
        <v>495</v>
      </c>
      <c r="F101" s="25" t="s">
        <v>156</v>
      </c>
      <c r="G101" s="26">
        <v>50.965</v>
      </c>
      <c r="H101" s="27">
        <v>0</v>
      </c>
      <c r="I101" s="27">
        <f>ROUND(ROUND(H101,2)*ROUND(G101,3),2)</f>
        <v>0</v>
      </c>
      <c r="J101" s="25" t="s">
        <v>62</v>
      </c>
      <c r="O101">
        <f>(I101*21)/100</f>
        <v>0</v>
      </c>
      <c r="P101" t="s">
        <v>27</v>
      </c>
    </row>
    <row r="102" spans="1:5" ht="38.25">
      <c r="A102" s="28" t="s">
        <v>54</v>
      </c>
      <c r="E102" s="29" t="s">
        <v>634</v>
      </c>
    </row>
    <row r="103" spans="1:5" ht="102">
      <c r="A103" s="30" t="s">
        <v>56</v>
      </c>
      <c r="E103" s="31" t="s">
        <v>635</v>
      </c>
    </row>
    <row r="104" spans="1:18" ht="12.75" customHeight="1">
      <c r="A104" s="5" t="s">
        <v>47</v>
      </c>
      <c r="B104" s="5"/>
      <c r="C104" s="34" t="s">
        <v>39</v>
      </c>
      <c r="D104" s="5"/>
      <c r="E104" s="21" t="s">
        <v>510</v>
      </c>
      <c r="F104" s="5"/>
      <c r="G104" s="5"/>
      <c r="H104" s="5"/>
      <c r="I104" s="35">
        <f>0+Q104</f>
        <v>0</v>
      </c>
      <c r="J104" s="5"/>
      <c r="O104">
        <f>0+R104</f>
        <v>0</v>
      </c>
      <c r="Q104">
        <f>0+I105</f>
        <v>0</v>
      </c>
      <c r="R104">
        <f>0+O105</f>
        <v>0</v>
      </c>
    </row>
    <row r="105" spans="1:16" ht="12.75">
      <c r="A105" s="18" t="s">
        <v>49</v>
      </c>
      <c r="B105" s="23" t="s">
        <v>267</v>
      </c>
      <c r="C105" s="23" t="s">
        <v>636</v>
      </c>
      <c r="D105" s="18" t="s">
        <v>51</v>
      </c>
      <c r="E105" s="24" t="s">
        <v>637</v>
      </c>
      <c r="F105" s="25" t="s">
        <v>200</v>
      </c>
      <c r="G105" s="26">
        <v>61.98</v>
      </c>
      <c r="H105" s="27">
        <v>0</v>
      </c>
      <c r="I105" s="27">
        <f>ROUND(ROUND(H105,2)*ROUND(G105,3),2)</f>
        <v>0</v>
      </c>
      <c r="J105" s="25" t="s">
        <v>62</v>
      </c>
      <c r="O105">
        <f>(I105*21)/100</f>
        <v>0</v>
      </c>
      <c r="P105" t="s">
        <v>27</v>
      </c>
    </row>
    <row r="106" spans="1:5" ht="38.25">
      <c r="A106" s="28" t="s">
        <v>54</v>
      </c>
      <c r="E106" s="29" t="s">
        <v>638</v>
      </c>
    </row>
    <row r="107" spans="1:5" ht="12.75">
      <c r="A107" s="30" t="s">
        <v>56</v>
      </c>
      <c r="E107" s="31" t="s">
        <v>639</v>
      </c>
    </row>
    <row r="108" spans="1:18" ht="12.75" customHeight="1">
      <c r="A108" s="5" t="s">
        <v>47</v>
      </c>
      <c r="B108" s="5"/>
      <c r="C108" s="34" t="s">
        <v>72</v>
      </c>
      <c r="D108" s="5"/>
      <c r="E108" s="21" t="s">
        <v>518</v>
      </c>
      <c r="F108" s="5"/>
      <c r="G108" s="5"/>
      <c r="H108" s="5"/>
      <c r="I108" s="35">
        <f>0+Q108</f>
        <v>0</v>
      </c>
      <c r="J108" s="5"/>
      <c r="O108">
        <f>0+R108</f>
        <v>0</v>
      </c>
      <c r="Q108">
        <f>0+I109+I112+I115+I118+I121+I124+I127+I130+I133</f>
        <v>0</v>
      </c>
      <c r="R108">
        <f>0+O109+O112+O115+O118+O121+O124+O127+O130+O133</f>
        <v>0</v>
      </c>
    </row>
    <row r="109" spans="1:16" ht="25.5">
      <c r="A109" s="18" t="s">
        <v>49</v>
      </c>
      <c r="B109" s="23" t="s">
        <v>484</v>
      </c>
      <c r="C109" s="23" t="s">
        <v>640</v>
      </c>
      <c r="D109" s="18" t="s">
        <v>51</v>
      </c>
      <c r="E109" s="24" t="s">
        <v>641</v>
      </c>
      <c r="F109" s="25" t="s">
        <v>200</v>
      </c>
      <c r="G109" s="26">
        <v>83.7</v>
      </c>
      <c r="H109" s="27">
        <v>0</v>
      </c>
      <c r="I109" s="27">
        <f>ROUND(ROUND(H109,2)*ROUND(G109,3),2)</f>
        <v>0</v>
      </c>
      <c r="J109" s="25" t="s">
        <v>62</v>
      </c>
      <c r="O109">
        <f>(I109*21)/100</f>
        <v>0</v>
      </c>
      <c r="P109" t="s">
        <v>27</v>
      </c>
    </row>
    <row r="110" spans="1:5" ht="25.5">
      <c r="A110" s="28" t="s">
        <v>54</v>
      </c>
      <c r="E110" s="29" t="s">
        <v>642</v>
      </c>
    </row>
    <row r="111" spans="1:5" ht="51">
      <c r="A111" s="32" t="s">
        <v>56</v>
      </c>
      <c r="E111" s="31" t="s">
        <v>643</v>
      </c>
    </row>
    <row r="112" spans="1:16" ht="12.75">
      <c r="A112" s="18" t="s">
        <v>49</v>
      </c>
      <c r="B112" s="23" t="s">
        <v>277</v>
      </c>
      <c r="C112" s="23" t="s">
        <v>530</v>
      </c>
      <c r="D112" s="18" t="s">
        <v>51</v>
      </c>
      <c r="E112" s="24" t="s">
        <v>531</v>
      </c>
      <c r="F112" s="25" t="s">
        <v>200</v>
      </c>
      <c r="G112" s="26">
        <v>846.841</v>
      </c>
      <c r="H112" s="27">
        <v>0</v>
      </c>
      <c r="I112" s="27">
        <f>ROUND(ROUND(H112,2)*ROUND(G112,3),2)</f>
        <v>0</v>
      </c>
      <c r="J112" s="25" t="s">
        <v>62</v>
      </c>
      <c r="O112">
        <f>(I112*21)/100</f>
        <v>0</v>
      </c>
      <c r="P112" t="s">
        <v>27</v>
      </c>
    </row>
    <row r="113" spans="1:5" ht="51">
      <c r="A113" s="28" t="s">
        <v>54</v>
      </c>
      <c r="E113" s="29" t="s">
        <v>644</v>
      </c>
    </row>
    <row r="114" spans="1:5" ht="165.75">
      <c r="A114" s="32" t="s">
        <v>56</v>
      </c>
      <c r="E114" s="31" t="s">
        <v>645</v>
      </c>
    </row>
    <row r="115" spans="1:16" ht="12.75">
      <c r="A115" s="18" t="s">
        <v>49</v>
      </c>
      <c r="B115" s="23" t="s">
        <v>282</v>
      </c>
      <c r="C115" s="23" t="s">
        <v>646</v>
      </c>
      <c r="D115" s="18" t="s">
        <v>51</v>
      </c>
      <c r="E115" s="24" t="s">
        <v>647</v>
      </c>
      <c r="F115" s="25" t="s">
        <v>200</v>
      </c>
      <c r="G115" s="26">
        <v>0</v>
      </c>
      <c r="H115" s="27">
        <v>0</v>
      </c>
      <c r="I115" s="27">
        <f>ROUND(ROUND(H115,2)*ROUND(G115,3),2)</f>
        <v>0</v>
      </c>
      <c r="J115" s="25" t="s">
        <v>62</v>
      </c>
      <c r="O115">
        <f>(I115*21)/100</f>
        <v>0</v>
      </c>
      <c r="P115" t="s">
        <v>27</v>
      </c>
    </row>
    <row r="116" spans="1:5" ht="12.75">
      <c r="A116" s="28" t="s">
        <v>54</v>
      </c>
      <c r="E116" s="29" t="s">
        <v>51</v>
      </c>
    </row>
    <row r="117" spans="1:5" ht="12.75">
      <c r="A117" s="32" t="s">
        <v>56</v>
      </c>
      <c r="E117" s="31" t="s">
        <v>51</v>
      </c>
    </row>
    <row r="118" spans="1:16" ht="12.75">
      <c r="A118" s="18" t="s">
        <v>49</v>
      </c>
      <c r="B118" s="23" t="s">
        <v>287</v>
      </c>
      <c r="C118" s="23" t="s">
        <v>648</v>
      </c>
      <c r="D118" s="18" t="s">
        <v>51</v>
      </c>
      <c r="E118" s="24" t="s">
        <v>649</v>
      </c>
      <c r="F118" s="25" t="s">
        <v>650</v>
      </c>
      <c r="G118" s="26">
        <v>5</v>
      </c>
      <c r="H118" s="27">
        <v>0</v>
      </c>
      <c r="I118" s="27">
        <f>ROUND(ROUND(H118,2)*ROUND(G118,3),2)</f>
        <v>0</v>
      </c>
      <c r="J118" s="25"/>
      <c r="O118">
        <f>(I118*21)/100</f>
        <v>0</v>
      </c>
      <c r="P118" t="s">
        <v>27</v>
      </c>
    </row>
    <row r="119" spans="1:5" ht="25.5">
      <c r="A119" s="28" t="s">
        <v>54</v>
      </c>
      <c r="E119" s="29" t="s">
        <v>651</v>
      </c>
    </row>
    <row r="120" spans="1:5" ht="12.75">
      <c r="A120" s="32" t="s">
        <v>56</v>
      </c>
      <c r="E120" s="31" t="s">
        <v>652</v>
      </c>
    </row>
    <row r="121" spans="1:16" ht="12.75">
      <c r="A121" s="18" t="s">
        <v>49</v>
      </c>
      <c r="B121" s="23" t="s">
        <v>292</v>
      </c>
      <c r="C121" s="23" t="s">
        <v>653</v>
      </c>
      <c r="D121" s="18" t="s">
        <v>612</v>
      </c>
      <c r="E121" s="24" t="s">
        <v>654</v>
      </c>
      <c r="F121" s="25" t="s">
        <v>144</v>
      </c>
      <c r="G121" s="26">
        <v>2.17</v>
      </c>
      <c r="H121" s="27">
        <v>0</v>
      </c>
      <c r="I121" s="27">
        <f>ROUND(ROUND(H121,2)*ROUND(G121,3),2)</f>
        <v>0</v>
      </c>
      <c r="J121" s="25" t="s">
        <v>62</v>
      </c>
      <c r="O121">
        <f>(I121*21)/100</f>
        <v>0</v>
      </c>
      <c r="P121" t="s">
        <v>27</v>
      </c>
    </row>
    <row r="122" spans="1:5" ht="12.75">
      <c r="A122" s="28" t="s">
        <v>54</v>
      </c>
      <c r="E122" s="29" t="s">
        <v>655</v>
      </c>
    </row>
    <row r="123" spans="1:5" ht="51">
      <c r="A123" s="32" t="s">
        <v>56</v>
      </c>
      <c r="E123" s="31" t="s">
        <v>656</v>
      </c>
    </row>
    <row r="124" spans="1:16" ht="12.75">
      <c r="A124" s="18" t="s">
        <v>49</v>
      </c>
      <c r="B124" s="23" t="s">
        <v>297</v>
      </c>
      <c r="C124" s="23" t="s">
        <v>657</v>
      </c>
      <c r="D124" s="18" t="s">
        <v>51</v>
      </c>
      <c r="E124" s="24" t="s">
        <v>658</v>
      </c>
      <c r="F124" s="25" t="s">
        <v>200</v>
      </c>
      <c r="G124" s="26">
        <v>2.5</v>
      </c>
      <c r="H124" s="27">
        <v>0</v>
      </c>
      <c r="I124" s="27">
        <f>ROUND(ROUND(H124,2)*ROUND(G124,3),2)</f>
        <v>0</v>
      </c>
      <c r="J124" s="25" t="s">
        <v>62</v>
      </c>
      <c r="O124">
        <f>(I124*21)/100</f>
        <v>0</v>
      </c>
      <c r="P124" t="s">
        <v>27</v>
      </c>
    </row>
    <row r="125" spans="1:5" ht="25.5">
      <c r="A125" s="28" t="s">
        <v>54</v>
      </c>
      <c r="E125" s="29" t="s">
        <v>659</v>
      </c>
    </row>
    <row r="126" spans="1:5" ht="38.25">
      <c r="A126" s="32" t="s">
        <v>56</v>
      </c>
      <c r="E126" s="31" t="s">
        <v>660</v>
      </c>
    </row>
    <row r="127" spans="1:16" ht="12.75">
      <c r="A127" s="18" t="s">
        <v>49</v>
      </c>
      <c r="B127" s="23" t="s">
        <v>301</v>
      </c>
      <c r="C127" s="23" t="s">
        <v>661</v>
      </c>
      <c r="D127" s="18" t="s">
        <v>612</v>
      </c>
      <c r="E127" s="24" t="s">
        <v>662</v>
      </c>
      <c r="F127" s="25" t="s">
        <v>200</v>
      </c>
      <c r="G127" s="26">
        <v>106.02</v>
      </c>
      <c r="H127" s="27">
        <v>0</v>
      </c>
      <c r="I127" s="27">
        <f>ROUND(ROUND(H127,2)*ROUND(G127,3),2)</f>
        <v>0</v>
      </c>
      <c r="J127" s="25" t="s">
        <v>62</v>
      </c>
      <c r="O127">
        <f>(I127*21)/100</f>
        <v>0</v>
      </c>
      <c r="P127" t="s">
        <v>27</v>
      </c>
    </row>
    <row r="128" spans="1:5" ht="12.75">
      <c r="A128" s="28" t="s">
        <v>54</v>
      </c>
      <c r="E128" s="29" t="s">
        <v>663</v>
      </c>
    </row>
    <row r="129" spans="1:5" ht="63.75">
      <c r="A129" s="32" t="s">
        <v>56</v>
      </c>
      <c r="E129" s="31" t="s">
        <v>664</v>
      </c>
    </row>
    <row r="130" spans="1:16" ht="12.75">
      <c r="A130" s="18" t="s">
        <v>49</v>
      </c>
      <c r="B130" s="23" t="s">
        <v>306</v>
      </c>
      <c r="C130" s="23" t="s">
        <v>536</v>
      </c>
      <c r="D130" s="18" t="s">
        <v>51</v>
      </c>
      <c r="E130" s="24" t="s">
        <v>537</v>
      </c>
      <c r="F130" s="25" t="s">
        <v>200</v>
      </c>
      <c r="G130" s="26">
        <v>92.76</v>
      </c>
      <c r="H130" s="27">
        <v>0</v>
      </c>
      <c r="I130" s="27">
        <f>ROUND(ROUND(H130,2)*ROUND(G130,3),2)</f>
        <v>0</v>
      </c>
      <c r="J130" s="25" t="s">
        <v>62</v>
      </c>
      <c r="O130">
        <f>(I130*21)/100</f>
        <v>0</v>
      </c>
      <c r="P130" t="s">
        <v>27</v>
      </c>
    </row>
    <row r="131" spans="1:5" ht="12.75">
      <c r="A131" s="28" t="s">
        <v>54</v>
      </c>
      <c r="E131" s="29" t="s">
        <v>51</v>
      </c>
    </row>
    <row r="132" spans="1:5" ht="12.75">
      <c r="A132" s="32" t="s">
        <v>56</v>
      </c>
      <c r="E132" s="31" t="s">
        <v>665</v>
      </c>
    </row>
    <row r="133" spans="1:16" ht="12.75">
      <c r="A133" s="18" t="s">
        <v>49</v>
      </c>
      <c r="B133" s="23" t="s">
        <v>311</v>
      </c>
      <c r="C133" s="23" t="s">
        <v>666</v>
      </c>
      <c r="D133" s="18" t="s">
        <v>51</v>
      </c>
      <c r="E133" s="24" t="s">
        <v>667</v>
      </c>
      <c r="F133" s="25" t="s">
        <v>200</v>
      </c>
      <c r="G133" s="26">
        <v>124.28</v>
      </c>
      <c r="H133" s="27">
        <v>0</v>
      </c>
      <c r="I133" s="27">
        <f>ROUND(ROUND(H133,2)*ROUND(G133,3),2)</f>
        <v>0</v>
      </c>
      <c r="J133" s="25" t="s">
        <v>62</v>
      </c>
      <c r="O133">
        <f>(I133*21)/100</f>
        <v>0</v>
      </c>
      <c r="P133" t="s">
        <v>27</v>
      </c>
    </row>
    <row r="134" spans="1:5" ht="12.75">
      <c r="A134" s="28" t="s">
        <v>54</v>
      </c>
      <c r="E134" s="29" t="s">
        <v>51</v>
      </c>
    </row>
    <row r="135" spans="1:5" ht="51">
      <c r="A135" s="30" t="s">
        <v>56</v>
      </c>
      <c r="E135" s="31" t="s">
        <v>668</v>
      </c>
    </row>
    <row r="136" spans="1:18" ht="12.75" customHeight="1">
      <c r="A136" s="5" t="s">
        <v>47</v>
      </c>
      <c r="B136" s="5"/>
      <c r="C136" s="34" t="s">
        <v>77</v>
      </c>
      <c r="D136" s="5"/>
      <c r="E136" s="21" t="s">
        <v>328</v>
      </c>
      <c r="F136" s="5"/>
      <c r="G136" s="5"/>
      <c r="H136" s="5"/>
      <c r="I136" s="35">
        <f>0+Q136</f>
        <v>0</v>
      </c>
      <c r="J136" s="5"/>
      <c r="O136">
        <f>0+R136</f>
        <v>0</v>
      </c>
      <c r="Q136">
        <f>0+I137+I140+I143</f>
        <v>0</v>
      </c>
      <c r="R136">
        <f>0+O137+O140+O143</f>
        <v>0</v>
      </c>
    </row>
    <row r="137" spans="1:16" ht="12.75">
      <c r="A137" s="18" t="s">
        <v>49</v>
      </c>
      <c r="B137" s="23" t="s">
        <v>511</v>
      </c>
      <c r="C137" s="23" t="s">
        <v>669</v>
      </c>
      <c r="D137" s="18" t="s">
        <v>51</v>
      </c>
      <c r="E137" s="24" t="s">
        <v>670</v>
      </c>
      <c r="F137" s="25" t="s">
        <v>165</v>
      </c>
      <c r="G137" s="26">
        <v>58.9</v>
      </c>
      <c r="H137" s="27">
        <v>0</v>
      </c>
      <c r="I137" s="27">
        <f>ROUND(ROUND(H137,2)*ROUND(G137,3),2)</f>
        <v>0</v>
      </c>
      <c r="J137" s="25"/>
      <c r="O137">
        <f>(I137*21)/100</f>
        <v>0</v>
      </c>
      <c r="P137" t="s">
        <v>27</v>
      </c>
    </row>
    <row r="138" spans="1:5" ht="38.25">
      <c r="A138" s="28" t="s">
        <v>54</v>
      </c>
      <c r="E138" s="29" t="s">
        <v>671</v>
      </c>
    </row>
    <row r="139" spans="1:5" ht="12.75">
      <c r="A139" s="32" t="s">
        <v>56</v>
      </c>
      <c r="E139" s="31" t="s">
        <v>672</v>
      </c>
    </row>
    <row r="140" spans="1:16" ht="12.75">
      <c r="A140" s="18" t="s">
        <v>49</v>
      </c>
      <c r="B140" s="23" t="s">
        <v>329</v>
      </c>
      <c r="C140" s="23" t="s">
        <v>673</v>
      </c>
      <c r="D140" s="18" t="s">
        <v>51</v>
      </c>
      <c r="E140" s="24" t="s">
        <v>674</v>
      </c>
      <c r="F140" s="25" t="s">
        <v>165</v>
      </c>
      <c r="G140" s="26">
        <v>309.1</v>
      </c>
      <c r="H140" s="27">
        <v>0</v>
      </c>
      <c r="I140" s="27">
        <f>ROUND(ROUND(H140,2)*ROUND(G140,3),2)</f>
        <v>0</v>
      </c>
      <c r="J140" s="25" t="s">
        <v>62</v>
      </c>
      <c r="O140">
        <f>(I140*21)/100</f>
        <v>0</v>
      </c>
      <c r="P140" t="s">
        <v>27</v>
      </c>
    </row>
    <row r="141" spans="1:5" ht="12.75">
      <c r="A141" s="28" t="s">
        <v>54</v>
      </c>
      <c r="E141" s="29" t="s">
        <v>675</v>
      </c>
    </row>
    <row r="142" spans="1:5" ht="12.75">
      <c r="A142" s="32" t="s">
        <v>56</v>
      </c>
      <c r="E142" s="31" t="s">
        <v>676</v>
      </c>
    </row>
    <row r="143" spans="1:16" ht="12.75">
      <c r="A143" s="18" t="s">
        <v>49</v>
      </c>
      <c r="B143" s="23" t="s">
        <v>334</v>
      </c>
      <c r="C143" s="23" t="s">
        <v>540</v>
      </c>
      <c r="D143" s="18" t="s">
        <v>51</v>
      </c>
      <c r="E143" s="24" t="s">
        <v>541</v>
      </c>
      <c r="F143" s="25" t="s">
        <v>94</v>
      </c>
      <c r="G143" s="26">
        <v>64</v>
      </c>
      <c r="H143" s="27">
        <v>0</v>
      </c>
      <c r="I143" s="27">
        <f>ROUND(ROUND(H143,2)*ROUND(G143,3),2)</f>
        <v>0</v>
      </c>
      <c r="J143" s="25" t="s">
        <v>62</v>
      </c>
      <c r="O143">
        <f>(I143*21)/100</f>
        <v>0</v>
      </c>
      <c r="P143" t="s">
        <v>27</v>
      </c>
    </row>
    <row r="144" spans="1:5" ht="12.75">
      <c r="A144" s="28" t="s">
        <v>54</v>
      </c>
      <c r="E144" s="29" t="s">
        <v>51</v>
      </c>
    </row>
    <row r="145" spans="1:5" ht="12.75">
      <c r="A145" s="30" t="s">
        <v>56</v>
      </c>
      <c r="E145" s="31" t="s">
        <v>677</v>
      </c>
    </row>
    <row r="146" spans="1:18" ht="12.75" customHeight="1">
      <c r="A146" s="5" t="s">
        <v>47</v>
      </c>
      <c r="B146" s="5"/>
      <c r="C146" s="34" t="s">
        <v>42</v>
      </c>
      <c r="D146" s="5"/>
      <c r="E146" s="21" t="s">
        <v>162</v>
      </c>
      <c r="F146" s="5"/>
      <c r="G146" s="5"/>
      <c r="H146" s="5"/>
      <c r="I146" s="35">
        <f>0+Q146</f>
        <v>0</v>
      </c>
      <c r="J146" s="5"/>
      <c r="O146">
        <f>0+R146</f>
        <v>0</v>
      </c>
      <c r="Q146">
        <f>0+I147+I150+I153+I156</f>
        <v>0</v>
      </c>
      <c r="R146">
        <f>0+O147+O150+O153+O156</f>
        <v>0</v>
      </c>
    </row>
    <row r="147" spans="1:16" ht="12.75">
      <c r="A147" s="18" t="s">
        <v>49</v>
      </c>
      <c r="B147" s="23" t="s">
        <v>337</v>
      </c>
      <c r="C147" s="23" t="s">
        <v>544</v>
      </c>
      <c r="D147" s="18" t="s">
        <v>51</v>
      </c>
      <c r="E147" s="24" t="s">
        <v>545</v>
      </c>
      <c r="F147" s="25" t="s">
        <v>165</v>
      </c>
      <c r="G147" s="26">
        <v>309.1</v>
      </c>
      <c r="H147" s="27">
        <v>0</v>
      </c>
      <c r="I147" s="27">
        <f>ROUND(ROUND(H147,2)*ROUND(G147,3),2)</f>
        <v>0</v>
      </c>
      <c r="J147" s="25" t="s">
        <v>62</v>
      </c>
      <c r="O147">
        <f>(I147*21)/100</f>
        <v>0</v>
      </c>
      <c r="P147" t="s">
        <v>27</v>
      </c>
    </row>
    <row r="148" spans="1:5" ht="12.75">
      <c r="A148" s="28" t="s">
        <v>54</v>
      </c>
      <c r="E148" s="29" t="s">
        <v>51</v>
      </c>
    </row>
    <row r="149" spans="1:5" ht="12.75">
      <c r="A149" s="32" t="s">
        <v>56</v>
      </c>
      <c r="E149" s="31" t="s">
        <v>676</v>
      </c>
    </row>
    <row r="150" spans="1:16" ht="12.75">
      <c r="A150" s="18" t="s">
        <v>49</v>
      </c>
      <c r="B150" s="23" t="s">
        <v>525</v>
      </c>
      <c r="C150" s="23" t="s">
        <v>557</v>
      </c>
      <c r="D150" s="18" t="s">
        <v>51</v>
      </c>
      <c r="E150" s="24" t="s">
        <v>558</v>
      </c>
      <c r="F150" s="25" t="s">
        <v>165</v>
      </c>
      <c r="G150" s="26">
        <v>33.88</v>
      </c>
      <c r="H150" s="27">
        <v>0</v>
      </c>
      <c r="I150" s="27">
        <f>ROUND(ROUND(H150,2)*ROUND(G150,3),2)</f>
        <v>0</v>
      </c>
      <c r="J150" s="25" t="s">
        <v>62</v>
      </c>
      <c r="O150">
        <f>(I150*21)/100</f>
        <v>0</v>
      </c>
      <c r="P150" t="s">
        <v>27</v>
      </c>
    </row>
    <row r="151" spans="1:5" ht="12.75">
      <c r="A151" s="28" t="s">
        <v>54</v>
      </c>
      <c r="E151" s="29" t="s">
        <v>51</v>
      </c>
    </row>
    <row r="152" spans="1:5" ht="102">
      <c r="A152" s="32" t="s">
        <v>56</v>
      </c>
      <c r="E152" s="31" t="s">
        <v>678</v>
      </c>
    </row>
    <row r="153" spans="1:16" ht="12.75">
      <c r="A153" s="18" t="s">
        <v>49</v>
      </c>
      <c r="B153" s="23" t="s">
        <v>340</v>
      </c>
      <c r="C153" s="23" t="s">
        <v>354</v>
      </c>
      <c r="D153" s="18" t="s">
        <v>51</v>
      </c>
      <c r="E153" s="24" t="s">
        <v>355</v>
      </c>
      <c r="F153" s="25" t="s">
        <v>165</v>
      </c>
      <c r="G153" s="26">
        <v>20</v>
      </c>
      <c r="H153" s="27">
        <v>0</v>
      </c>
      <c r="I153" s="27">
        <f>ROUND(ROUND(H153,2)*ROUND(G153,3),2)</f>
        <v>0</v>
      </c>
      <c r="J153" s="25" t="s">
        <v>62</v>
      </c>
      <c r="O153">
        <f>(I153*21)/100</f>
        <v>0</v>
      </c>
      <c r="P153" t="s">
        <v>27</v>
      </c>
    </row>
    <row r="154" spans="1:5" ht="12.75">
      <c r="A154" s="28" t="s">
        <v>54</v>
      </c>
      <c r="E154" s="29" t="s">
        <v>679</v>
      </c>
    </row>
    <row r="155" spans="1:5" ht="51">
      <c r="A155" s="32" t="s">
        <v>56</v>
      </c>
      <c r="E155" s="31" t="s">
        <v>680</v>
      </c>
    </row>
    <row r="156" spans="1:16" ht="12.75">
      <c r="A156" s="18" t="s">
        <v>49</v>
      </c>
      <c r="B156" s="23" t="s">
        <v>344</v>
      </c>
      <c r="C156" s="23" t="s">
        <v>175</v>
      </c>
      <c r="D156" s="18" t="s">
        <v>51</v>
      </c>
      <c r="E156" s="24" t="s">
        <v>176</v>
      </c>
      <c r="F156" s="25" t="s">
        <v>156</v>
      </c>
      <c r="G156" s="26">
        <v>444</v>
      </c>
      <c r="H156" s="27">
        <v>0</v>
      </c>
      <c r="I156" s="27">
        <f>ROUND(ROUND(H156,2)*ROUND(G156,3),2)</f>
        <v>0</v>
      </c>
      <c r="J156" s="25" t="s">
        <v>62</v>
      </c>
      <c r="O156">
        <f>(I156*21)/100</f>
        <v>0</v>
      </c>
      <c r="P156" t="s">
        <v>27</v>
      </c>
    </row>
    <row r="157" spans="1:5" ht="25.5">
      <c r="A157" s="28" t="s">
        <v>54</v>
      </c>
      <c r="E157" s="29" t="s">
        <v>681</v>
      </c>
    </row>
    <row r="158" spans="1:5" ht="12.75">
      <c r="A158" s="30" t="s">
        <v>56</v>
      </c>
      <c r="E158" s="31" t="s">
        <v>682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Špaček Pavel</dc:creator>
  <cp:keywords/>
  <dc:description/>
  <cp:lastModifiedBy>sabina.kolocova</cp:lastModifiedBy>
  <dcterms:created xsi:type="dcterms:W3CDTF">2021-05-10T05:50:16Z</dcterms:created>
  <dcterms:modified xsi:type="dcterms:W3CDTF">2021-05-21T07:26:27Z</dcterms:modified>
  <cp:category/>
  <cp:version/>
  <cp:contentType/>
  <cp:contentStatus/>
</cp:coreProperties>
</file>