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Oprava komunikace" sheetId="2" r:id="rId2"/>
    <sheet name="SO 102 - Oprava komunikace" sheetId="3" r:id="rId3"/>
    <sheet name="SO 000 - Vedlejší rozpočt..." sheetId="4" r:id="rId4"/>
  </sheets>
  <definedNames>
    <definedName name="_xlnm.Print_Area" localSheetId="0">'Rekapitulace stavby'!$D$4:$AO$76,'Rekapitulace stavby'!$C$82:$AQ$98</definedName>
    <definedName name="_xlnm._FilterDatabase" localSheetId="1" hidden="1">'SO 101 - Oprava komunikace'!$C$121:$K$299</definedName>
    <definedName name="_xlnm.Print_Area" localSheetId="1">'SO 101 - Oprava komunikace'!$C$4:$J$76,'SO 101 - Oprava komunikace'!$C$82:$J$103,'SO 101 - Oprava komunikace'!$C$109:$J$299</definedName>
    <definedName name="_xlnm._FilterDatabase" localSheetId="2" hidden="1">'SO 102 - Oprava komunikace'!$C$119:$K$170</definedName>
    <definedName name="_xlnm.Print_Area" localSheetId="2">'SO 102 - Oprava komunikace'!$C$4:$J$76,'SO 102 - Oprava komunikace'!$C$82:$J$101,'SO 102 - Oprava komunikace'!$C$107:$J$170</definedName>
    <definedName name="_xlnm._FilterDatabase" localSheetId="3" hidden="1">'SO 000 - Vedlejší rozpočt...'!$C$116:$K$147</definedName>
    <definedName name="_xlnm.Print_Area" localSheetId="3">'SO 000 - Vedlejší rozpočt...'!$C$4:$J$76,'SO 000 - Vedlejší rozpočt...'!$C$82:$J$98,'SO 000 - Vedlejší rozpočt...'!$C$104:$J$147</definedName>
    <definedName name="_xlnm.Print_Titles" localSheetId="0">'Rekapitulace stavby'!$92:$92</definedName>
    <definedName name="_xlnm.Print_Titles" localSheetId="1">'SO 101 - Oprava komunikace'!$121:$121</definedName>
    <definedName name="_xlnm.Print_Titles" localSheetId="2">'SO 102 - Oprava komunikace'!$119:$119</definedName>
    <definedName name="_xlnm.Print_Titles" localSheetId="3">'SO 000 - Vedlejší rozpočt...'!$116:$116</definedName>
  </definedNames>
  <calcPr fullCalcOnLoad="1"/>
</workbook>
</file>

<file path=xl/sharedStrings.xml><?xml version="1.0" encoding="utf-8"?>
<sst xmlns="http://schemas.openxmlformats.org/spreadsheetml/2006/main" count="2523" uniqueCount="437">
  <si>
    <t>Export Komplet</t>
  </si>
  <si>
    <t/>
  </si>
  <si>
    <t>2.0</t>
  </si>
  <si>
    <t>False</t>
  </si>
  <si>
    <t>{4b792c21-8ff2-4195-aa81-59fcee2de068}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</si>
  <si>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</si>
  <si>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</si>
  <si>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</si>
  <si>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</si>
  <si>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</si>
  <si>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</si>
  <si>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</si>
  <si>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</si>
  <si>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</si>
  <si>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</si>
  <si>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</si>
  <si>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</si>
  <si>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II/329 Plaňany - Radim</t>
  </si>
  <si>
    <t>KSO:</t>
  </si>
  <si>
    <t>CC-CZ:</t>
  </si>
  <si>
    <t>Místo:</t>
  </si>
  <si>
    <t xml:space="preserve"> </t>
  </si>
  <si>
    <t>Datum:</t>
  </si>
  <si>
    <t>25. 1. 2018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</si>
  <si>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</si>
  <si>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</si>
  <si>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</si>
  <si>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</si>
  <si>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</si>
  <si>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</si>
  <si>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</si>
  <si>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</si>
  <si>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</si>
  <si>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</si>
  <si>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</si>
  <si>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</si>
  <si>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</si>
  <si>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</si>
  <si>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</si>
  <si>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</si>
  <si>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</si>
  <si>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</si>
  <si>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</si>
  <si>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</si>
  <si>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</si>
  <si>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</si>
  <si>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</si>
  <si>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</si>
  <si>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</si>
  <si>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</si>
  <si>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</si>
  <si>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</si>
  <si>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</si>
  <si>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</si>
  <si>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</si>
  <si>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</si>
  <si>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</si>
  <si>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</si>
  <si>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</si>
  <si>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</si>
  <si>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</si>
  <si>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</si>
  <si>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</si>
  <si>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</si>
  <si>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</si>
  <si>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</si>
  <si>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</si>
  <si>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</si>
  <si>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</si>
  <si>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</si>
  <si>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</si>
  <si>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</si>
  <si>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</si>
  <si>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</si>
  <si>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</si>
  <si>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</si>
  <si>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</si>
  <si>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</si>
  <si>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</si>
  <si>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Oprava komunikace</t>
  </si>
  <si>
    <t>STA</t>
  </si>
  <si>
    <t>1</t>
  </si>
  <si>
    <t>{a63c1ae7-013f-4c08-8c2f-dae1ecc29da8}</t>
  </si>
  <si>
    <t>2</t>
  </si>
  <si>
    <t>SO 102</t>
  </si>
  <si>
    <t>{2d5ec517-0f71-40c2-bd41-cf8bbdf0a8a5}</t>
  </si>
  <si>
    <t>SO 000</t>
  </si>
  <si>
    <t>Vedlejší rozpočtové náklady</t>
  </si>
  <si>
    <t>{1560d2d2-e1dc-479b-8163-a3623ad40264}</t>
  </si>
  <si>
    <t>KRYCÍ LIST SOUPISU PRACÍ</t>
  </si>
  <si>
    <t>Objekt:</t>
  </si>
  <si>
    <t>SO 101 - Oprava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</si>
  <si>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</si>
  <si>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</si>
  <si>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</si>
  <si>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</si>
  <si>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</si>
  <si>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</si>
  <si>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</si>
  <si>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</si>
  <si>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</si>
  <si>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9 - Ostatní konstrukce a práce, bourání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</si>
  <si>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</si>
  <si>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</si>
  <si>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</si>
  <si>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</si>
  <si>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</si>
  <si>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</si>
  <si>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</si>
  <si>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</si>
  <si>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</si>
  <si>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</si>
  <si>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</si>
  <si>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</si>
  <si>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</si>
  <si>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</si>
  <si>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</si>
  <si>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</si>
  <si>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</si>
  <si>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</si>
  <si>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</si>
  <si>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111208</t>
  </si>
  <si>
    <t>ODSTRANĚNÍ KŘOVIN S ODVOZEM DO 20KM</t>
  </si>
  <si>
    <t>M2</t>
  </si>
  <si>
    <t>4</t>
  </si>
  <si>
    <t>1114186189</t>
  </si>
  <si>
    <t>PP</t>
  </si>
  <si>
    <t>PSC</t>
  </si>
  <si>
    <t>Poznámka k souboru cen:
odstranění křovin a stromů do průměru 100 mm doprava dřevin na předepsanou vzdálenost spálení na hromadách nebo štěpkování</t>
  </si>
  <si>
    <t>VV</t>
  </si>
  <si>
    <t>"odstranění křovin odhad 10%*2*délka*2m"0,1*2*1748*2</t>
  </si>
  <si>
    <t>113728.1</t>
  </si>
  <si>
    <t>FRÉZOVÁNÍ ZPEVNĚNÝCH PLOCH ASFALTOVÝCH, ODVOZ DO 20KM</t>
  </si>
  <si>
    <t>M3</t>
  </si>
  <si>
    <t>-7956025</t>
  </si>
  <si>
    <t xml:space="preserve">FRÉZOVÁNÍ ZPEVNĚNÝCH PLOCH ASFALTOVÝCH, ODVOZ DO 20KM
POVINNÝ ODKUP ZHOTOVITELEM.
Materiál byl zatříděn dle vyhlášky 130/2019 Sb. do kvalitativní třídy ZAS-T1.
Stanovení tloušťky dle výsledků diagnostiky vozovky. Plocha odečtena ze situace.
</t>
  </si>
  <si>
    <t>Poznámka k souboru cen:
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</si>
  <si>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"SO 101 - JV 2, tl. 190 mm"(573+2133)*0,19</t>
  </si>
  <si>
    <t>"SO 101 - JV 4, tl. 40 mm"(4090)*0,04</t>
  </si>
  <si>
    <t>"SO 101 - JV 3, tl. 70 mm"(3810)*0,07</t>
  </si>
  <si>
    <t>"SO 101 - JV 3, křižovatky, tl. 40 mm"(241+110)*0,04</t>
  </si>
  <si>
    <t>3</t>
  </si>
  <si>
    <t>113728.2</t>
  </si>
  <si>
    <t>824867949</t>
  </si>
  <si>
    <t>FRÉZOVÁNÍ ZPEVNĚNÝCH PLOCH ASFALTOVÝCH, ODVOZ DO 20KM
Materiál byl zatříděn dle vyhlášky 130/2019 Sb. do kvalitativní třídy ZAS-T3 a ZAS-T4.
Stanovení tloušťky dle výsledků diagnostiky vozovky. Plocha odečtena ze situace.
Skládkovné je zahrnuto v pol. 014132.
Obsah benzo(a)pyrenu je menší než 50 mg/kg, tudíž se nejedná o nebezpečný odpad.</t>
  </si>
  <si>
    <t>"SO 101 - JV 4, tl. 60 mm"(4090)*0,06</t>
  </si>
  <si>
    <t>"SO 101 - JV 3, tl. 40 mm"(3810)*0,04</t>
  </si>
  <si>
    <t>113764</t>
  </si>
  <si>
    <t>FRÉZOVÁNÍ DRÁŽKY PRŮŘEZU DO 400MM2 V ASFALTOVÉ VOZOVCE</t>
  </si>
  <si>
    <t>M</t>
  </si>
  <si>
    <t>1009846487</t>
  </si>
  <si>
    <t>Poznámka k souboru cen:
Položka zahrnuje veškerou manipulaci s vybouranou sutí a s vybouranými hmotami vč. uložení na skládku.</t>
  </si>
  <si>
    <t>"napojení úseků a vjezdy"6,5+12+5,5+9,5</t>
  </si>
  <si>
    <t>5</t>
  </si>
  <si>
    <t>121108</t>
  </si>
  <si>
    <t>SEJMUTÍ ORNICE NEBO LESNÍ PŮDY S ODVOZEM DO 20KM</t>
  </si>
  <si>
    <t>-14409038</t>
  </si>
  <si>
    <t>Poznámka k souboru cen:
položka zahrnuje sejmutí ornice bez ohledu na tloušťku vrstvy a její vodorovnou dopravu nezahrnuje uložení na trvalou skládku</t>
  </si>
  <si>
    <t>"sejmutí ornice - násyp"(90*1,5+226*2,5)*0,15</t>
  </si>
  <si>
    <t>"sejmutí ornice - příkopy"(1653*3+222+294+100*2+324*3+112*7+123+451+512*3,7)*0,15</t>
  </si>
  <si>
    <t>"sejmutí ornice - krajnice"(45+810+6+44+54+46+158+166+16+63+249)*0,15</t>
  </si>
  <si>
    <t>6</t>
  </si>
  <si>
    <t>12273</t>
  </si>
  <si>
    <t>ODKOPÁVKY A PROKOPÁVKY OBECNÉ TŘ. I</t>
  </si>
  <si>
    <t>-2091279460</t>
  </si>
  <si>
    <t>ODKOPÁVKY A PROKOPÁVKY OBECNÉ TŘ. I
Čerpání položky se souhlasem investora a TDI.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</si>
  <si>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zhutnění podloží, případně i svahů vč. svahování - zřízení stupňů v podloží a lavic na svazích, není-li pro tyto práce zřízena samostatná položka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</si>
  <si>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"km 1,513 - 2,900 - sanace AZ vápněním tl. 400 mm - odhad 50 %"1,3*(1228*6,0)*0,4*0,5</t>
  </si>
  <si>
    <t>"km 2,900 - 3,419 90 - sanace AZ vápněním tl. 400 mm - odhad 100 %"1,3*(520*6)*0,4</t>
  </si>
  <si>
    <t>7</t>
  </si>
  <si>
    <t>122738</t>
  </si>
  <si>
    <t>ODKOPÁVKY A PROKOPÁVKY OBECNÉ TŘ. I, ODVOZ DO 20KM</t>
  </si>
  <si>
    <t>-1500681947</t>
  </si>
  <si>
    <t>ODKOPÁVKY A PROKOPÁVKY OBECNÉ TŘ. I, ODVOZ DO 20KM
Skládkovné je zahrnuto v položce 014122.1.</t>
  </si>
  <si>
    <t>"úprava příkopů"(1653*3+222+294+100*2+324*3+112*7+123+451+512*3,7)*0,25</t>
  </si>
  <si>
    <t>"vsakovací jámy"0,8*(16+19+7+10+39+22+34+18+4*20)</t>
  </si>
  <si>
    <t>"SO 101 - JV 2, dobourání na hl. 0,5 m"(573+2133)*(0,5-0,19)*1,2</t>
  </si>
  <si>
    <t>"SO 101 - JV 4, dobourání na hl. 0,5 m"(4090)*(0,5-0,1)*1,2</t>
  </si>
  <si>
    <t>"SO 101 - JV 3,dobourání na hl. 0,5 m"(3810)*(0,5-0,11)*1,2</t>
  </si>
  <si>
    <t>8</t>
  </si>
  <si>
    <t>12926</t>
  </si>
  <si>
    <t>ČIŠTĚNÍ KRAJNIC OD NÁNOSU TL. DO 300MM</t>
  </si>
  <si>
    <t>-898854618</t>
  </si>
  <si>
    <t>ČIŠTĚNÍ KRAJNIC OD NÁNOSU TL. DO 300MM
Skládkovné je zahrnuto v položce 014122.</t>
  </si>
  <si>
    <t>Poznámka k souboru cen:
Součástí položky je vodorovná a svislá doprava, přemístění, přeložení, manipulace s materiálem a uložení na skládku. Nezahrnuje poplatek za skládku, který se vykazuje v položce 0141** (s výjimkou malého množství materiálu, kde je možné poplatek zahrnout do jednotkové ceny položky – tento fakt musí být uveden v doplňujícím textu k položce)</t>
  </si>
  <si>
    <t>"čištění krajnic"(45+810+6+44+54+46+158+166+16+63+249)</t>
  </si>
  <si>
    <t>9</t>
  </si>
  <si>
    <t>12932</t>
  </si>
  <si>
    <t>ČIŠTĚNÍ PŘÍKOPŮ OD NÁNOSU DO 0,5M3/M</t>
  </si>
  <si>
    <t>-795977314</t>
  </si>
  <si>
    <t>"příkopy"(1653+86+120+100+324+112+43+142+512)</t>
  </si>
  <si>
    <t>10</t>
  </si>
  <si>
    <t>17380</t>
  </si>
  <si>
    <t>ZEMNÍ KRAJNICE A DOSYPÁVKY Z NAKUPOVANÝCH MATERIÁLŮ</t>
  </si>
  <si>
    <t>2100670607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</si>
  <si>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svahování, hutnění a uzavírání povrchů svahů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</si>
  <si>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"zásypy krajnic štěrkopískem"0,25*2*(94+1654)</t>
  </si>
  <si>
    <t>11</t>
  </si>
  <si>
    <t>17481</t>
  </si>
  <si>
    <t>ZÁSYP JAM A RÝH Z NAKUPOVANÝCH MATERIÁLŮ</t>
  </si>
  <si>
    <t>-777054947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</si>
  <si>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</si>
  <si>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12</t>
  </si>
  <si>
    <t>18221</t>
  </si>
  <si>
    <t>ROZPROSTŘENÍ ORNICE VE SVAHU V TL DO 0,10M</t>
  </si>
  <si>
    <t>-1760700692</t>
  </si>
  <si>
    <t>Poznámka k souboru cen:
položka zahrnuje: nutné přemístění ornice z dočasných skládek vzdálených do 50m rozprostření ornice v předepsané tloušťce ve svahu přes 1:5</t>
  </si>
  <si>
    <t>"příkopy"(1653*3+222+294+100*2+324*3+112*7+123+451+512*3,7)</t>
  </si>
  <si>
    <t>"násyp"(90*1,5+226*2,5)</t>
  </si>
  <si>
    <t>13</t>
  </si>
  <si>
    <t>18242</t>
  </si>
  <si>
    <t>ZALOŽENÍ TRÁVNÍKU HYDROOSEVEM NA ORNICI</t>
  </si>
  <si>
    <t>-511930112</t>
  </si>
  <si>
    <t>Poznámka k souboru cen:
Zahrnuje dodání předepsané travní směsi, hydroosev na ornici, zalévání, první pokosení, to vše bez ohledu na sklon terénu</t>
  </si>
  <si>
    <t>Zakládání</t>
  </si>
  <si>
    <t>14</t>
  </si>
  <si>
    <t>21263</t>
  </si>
  <si>
    <t>TRATIVODY KOMPLET Z TRUB Z PLAST HMOT DN DO 150MM</t>
  </si>
  <si>
    <t>383050206</t>
  </si>
  <si>
    <t>Poznámka k souboru cen:
Položka platí pro kompletní konstrukce trativodů a zahrnuje zejména: - výkop rýhy předepsaného tvaru v dané třídě těžitelnosti, výplň, zásyp trativodu včetně dopravy, uložení přebytečného materiálu, dodávky předepsaného materiálu pro výplň a zásyp - zřízení spojovací vrstvy - zřízení podkladu a lože trativodu z předepsaného materiálu - dodávka a uložení trativodu předepsaného materiálu a profilu - obsyp trativodu předepsaným materiálem - ukončení trativodu zaústěním do potrubí nebo vodoteče, případně vybudování ukončujícího objektu (kapličky) dle VL - veškerý materiál, výrobky a polotovary, včetně mimostaveništní a vnitrostaveništní dopravy - nezahrnuje opláštění z geotextilie, fólie</t>
  </si>
  <si>
    <t>"drenážní rýha"(80+587+373+323+78+1620)</t>
  </si>
  <si>
    <t>28997</t>
  </si>
  <si>
    <t>OPLÁŠTĚNÍ (ZPEVNĚNÍ) Z GEOTEXTILIE A GEOMŘÍŽOVIN</t>
  </si>
  <si>
    <t>-266970208</t>
  </si>
  <si>
    <t xml:space="preserve">Technická specifikace:  Položka zahrnuje:
- dodávku předepsané geotextilie nebo geomřížoviny
- úpravu, očištění a ochranu podkladu
- přichycení k podkladu, případně zatížení
- úpravy spojů a zajištění okrajů
- úpravy pro odvodnění
- nutné přesahy
- mimostaveništní a vnitrostaveništní dopravu </t>
  </si>
  <si>
    <t>"opláštění drenážní rýhy - 300 g/m2"1,8*(80+587+373+323+78+1620)</t>
  </si>
  <si>
    <t>Komunikace</t>
  </si>
  <si>
    <t>16</t>
  </si>
  <si>
    <t>56334</t>
  </si>
  <si>
    <t>VOZOVKOVÉ VRSTVY ZE ŠTĚRKODRTI TL. DO 200MM</t>
  </si>
  <si>
    <t>-1098242992</t>
  </si>
  <si>
    <t>Poznámka k souboru cen:
- dodání kameniva předepsané kvality a zrnitosti - rozprostření a zhutnění vrstvy v předepsané tloušťce - zřízení vrstvy bez rozlišení šířky, pokládání vrstvy po etapách - nezahrnuje postřiky, nátěry</t>
  </si>
  <si>
    <t>"ŠDA 0/32 tl. 170 mm"(573+10029+110+240+140)*1,2</t>
  </si>
  <si>
    <t>"ŠDA 0/63 tl. 200 mm"(573+10029+110+240+140)*1,2</t>
  </si>
  <si>
    <t>17</t>
  </si>
  <si>
    <t>56363</t>
  </si>
  <si>
    <t>VOZOVKOVÉ VRSTVY Z RECYKLOVANÉHO MATERIÁLU TL DO 150MM</t>
  </si>
  <si>
    <t>-2026959788</t>
  </si>
  <si>
    <t>Poznámka k souboru cen:
- dodání recyklátu v požadované kvalitě - očištění podkladu - uložení recyklátu dle předepsaného technologického předpisu, zhutnění vrstvy v předepsané tloušťce - zřízení vrstvy bez rozlišení šířky, pokládání vrstvy po etapách, včetně pracovních spar a spojů - úpravu napojení, ukončení - nezahrnuje postřiky, nátěry</t>
  </si>
  <si>
    <t>"vjezd v km 2,690 11, hospodářské sjezdy"111+25+21+24+20+21+9+25</t>
  </si>
  <si>
    <t>18</t>
  </si>
  <si>
    <t>567202</t>
  </si>
  <si>
    <t>VRSTVY PRO OBNOVU A OPRAVY Z MATERIÁLŮ STAB VÁPNEM</t>
  </si>
  <si>
    <t>-1344220455</t>
  </si>
  <si>
    <t xml:space="preserve">VRSTVY PRO OBNOVU A OPRAVY Z MATERIÁLŮ STAB VÁPNEM
Předpokládané množství vápna 5 %. Přesné množství bude určeno během stavby po odtěžení konstrukce vozovky.
Čerpání položky se souhlasem investora a TDI.
</t>
  </si>
  <si>
    <t>Poznámka k souboru cen:
- dodání směsi v požadované kvalitě - očištění podkladu - uložení směsi dle předepsaného technologického předpisu a zhutnění vrstvy v předepsané tloušťce - zřízení vrstvy bez rozlišení šířky, pokládání vrstvy po etapách, včetně pracovních spar a spojů - úpravu napojení, ukončení - úpravu dilatačních spar včetně předepsané výztuže - nezahrnuje postřiky, nátěry - nezahrnuje úpravu povrchu krytu</t>
  </si>
  <si>
    <t>19</t>
  </si>
  <si>
    <t>56963</t>
  </si>
  <si>
    <t>ZPEVNĚNÍ KRAJNIC Z RECYKLOVANÉHO MATERIÁLU TL DO 150MM</t>
  </si>
  <si>
    <t>-783909481</t>
  </si>
  <si>
    <t>"krajnice"(45+810+6+44+54+46+158+166+16+63+249)</t>
  </si>
  <si>
    <t>20</t>
  </si>
  <si>
    <t>572123</t>
  </si>
  <si>
    <t>INFILTRAČNÍ POSTŘIK Z EMULZE DO 1,0KG/M2</t>
  </si>
  <si>
    <t>1649899007</t>
  </si>
  <si>
    <t>Poznámka k souboru cen:
- dodání všech předepsaných materiálů pro postřiky v předepsaném množství - provedení dle předepsaného technologického předpisu - zřízení vrstvy bez rozlišení šířky, pokládání vrstvy po etapách - úpravu napojení, ukončení</t>
  </si>
  <si>
    <t>"PI-CP 1,0 km/m2"1,3*(573+10029+110+240+86+140)</t>
  </si>
  <si>
    <t>572214</t>
  </si>
  <si>
    <t>SPOJOVACÍ POSTŘIK Z MODIFIK EMULZE DO 0,5KG/M2</t>
  </si>
  <si>
    <t>219958519</t>
  </si>
  <si>
    <t>"PS-CP 0,3km/m2"(573+10029+110+240+86+140)*1,04</t>
  </si>
  <si>
    <t>22</t>
  </si>
  <si>
    <t>574B44</t>
  </si>
  <si>
    <t>ASFALTOVÝ BETON PRO OBRUSNÉ VRSTVY MODIFIK ACO 11+, 11S TL. 50MM</t>
  </si>
  <si>
    <t>918537634</t>
  </si>
  <si>
    <t>Poznámka k souboru cen:
- dodání směsi v požadované kvalitě - očištění podkladu - uložení směsi dle předepsaného technologického předpisu, zhutnění vrstvy v předepsané tloušťce - zřízení vrstvy bez rozlišení šířky, pokládání vrstvy po etapách, včetně pracovních spar a spojů - úpravu napojení, ukončení podél obrubníků, dilatačních zařízení, odvodňovacích proužků, odvodňovačů, vpustí, šachet a pod. - nezahrnuje postřiky, nátěry - nezahrnuje těsnění podél obrubníků, dilatačních zařízení, odvodňovacích proužků, odvodňovačů, vpustí, šachet a pod.</t>
  </si>
  <si>
    <t>"ACO 11S PMB 25/55-60"573+10029+110+240+86+140</t>
  </si>
  <si>
    <t>23</t>
  </si>
  <si>
    <t>574E78</t>
  </si>
  <si>
    <t>ASFALTOVÝ BETON PRO PODKLADNÍ VRSTVY ACP 22+, 22S TL. 80MM</t>
  </si>
  <si>
    <t>-2100202177</t>
  </si>
  <si>
    <t>"ACP 22+ 50/70"1,1*(573+10029+110+240+86+140)</t>
  </si>
  <si>
    <t>24</t>
  </si>
  <si>
    <t>58920</t>
  </si>
  <si>
    <t>VÝPLŇ SPAR MODIFIKOVANÝM ASFALTEM</t>
  </si>
  <si>
    <t>-1653654446</t>
  </si>
  <si>
    <t>Poznámka k souboru cen:
položka zahrnuje: - dodávku předepsaného materiálu - vyčištění a výplň spar tímto materiálem</t>
  </si>
  <si>
    <t>Ostatní konstrukce a práce, bourání</t>
  </si>
  <si>
    <t>25</t>
  </si>
  <si>
    <t>91228</t>
  </si>
  <si>
    <t>SMĚROVÉ SLOUPKY Z PLAST HMOT VČETNĚ ODRAZNÉHO PÁSKU</t>
  </si>
  <si>
    <t>KUS</t>
  </si>
  <si>
    <t>-1185543963</t>
  </si>
  <si>
    <t>Poznámka k souboru cen:
položka zahrnuje: - dodání a osazení sloupku včetně nutných zemních prací - vnitrostaveništní a mimostaveništní doprava - odrazky plastové nebo z retroreflexní fólie</t>
  </si>
  <si>
    <t>"směrové sloupky po trase - (302/50+259/30+720/20+477/10)*2"197</t>
  </si>
  <si>
    <t>"směrové sloupky u horpodářských sjezdů"17*2</t>
  </si>
  <si>
    <t>26</t>
  </si>
  <si>
    <t>914121</t>
  </si>
  <si>
    <t>DOPRAVNÍ ZNAČKY ZÁKLADNÍ VELIKOSTI OCELOVÉ FÓLIE TŘ 1 - DODÁVKA A MONTÁŽ</t>
  </si>
  <si>
    <t>-1267037983</t>
  </si>
  <si>
    <t xml:space="preserve">Poznámka k souboru cen:
položka zahrnuje: - dodávku a montáž značek v požadovaném provedení </t>
  </si>
  <si>
    <t>"IZ4a"2</t>
  </si>
  <si>
    <t>"IZ4b"2</t>
  </si>
  <si>
    <t>"B20a"2</t>
  </si>
  <si>
    <t>"B21a"2</t>
  </si>
  <si>
    <t>"B26"2</t>
  </si>
  <si>
    <t>"P1"1</t>
  </si>
  <si>
    <t>"A2b"1</t>
  </si>
  <si>
    <t>"IS4b"1</t>
  </si>
  <si>
    <t>27</t>
  </si>
  <si>
    <t>914123</t>
  </si>
  <si>
    <t>DOPRAVNÍ ZNAČKY ZÁKLADNÍ VELIKOSTI OCELOVÉ FÓLIE TŘ 1 - DEMONTÁŽ</t>
  </si>
  <si>
    <t>693058264</t>
  </si>
  <si>
    <t>Poznámka k souboru cen:
Položka zahrnuje odstranění, demontáž a odklizení materiálu s odvozem na předepsané místo</t>
  </si>
  <si>
    <t>"A7a"2</t>
  </si>
  <si>
    <t>"E4"2</t>
  </si>
  <si>
    <t>"E2b"1</t>
  </si>
  <si>
    <t>28</t>
  </si>
  <si>
    <t>915111</t>
  </si>
  <si>
    <t>VODOROVNÉ DOPRAVNÍ ZNAČENÍ BARVOU HLADKÉ - DODÁVKA A POKLÁDKA</t>
  </si>
  <si>
    <t>-507526811</t>
  </si>
  <si>
    <t>Poznámka k souboru cen:
položka zahrnuje: - dodání a pokládku nátěrového materiálu (měří se pouze natíraná plocha) - předznačení a reflexní úpravu</t>
  </si>
  <si>
    <t>"0,25*2*délka"1748*2*0,25</t>
  </si>
  <si>
    <t>29</t>
  </si>
  <si>
    <t>915221</t>
  </si>
  <si>
    <t>VODOR DOPRAV ZNAČ PLASTEM STRUKTURÁLNÍ NEHLUČNÉ - DOD A POKLÁDKA</t>
  </si>
  <si>
    <t>-524884768</t>
  </si>
  <si>
    <t>30</t>
  </si>
  <si>
    <t>919112</t>
  </si>
  <si>
    <t>ŘEZÁNÍ ASFALTOVÉHO KRYTU VOZOVEK TL DO 100MM</t>
  </si>
  <si>
    <t>-1321970326</t>
  </si>
  <si>
    <t>Poznámka k souboru cen:
položka zahrnuje řezání vozovkové vrstvy v předepsané tloušťce, včetně spotřeby vody</t>
  </si>
  <si>
    <t>"pracovní spáry"20*6,5</t>
  </si>
  <si>
    <t>31</t>
  </si>
  <si>
    <t>966168</t>
  </si>
  <si>
    <t>BOURÁNÍ KONSTRUKCÍ ZE ŽELEZOBETONU S ODVOZEM DO 20KM</t>
  </si>
  <si>
    <t>-900697124</t>
  </si>
  <si>
    <t>BOURÁNÍ KONSTRUKCÍ ZE ŽELEZOBETONU S ODVOZEM DO 20KM
Skládkovné je zahrnuto v položce 014112.</t>
  </si>
  <si>
    <t>Poznámka k souboru cen:
položka zahrnuje: - rozbourání konstrukce bez ohledu na použitou technologii - veškeré pomocné konstrukce (lešení a pod.) 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veškeré další práce plynoucí z technologického předpisu a z platných předpisů</t>
  </si>
  <si>
    <t>"bourání vjezdu na skládku"240*0,2</t>
  </si>
  <si>
    <t>OST</t>
  </si>
  <si>
    <t>Ostatní</t>
  </si>
  <si>
    <t>32</t>
  </si>
  <si>
    <t>014112</t>
  </si>
  <si>
    <t>POPLATKY ZA SKLÁDKU TYP S-IO (INERTNÍ ODPAD)</t>
  </si>
  <si>
    <t>T</t>
  </si>
  <si>
    <t>-4608424</t>
  </si>
  <si>
    <t>Poznámka k souboru cen:
zahrnuje veškeré poplatky provozovateli skládky související s uložením odpadu na skládce.</t>
  </si>
  <si>
    <t>"pol. 966168 - železobeton"48,000*2,4</t>
  </si>
  <si>
    <t>33</t>
  </si>
  <si>
    <t>014122</t>
  </si>
  <si>
    <t>POPLATKY ZA SKLÁDKU TYP S-OO (OSTATNÍ ODPAD)</t>
  </si>
  <si>
    <t>512</t>
  </si>
  <si>
    <t>-1205034560</t>
  </si>
  <si>
    <t>"pol. 122738 - odkop"7423,762*2,1</t>
  </si>
  <si>
    <t>"pol. 12932 - čištění příkopů"(3092,000*0,5)*1,8</t>
  </si>
  <si>
    <t>"pol. 12926 - čištění krajnic"1657,000*0,3*2</t>
  </si>
  <si>
    <t>34</t>
  </si>
  <si>
    <t>014122.1</t>
  </si>
  <si>
    <t>422188681</t>
  </si>
  <si>
    <t>POPLATKY ZA SKLÁDKU TYP S-OO (OSTATNÍ ODPAD)
Materiál byl zatříděn dle vyhlášky 130/2019 Sb. do kvalitativní třídy ZAS-T3 a ZAS-T4.
Obsah benzo(a)pyrenu je menší než 50 mg/kg, tudíž se nejedná o nebezpečný odpad.</t>
  </si>
  <si>
    <t>"pol. 113728.2 - fréza"414,84*2,2</t>
  </si>
  <si>
    <t>SO 102 - Oprava komunikace</t>
  </si>
  <si>
    <t>113728</t>
  </si>
  <si>
    <t>1684902671</t>
  </si>
  <si>
    <t>FRÉZOVÁNÍ ZPEVNĚNÝCH PLOCH ASFALTOVÝCH, ODVOZ DO 20KM
Materiál byl zatříděn dle vyhlášky 130/2019 Sb. do kvalitativní třídy ZAS-T1.
Povinný odkup zhotovitelem.</t>
  </si>
  <si>
    <t>"frézování tl. 50 mm" 2019*0,05</t>
  </si>
  <si>
    <t>1673336687</t>
  </si>
  <si>
    <t>FRÉZOVÁNÍ ZPEVNĚNÝCH PLOCH ASFALTOVÝCH, ODVOZ DO 20KM
Materiál byl zatříděn dle vyhlášky 130/2019 Sb. do kvalitativní třídy ZAS-T1.
Čerpání položky na přímý příkaz investora a TDI.</t>
  </si>
  <si>
    <t>"ACP 22+ 50/70 - sanace podkladní vrstvy - odhad 10 %" 2019*0,1</t>
  </si>
  <si>
    <t>1506081624</t>
  </si>
  <si>
    <t>"napojení úseků"11+6,5</t>
  </si>
  <si>
    <t>572224</t>
  </si>
  <si>
    <t>SPOJOVACÍ POSTŘIK Z MODIFIK EMULZE DO 1,0KG/M2</t>
  </si>
  <si>
    <t>1533329833</t>
  </si>
  <si>
    <t>"PC-CP, C 60 BP 4"2019*1,04</t>
  </si>
  <si>
    <t>-1076509098</t>
  </si>
  <si>
    <t>"ACO 11S PMB 25/55-60"2019</t>
  </si>
  <si>
    <t>574E58</t>
  </si>
  <si>
    <t>ASFALTOVÝ BETON PRO PODKLADNÍ VRSTVY ACP 22+, 22S TL. 60MM</t>
  </si>
  <si>
    <t>383228589</t>
  </si>
  <si>
    <t>ASFALTOVÝ BETON PRO PODKLADNÍ VRSTVY ACP 22+, 22S TL. 60MM
Čerpání položky na přímý příkaz investora a TDI.</t>
  </si>
  <si>
    <t>577A2</t>
  </si>
  <si>
    <t>VÝSPRAVA TRHLIN ASFALTOVOU ZÁLIVKOU MODIFIK</t>
  </si>
  <si>
    <t>863479362</t>
  </si>
  <si>
    <t>Poznámka k souboru cen:
- vyfrézování drážky šířky do 20mm hloubky do 40mm - vyčištění - nátěr - výplň předepsanou zálivkovou hmotou</t>
  </si>
  <si>
    <t>"odhad cca každých 30 m v délce 6,0 m"336/30*6,0</t>
  </si>
  <si>
    <t>151150313</t>
  </si>
  <si>
    <t>"napojení úseků a úsek v obci"11+6,5</t>
  </si>
  <si>
    <t>"spára podél přídlažby"336*2</t>
  </si>
  <si>
    <t>-1969775197</t>
  </si>
  <si>
    <t>"přechod pro chodce"4*6*0,5</t>
  </si>
  <si>
    <t>-1567206709</t>
  </si>
  <si>
    <t>285475778</t>
  </si>
  <si>
    <t>"pracovní spáry"5*6,5</t>
  </si>
  <si>
    <t>SO 000 - Vedlejší rozpočtové náklady</t>
  </si>
  <si>
    <t>02992485</t>
  </si>
  <si>
    <t>Forvia CZ</t>
  </si>
  <si>
    <t>CZ02992485</t>
  </si>
  <si>
    <t>02710</t>
  </si>
  <si>
    <t>POMOC PRÁCE ZŘÍZ NEBO ZAJIŠŤ OBJÍŽĎKY A PŘÍSTUP CESTY</t>
  </si>
  <si>
    <t>KPL</t>
  </si>
  <si>
    <t>1752626846</t>
  </si>
  <si>
    <t xml:space="preserve">POMOC PRÁCE ZŘÍZ NEBO ZAJIŠŤ OBJÍŽĎKY A PŘÍSTUP CESTY
Náklady na opravu poškozených komunikací na objízdných trasách a komunikacích dotčených stavbou - PRELIMINÁŘ - PEVNÁ CENA 1.500.000,- Kč bez DPH 
Čerpáno v rozsahu a se souhlasem investora!
</t>
  </si>
  <si>
    <t>02720</t>
  </si>
  <si>
    <t>POMOC PRÁCE ZŘÍZ NEBO ZAJIŠŤ REGULACI A OCHRANU DOPRAVY</t>
  </si>
  <si>
    <t>359089393</t>
  </si>
  <si>
    <t>POMOC PRÁCE ZŘÍZ NEBO ZAJIŠŤ REGULACI A OCHRANU DOPRAVY
Položka zahrnuje zařízení objízdných tras během výstavby; projekt DIO během výstavby, vč. projednání a povolení.</t>
  </si>
  <si>
    <t>Poznámka k souboru cen:
zahrnuje veškeré náklady spojené s objednatelem požadovanými zařízeními</t>
  </si>
  <si>
    <t>02730</t>
  </si>
  <si>
    <t>POMOC PRÁCE ZŘÍZ NEBO ZAJIŠŤ OCHRANU INŽENÝRSKÝCH SÍTÍ</t>
  </si>
  <si>
    <t>KČ</t>
  </si>
  <si>
    <t>712210450</t>
  </si>
  <si>
    <t>02911</t>
  </si>
  <si>
    <t>OSTATNÍ POŽADAVKY - GEODETICKÉ ZAMĚŘENÍ</t>
  </si>
  <si>
    <t>607213896</t>
  </si>
  <si>
    <t>OSTATNÍ POŽADAVKY - GEODETICKÉ ZAMĚŘENÍ
Geodetická činnost v průběhu provádění stavebních prací.</t>
  </si>
  <si>
    <t>02911.1</t>
  </si>
  <si>
    <t>OSTATNÍ POŽADAVKY - VYTYČENÍ ING. SÍTÍ</t>
  </si>
  <si>
    <t>-273807093</t>
  </si>
  <si>
    <t>02943</t>
  </si>
  <si>
    <t>OSTATNÍ POŽADAVKY - VYPRACOVÁNÍ RDS</t>
  </si>
  <si>
    <t>-2011376502</t>
  </si>
  <si>
    <t>Poznámka k souboru cen:
zahrnuje veškeré náklady spojené s objednatelem požadovanými pracemi</t>
  </si>
  <si>
    <t>02944</t>
  </si>
  <si>
    <t xml:space="preserve">OSTAT POŽADAVKY - DOKUMENTACE SKUTEČ PROVEDENÍ </t>
  </si>
  <si>
    <t>447383565</t>
  </si>
  <si>
    <t>OSTAT POŽADAVKY - DOKUMENTACE SKUTEČ PROVEDENÍ 
Podmínky zpracování dokumentace dle SOD.</t>
  </si>
  <si>
    <t>02945</t>
  </si>
  <si>
    <t>OSTAT POŽADAVKY - GEOMETRICKÝ PLÁN</t>
  </si>
  <si>
    <t>-915586665</t>
  </si>
  <si>
    <t>OSTAT POŽADAVKY - GEOMETRICKÝ PLÁN
Vypracování oddělovacího geometrického plánu po dokončení stavby pro vypořádání majetkoprávních vztahů se sousedními vlastníky.</t>
  </si>
  <si>
    <t>Poznámka k souboru cen:
položka zahrnuje: - přípravu podkladů, vyhotovení žádosti pro vklad na katastrální úřad - polní práce spojené s vyhotovením geometrického plánu - výpočetní a grafické kancelářské práce - úřední ověření výsledného elaborátu - schválení návrhu vkladu do katastru nemovitostí příslušným katastrálním úřadem</t>
  </si>
  <si>
    <t>02991.1</t>
  </si>
  <si>
    <t>OSTATNÍ POŽADAVKY - INFORMAČNÍ TABULE</t>
  </si>
  <si>
    <t>1838821593</t>
  </si>
  <si>
    <t>OSTATNÍ POŽADAVKY - INFORMAČNÍ TABULE
povinná publicita - viz. odkaz na stránky IROP a grafický manuál vzhledu v SOD</t>
  </si>
  <si>
    <t>"označení staveniště s logem IROP v průběhu výstavby (velikost dle graf. manuálu 2,2x2,1m)"1</t>
  </si>
  <si>
    <t>"pamětní deska po dokončení stavby (velikost 0,3x0,4m)"1</t>
  </si>
  <si>
    <t>02991.2</t>
  </si>
  <si>
    <t>-315532503</t>
  </si>
  <si>
    <t xml:space="preserve">OSTATNÍ POŽADAVKY - INFORMAČNÍ TABULE
</t>
  </si>
  <si>
    <t>"Středočeský kraj, omlouváme se za dočasné omezení"2</t>
  </si>
  <si>
    <t>03100</t>
  </si>
  <si>
    <t>ZAŘÍZENÍ STAVENIŠTĚ - ZŘÍZENÍ, PROVOZ, DEMONTÁŽ</t>
  </si>
  <si>
    <t>-420913751</t>
  </si>
  <si>
    <t>Poznámka k souboru cen:
zahrnuje objednatelem povolené náklady na pořízení (event. pronájem), provozování, udržování a likvidaci zhotovitelova zařízení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</si>
</sst>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2" xfId="0" applyNumberFormat="1" applyFont="1" applyBorder="1" applyAlignment="1">
      <alignment/>
    </xf>
    <xf numFmtId="166" fontId="31" fillId="0" borderId="13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5" customHeight="1">
      <c r="AR2" s="15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4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9"/>
      <c r="BE5" s="25" t="s">
        <v>15</v>
      </c>
      <c r="BS5" s="16" t="s">
        <v>6</v>
      </c>
    </row>
    <row r="6" spans="2:71" s="1" customFormat="1" ht="36.95" customHeight="1">
      <c r="B6" s="19"/>
      <c r="D6" s="26" t="s">
        <v>16</v>
      </c>
      <c r="K6" s="27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9"/>
      <c r="BE6" s="28"/>
      <c r="BS6" s="16" t="s">
        <v>6</v>
      </c>
    </row>
    <row r="7" spans="2:71" s="1" customFormat="1" ht="12" customHeight="1">
      <c r="B7" s="19"/>
      <c r="D7" s="29" t="s">
        <v>18</v>
      </c>
      <c r="K7" s="24" t="s">
        <v>1</v>
      </c>
      <c r="AK7" s="29" t="s">
        <v>19</v>
      </c>
      <c r="AN7" s="24" t="s">
        <v>1</v>
      </c>
      <c r="AR7" s="19"/>
      <c r="BE7" s="28"/>
      <c r="BS7" s="16" t="s">
        <v>6</v>
      </c>
    </row>
    <row r="8" spans="2:71" s="1" customFormat="1" ht="12" customHeight="1">
      <c r="B8" s="19"/>
      <c r="D8" s="29" t="s">
        <v>20</v>
      </c>
      <c r="K8" s="24" t="s">
        <v>21</v>
      </c>
      <c r="AK8" s="29" t="s">
        <v>22</v>
      </c>
      <c r="AN8" s="30" t="s">
        <v>23</v>
      </c>
      <c r="AR8" s="19"/>
      <c r="BE8" s="28"/>
      <c r="BS8" s="16" t="s">
        <v>6</v>
      </c>
    </row>
    <row r="9" spans="2:71" s="1" customFormat="1" ht="14.4" customHeight="1">
      <c r="B9" s="19"/>
      <c r="AR9" s="19"/>
      <c r="BE9" s="28"/>
      <c r="BS9" s="16" t="s">
        <v>6</v>
      </c>
    </row>
    <row r="10" spans="2:71" s="1" customFormat="1" ht="12" customHeight="1">
      <c r="B10" s="19"/>
      <c r="D10" s="29" t="s">
        <v>24</v>
      </c>
      <c r="AK10" s="29" t="s">
        <v>25</v>
      </c>
      <c r="AN10" s="24" t="s">
        <v>1</v>
      </c>
      <c r="AR10" s="19"/>
      <c r="BE10" s="28"/>
      <c r="BS10" s="16" t="s">
        <v>6</v>
      </c>
    </row>
    <row r="11" spans="2:71" s="1" customFormat="1" ht="18.45" customHeight="1">
      <c r="B11" s="19"/>
      <c r="E11" s="24" t="s">
        <v>21</v>
      </c>
      <c r="AK11" s="29" t="s">
        <v>26</v>
      </c>
      <c r="AN11" s="24" t="s">
        <v>1</v>
      </c>
      <c r="AR11" s="19"/>
      <c r="BE11" s="28"/>
      <c r="BS11" s="16" t="s">
        <v>6</v>
      </c>
    </row>
    <row r="12" spans="2:71" s="1" customFormat="1" ht="6.95" customHeight="1">
      <c r="B12" s="19"/>
      <c r="AR12" s="19"/>
      <c r="BE12" s="28"/>
      <c r="BS12" s="16" t="s">
        <v>6</v>
      </c>
    </row>
    <row r="13" spans="2:71" s="1" customFormat="1" ht="12" customHeight="1">
      <c r="B13" s="19"/>
      <c r="D13" s="29" t="s">
        <v>27</v>
      </c>
      <c r="AK13" s="29" t="s">
        <v>25</v>
      </c>
      <c r="AN13" s="31" t="s">
        <v>28</v>
      </c>
      <c r="AR13" s="19"/>
      <c r="BE13" s="28"/>
      <c r="BS13" s="16" t="s">
        <v>6</v>
      </c>
    </row>
    <row r="14" spans="2:71" ht="12">
      <c r="B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N14" s="31" t="s">
        <v>28</v>
      </c>
      <c r="AR14" s="19"/>
      <c r="BE14" s="28"/>
      <c r="BS14" s="16" t="s">
        <v>6</v>
      </c>
    </row>
    <row r="15" spans="2:71" s="1" customFormat="1" ht="6.95" customHeight="1">
      <c r="B15" s="19"/>
      <c r="AR15" s="19"/>
      <c r="BE15" s="28"/>
      <c r="BS15" s="16" t="s">
        <v>3</v>
      </c>
    </row>
    <row r="16" spans="2:71" s="1" customFormat="1" ht="12" customHeight="1">
      <c r="B16" s="19"/>
      <c r="D16" s="29" t="s">
        <v>29</v>
      </c>
      <c r="AK16" s="29" t="s">
        <v>25</v>
      </c>
      <c r="AN16" s="24" t="s">
        <v>1</v>
      </c>
      <c r="AR16" s="19"/>
      <c r="BE16" s="28"/>
      <c r="BS16" s="16" t="s">
        <v>3</v>
      </c>
    </row>
    <row r="17" spans="2:71" s="1" customFormat="1" ht="18.45" customHeight="1">
      <c r="B17" s="19"/>
      <c r="E17" s="24" t="s">
        <v>21</v>
      </c>
      <c r="AK17" s="29" t="s">
        <v>26</v>
      </c>
      <c r="AN17" s="24" t="s">
        <v>1</v>
      </c>
      <c r="AR17" s="19"/>
      <c r="BE17" s="28"/>
      <c r="BS17" s="16" t="s">
        <v>30</v>
      </c>
    </row>
    <row r="18" spans="2:71" s="1" customFormat="1" ht="6.95" customHeight="1">
      <c r="B18" s="19"/>
      <c r="AR18" s="19"/>
      <c r="BE18" s="28"/>
      <c r="BS18" s="16" t="s">
        <v>6</v>
      </c>
    </row>
    <row r="19" spans="2:71" s="1" customFormat="1" ht="12" customHeight="1">
      <c r="B19" s="19"/>
      <c r="D19" s="29" t="s">
        <v>31</v>
      </c>
      <c r="AK19" s="29" t="s">
        <v>25</v>
      </c>
      <c r="AN19" s="24" t="s">
        <v>1</v>
      </c>
      <c r="AR19" s="19"/>
      <c r="BE19" s="28"/>
      <c r="BS19" s="16" t="s">
        <v>6</v>
      </c>
    </row>
    <row r="20" spans="2:71" s="1" customFormat="1" ht="18.45" customHeight="1">
      <c r="B20" s="19"/>
      <c r="E20" s="24" t="s">
        <v>21</v>
      </c>
      <c r="AK20" s="29" t="s">
        <v>26</v>
      </c>
      <c r="AN20" s="24" t="s">
        <v>1</v>
      </c>
      <c r="AR20" s="19"/>
      <c r="BE20" s="28"/>
      <c r="BS20" s="16" t="s">
        <v>30</v>
      </c>
    </row>
    <row r="21" spans="2:57" s="1" customFormat="1" ht="6.95" customHeight="1">
      <c r="B21" s="19"/>
      <c r="AR21" s="19"/>
      <c r="BE21" s="28"/>
    </row>
    <row r="22" spans="2:57" s="1" customFormat="1" ht="12" customHeight="1">
      <c r="B22" s="19"/>
      <c r="D22" s="29" t="s">
        <v>32</v>
      </c>
      <c r="AR22" s="19"/>
      <c r="BE22" s="28"/>
    </row>
    <row r="23" spans="2:57" s="1" customFormat="1" ht="16.5" customHeight="1">
      <c r="B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R23" s="19"/>
      <c r="BE23" s="28"/>
    </row>
    <row r="24" spans="2:57" s="1" customFormat="1" ht="6.95" customHeight="1">
      <c r="B24" s="19"/>
      <c r="AR24" s="19"/>
      <c r="BE24" s="28"/>
    </row>
    <row r="25" spans="2:57" s="1" customFormat="1" ht="6.95" customHeight="1">
      <c r="B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R25" s="19"/>
      <c r="BE25" s="28"/>
    </row>
    <row r="26" spans="1:57" s="2" customFormat="1" ht="25.9" customHeight="1">
      <c r="A26" s="35"/>
      <c r="B26" s="36"/>
      <c r="C26" s="35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5"/>
      <c r="AQ26" s="35"/>
      <c r="AR26" s="36"/>
      <c r="BE26" s="28"/>
    </row>
    <row r="27" spans="1:57" s="2" customFormat="1" ht="6.95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BE27" s="28"/>
    </row>
    <row r="28" spans="1:57" s="2" customFormat="1" ht="12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34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35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36</v>
      </c>
      <c r="AL28" s="40"/>
      <c r="AM28" s="40"/>
      <c r="AN28" s="40"/>
      <c r="AO28" s="40"/>
      <c r="AP28" s="35"/>
      <c r="AQ28" s="35"/>
      <c r="AR28" s="36"/>
      <c r="BE28" s="28"/>
    </row>
    <row r="29" spans="1:57" s="3" customFormat="1" ht="14.4" customHeight="1">
      <c r="A29" s="3"/>
      <c r="B29" s="41"/>
      <c r="C29" s="3"/>
      <c r="D29" s="29" t="s">
        <v>37</v>
      </c>
      <c r="E29" s="3"/>
      <c r="F29" s="29" t="s">
        <v>38</v>
      </c>
      <c r="G29" s="3"/>
      <c r="H29" s="3"/>
      <c r="I29" s="3"/>
      <c r="J29" s="3"/>
      <c r="K29" s="3"/>
      <c r="L29" s="42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3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3">
        <f>ROUND(AV94,2)</f>
        <v>0</v>
      </c>
      <c r="AL29" s="3"/>
      <c r="AM29" s="3"/>
      <c r="AN29" s="3"/>
      <c r="AO29" s="3"/>
      <c r="AP29" s="3"/>
      <c r="AQ29" s="3"/>
      <c r="AR29" s="41"/>
      <c r="BE29" s="44"/>
    </row>
    <row r="30" spans="1:57" s="3" customFormat="1" ht="14.4" customHeight="1">
      <c r="A30" s="3"/>
      <c r="B30" s="41"/>
      <c r="C30" s="3"/>
      <c r="D30" s="3"/>
      <c r="E30" s="3"/>
      <c r="F30" s="29" t="s">
        <v>39</v>
      </c>
      <c r="G30" s="3"/>
      <c r="H30" s="3"/>
      <c r="I30" s="3"/>
      <c r="J30" s="3"/>
      <c r="K30" s="3"/>
      <c r="L30" s="42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3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3">
        <f>ROUND(AW94,2)</f>
        <v>0</v>
      </c>
      <c r="AL30" s="3"/>
      <c r="AM30" s="3"/>
      <c r="AN30" s="3"/>
      <c r="AO30" s="3"/>
      <c r="AP30" s="3"/>
      <c r="AQ30" s="3"/>
      <c r="AR30" s="41"/>
      <c r="BE30" s="44"/>
    </row>
    <row r="31" spans="1:57" s="3" customFormat="1" ht="14.4" customHeight="1" hidden="1">
      <c r="A31" s="3"/>
      <c r="B31" s="41"/>
      <c r="C31" s="3"/>
      <c r="D31" s="3"/>
      <c r="E31" s="3"/>
      <c r="F31" s="29" t="s">
        <v>40</v>
      </c>
      <c r="G31" s="3"/>
      <c r="H31" s="3"/>
      <c r="I31" s="3"/>
      <c r="J31" s="3"/>
      <c r="K31" s="3"/>
      <c r="L31" s="42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3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3">
        <v>0</v>
      </c>
      <c r="AL31" s="3"/>
      <c r="AM31" s="3"/>
      <c r="AN31" s="3"/>
      <c r="AO31" s="3"/>
      <c r="AP31" s="3"/>
      <c r="AQ31" s="3"/>
      <c r="AR31" s="41"/>
      <c r="BE31" s="44"/>
    </row>
    <row r="32" spans="1:57" s="3" customFormat="1" ht="14.4" customHeight="1" hidden="1">
      <c r="A32" s="3"/>
      <c r="B32" s="41"/>
      <c r="C32" s="3"/>
      <c r="D32" s="3"/>
      <c r="E32" s="3"/>
      <c r="F32" s="29" t="s">
        <v>41</v>
      </c>
      <c r="G32" s="3"/>
      <c r="H32" s="3"/>
      <c r="I32" s="3"/>
      <c r="J32" s="3"/>
      <c r="K32" s="3"/>
      <c r="L32" s="42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3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3">
        <v>0</v>
      </c>
      <c r="AL32" s="3"/>
      <c r="AM32" s="3"/>
      <c r="AN32" s="3"/>
      <c r="AO32" s="3"/>
      <c r="AP32" s="3"/>
      <c r="AQ32" s="3"/>
      <c r="AR32" s="41"/>
      <c r="BE32" s="44"/>
    </row>
    <row r="33" spans="1:57" s="3" customFormat="1" ht="14.4" customHeight="1" hidden="1">
      <c r="A33" s="3"/>
      <c r="B33" s="41"/>
      <c r="C33" s="3"/>
      <c r="D33" s="3"/>
      <c r="E33" s="3"/>
      <c r="F33" s="29" t="s">
        <v>42</v>
      </c>
      <c r="G33" s="3"/>
      <c r="H33" s="3"/>
      <c r="I33" s="3"/>
      <c r="J33" s="3"/>
      <c r="K33" s="3"/>
      <c r="L33" s="42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3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3">
        <v>0</v>
      </c>
      <c r="AL33" s="3"/>
      <c r="AM33" s="3"/>
      <c r="AN33" s="3"/>
      <c r="AO33" s="3"/>
      <c r="AP33" s="3"/>
      <c r="AQ33" s="3"/>
      <c r="AR33" s="41"/>
      <c r="BE33" s="44"/>
    </row>
    <row r="34" spans="1:57" s="2" customFormat="1" ht="6.95" customHeight="1">
      <c r="A34" s="35"/>
      <c r="B34" s="3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6"/>
      <c r="BE34" s="28"/>
    </row>
    <row r="35" spans="1:57" s="2" customFormat="1" ht="25.9" customHeight="1">
      <c r="A35" s="35"/>
      <c r="B35" s="36"/>
      <c r="C35" s="45"/>
      <c r="D35" s="46" t="s">
        <v>43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44</v>
      </c>
      <c r="U35" s="47"/>
      <c r="V35" s="47"/>
      <c r="W35" s="47"/>
      <c r="X35" s="49" t="s">
        <v>45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6"/>
      <c r="BE35" s="35"/>
    </row>
    <row r="36" spans="1:57" s="2" customFormat="1" ht="6.95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BE36" s="35"/>
    </row>
    <row r="37" spans="1:57" s="2" customFormat="1" ht="14.4" customHeight="1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  <c r="BE37" s="35"/>
    </row>
    <row r="38" spans="2:44" s="1" customFormat="1" ht="14.4" customHeight="1">
      <c r="B38" s="19"/>
      <c r="AR38" s="19"/>
    </row>
    <row r="39" spans="2:44" s="1" customFormat="1" ht="14.4" customHeight="1">
      <c r="B39" s="19"/>
      <c r="AR39" s="19"/>
    </row>
    <row r="40" spans="2:44" s="1" customFormat="1" ht="14.4" customHeight="1">
      <c r="B40" s="19"/>
      <c r="AR40" s="19"/>
    </row>
    <row r="41" spans="2:44" s="1" customFormat="1" ht="14.4" customHeight="1">
      <c r="B41" s="19"/>
      <c r="AR41" s="19"/>
    </row>
    <row r="42" spans="2:44" s="1" customFormat="1" ht="14.4" customHeight="1">
      <c r="B42" s="19"/>
      <c r="AR42" s="19"/>
    </row>
    <row r="43" spans="2:44" s="1" customFormat="1" ht="14.4" customHeight="1">
      <c r="B43" s="19"/>
      <c r="AR43" s="19"/>
    </row>
    <row r="44" spans="2:44" s="1" customFormat="1" ht="14.4" customHeight="1">
      <c r="B44" s="19"/>
      <c r="AR44" s="19"/>
    </row>
    <row r="45" spans="2:44" s="1" customFormat="1" ht="14.4" customHeight="1">
      <c r="B45" s="19"/>
      <c r="AR45" s="19"/>
    </row>
    <row r="46" spans="2:44" s="1" customFormat="1" ht="14.4" customHeight="1">
      <c r="B46" s="19"/>
      <c r="AR46" s="19"/>
    </row>
    <row r="47" spans="2:44" s="1" customFormat="1" ht="14.4" customHeight="1">
      <c r="B47" s="19"/>
      <c r="AR47" s="19"/>
    </row>
    <row r="48" spans="2:44" s="1" customFormat="1" ht="14.4" customHeight="1">
      <c r="B48" s="19"/>
      <c r="AR48" s="19"/>
    </row>
    <row r="49" spans="2:44" s="2" customFormat="1" ht="14.4" customHeight="1">
      <c r="B49" s="52"/>
      <c r="D49" s="53" t="s">
        <v>46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47</v>
      </c>
      <c r="AI49" s="54"/>
      <c r="AJ49" s="54"/>
      <c r="AK49" s="54"/>
      <c r="AL49" s="54"/>
      <c r="AM49" s="54"/>
      <c r="AN49" s="54"/>
      <c r="AO49" s="54"/>
      <c r="AR49" s="52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">
      <c r="A60" s="35"/>
      <c r="B60" s="36"/>
      <c r="C60" s="35"/>
      <c r="D60" s="55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5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5" t="s">
        <v>48</v>
      </c>
      <c r="AI60" s="38"/>
      <c r="AJ60" s="38"/>
      <c r="AK60" s="38"/>
      <c r="AL60" s="38"/>
      <c r="AM60" s="55" t="s">
        <v>49</v>
      </c>
      <c r="AN60" s="38"/>
      <c r="AO60" s="38"/>
      <c r="AP60" s="35"/>
      <c r="AQ60" s="35"/>
      <c r="AR60" s="36"/>
      <c r="BE60" s="35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">
      <c r="A64" s="35"/>
      <c r="B64" s="36"/>
      <c r="C64" s="35"/>
      <c r="D64" s="53" t="s">
        <v>50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3" t="s">
        <v>51</v>
      </c>
      <c r="AI64" s="56"/>
      <c r="AJ64" s="56"/>
      <c r="AK64" s="56"/>
      <c r="AL64" s="56"/>
      <c r="AM64" s="56"/>
      <c r="AN64" s="56"/>
      <c r="AO64" s="56"/>
      <c r="AP64" s="35"/>
      <c r="AQ64" s="35"/>
      <c r="AR64" s="36"/>
      <c r="BE64" s="35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">
      <c r="A75" s="35"/>
      <c r="B75" s="36"/>
      <c r="C75" s="35"/>
      <c r="D75" s="55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5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5" t="s">
        <v>48</v>
      </c>
      <c r="AI75" s="38"/>
      <c r="AJ75" s="38"/>
      <c r="AK75" s="38"/>
      <c r="AL75" s="38"/>
      <c r="AM75" s="55" t="s">
        <v>49</v>
      </c>
      <c r="AN75" s="38"/>
      <c r="AO75" s="38"/>
      <c r="AP75" s="35"/>
      <c r="AQ75" s="35"/>
      <c r="AR75" s="36"/>
      <c r="BE75" s="35"/>
    </row>
    <row r="76" spans="1:57" s="2" customFormat="1" ht="12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BE76" s="35"/>
    </row>
    <row r="77" spans="1:57" s="2" customFormat="1" ht="6.95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6"/>
      <c r="BE77" s="35"/>
    </row>
    <row r="81" spans="1:57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6"/>
      <c r="BE81" s="35"/>
    </row>
    <row r="82" spans="1:57" s="2" customFormat="1" ht="24.95" customHeight="1">
      <c r="A82" s="35"/>
      <c r="B82" s="36"/>
      <c r="C82" s="20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6"/>
      <c r="BE82" s="35"/>
    </row>
    <row r="83" spans="1:57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6"/>
      <c r="BE83" s="35"/>
    </row>
    <row r="84" spans="1:57" s="4" customFormat="1" ht="12" customHeight="1">
      <c r="A84" s="4"/>
      <c r="B84" s="61"/>
      <c r="C84" s="29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201723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1"/>
      <c r="BE84" s="4"/>
    </row>
    <row r="85" spans="1:57" s="5" customFormat="1" ht="36.95" customHeight="1">
      <c r="A85" s="5"/>
      <c r="B85" s="62"/>
      <c r="C85" s="63" t="s">
        <v>16</v>
      </c>
      <c r="D85" s="5"/>
      <c r="E85" s="5"/>
      <c r="F85" s="5"/>
      <c r="G85" s="5"/>
      <c r="H85" s="5"/>
      <c r="I85" s="5"/>
      <c r="J85" s="5"/>
      <c r="K85" s="5"/>
      <c r="L85" s="64" t="str">
        <f>K6</f>
        <v>II/329 Plaňany - Radim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2"/>
      <c r="BE85" s="5"/>
    </row>
    <row r="86" spans="1:57" s="2" customFormat="1" ht="6.95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6"/>
      <c r="BE86" s="35"/>
    </row>
    <row r="87" spans="1:57" s="2" customFormat="1" ht="12" customHeight="1">
      <c r="A87" s="35"/>
      <c r="B87" s="36"/>
      <c r="C87" s="29" t="s">
        <v>20</v>
      </c>
      <c r="D87" s="35"/>
      <c r="E87" s="35"/>
      <c r="F87" s="35"/>
      <c r="G87" s="35"/>
      <c r="H87" s="35"/>
      <c r="I87" s="35"/>
      <c r="J87" s="35"/>
      <c r="K87" s="35"/>
      <c r="L87" s="65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22</v>
      </c>
      <c r="AJ87" s="35"/>
      <c r="AK87" s="35"/>
      <c r="AL87" s="35"/>
      <c r="AM87" s="66" t="str">
        <f>IF(AN8="","",AN8)</f>
        <v>25. 1. 2018</v>
      </c>
      <c r="AN87" s="66"/>
      <c r="AO87" s="35"/>
      <c r="AP87" s="35"/>
      <c r="AQ87" s="35"/>
      <c r="AR87" s="36"/>
      <c r="BE87" s="35"/>
    </row>
    <row r="88" spans="1:57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6"/>
      <c r="BE88" s="35"/>
    </row>
    <row r="89" spans="1:57" s="2" customFormat="1" ht="15.15" customHeight="1">
      <c r="A89" s="35"/>
      <c r="B89" s="36"/>
      <c r="C89" s="29" t="s">
        <v>24</v>
      </c>
      <c r="D89" s="35"/>
      <c r="E89" s="35"/>
      <c r="F89" s="35"/>
      <c r="G89" s="35"/>
      <c r="H89" s="35"/>
      <c r="I89" s="35"/>
      <c r="J89" s="35"/>
      <c r="K89" s="35"/>
      <c r="L89" s="4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29</v>
      </c>
      <c r="AJ89" s="35"/>
      <c r="AK89" s="35"/>
      <c r="AL89" s="35"/>
      <c r="AM89" s="67" t="str">
        <f>IF(E17="","",E17)</f>
        <v xml:space="preserve"> </v>
      </c>
      <c r="AN89" s="4"/>
      <c r="AO89" s="4"/>
      <c r="AP89" s="4"/>
      <c r="AQ89" s="35"/>
      <c r="AR89" s="36"/>
      <c r="AS89" s="68" t="s">
        <v>53</v>
      </c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1"/>
      <c r="BE89" s="35"/>
    </row>
    <row r="90" spans="1:57" s="2" customFormat="1" ht="15.15" customHeight="1">
      <c r="A90" s="35"/>
      <c r="B90" s="36"/>
      <c r="C90" s="29" t="s">
        <v>27</v>
      </c>
      <c r="D90" s="35"/>
      <c r="E90" s="35"/>
      <c r="F90" s="35"/>
      <c r="G90" s="35"/>
      <c r="H90" s="35"/>
      <c r="I90" s="35"/>
      <c r="J90" s="35"/>
      <c r="K90" s="35"/>
      <c r="L90" s="4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31</v>
      </c>
      <c r="AJ90" s="35"/>
      <c r="AK90" s="35"/>
      <c r="AL90" s="35"/>
      <c r="AM90" s="67" t="str">
        <f>IF(E20="","",E20)</f>
        <v xml:space="preserve"> </v>
      </c>
      <c r="AN90" s="4"/>
      <c r="AO90" s="4"/>
      <c r="AP90" s="4"/>
      <c r="AQ90" s="35"/>
      <c r="AR90" s="36"/>
      <c r="AS90" s="72"/>
      <c r="AT90" s="73"/>
      <c r="AU90" s="74"/>
      <c r="AV90" s="74"/>
      <c r="AW90" s="74"/>
      <c r="AX90" s="74"/>
      <c r="AY90" s="74"/>
      <c r="AZ90" s="74"/>
      <c r="BA90" s="74"/>
      <c r="BB90" s="74"/>
      <c r="BC90" s="74"/>
      <c r="BD90" s="75"/>
      <c r="BE90" s="35"/>
    </row>
    <row r="91" spans="1:57" s="2" customFormat="1" ht="10.8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6"/>
      <c r="AS91" s="72"/>
      <c r="AT91" s="73"/>
      <c r="AU91" s="74"/>
      <c r="AV91" s="74"/>
      <c r="AW91" s="74"/>
      <c r="AX91" s="74"/>
      <c r="AY91" s="74"/>
      <c r="AZ91" s="74"/>
      <c r="BA91" s="74"/>
      <c r="BB91" s="74"/>
      <c r="BC91" s="74"/>
      <c r="BD91" s="75"/>
      <c r="BE91" s="35"/>
    </row>
    <row r="92" spans="1:57" s="2" customFormat="1" ht="29.25" customHeight="1">
      <c r="A92" s="35"/>
      <c r="B92" s="36"/>
      <c r="C92" s="76" t="s">
        <v>54</v>
      </c>
      <c r="D92" s="77"/>
      <c r="E92" s="77"/>
      <c r="F92" s="77"/>
      <c r="G92" s="77"/>
      <c r="H92" s="78"/>
      <c r="I92" s="79" t="s">
        <v>55</v>
      </c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80" t="s">
        <v>56</v>
      </c>
      <c r="AH92" s="77"/>
      <c r="AI92" s="77"/>
      <c r="AJ92" s="77"/>
      <c r="AK92" s="77"/>
      <c r="AL92" s="77"/>
      <c r="AM92" s="77"/>
      <c r="AN92" s="79" t="s">
        <v>57</v>
      </c>
      <c r="AO92" s="77"/>
      <c r="AP92" s="81"/>
      <c r="AQ92" s="82" t="s">
        <v>58</v>
      </c>
      <c r="AR92" s="36"/>
      <c r="AS92" s="83" t="s">
        <v>59</v>
      </c>
      <c r="AT92" s="84" t="s">
        <v>60</v>
      </c>
      <c r="AU92" s="84" t="s">
        <v>61</v>
      </c>
      <c r="AV92" s="84" t="s">
        <v>62</v>
      </c>
      <c r="AW92" s="84" t="s">
        <v>63</v>
      </c>
      <c r="AX92" s="84" t="s">
        <v>64</v>
      </c>
      <c r="AY92" s="84" t="s">
        <v>65</v>
      </c>
      <c r="AZ92" s="84" t="s">
        <v>66</v>
      </c>
      <c r="BA92" s="84" t="s">
        <v>67</v>
      </c>
      <c r="BB92" s="84" t="s">
        <v>68</v>
      </c>
      <c r="BC92" s="84" t="s">
        <v>69</v>
      </c>
      <c r="BD92" s="85" t="s">
        <v>70</v>
      </c>
      <c r="BE92" s="35"/>
    </row>
    <row r="93" spans="1:57" s="2" customFormat="1" ht="10.8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86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8"/>
      <c r="BE93" s="35"/>
    </row>
    <row r="94" spans="1:90" s="6" customFormat="1" ht="32.4" customHeight="1">
      <c r="A94" s="6"/>
      <c r="B94" s="89"/>
      <c r="C94" s="90" t="s">
        <v>71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2">
        <f>ROUND(SUM(AG95:AG97),2)</f>
        <v>0</v>
      </c>
      <c r="AH94" s="92"/>
      <c r="AI94" s="92"/>
      <c r="AJ94" s="92"/>
      <c r="AK94" s="92"/>
      <c r="AL94" s="92"/>
      <c r="AM94" s="92"/>
      <c r="AN94" s="93">
        <f>SUM(AG94,AT94)</f>
        <v>0</v>
      </c>
      <c r="AO94" s="93"/>
      <c r="AP94" s="93"/>
      <c r="AQ94" s="94" t="s">
        <v>1</v>
      </c>
      <c r="AR94" s="89"/>
      <c r="AS94" s="95">
        <f>ROUND(SUM(AS95:AS97),2)</f>
        <v>0</v>
      </c>
      <c r="AT94" s="96">
        <f>ROUND(SUM(AV94:AW94),2)</f>
        <v>0</v>
      </c>
      <c r="AU94" s="97">
        <f>ROUND(SUM(AU95:AU97),5)</f>
        <v>0</v>
      </c>
      <c r="AV94" s="96">
        <f>ROUND(AZ94*L29,2)</f>
        <v>0</v>
      </c>
      <c r="AW94" s="96">
        <f>ROUND(BA94*L30,2)</f>
        <v>0</v>
      </c>
      <c r="AX94" s="96">
        <f>ROUND(BB94*L29,2)</f>
        <v>0</v>
      </c>
      <c r="AY94" s="96">
        <f>ROUND(BC94*L30,2)</f>
        <v>0</v>
      </c>
      <c r="AZ94" s="96">
        <f>ROUND(SUM(AZ95:AZ97),2)</f>
        <v>0</v>
      </c>
      <c r="BA94" s="96">
        <f>ROUND(SUM(BA95:BA97),2)</f>
        <v>0</v>
      </c>
      <c r="BB94" s="96">
        <f>ROUND(SUM(BB95:BB97),2)</f>
        <v>0</v>
      </c>
      <c r="BC94" s="96">
        <f>ROUND(SUM(BC95:BC97),2)</f>
        <v>0</v>
      </c>
      <c r="BD94" s="98">
        <f>ROUND(SUM(BD95:BD97),2)</f>
        <v>0</v>
      </c>
      <c r="BE94" s="6"/>
      <c r="BS94" s="99" t="s">
        <v>72</v>
      </c>
      <c r="BT94" s="99" t="s">
        <v>73</v>
      </c>
      <c r="BU94" s="100" t="s">
        <v>74</v>
      </c>
      <c r="BV94" s="99" t="s">
        <v>75</v>
      </c>
      <c r="BW94" s="99" t="s">
        <v>4</v>
      </c>
      <c r="BX94" s="99" t="s">
        <v>76</v>
      </c>
      <c r="CL94" s="99" t="s">
        <v>1</v>
      </c>
    </row>
    <row r="95" spans="1:91" s="7" customFormat="1" ht="16.5" customHeight="1">
      <c r="A95" s="101" t="s">
        <v>77</v>
      </c>
      <c r="B95" s="102"/>
      <c r="C95" s="103"/>
      <c r="D95" s="104" t="s">
        <v>78</v>
      </c>
      <c r="E95" s="104"/>
      <c r="F95" s="104"/>
      <c r="G95" s="104"/>
      <c r="H95" s="104"/>
      <c r="I95" s="105"/>
      <c r="J95" s="104" t="s">
        <v>79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6">
        <f>'SO 101 - Oprava komunikace'!J30</f>
        <v>0</v>
      </c>
      <c r="AH95" s="105"/>
      <c r="AI95" s="105"/>
      <c r="AJ95" s="105"/>
      <c r="AK95" s="105"/>
      <c r="AL95" s="105"/>
      <c r="AM95" s="105"/>
      <c r="AN95" s="106">
        <f>SUM(AG95,AT95)</f>
        <v>0</v>
      </c>
      <c r="AO95" s="105"/>
      <c r="AP95" s="105"/>
      <c r="AQ95" s="107" t="s">
        <v>80</v>
      </c>
      <c r="AR95" s="102"/>
      <c r="AS95" s="108">
        <v>0</v>
      </c>
      <c r="AT95" s="109">
        <f>ROUND(SUM(AV95:AW95),2)</f>
        <v>0</v>
      </c>
      <c r="AU95" s="110">
        <f>'SO 101 - Oprava komunikace'!P122</f>
        <v>0</v>
      </c>
      <c r="AV95" s="109">
        <f>'SO 101 - Oprava komunikace'!J33</f>
        <v>0</v>
      </c>
      <c r="AW95" s="109">
        <f>'SO 101 - Oprava komunikace'!J34</f>
        <v>0</v>
      </c>
      <c r="AX95" s="109">
        <f>'SO 101 - Oprava komunikace'!J35</f>
        <v>0</v>
      </c>
      <c r="AY95" s="109">
        <f>'SO 101 - Oprava komunikace'!J36</f>
        <v>0</v>
      </c>
      <c r="AZ95" s="109">
        <f>'SO 101 - Oprava komunikace'!F33</f>
        <v>0</v>
      </c>
      <c r="BA95" s="109">
        <f>'SO 101 - Oprava komunikace'!F34</f>
        <v>0</v>
      </c>
      <c r="BB95" s="109">
        <f>'SO 101 - Oprava komunikace'!F35</f>
        <v>0</v>
      </c>
      <c r="BC95" s="109">
        <f>'SO 101 - Oprava komunikace'!F36</f>
        <v>0</v>
      </c>
      <c r="BD95" s="111">
        <f>'SO 101 - Oprava komunikace'!F37</f>
        <v>0</v>
      </c>
      <c r="BE95" s="7"/>
      <c r="BT95" s="112" t="s">
        <v>81</v>
      </c>
      <c r="BV95" s="112" t="s">
        <v>75</v>
      </c>
      <c r="BW95" s="112" t="s">
        <v>82</v>
      </c>
      <c r="BX95" s="112" t="s">
        <v>4</v>
      </c>
      <c r="CL95" s="112" t="s">
        <v>1</v>
      </c>
      <c r="CM95" s="112" t="s">
        <v>83</v>
      </c>
    </row>
    <row r="96" spans="1:91" s="7" customFormat="1" ht="16.5" customHeight="1">
      <c r="A96" s="101" t="s">
        <v>77</v>
      </c>
      <c r="B96" s="102"/>
      <c r="C96" s="103"/>
      <c r="D96" s="104" t="s">
        <v>84</v>
      </c>
      <c r="E96" s="104"/>
      <c r="F96" s="104"/>
      <c r="G96" s="104"/>
      <c r="H96" s="104"/>
      <c r="I96" s="105"/>
      <c r="J96" s="104" t="s">
        <v>79</v>
      </c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6">
        <f>'SO 102 - Oprava komunikace'!J30</f>
        <v>0</v>
      </c>
      <c r="AH96" s="105"/>
      <c r="AI96" s="105"/>
      <c r="AJ96" s="105"/>
      <c r="AK96" s="105"/>
      <c r="AL96" s="105"/>
      <c r="AM96" s="105"/>
      <c r="AN96" s="106">
        <f>SUM(AG96,AT96)</f>
        <v>0</v>
      </c>
      <c r="AO96" s="105"/>
      <c r="AP96" s="105"/>
      <c r="AQ96" s="107" t="s">
        <v>80</v>
      </c>
      <c r="AR96" s="102"/>
      <c r="AS96" s="108">
        <v>0</v>
      </c>
      <c r="AT96" s="109">
        <f>ROUND(SUM(AV96:AW96),2)</f>
        <v>0</v>
      </c>
      <c r="AU96" s="110">
        <f>'SO 102 - Oprava komunikace'!P120</f>
        <v>0</v>
      </c>
      <c r="AV96" s="109">
        <f>'SO 102 - Oprava komunikace'!J33</f>
        <v>0</v>
      </c>
      <c r="AW96" s="109">
        <f>'SO 102 - Oprava komunikace'!J34</f>
        <v>0</v>
      </c>
      <c r="AX96" s="109">
        <f>'SO 102 - Oprava komunikace'!J35</f>
        <v>0</v>
      </c>
      <c r="AY96" s="109">
        <f>'SO 102 - Oprava komunikace'!J36</f>
        <v>0</v>
      </c>
      <c r="AZ96" s="109">
        <f>'SO 102 - Oprava komunikace'!F33</f>
        <v>0</v>
      </c>
      <c r="BA96" s="109">
        <f>'SO 102 - Oprava komunikace'!F34</f>
        <v>0</v>
      </c>
      <c r="BB96" s="109">
        <f>'SO 102 - Oprava komunikace'!F35</f>
        <v>0</v>
      </c>
      <c r="BC96" s="109">
        <f>'SO 102 - Oprava komunikace'!F36</f>
        <v>0</v>
      </c>
      <c r="BD96" s="111">
        <f>'SO 102 - Oprava komunikace'!F37</f>
        <v>0</v>
      </c>
      <c r="BE96" s="7"/>
      <c r="BT96" s="112" t="s">
        <v>81</v>
      </c>
      <c r="BV96" s="112" t="s">
        <v>75</v>
      </c>
      <c r="BW96" s="112" t="s">
        <v>85</v>
      </c>
      <c r="BX96" s="112" t="s">
        <v>4</v>
      </c>
      <c r="CL96" s="112" t="s">
        <v>1</v>
      </c>
      <c r="CM96" s="112" t="s">
        <v>83</v>
      </c>
    </row>
    <row r="97" spans="1:91" s="7" customFormat="1" ht="16.5" customHeight="1">
      <c r="A97" s="101" t="s">
        <v>77</v>
      </c>
      <c r="B97" s="102"/>
      <c r="C97" s="103"/>
      <c r="D97" s="104" t="s">
        <v>86</v>
      </c>
      <c r="E97" s="104"/>
      <c r="F97" s="104"/>
      <c r="G97" s="104"/>
      <c r="H97" s="104"/>
      <c r="I97" s="105"/>
      <c r="J97" s="104" t="s">
        <v>87</v>
      </c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6">
        <f>'SO 000 - Vedlejší rozpočt...'!J30</f>
        <v>0</v>
      </c>
      <c r="AH97" s="105"/>
      <c r="AI97" s="105"/>
      <c r="AJ97" s="105"/>
      <c r="AK97" s="105"/>
      <c r="AL97" s="105"/>
      <c r="AM97" s="105"/>
      <c r="AN97" s="106">
        <f>SUM(AG97,AT97)</f>
        <v>0</v>
      </c>
      <c r="AO97" s="105"/>
      <c r="AP97" s="105"/>
      <c r="AQ97" s="107" t="s">
        <v>80</v>
      </c>
      <c r="AR97" s="102"/>
      <c r="AS97" s="113">
        <v>0</v>
      </c>
      <c r="AT97" s="114">
        <f>ROUND(SUM(AV97:AW97),2)</f>
        <v>0</v>
      </c>
      <c r="AU97" s="115">
        <f>'SO 000 - Vedlejší rozpočt...'!P117</f>
        <v>0</v>
      </c>
      <c r="AV97" s="114">
        <f>'SO 000 - Vedlejší rozpočt...'!J33</f>
        <v>0</v>
      </c>
      <c r="AW97" s="114">
        <f>'SO 000 - Vedlejší rozpočt...'!J34</f>
        <v>0</v>
      </c>
      <c r="AX97" s="114">
        <f>'SO 000 - Vedlejší rozpočt...'!J35</f>
        <v>0</v>
      </c>
      <c r="AY97" s="114">
        <f>'SO 000 - Vedlejší rozpočt...'!J36</f>
        <v>0</v>
      </c>
      <c r="AZ97" s="114">
        <f>'SO 000 - Vedlejší rozpočt...'!F33</f>
        <v>0</v>
      </c>
      <c r="BA97" s="114">
        <f>'SO 000 - Vedlejší rozpočt...'!F34</f>
        <v>0</v>
      </c>
      <c r="BB97" s="114">
        <f>'SO 000 - Vedlejší rozpočt...'!F35</f>
        <v>0</v>
      </c>
      <c r="BC97" s="114">
        <f>'SO 000 - Vedlejší rozpočt...'!F36</f>
        <v>0</v>
      </c>
      <c r="BD97" s="116">
        <f>'SO 000 - Vedlejší rozpočt...'!F37</f>
        <v>0</v>
      </c>
      <c r="BE97" s="7"/>
      <c r="BT97" s="112" t="s">
        <v>81</v>
      </c>
      <c r="BV97" s="112" t="s">
        <v>75</v>
      </c>
      <c r="BW97" s="112" t="s">
        <v>88</v>
      </c>
      <c r="BX97" s="112" t="s">
        <v>4</v>
      </c>
      <c r="CL97" s="112" t="s">
        <v>1</v>
      </c>
      <c r="CM97" s="112" t="s">
        <v>83</v>
      </c>
    </row>
    <row r="98" spans="1:57" s="2" customFormat="1" ht="30" customHeight="1">
      <c r="A98" s="35"/>
      <c r="B98" s="36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6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s="2" customFormat="1" ht="6.95" customHeight="1">
      <c r="A99" s="35"/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36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</sheetData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 101 - Oprava komunikace'!C2" display="/"/>
    <hyperlink ref="A96" location="'SO 102 - Oprava komunikace'!C2" display="/"/>
    <hyperlink ref="A97" location="'SO 000 - Vedlejší rozpoč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89</v>
      </c>
      <c r="L4" s="19"/>
      <c r="M4" s="117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9" t="s">
        <v>16</v>
      </c>
      <c r="L6" s="19"/>
    </row>
    <row r="7" spans="2:12" s="1" customFormat="1" ht="16.5" customHeight="1">
      <c r="B7" s="19"/>
      <c r="E7" s="118" t="str">
        <f>'Rekapitulace stavby'!K6</f>
        <v>II/329 Plaňany - Radim</v>
      </c>
      <c r="F7" s="29"/>
      <c r="G7" s="29"/>
      <c r="H7" s="29"/>
      <c r="L7" s="19"/>
    </row>
    <row r="8" spans="1:31" s="2" customFormat="1" ht="12" customHeight="1">
      <c r="A8" s="35"/>
      <c r="B8" s="36"/>
      <c r="C8" s="35"/>
      <c r="D8" s="29" t="s">
        <v>90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64" t="s">
        <v>91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25. 1. 2018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4" t="str">
        <f>IF('Rekapitulace stavby'!E11="","",'Rekapitulace stavby'!E11)</f>
        <v xml:space="preserve"> </v>
      </c>
      <c r="F15" s="35"/>
      <c r="G15" s="35"/>
      <c r="H15" s="35"/>
      <c r="I15" s="29" t="s">
        <v>26</v>
      </c>
      <c r="J15" s="2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26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25</v>
      </c>
      <c r="J20" s="2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4" t="str">
        <f>IF('Rekapitulace stavby'!E17="","",'Rekapitulace stavby'!E17)</f>
        <v xml:space="preserve"> </v>
      </c>
      <c r="F21" s="35"/>
      <c r="G21" s="35"/>
      <c r="H21" s="35"/>
      <c r="I21" s="29" t="s">
        <v>26</v>
      </c>
      <c r="J21" s="2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9" t="s">
        <v>31</v>
      </c>
      <c r="E23" s="35"/>
      <c r="F23" s="35"/>
      <c r="G23" s="35"/>
      <c r="H23" s="35"/>
      <c r="I23" s="29" t="s">
        <v>25</v>
      </c>
      <c r="J23" s="2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4" t="str">
        <f>IF('Rekapitulace stavby'!E20="","",'Rekapitulace stavby'!E20)</f>
        <v xml:space="preserve"> </v>
      </c>
      <c r="F24" s="35"/>
      <c r="G24" s="35"/>
      <c r="H24" s="35"/>
      <c r="I24" s="29" t="s">
        <v>26</v>
      </c>
      <c r="J24" s="2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9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36"/>
      <c r="C30" s="35"/>
      <c r="D30" s="122" t="s">
        <v>33</v>
      </c>
      <c r="E30" s="35"/>
      <c r="F30" s="35"/>
      <c r="G30" s="35"/>
      <c r="H30" s="35"/>
      <c r="I30" s="35"/>
      <c r="J30" s="93">
        <f>ROUND(J122,2)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35"/>
      <c r="F32" s="40" t="s">
        <v>35</v>
      </c>
      <c r="G32" s="35"/>
      <c r="H32" s="35"/>
      <c r="I32" s="40" t="s">
        <v>34</v>
      </c>
      <c r="J32" s="40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123" t="s">
        <v>37</v>
      </c>
      <c r="E33" s="29" t="s">
        <v>38</v>
      </c>
      <c r="F33" s="124">
        <f>ROUND((SUM(BE122:BE299)),2)</f>
        <v>0</v>
      </c>
      <c r="G33" s="35"/>
      <c r="H33" s="35"/>
      <c r="I33" s="125">
        <v>0.21</v>
      </c>
      <c r="J33" s="124">
        <f>ROUND(((SUM(BE122:BE299))*I33),2)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29" t="s">
        <v>39</v>
      </c>
      <c r="F34" s="124">
        <f>ROUND((SUM(BF122:BF299)),2)</f>
        <v>0</v>
      </c>
      <c r="G34" s="35"/>
      <c r="H34" s="35"/>
      <c r="I34" s="125">
        <v>0.15</v>
      </c>
      <c r="J34" s="124">
        <f>ROUND(((SUM(BF122:BF299))*I34),2)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40</v>
      </c>
      <c r="F35" s="124">
        <f>ROUND((SUM(BG122:BG299)),2)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41</v>
      </c>
      <c r="F36" s="124">
        <f>ROUND((SUM(BH122:BH299)),2)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42</v>
      </c>
      <c r="F37" s="124">
        <f>ROUND((SUM(BI122:BI299)),2)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36"/>
      <c r="C39" s="126"/>
      <c r="D39" s="127" t="s">
        <v>43</v>
      </c>
      <c r="E39" s="78"/>
      <c r="F39" s="78"/>
      <c r="G39" s="128" t="s">
        <v>44</v>
      </c>
      <c r="H39" s="129" t="s">
        <v>45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5"/>
      <c r="B61" s="36"/>
      <c r="C61" s="35"/>
      <c r="D61" s="55" t="s">
        <v>48</v>
      </c>
      <c r="E61" s="38"/>
      <c r="F61" s="132" t="s">
        <v>49</v>
      </c>
      <c r="G61" s="55" t="s">
        <v>48</v>
      </c>
      <c r="H61" s="38"/>
      <c r="I61" s="38"/>
      <c r="J61" s="133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5"/>
      <c r="B76" s="36"/>
      <c r="C76" s="35"/>
      <c r="D76" s="55" t="s">
        <v>48</v>
      </c>
      <c r="E76" s="38"/>
      <c r="F76" s="132" t="s">
        <v>49</v>
      </c>
      <c r="G76" s="55" t="s">
        <v>48</v>
      </c>
      <c r="H76" s="38"/>
      <c r="I76" s="38"/>
      <c r="J76" s="133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92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118" t="str">
        <f>E7</f>
        <v>II/329 Plaňany - Radim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90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5"/>
      <c r="D87" s="35"/>
      <c r="E87" s="64" t="str">
        <f>E9</f>
        <v>SO 101 - Oprava komunikace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5"/>
      <c r="E89" s="35"/>
      <c r="F89" s="24" t="str">
        <f>F12</f>
        <v xml:space="preserve"> </v>
      </c>
      <c r="G89" s="35"/>
      <c r="H89" s="35"/>
      <c r="I89" s="29" t="s">
        <v>22</v>
      </c>
      <c r="J89" s="66" t="str">
        <f>IF(J12="","",J12)</f>
        <v>25. 1. 2018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5"/>
      <c r="E91" s="35"/>
      <c r="F91" s="24" t="str">
        <f>E15</f>
        <v xml:space="preserve"> </v>
      </c>
      <c r="G91" s="35"/>
      <c r="H91" s="35"/>
      <c r="I91" s="29" t="s">
        <v>29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31</v>
      </c>
      <c r="J92" s="33" t="str">
        <f>E24</f>
        <v xml:space="preserve"> 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34" t="s">
        <v>93</v>
      </c>
      <c r="D94" s="126"/>
      <c r="E94" s="126"/>
      <c r="F94" s="126"/>
      <c r="G94" s="126"/>
      <c r="H94" s="126"/>
      <c r="I94" s="126"/>
      <c r="J94" s="135" t="s">
        <v>94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36" t="s">
        <v>95</v>
      </c>
      <c r="D96" s="35"/>
      <c r="E96" s="35"/>
      <c r="F96" s="35"/>
      <c r="G96" s="35"/>
      <c r="H96" s="35"/>
      <c r="I96" s="35"/>
      <c r="J96" s="93">
        <f>J122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96</v>
      </c>
    </row>
    <row r="97" spans="1:31" s="9" customFormat="1" ht="24.95" customHeight="1">
      <c r="A97" s="9"/>
      <c r="B97" s="137"/>
      <c r="C97" s="9"/>
      <c r="D97" s="138" t="s">
        <v>97</v>
      </c>
      <c r="E97" s="139"/>
      <c r="F97" s="139"/>
      <c r="G97" s="139"/>
      <c r="H97" s="139"/>
      <c r="I97" s="139"/>
      <c r="J97" s="140">
        <f>J123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1"/>
      <c r="C98" s="10"/>
      <c r="D98" s="142" t="s">
        <v>98</v>
      </c>
      <c r="E98" s="143"/>
      <c r="F98" s="143"/>
      <c r="G98" s="143"/>
      <c r="H98" s="143"/>
      <c r="I98" s="143"/>
      <c r="J98" s="144">
        <f>J124</f>
        <v>0</v>
      </c>
      <c r="K98" s="10"/>
      <c r="L98" s="14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1"/>
      <c r="C99" s="10"/>
      <c r="D99" s="142" t="s">
        <v>99</v>
      </c>
      <c r="E99" s="143"/>
      <c r="F99" s="143"/>
      <c r="G99" s="143"/>
      <c r="H99" s="143"/>
      <c r="I99" s="143"/>
      <c r="J99" s="144">
        <f>J191</f>
        <v>0</v>
      </c>
      <c r="K99" s="10"/>
      <c r="L99" s="14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1"/>
      <c r="C100" s="10"/>
      <c r="D100" s="142" t="s">
        <v>100</v>
      </c>
      <c r="E100" s="143"/>
      <c r="F100" s="143"/>
      <c r="G100" s="143"/>
      <c r="H100" s="143"/>
      <c r="I100" s="143"/>
      <c r="J100" s="144">
        <f>J199</f>
        <v>0</v>
      </c>
      <c r="K100" s="10"/>
      <c r="L100" s="14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1"/>
      <c r="C101" s="10"/>
      <c r="D101" s="142" t="s">
        <v>101</v>
      </c>
      <c r="E101" s="143"/>
      <c r="F101" s="143"/>
      <c r="G101" s="143"/>
      <c r="H101" s="143"/>
      <c r="I101" s="143"/>
      <c r="J101" s="144">
        <f>J238</f>
        <v>0</v>
      </c>
      <c r="K101" s="10"/>
      <c r="L101" s="14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37"/>
      <c r="C102" s="9"/>
      <c r="D102" s="138" t="s">
        <v>102</v>
      </c>
      <c r="E102" s="139"/>
      <c r="F102" s="139"/>
      <c r="G102" s="139"/>
      <c r="H102" s="139"/>
      <c r="I102" s="139"/>
      <c r="J102" s="140">
        <f>J286</f>
        <v>0</v>
      </c>
      <c r="K102" s="9"/>
      <c r="L102" s="13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5"/>
      <c r="B103" s="36"/>
      <c r="C103" s="35"/>
      <c r="D103" s="35"/>
      <c r="E103" s="35"/>
      <c r="F103" s="35"/>
      <c r="G103" s="35"/>
      <c r="H103" s="35"/>
      <c r="I103" s="35"/>
      <c r="J103" s="35"/>
      <c r="K103" s="35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0" t="s">
        <v>103</v>
      </c>
      <c r="D109" s="35"/>
      <c r="E109" s="35"/>
      <c r="F109" s="35"/>
      <c r="G109" s="35"/>
      <c r="H109" s="35"/>
      <c r="I109" s="35"/>
      <c r="J109" s="35"/>
      <c r="K109" s="35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5"/>
      <c r="D110" s="35"/>
      <c r="E110" s="35"/>
      <c r="F110" s="35"/>
      <c r="G110" s="35"/>
      <c r="H110" s="35"/>
      <c r="I110" s="35"/>
      <c r="J110" s="35"/>
      <c r="K110" s="35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16</v>
      </c>
      <c r="D111" s="35"/>
      <c r="E111" s="35"/>
      <c r="F111" s="35"/>
      <c r="G111" s="35"/>
      <c r="H111" s="35"/>
      <c r="I111" s="35"/>
      <c r="J111" s="35"/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5"/>
      <c r="D112" s="35"/>
      <c r="E112" s="118" t="str">
        <f>E7</f>
        <v>II/329 Plaňany - Radim</v>
      </c>
      <c r="F112" s="29"/>
      <c r="G112" s="29"/>
      <c r="H112" s="29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90</v>
      </c>
      <c r="D113" s="35"/>
      <c r="E113" s="35"/>
      <c r="F113" s="35"/>
      <c r="G113" s="35"/>
      <c r="H113" s="35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5"/>
      <c r="D114" s="35"/>
      <c r="E114" s="64" t="str">
        <f>E9</f>
        <v>SO 101 - Oprava komunikace</v>
      </c>
      <c r="F114" s="35"/>
      <c r="G114" s="35"/>
      <c r="H114" s="35"/>
      <c r="I114" s="35"/>
      <c r="J114" s="35"/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5"/>
      <c r="D115" s="35"/>
      <c r="E115" s="35"/>
      <c r="F115" s="35"/>
      <c r="G115" s="35"/>
      <c r="H115" s="35"/>
      <c r="I115" s="3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20</v>
      </c>
      <c r="D116" s="35"/>
      <c r="E116" s="35"/>
      <c r="F116" s="24" t="str">
        <f>F12</f>
        <v xml:space="preserve"> </v>
      </c>
      <c r="G116" s="35"/>
      <c r="H116" s="35"/>
      <c r="I116" s="29" t="s">
        <v>22</v>
      </c>
      <c r="J116" s="66" t="str">
        <f>IF(J12="","",J12)</f>
        <v>25. 1. 2018</v>
      </c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5"/>
      <c r="D117" s="35"/>
      <c r="E117" s="35"/>
      <c r="F117" s="35"/>
      <c r="G117" s="35"/>
      <c r="H117" s="35"/>
      <c r="I117" s="35"/>
      <c r="J117" s="35"/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24</v>
      </c>
      <c r="D118" s="35"/>
      <c r="E118" s="35"/>
      <c r="F118" s="24" t="str">
        <f>E15</f>
        <v xml:space="preserve"> </v>
      </c>
      <c r="G118" s="35"/>
      <c r="H118" s="35"/>
      <c r="I118" s="29" t="s">
        <v>29</v>
      </c>
      <c r="J118" s="33" t="str">
        <f>E21</f>
        <v xml:space="preserve"> </v>
      </c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27</v>
      </c>
      <c r="D119" s="35"/>
      <c r="E119" s="35"/>
      <c r="F119" s="24" t="str">
        <f>IF(E18="","",E18)</f>
        <v>Vyplň údaj</v>
      </c>
      <c r="G119" s="35"/>
      <c r="H119" s="35"/>
      <c r="I119" s="29" t="s">
        <v>31</v>
      </c>
      <c r="J119" s="33" t="str">
        <f>E24</f>
        <v xml:space="preserve"> </v>
      </c>
      <c r="K119" s="35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" customHeight="1">
      <c r="A120" s="35"/>
      <c r="B120" s="36"/>
      <c r="C120" s="35"/>
      <c r="D120" s="35"/>
      <c r="E120" s="35"/>
      <c r="F120" s="35"/>
      <c r="G120" s="35"/>
      <c r="H120" s="35"/>
      <c r="I120" s="35"/>
      <c r="J120" s="35"/>
      <c r="K120" s="35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45"/>
      <c r="B121" s="146"/>
      <c r="C121" s="147" t="s">
        <v>104</v>
      </c>
      <c r="D121" s="148" t="s">
        <v>58</v>
      </c>
      <c r="E121" s="148" t="s">
        <v>54</v>
      </c>
      <c r="F121" s="148" t="s">
        <v>55</v>
      </c>
      <c r="G121" s="148" t="s">
        <v>105</v>
      </c>
      <c r="H121" s="148" t="s">
        <v>106</v>
      </c>
      <c r="I121" s="148" t="s">
        <v>107</v>
      </c>
      <c r="J121" s="149" t="s">
        <v>94</v>
      </c>
      <c r="K121" s="150" t="s">
        <v>108</v>
      </c>
      <c r="L121" s="151"/>
      <c r="M121" s="83" t="s">
        <v>1</v>
      </c>
      <c r="N121" s="84" t="s">
        <v>37</v>
      </c>
      <c r="O121" s="84" t="s">
        <v>109</v>
      </c>
      <c r="P121" s="84" t="s">
        <v>110</v>
      </c>
      <c r="Q121" s="84" t="s">
        <v>111</v>
      </c>
      <c r="R121" s="84" t="s">
        <v>112</v>
      </c>
      <c r="S121" s="84" t="s">
        <v>113</v>
      </c>
      <c r="T121" s="85" t="s">
        <v>114</v>
      </c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</row>
    <row r="122" spans="1:63" s="2" customFormat="1" ht="22.8" customHeight="1">
      <c r="A122" s="35"/>
      <c r="B122" s="36"/>
      <c r="C122" s="90" t="s">
        <v>115</v>
      </c>
      <c r="D122" s="35"/>
      <c r="E122" s="35"/>
      <c r="F122" s="35"/>
      <c r="G122" s="35"/>
      <c r="H122" s="35"/>
      <c r="I122" s="35"/>
      <c r="J122" s="152">
        <f>BK122</f>
        <v>0</v>
      </c>
      <c r="K122" s="35"/>
      <c r="L122" s="36"/>
      <c r="M122" s="86"/>
      <c r="N122" s="70"/>
      <c r="O122" s="87"/>
      <c r="P122" s="153">
        <f>P123+P286</f>
        <v>0</v>
      </c>
      <c r="Q122" s="87"/>
      <c r="R122" s="153">
        <f>R123+R286</f>
        <v>0</v>
      </c>
      <c r="S122" s="87"/>
      <c r="T122" s="154">
        <f>T123+T286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6" t="s">
        <v>72</v>
      </c>
      <c r="AU122" s="16" t="s">
        <v>96</v>
      </c>
      <c r="BK122" s="155">
        <f>BK123+BK286</f>
        <v>0</v>
      </c>
    </row>
    <row r="123" spans="1:63" s="12" customFormat="1" ht="25.9" customHeight="1">
      <c r="A123" s="12"/>
      <c r="B123" s="156"/>
      <c r="C123" s="12"/>
      <c r="D123" s="157" t="s">
        <v>72</v>
      </c>
      <c r="E123" s="158" t="s">
        <v>116</v>
      </c>
      <c r="F123" s="158" t="s">
        <v>117</v>
      </c>
      <c r="G123" s="12"/>
      <c r="H123" s="12"/>
      <c r="I123" s="159"/>
      <c r="J123" s="160">
        <f>BK123</f>
        <v>0</v>
      </c>
      <c r="K123" s="12"/>
      <c r="L123" s="156"/>
      <c r="M123" s="161"/>
      <c r="N123" s="162"/>
      <c r="O123" s="162"/>
      <c r="P123" s="163">
        <f>P124+P191+P199+P238</f>
        <v>0</v>
      </c>
      <c r="Q123" s="162"/>
      <c r="R123" s="163">
        <f>R124+R191+R199+R238</f>
        <v>0</v>
      </c>
      <c r="S123" s="162"/>
      <c r="T123" s="164">
        <f>T124+T191+T199+T238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7" t="s">
        <v>81</v>
      </c>
      <c r="AT123" s="165" t="s">
        <v>72</v>
      </c>
      <c r="AU123" s="165" t="s">
        <v>73</v>
      </c>
      <c r="AY123" s="157" t="s">
        <v>118</v>
      </c>
      <c r="BK123" s="166">
        <f>BK124+BK191+BK199+BK238</f>
        <v>0</v>
      </c>
    </row>
    <row r="124" spans="1:63" s="12" customFormat="1" ht="22.8" customHeight="1">
      <c r="A124" s="12"/>
      <c r="B124" s="156"/>
      <c r="C124" s="12"/>
      <c r="D124" s="157" t="s">
        <v>72</v>
      </c>
      <c r="E124" s="167" t="s">
        <v>81</v>
      </c>
      <c r="F124" s="167" t="s">
        <v>119</v>
      </c>
      <c r="G124" s="12"/>
      <c r="H124" s="12"/>
      <c r="I124" s="159"/>
      <c r="J124" s="168">
        <f>BK124</f>
        <v>0</v>
      </c>
      <c r="K124" s="12"/>
      <c r="L124" s="156"/>
      <c r="M124" s="161"/>
      <c r="N124" s="162"/>
      <c r="O124" s="162"/>
      <c r="P124" s="163">
        <f>SUM(P125:P190)</f>
        <v>0</v>
      </c>
      <c r="Q124" s="162"/>
      <c r="R124" s="163">
        <f>SUM(R125:R190)</f>
        <v>0</v>
      </c>
      <c r="S124" s="162"/>
      <c r="T124" s="164">
        <f>SUM(T125:T190)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7" t="s">
        <v>81</v>
      </c>
      <c r="AT124" s="165" t="s">
        <v>72</v>
      </c>
      <c r="AU124" s="165" t="s">
        <v>81</v>
      </c>
      <c r="AY124" s="157" t="s">
        <v>118</v>
      </c>
      <c r="BK124" s="166">
        <f>SUM(BK125:BK190)</f>
        <v>0</v>
      </c>
    </row>
    <row r="125" spans="1:65" s="2" customFormat="1" ht="16.5" customHeight="1">
      <c r="A125" s="35"/>
      <c r="B125" s="169"/>
      <c r="C125" s="170" t="s">
        <v>81</v>
      </c>
      <c r="D125" s="170" t="s">
        <v>120</v>
      </c>
      <c r="E125" s="171" t="s">
        <v>121</v>
      </c>
      <c r="F125" s="172" t="s">
        <v>122</v>
      </c>
      <c r="G125" s="173" t="s">
        <v>123</v>
      </c>
      <c r="H125" s="174">
        <v>699.2</v>
      </c>
      <c r="I125" s="175"/>
      <c r="J125" s="176">
        <f>ROUND(I125*H125,2)</f>
        <v>0</v>
      </c>
      <c r="K125" s="177"/>
      <c r="L125" s="36"/>
      <c r="M125" s="178" t="s">
        <v>1</v>
      </c>
      <c r="N125" s="179" t="s">
        <v>38</v>
      </c>
      <c r="O125" s="74"/>
      <c r="P125" s="180">
        <f>O125*H125</f>
        <v>0</v>
      </c>
      <c r="Q125" s="180">
        <v>0</v>
      </c>
      <c r="R125" s="180">
        <f>Q125*H125</f>
        <v>0</v>
      </c>
      <c r="S125" s="180">
        <v>0</v>
      </c>
      <c r="T125" s="181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2" t="s">
        <v>124</v>
      </c>
      <c r="AT125" s="182" t="s">
        <v>120</v>
      </c>
      <c r="AU125" s="182" t="s">
        <v>83</v>
      </c>
      <c r="AY125" s="16" t="s">
        <v>118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6" t="s">
        <v>81</v>
      </c>
      <c r="BK125" s="183">
        <f>ROUND(I125*H125,2)</f>
        <v>0</v>
      </c>
      <c r="BL125" s="16" t="s">
        <v>124</v>
      </c>
      <c r="BM125" s="182" t="s">
        <v>125</v>
      </c>
    </row>
    <row r="126" spans="1:47" s="2" customFormat="1" ht="12">
      <c r="A126" s="35"/>
      <c r="B126" s="36"/>
      <c r="C126" s="35"/>
      <c r="D126" s="184" t="s">
        <v>126</v>
      </c>
      <c r="E126" s="35"/>
      <c r="F126" s="185" t="s">
        <v>122</v>
      </c>
      <c r="G126" s="35"/>
      <c r="H126" s="35"/>
      <c r="I126" s="186"/>
      <c r="J126" s="35"/>
      <c r="K126" s="35"/>
      <c r="L126" s="36"/>
      <c r="M126" s="187"/>
      <c r="N126" s="188"/>
      <c r="O126" s="74"/>
      <c r="P126" s="74"/>
      <c r="Q126" s="74"/>
      <c r="R126" s="74"/>
      <c r="S126" s="74"/>
      <c r="T126" s="7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6" t="s">
        <v>126</v>
      </c>
      <c r="AU126" s="16" t="s">
        <v>83</v>
      </c>
    </row>
    <row r="127" spans="1:47" s="2" customFormat="1" ht="12">
      <c r="A127" s="35"/>
      <c r="B127" s="36"/>
      <c r="C127" s="35"/>
      <c r="D127" s="184" t="s">
        <v>127</v>
      </c>
      <c r="E127" s="35"/>
      <c r="F127" s="189" t="s">
        <v>128</v>
      </c>
      <c r="G127" s="35"/>
      <c r="H127" s="35"/>
      <c r="I127" s="186"/>
      <c r="J127" s="35"/>
      <c r="K127" s="35"/>
      <c r="L127" s="36"/>
      <c r="M127" s="187"/>
      <c r="N127" s="188"/>
      <c r="O127" s="74"/>
      <c r="P127" s="74"/>
      <c r="Q127" s="74"/>
      <c r="R127" s="74"/>
      <c r="S127" s="74"/>
      <c r="T127" s="7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6" t="s">
        <v>127</v>
      </c>
      <c r="AU127" s="16" t="s">
        <v>83</v>
      </c>
    </row>
    <row r="128" spans="1:51" s="13" customFormat="1" ht="12">
      <c r="A128" s="13"/>
      <c r="B128" s="190"/>
      <c r="C128" s="13"/>
      <c r="D128" s="184" t="s">
        <v>129</v>
      </c>
      <c r="E128" s="191" t="s">
        <v>1</v>
      </c>
      <c r="F128" s="192" t="s">
        <v>130</v>
      </c>
      <c r="G128" s="13"/>
      <c r="H128" s="193">
        <v>699.2</v>
      </c>
      <c r="I128" s="194"/>
      <c r="J128" s="13"/>
      <c r="K128" s="13"/>
      <c r="L128" s="190"/>
      <c r="M128" s="195"/>
      <c r="N128" s="196"/>
      <c r="O128" s="196"/>
      <c r="P128" s="196"/>
      <c r="Q128" s="196"/>
      <c r="R128" s="196"/>
      <c r="S128" s="196"/>
      <c r="T128" s="19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91" t="s">
        <v>129</v>
      </c>
      <c r="AU128" s="191" t="s">
        <v>83</v>
      </c>
      <c r="AV128" s="13" t="s">
        <v>83</v>
      </c>
      <c r="AW128" s="13" t="s">
        <v>30</v>
      </c>
      <c r="AX128" s="13" t="s">
        <v>81</v>
      </c>
      <c r="AY128" s="191" t="s">
        <v>118</v>
      </c>
    </row>
    <row r="129" spans="1:65" s="2" customFormat="1" ht="21.75" customHeight="1">
      <c r="A129" s="35"/>
      <c r="B129" s="169"/>
      <c r="C129" s="170" t="s">
        <v>83</v>
      </c>
      <c r="D129" s="170" t="s">
        <v>120</v>
      </c>
      <c r="E129" s="171" t="s">
        <v>131</v>
      </c>
      <c r="F129" s="172" t="s">
        <v>132</v>
      </c>
      <c r="G129" s="173" t="s">
        <v>133</v>
      </c>
      <c r="H129" s="174">
        <v>958.48</v>
      </c>
      <c r="I129" s="175"/>
      <c r="J129" s="176">
        <f>ROUND(I129*H129,2)</f>
        <v>0</v>
      </c>
      <c r="K129" s="177"/>
      <c r="L129" s="36"/>
      <c r="M129" s="178" t="s">
        <v>1</v>
      </c>
      <c r="N129" s="179" t="s">
        <v>38</v>
      </c>
      <c r="O129" s="74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2" t="s">
        <v>124</v>
      </c>
      <c r="AT129" s="182" t="s">
        <v>120</v>
      </c>
      <c r="AU129" s="182" t="s">
        <v>83</v>
      </c>
      <c r="AY129" s="16" t="s">
        <v>118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6" t="s">
        <v>81</v>
      </c>
      <c r="BK129" s="183">
        <f>ROUND(I129*H129,2)</f>
        <v>0</v>
      </c>
      <c r="BL129" s="16" t="s">
        <v>124</v>
      </c>
      <c r="BM129" s="182" t="s">
        <v>134</v>
      </c>
    </row>
    <row r="130" spans="1:47" s="2" customFormat="1" ht="12">
      <c r="A130" s="35"/>
      <c r="B130" s="36"/>
      <c r="C130" s="35"/>
      <c r="D130" s="184" t="s">
        <v>126</v>
      </c>
      <c r="E130" s="35"/>
      <c r="F130" s="185" t="s">
        <v>135</v>
      </c>
      <c r="G130" s="35"/>
      <c r="H130" s="35"/>
      <c r="I130" s="186"/>
      <c r="J130" s="35"/>
      <c r="K130" s="35"/>
      <c r="L130" s="36"/>
      <c r="M130" s="187"/>
      <c r="N130" s="188"/>
      <c r="O130" s="74"/>
      <c r="P130" s="74"/>
      <c r="Q130" s="74"/>
      <c r="R130" s="74"/>
      <c r="S130" s="74"/>
      <c r="T130" s="7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6" t="s">
        <v>126</v>
      </c>
      <c r="AU130" s="16" t="s">
        <v>83</v>
      </c>
    </row>
    <row r="131" spans="1:47" s="2" customFormat="1" ht="12">
      <c r="A131" s="35"/>
      <c r="B131" s="36"/>
      <c r="C131" s="35"/>
      <c r="D131" s="184" t="s">
        <v>127</v>
      </c>
      <c r="E131" s="35"/>
      <c r="F131" s="189" t="s">
        <v>136</v>
      </c>
      <c r="G131" s="35"/>
      <c r="H131" s="35"/>
      <c r="I131" s="186"/>
      <c r="J131" s="35"/>
      <c r="K131" s="35"/>
      <c r="L131" s="36"/>
      <c r="M131" s="187"/>
      <c r="N131" s="188"/>
      <c r="O131" s="74"/>
      <c r="P131" s="74"/>
      <c r="Q131" s="74"/>
      <c r="R131" s="74"/>
      <c r="S131" s="74"/>
      <c r="T131" s="7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6" t="s">
        <v>127</v>
      </c>
      <c r="AU131" s="16" t="s">
        <v>83</v>
      </c>
    </row>
    <row r="132" spans="1:51" s="13" customFormat="1" ht="12">
      <c r="A132" s="13"/>
      <c r="B132" s="190"/>
      <c r="C132" s="13"/>
      <c r="D132" s="184" t="s">
        <v>129</v>
      </c>
      <c r="E132" s="191" t="s">
        <v>1</v>
      </c>
      <c r="F132" s="192" t="s">
        <v>137</v>
      </c>
      <c r="G132" s="13"/>
      <c r="H132" s="193">
        <v>514.14</v>
      </c>
      <c r="I132" s="194"/>
      <c r="J132" s="13"/>
      <c r="K132" s="13"/>
      <c r="L132" s="190"/>
      <c r="M132" s="195"/>
      <c r="N132" s="196"/>
      <c r="O132" s="196"/>
      <c r="P132" s="196"/>
      <c r="Q132" s="196"/>
      <c r="R132" s="196"/>
      <c r="S132" s="196"/>
      <c r="T132" s="19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1" t="s">
        <v>129</v>
      </c>
      <c r="AU132" s="191" t="s">
        <v>83</v>
      </c>
      <c r="AV132" s="13" t="s">
        <v>83</v>
      </c>
      <c r="AW132" s="13" t="s">
        <v>30</v>
      </c>
      <c r="AX132" s="13" t="s">
        <v>73</v>
      </c>
      <c r="AY132" s="191" t="s">
        <v>118</v>
      </c>
    </row>
    <row r="133" spans="1:51" s="13" customFormat="1" ht="12">
      <c r="A133" s="13"/>
      <c r="B133" s="190"/>
      <c r="C133" s="13"/>
      <c r="D133" s="184" t="s">
        <v>129</v>
      </c>
      <c r="E133" s="191" t="s">
        <v>1</v>
      </c>
      <c r="F133" s="192" t="s">
        <v>138</v>
      </c>
      <c r="G133" s="13"/>
      <c r="H133" s="193">
        <v>163.6</v>
      </c>
      <c r="I133" s="194"/>
      <c r="J133" s="13"/>
      <c r="K133" s="13"/>
      <c r="L133" s="190"/>
      <c r="M133" s="195"/>
      <c r="N133" s="196"/>
      <c r="O133" s="196"/>
      <c r="P133" s="196"/>
      <c r="Q133" s="196"/>
      <c r="R133" s="196"/>
      <c r="S133" s="196"/>
      <c r="T133" s="19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1" t="s">
        <v>129</v>
      </c>
      <c r="AU133" s="191" t="s">
        <v>83</v>
      </c>
      <c r="AV133" s="13" t="s">
        <v>83</v>
      </c>
      <c r="AW133" s="13" t="s">
        <v>30</v>
      </c>
      <c r="AX133" s="13" t="s">
        <v>73</v>
      </c>
      <c r="AY133" s="191" t="s">
        <v>118</v>
      </c>
    </row>
    <row r="134" spans="1:51" s="13" customFormat="1" ht="12">
      <c r="A134" s="13"/>
      <c r="B134" s="190"/>
      <c r="C134" s="13"/>
      <c r="D134" s="184" t="s">
        <v>129</v>
      </c>
      <c r="E134" s="191" t="s">
        <v>1</v>
      </c>
      <c r="F134" s="192" t="s">
        <v>139</v>
      </c>
      <c r="G134" s="13"/>
      <c r="H134" s="193">
        <v>266.7</v>
      </c>
      <c r="I134" s="194"/>
      <c r="J134" s="13"/>
      <c r="K134" s="13"/>
      <c r="L134" s="190"/>
      <c r="M134" s="195"/>
      <c r="N134" s="196"/>
      <c r="O134" s="196"/>
      <c r="P134" s="196"/>
      <c r="Q134" s="196"/>
      <c r="R134" s="196"/>
      <c r="S134" s="196"/>
      <c r="T134" s="19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1" t="s">
        <v>129</v>
      </c>
      <c r="AU134" s="191" t="s">
        <v>83</v>
      </c>
      <c r="AV134" s="13" t="s">
        <v>83</v>
      </c>
      <c r="AW134" s="13" t="s">
        <v>30</v>
      </c>
      <c r="AX134" s="13" t="s">
        <v>73</v>
      </c>
      <c r="AY134" s="191" t="s">
        <v>118</v>
      </c>
    </row>
    <row r="135" spans="1:51" s="13" customFormat="1" ht="12">
      <c r="A135" s="13"/>
      <c r="B135" s="190"/>
      <c r="C135" s="13"/>
      <c r="D135" s="184" t="s">
        <v>129</v>
      </c>
      <c r="E135" s="191" t="s">
        <v>1</v>
      </c>
      <c r="F135" s="192" t="s">
        <v>140</v>
      </c>
      <c r="G135" s="13"/>
      <c r="H135" s="193">
        <v>14.04</v>
      </c>
      <c r="I135" s="194"/>
      <c r="J135" s="13"/>
      <c r="K135" s="13"/>
      <c r="L135" s="190"/>
      <c r="M135" s="195"/>
      <c r="N135" s="196"/>
      <c r="O135" s="196"/>
      <c r="P135" s="196"/>
      <c r="Q135" s="196"/>
      <c r="R135" s="196"/>
      <c r="S135" s="196"/>
      <c r="T135" s="19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1" t="s">
        <v>129</v>
      </c>
      <c r="AU135" s="191" t="s">
        <v>83</v>
      </c>
      <c r="AV135" s="13" t="s">
        <v>83</v>
      </c>
      <c r="AW135" s="13" t="s">
        <v>30</v>
      </c>
      <c r="AX135" s="13" t="s">
        <v>73</v>
      </c>
      <c r="AY135" s="191" t="s">
        <v>118</v>
      </c>
    </row>
    <row r="136" spans="1:65" s="2" customFormat="1" ht="21.75" customHeight="1">
      <c r="A136" s="35"/>
      <c r="B136" s="169"/>
      <c r="C136" s="170" t="s">
        <v>141</v>
      </c>
      <c r="D136" s="170" t="s">
        <v>120</v>
      </c>
      <c r="E136" s="171" t="s">
        <v>142</v>
      </c>
      <c r="F136" s="172" t="s">
        <v>132</v>
      </c>
      <c r="G136" s="173" t="s">
        <v>133</v>
      </c>
      <c r="H136" s="174">
        <v>411.84</v>
      </c>
      <c r="I136" s="175"/>
      <c r="J136" s="176">
        <f>ROUND(I136*H136,2)</f>
        <v>0</v>
      </c>
      <c r="K136" s="177"/>
      <c r="L136" s="36"/>
      <c r="M136" s="178" t="s">
        <v>1</v>
      </c>
      <c r="N136" s="179" t="s">
        <v>38</v>
      </c>
      <c r="O136" s="74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2" t="s">
        <v>124</v>
      </c>
      <c r="AT136" s="182" t="s">
        <v>120</v>
      </c>
      <c r="AU136" s="182" t="s">
        <v>83</v>
      </c>
      <c r="AY136" s="16" t="s">
        <v>118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6" t="s">
        <v>81</v>
      </c>
      <c r="BK136" s="183">
        <f>ROUND(I136*H136,2)</f>
        <v>0</v>
      </c>
      <c r="BL136" s="16" t="s">
        <v>124</v>
      </c>
      <c r="BM136" s="182" t="s">
        <v>143</v>
      </c>
    </row>
    <row r="137" spans="1:47" s="2" customFormat="1" ht="12">
      <c r="A137" s="35"/>
      <c r="B137" s="36"/>
      <c r="C137" s="35"/>
      <c r="D137" s="184" t="s">
        <v>126</v>
      </c>
      <c r="E137" s="35"/>
      <c r="F137" s="185" t="s">
        <v>144</v>
      </c>
      <c r="G137" s="35"/>
      <c r="H137" s="35"/>
      <c r="I137" s="186"/>
      <c r="J137" s="35"/>
      <c r="K137" s="35"/>
      <c r="L137" s="36"/>
      <c r="M137" s="187"/>
      <c r="N137" s="188"/>
      <c r="O137" s="74"/>
      <c r="P137" s="74"/>
      <c r="Q137" s="74"/>
      <c r="R137" s="74"/>
      <c r="S137" s="74"/>
      <c r="T137" s="7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6" t="s">
        <v>126</v>
      </c>
      <c r="AU137" s="16" t="s">
        <v>83</v>
      </c>
    </row>
    <row r="138" spans="1:47" s="2" customFormat="1" ht="12">
      <c r="A138" s="35"/>
      <c r="B138" s="36"/>
      <c r="C138" s="35"/>
      <c r="D138" s="184" t="s">
        <v>127</v>
      </c>
      <c r="E138" s="35"/>
      <c r="F138" s="189" t="s">
        <v>136</v>
      </c>
      <c r="G138" s="35"/>
      <c r="H138" s="35"/>
      <c r="I138" s="186"/>
      <c r="J138" s="35"/>
      <c r="K138" s="35"/>
      <c r="L138" s="36"/>
      <c r="M138" s="187"/>
      <c r="N138" s="188"/>
      <c r="O138" s="74"/>
      <c r="P138" s="74"/>
      <c r="Q138" s="74"/>
      <c r="R138" s="74"/>
      <c r="S138" s="74"/>
      <c r="T138" s="7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6" t="s">
        <v>127</v>
      </c>
      <c r="AU138" s="16" t="s">
        <v>83</v>
      </c>
    </row>
    <row r="139" spans="1:51" s="13" customFormat="1" ht="12">
      <c r="A139" s="13"/>
      <c r="B139" s="190"/>
      <c r="C139" s="13"/>
      <c r="D139" s="184" t="s">
        <v>129</v>
      </c>
      <c r="E139" s="191" t="s">
        <v>1</v>
      </c>
      <c r="F139" s="192" t="s">
        <v>145</v>
      </c>
      <c r="G139" s="13"/>
      <c r="H139" s="193">
        <v>245.4</v>
      </c>
      <c r="I139" s="194"/>
      <c r="J139" s="13"/>
      <c r="K139" s="13"/>
      <c r="L139" s="190"/>
      <c r="M139" s="195"/>
      <c r="N139" s="196"/>
      <c r="O139" s="196"/>
      <c r="P139" s="196"/>
      <c r="Q139" s="196"/>
      <c r="R139" s="196"/>
      <c r="S139" s="196"/>
      <c r="T139" s="19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1" t="s">
        <v>129</v>
      </c>
      <c r="AU139" s="191" t="s">
        <v>83</v>
      </c>
      <c r="AV139" s="13" t="s">
        <v>83</v>
      </c>
      <c r="AW139" s="13" t="s">
        <v>30</v>
      </c>
      <c r="AX139" s="13" t="s">
        <v>73</v>
      </c>
      <c r="AY139" s="191" t="s">
        <v>118</v>
      </c>
    </row>
    <row r="140" spans="1:51" s="13" customFormat="1" ht="12">
      <c r="A140" s="13"/>
      <c r="B140" s="190"/>
      <c r="C140" s="13"/>
      <c r="D140" s="184" t="s">
        <v>129</v>
      </c>
      <c r="E140" s="191" t="s">
        <v>1</v>
      </c>
      <c r="F140" s="192" t="s">
        <v>146</v>
      </c>
      <c r="G140" s="13"/>
      <c r="H140" s="193">
        <v>152.4</v>
      </c>
      <c r="I140" s="194"/>
      <c r="J140" s="13"/>
      <c r="K140" s="13"/>
      <c r="L140" s="190"/>
      <c r="M140" s="195"/>
      <c r="N140" s="196"/>
      <c r="O140" s="196"/>
      <c r="P140" s="196"/>
      <c r="Q140" s="196"/>
      <c r="R140" s="196"/>
      <c r="S140" s="196"/>
      <c r="T140" s="19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1" t="s">
        <v>129</v>
      </c>
      <c r="AU140" s="191" t="s">
        <v>83</v>
      </c>
      <c r="AV140" s="13" t="s">
        <v>83</v>
      </c>
      <c r="AW140" s="13" t="s">
        <v>30</v>
      </c>
      <c r="AX140" s="13" t="s">
        <v>73</v>
      </c>
      <c r="AY140" s="191" t="s">
        <v>118</v>
      </c>
    </row>
    <row r="141" spans="1:51" s="13" customFormat="1" ht="12">
      <c r="A141" s="13"/>
      <c r="B141" s="190"/>
      <c r="C141" s="13"/>
      <c r="D141" s="184" t="s">
        <v>129</v>
      </c>
      <c r="E141" s="191" t="s">
        <v>1</v>
      </c>
      <c r="F141" s="192" t="s">
        <v>140</v>
      </c>
      <c r="G141" s="13"/>
      <c r="H141" s="193">
        <v>14.04</v>
      </c>
      <c r="I141" s="194"/>
      <c r="J141" s="13"/>
      <c r="K141" s="13"/>
      <c r="L141" s="190"/>
      <c r="M141" s="195"/>
      <c r="N141" s="196"/>
      <c r="O141" s="196"/>
      <c r="P141" s="196"/>
      <c r="Q141" s="196"/>
      <c r="R141" s="196"/>
      <c r="S141" s="196"/>
      <c r="T141" s="19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1" t="s">
        <v>129</v>
      </c>
      <c r="AU141" s="191" t="s">
        <v>83</v>
      </c>
      <c r="AV141" s="13" t="s">
        <v>83</v>
      </c>
      <c r="AW141" s="13" t="s">
        <v>30</v>
      </c>
      <c r="AX141" s="13" t="s">
        <v>73</v>
      </c>
      <c r="AY141" s="191" t="s">
        <v>118</v>
      </c>
    </row>
    <row r="142" spans="1:65" s="2" customFormat="1" ht="21.75" customHeight="1">
      <c r="A142" s="35"/>
      <c r="B142" s="169"/>
      <c r="C142" s="170" t="s">
        <v>124</v>
      </c>
      <c r="D142" s="170" t="s">
        <v>120</v>
      </c>
      <c r="E142" s="171" t="s">
        <v>147</v>
      </c>
      <c r="F142" s="172" t="s">
        <v>148</v>
      </c>
      <c r="G142" s="173" t="s">
        <v>149</v>
      </c>
      <c r="H142" s="174">
        <v>33.5</v>
      </c>
      <c r="I142" s="175"/>
      <c r="J142" s="176">
        <f>ROUND(I142*H142,2)</f>
        <v>0</v>
      </c>
      <c r="K142" s="177"/>
      <c r="L142" s="36"/>
      <c r="M142" s="178" t="s">
        <v>1</v>
      </c>
      <c r="N142" s="179" t="s">
        <v>38</v>
      </c>
      <c r="O142" s="74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2" t="s">
        <v>124</v>
      </c>
      <c r="AT142" s="182" t="s">
        <v>120</v>
      </c>
      <c r="AU142" s="182" t="s">
        <v>83</v>
      </c>
      <c r="AY142" s="16" t="s">
        <v>118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6" t="s">
        <v>81</v>
      </c>
      <c r="BK142" s="183">
        <f>ROUND(I142*H142,2)</f>
        <v>0</v>
      </c>
      <c r="BL142" s="16" t="s">
        <v>124</v>
      </c>
      <c r="BM142" s="182" t="s">
        <v>150</v>
      </c>
    </row>
    <row r="143" spans="1:47" s="2" customFormat="1" ht="12">
      <c r="A143" s="35"/>
      <c r="B143" s="36"/>
      <c r="C143" s="35"/>
      <c r="D143" s="184" t="s">
        <v>126</v>
      </c>
      <c r="E143" s="35"/>
      <c r="F143" s="185" t="s">
        <v>148</v>
      </c>
      <c r="G143" s="35"/>
      <c r="H143" s="35"/>
      <c r="I143" s="186"/>
      <c r="J143" s="35"/>
      <c r="K143" s="35"/>
      <c r="L143" s="36"/>
      <c r="M143" s="187"/>
      <c r="N143" s="188"/>
      <c r="O143" s="74"/>
      <c r="P143" s="74"/>
      <c r="Q143" s="74"/>
      <c r="R143" s="74"/>
      <c r="S143" s="74"/>
      <c r="T143" s="7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6" t="s">
        <v>126</v>
      </c>
      <c r="AU143" s="16" t="s">
        <v>83</v>
      </c>
    </row>
    <row r="144" spans="1:47" s="2" customFormat="1" ht="12">
      <c r="A144" s="35"/>
      <c r="B144" s="36"/>
      <c r="C144" s="35"/>
      <c r="D144" s="184" t="s">
        <v>127</v>
      </c>
      <c r="E144" s="35"/>
      <c r="F144" s="189" t="s">
        <v>151</v>
      </c>
      <c r="G144" s="35"/>
      <c r="H144" s="35"/>
      <c r="I144" s="186"/>
      <c r="J144" s="35"/>
      <c r="K144" s="35"/>
      <c r="L144" s="36"/>
      <c r="M144" s="187"/>
      <c r="N144" s="188"/>
      <c r="O144" s="74"/>
      <c r="P144" s="74"/>
      <c r="Q144" s="74"/>
      <c r="R144" s="74"/>
      <c r="S144" s="74"/>
      <c r="T144" s="7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6" t="s">
        <v>127</v>
      </c>
      <c r="AU144" s="16" t="s">
        <v>83</v>
      </c>
    </row>
    <row r="145" spans="1:51" s="13" customFormat="1" ht="12">
      <c r="A145" s="13"/>
      <c r="B145" s="190"/>
      <c r="C145" s="13"/>
      <c r="D145" s="184" t="s">
        <v>129</v>
      </c>
      <c r="E145" s="191" t="s">
        <v>1</v>
      </c>
      <c r="F145" s="192" t="s">
        <v>152</v>
      </c>
      <c r="G145" s="13"/>
      <c r="H145" s="193">
        <v>33.5</v>
      </c>
      <c r="I145" s="194"/>
      <c r="J145" s="13"/>
      <c r="K145" s="13"/>
      <c r="L145" s="190"/>
      <c r="M145" s="195"/>
      <c r="N145" s="196"/>
      <c r="O145" s="196"/>
      <c r="P145" s="196"/>
      <c r="Q145" s="196"/>
      <c r="R145" s="196"/>
      <c r="S145" s="196"/>
      <c r="T145" s="19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1" t="s">
        <v>129</v>
      </c>
      <c r="AU145" s="191" t="s">
        <v>83</v>
      </c>
      <c r="AV145" s="13" t="s">
        <v>83</v>
      </c>
      <c r="AW145" s="13" t="s">
        <v>30</v>
      </c>
      <c r="AX145" s="13" t="s">
        <v>81</v>
      </c>
      <c r="AY145" s="191" t="s">
        <v>118</v>
      </c>
    </row>
    <row r="146" spans="1:65" s="2" customFormat="1" ht="21.75" customHeight="1">
      <c r="A146" s="35"/>
      <c r="B146" s="169"/>
      <c r="C146" s="170" t="s">
        <v>153</v>
      </c>
      <c r="D146" s="170" t="s">
        <v>120</v>
      </c>
      <c r="E146" s="171" t="s">
        <v>154</v>
      </c>
      <c r="F146" s="172" t="s">
        <v>155</v>
      </c>
      <c r="G146" s="173" t="s">
        <v>133</v>
      </c>
      <c r="H146" s="174">
        <v>1838.46</v>
      </c>
      <c r="I146" s="175"/>
      <c r="J146" s="176">
        <f>ROUND(I146*H146,2)</f>
        <v>0</v>
      </c>
      <c r="K146" s="177"/>
      <c r="L146" s="36"/>
      <c r="M146" s="178" t="s">
        <v>1</v>
      </c>
      <c r="N146" s="179" t="s">
        <v>38</v>
      </c>
      <c r="O146" s="74"/>
      <c r="P146" s="180">
        <f>O146*H146</f>
        <v>0</v>
      </c>
      <c r="Q146" s="180">
        <v>0</v>
      </c>
      <c r="R146" s="180">
        <f>Q146*H146</f>
        <v>0</v>
      </c>
      <c r="S146" s="180">
        <v>0</v>
      </c>
      <c r="T146" s="181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2" t="s">
        <v>124</v>
      </c>
      <c r="AT146" s="182" t="s">
        <v>120</v>
      </c>
      <c r="AU146" s="182" t="s">
        <v>83</v>
      </c>
      <c r="AY146" s="16" t="s">
        <v>118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16" t="s">
        <v>81</v>
      </c>
      <c r="BK146" s="183">
        <f>ROUND(I146*H146,2)</f>
        <v>0</v>
      </c>
      <c r="BL146" s="16" t="s">
        <v>124</v>
      </c>
      <c r="BM146" s="182" t="s">
        <v>156</v>
      </c>
    </row>
    <row r="147" spans="1:47" s="2" customFormat="1" ht="12">
      <c r="A147" s="35"/>
      <c r="B147" s="36"/>
      <c r="C147" s="35"/>
      <c r="D147" s="184" t="s">
        <v>126</v>
      </c>
      <c r="E147" s="35"/>
      <c r="F147" s="185" t="s">
        <v>155</v>
      </c>
      <c r="G147" s="35"/>
      <c r="H147" s="35"/>
      <c r="I147" s="186"/>
      <c r="J147" s="35"/>
      <c r="K147" s="35"/>
      <c r="L147" s="36"/>
      <c r="M147" s="187"/>
      <c r="N147" s="188"/>
      <c r="O147" s="74"/>
      <c r="P147" s="74"/>
      <c r="Q147" s="74"/>
      <c r="R147" s="74"/>
      <c r="S147" s="74"/>
      <c r="T147" s="7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6" t="s">
        <v>126</v>
      </c>
      <c r="AU147" s="16" t="s">
        <v>83</v>
      </c>
    </row>
    <row r="148" spans="1:47" s="2" customFormat="1" ht="12">
      <c r="A148" s="35"/>
      <c r="B148" s="36"/>
      <c r="C148" s="35"/>
      <c r="D148" s="184" t="s">
        <v>127</v>
      </c>
      <c r="E148" s="35"/>
      <c r="F148" s="189" t="s">
        <v>157</v>
      </c>
      <c r="G148" s="35"/>
      <c r="H148" s="35"/>
      <c r="I148" s="186"/>
      <c r="J148" s="35"/>
      <c r="K148" s="35"/>
      <c r="L148" s="36"/>
      <c r="M148" s="187"/>
      <c r="N148" s="188"/>
      <c r="O148" s="74"/>
      <c r="P148" s="74"/>
      <c r="Q148" s="74"/>
      <c r="R148" s="74"/>
      <c r="S148" s="74"/>
      <c r="T148" s="7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6" t="s">
        <v>127</v>
      </c>
      <c r="AU148" s="16" t="s">
        <v>83</v>
      </c>
    </row>
    <row r="149" spans="1:51" s="13" customFormat="1" ht="12">
      <c r="A149" s="13"/>
      <c r="B149" s="190"/>
      <c r="C149" s="13"/>
      <c r="D149" s="184" t="s">
        <v>129</v>
      </c>
      <c r="E149" s="191" t="s">
        <v>1</v>
      </c>
      <c r="F149" s="192" t="s">
        <v>158</v>
      </c>
      <c r="G149" s="13"/>
      <c r="H149" s="193">
        <v>105</v>
      </c>
      <c r="I149" s="194"/>
      <c r="J149" s="13"/>
      <c r="K149" s="13"/>
      <c r="L149" s="190"/>
      <c r="M149" s="195"/>
      <c r="N149" s="196"/>
      <c r="O149" s="196"/>
      <c r="P149" s="196"/>
      <c r="Q149" s="196"/>
      <c r="R149" s="196"/>
      <c r="S149" s="196"/>
      <c r="T149" s="19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1" t="s">
        <v>129</v>
      </c>
      <c r="AU149" s="191" t="s">
        <v>83</v>
      </c>
      <c r="AV149" s="13" t="s">
        <v>83</v>
      </c>
      <c r="AW149" s="13" t="s">
        <v>30</v>
      </c>
      <c r="AX149" s="13" t="s">
        <v>73</v>
      </c>
      <c r="AY149" s="191" t="s">
        <v>118</v>
      </c>
    </row>
    <row r="150" spans="1:51" s="13" customFormat="1" ht="12">
      <c r="A150" s="13"/>
      <c r="B150" s="190"/>
      <c r="C150" s="13"/>
      <c r="D150" s="184" t="s">
        <v>129</v>
      </c>
      <c r="E150" s="191" t="s">
        <v>1</v>
      </c>
      <c r="F150" s="192" t="s">
        <v>159</v>
      </c>
      <c r="G150" s="13"/>
      <c r="H150" s="193">
        <v>1484.91</v>
      </c>
      <c r="I150" s="194"/>
      <c r="J150" s="13"/>
      <c r="K150" s="13"/>
      <c r="L150" s="190"/>
      <c r="M150" s="195"/>
      <c r="N150" s="196"/>
      <c r="O150" s="196"/>
      <c r="P150" s="196"/>
      <c r="Q150" s="196"/>
      <c r="R150" s="196"/>
      <c r="S150" s="196"/>
      <c r="T150" s="19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1" t="s">
        <v>129</v>
      </c>
      <c r="AU150" s="191" t="s">
        <v>83</v>
      </c>
      <c r="AV150" s="13" t="s">
        <v>83</v>
      </c>
      <c r="AW150" s="13" t="s">
        <v>30</v>
      </c>
      <c r="AX150" s="13" t="s">
        <v>73</v>
      </c>
      <c r="AY150" s="191" t="s">
        <v>118</v>
      </c>
    </row>
    <row r="151" spans="1:51" s="13" customFormat="1" ht="12">
      <c r="A151" s="13"/>
      <c r="B151" s="190"/>
      <c r="C151" s="13"/>
      <c r="D151" s="184" t="s">
        <v>129</v>
      </c>
      <c r="E151" s="191" t="s">
        <v>1</v>
      </c>
      <c r="F151" s="192" t="s">
        <v>160</v>
      </c>
      <c r="G151" s="13"/>
      <c r="H151" s="193">
        <v>248.55</v>
      </c>
      <c r="I151" s="194"/>
      <c r="J151" s="13"/>
      <c r="K151" s="13"/>
      <c r="L151" s="190"/>
      <c r="M151" s="195"/>
      <c r="N151" s="196"/>
      <c r="O151" s="196"/>
      <c r="P151" s="196"/>
      <c r="Q151" s="196"/>
      <c r="R151" s="196"/>
      <c r="S151" s="196"/>
      <c r="T151" s="19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1" t="s">
        <v>129</v>
      </c>
      <c r="AU151" s="191" t="s">
        <v>83</v>
      </c>
      <c r="AV151" s="13" t="s">
        <v>83</v>
      </c>
      <c r="AW151" s="13" t="s">
        <v>30</v>
      </c>
      <c r="AX151" s="13" t="s">
        <v>73</v>
      </c>
      <c r="AY151" s="191" t="s">
        <v>118</v>
      </c>
    </row>
    <row r="152" spans="1:65" s="2" customFormat="1" ht="16.5" customHeight="1">
      <c r="A152" s="35"/>
      <c r="B152" s="169"/>
      <c r="C152" s="170" t="s">
        <v>161</v>
      </c>
      <c r="D152" s="170" t="s">
        <v>120</v>
      </c>
      <c r="E152" s="171" t="s">
        <v>162</v>
      </c>
      <c r="F152" s="172" t="s">
        <v>163</v>
      </c>
      <c r="G152" s="173" t="s">
        <v>133</v>
      </c>
      <c r="H152" s="174">
        <v>3538.08</v>
      </c>
      <c r="I152" s="175"/>
      <c r="J152" s="176">
        <f>ROUND(I152*H152,2)</f>
        <v>0</v>
      </c>
      <c r="K152" s="177"/>
      <c r="L152" s="36"/>
      <c r="M152" s="178" t="s">
        <v>1</v>
      </c>
      <c r="N152" s="179" t="s">
        <v>38</v>
      </c>
      <c r="O152" s="74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2" t="s">
        <v>124</v>
      </c>
      <c r="AT152" s="182" t="s">
        <v>120</v>
      </c>
      <c r="AU152" s="182" t="s">
        <v>83</v>
      </c>
      <c r="AY152" s="16" t="s">
        <v>118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6" t="s">
        <v>81</v>
      </c>
      <c r="BK152" s="183">
        <f>ROUND(I152*H152,2)</f>
        <v>0</v>
      </c>
      <c r="BL152" s="16" t="s">
        <v>124</v>
      </c>
      <c r="BM152" s="182" t="s">
        <v>164</v>
      </c>
    </row>
    <row r="153" spans="1:47" s="2" customFormat="1" ht="12">
      <c r="A153" s="35"/>
      <c r="B153" s="36"/>
      <c r="C153" s="35"/>
      <c r="D153" s="184" t="s">
        <v>126</v>
      </c>
      <c r="E153" s="35"/>
      <c r="F153" s="185" t="s">
        <v>165</v>
      </c>
      <c r="G153" s="35"/>
      <c r="H153" s="35"/>
      <c r="I153" s="186"/>
      <c r="J153" s="35"/>
      <c r="K153" s="35"/>
      <c r="L153" s="36"/>
      <c r="M153" s="187"/>
      <c r="N153" s="188"/>
      <c r="O153" s="74"/>
      <c r="P153" s="74"/>
      <c r="Q153" s="74"/>
      <c r="R153" s="74"/>
      <c r="S153" s="74"/>
      <c r="T153" s="7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6" t="s">
        <v>126</v>
      </c>
      <c r="AU153" s="16" t="s">
        <v>83</v>
      </c>
    </row>
    <row r="154" spans="1:47" s="2" customFormat="1" ht="12">
      <c r="A154" s="35"/>
      <c r="B154" s="36"/>
      <c r="C154" s="35"/>
      <c r="D154" s="184" t="s">
        <v>127</v>
      </c>
      <c r="E154" s="35"/>
      <c r="F154" s="189" t="s">
        <v>166</v>
      </c>
      <c r="G154" s="35"/>
      <c r="H154" s="35"/>
      <c r="I154" s="186"/>
      <c r="J154" s="35"/>
      <c r="K154" s="35"/>
      <c r="L154" s="36"/>
      <c r="M154" s="187"/>
      <c r="N154" s="188"/>
      <c r="O154" s="74"/>
      <c r="P154" s="74"/>
      <c r="Q154" s="74"/>
      <c r="R154" s="74"/>
      <c r="S154" s="74"/>
      <c r="T154" s="7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6" t="s">
        <v>127</v>
      </c>
      <c r="AU154" s="16" t="s">
        <v>83</v>
      </c>
    </row>
    <row r="155" spans="1:51" s="13" customFormat="1" ht="12">
      <c r="A155" s="13"/>
      <c r="B155" s="190"/>
      <c r="C155" s="13"/>
      <c r="D155" s="184" t="s">
        <v>129</v>
      </c>
      <c r="E155" s="191" t="s">
        <v>1</v>
      </c>
      <c r="F155" s="192" t="s">
        <v>167</v>
      </c>
      <c r="G155" s="13"/>
      <c r="H155" s="193">
        <v>1915.68</v>
      </c>
      <c r="I155" s="194"/>
      <c r="J155" s="13"/>
      <c r="K155" s="13"/>
      <c r="L155" s="190"/>
      <c r="M155" s="195"/>
      <c r="N155" s="196"/>
      <c r="O155" s="196"/>
      <c r="P155" s="196"/>
      <c r="Q155" s="196"/>
      <c r="R155" s="196"/>
      <c r="S155" s="196"/>
      <c r="T155" s="19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1" t="s">
        <v>129</v>
      </c>
      <c r="AU155" s="191" t="s">
        <v>83</v>
      </c>
      <c r="AV155" s="13" t="s">
        <v>83</v>
      </c>
      <c r="AW155" s="13" t="s">
        <v>30</v>
      </c>
      <c r="AX155" s="13" t="s">
        <v>73</v>
      </c>
      <c r="AY155" s="191" t="s">
        <v>118</v>
      </c>
    </row>
    <row r="156" spans="1:51" s="13" customFormat="1" ht="12">
      <c r="A156" s="13"/>
      <c r="B156" s="190"/>
      <c r="C156" s="13"/>
      <c r="D156" s="184" t="s">
        <v>129</v>
      </c>
      <c r="E156" s="191" t="s">
        <v>1</v>
      </c>
      <c r="F156" s="192" t="s">
        <v>168</v>
      </c>
      <c r="G156" s="13"/>
      <c r="H156" s="193">
        <v>1622.4</v>
      </c>
      <c r="I156" s="194"/>
      <c r="J156" s="13"/>
      <c r="K156" s="13"/>
      <c r="L156" s="190"/>
      <c r="M156" s="195"/>
      <c r="N156" s="196"/>
      <c r="O156" s="196"/>
      <c r="P156" s="196"/>
      <c r="Q156" s="196"/>
      <c r="R156" s="196"/>
      <c r="S156" s="196"/>
      <c r="T156" s="19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1" t="s">
        <v>129</v>
      </c>
      <c r="AU156" s="191" t="s">
        <v>83</v>
      </c>
      <c r="AV156" s="13" t="s">
        <v>83</v>
      </c>
      <c r="AW156" s="13" t="s">
        <v>30</v>
      </c>
      <c r="AX156" s="13" t="s">
        <v>73</v>
      </c>
      <c r="AY156" s="191" t="s">
        <v>118</v>
      </c>
    </row>
    <row r="157" spans="1:65" s="2" customFormat="1" ht="21.75" customHeight="1">
      <c r="A157" s="35"/>
      <c r="B157" s="169"/>
      <c r="C157" s="170" t="s">
        <v>169</v>
      </c>
      <c r="D157" s="170" t="s">
        <v>120</v>
      </c>
      <c r="E157" s="171" t="s">
        <v>170</v>
      </c>
      <c r="F157" s="172" t="s">
        <v>171</v>
      </c>
      <c r="G157" s="173" t="s">
        <v>133</v>
      </c>
      <c r="H157" s="174">
        <v>7423.762</v>
      </c>
      <c r="I157" s="175"/>
      <c r="J157" s="176">
        <f>ROUND(I157*H157,2)</f>
        <v>0</v>
      </c>
      <c r="K157" s="177"/>
      <c r="L157" s="36"/>
      <c r="M157" s="178" t="s">
        <v>1</v>
      </c>
      <c r="N157" s="179" t="s">
        <v>38</v>
      </c>
      <c r="O157" s="74"/>
      <c r="P157" s="180">
        <f>O157*H157</f>
        <v>0</v>
      </c>
      <c r="Q157" s="180">
        <v>0</v>
      </c>
      <c r="R157" s="180">
        <f>Q157*H157</f>
        <v>0</v>
      </c>
      <c r="S157" s="180">
        <v>0</v>
      </c>
      <c r="T157" s="181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2" t="s">
        <v>124</v>
      </c>
      <c r="AT157" s="182" t="s">
        <v>120</v>
      </c>
      <c r="AU157" s="182" t="s">
        <v>83</v>
      </c>
      <c r="AY157" s="16" t="s">
        <v>118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16" t="s">
        <v>81</v>
      </c>
      <c r="BK157" s="183">
        <f>ROUND(I157*H157,2)</f>
        <v>0</v>
      </c>
      <c r="BL157" s="16" t="s">
        <v>124</v>
      </c>
      <c r="BM157" s="182" t="s">
        <v>172</v>
      </c>
    </row>
    <row r="158" spans="1:47" s="2" customFormat="1" ht="12">
      <c r="A158" s="35"/>
      <c r="B158" s="36"/>
      <c r="C158" s="35"/>
      <c r="D158" s="184" t="s">
        <v>126</v>
      </c>
      <c r="E158" s="35"/>
      <c r="F158" s="185" t="s">
        <v>173</v>
      </c>
      <c r="G158" s="35"/>
      <c r="H158" s="35"/>
      <c r="I158" s="186"/>
      <c r="J158" s="35"/>
      <c r="K158" s="35"/>
      <c r="L158" s="36"/>
      <c r="M158" s="187"/>
      <c r="N158" s="188"/>
      <c r="O158" s="74"/>
      <c r="P158" s="74"/>
      <c r="Q158" s="74"/>
      <c r="R158" s="74"/>
      <c r="S158" s="74"/>
      <c r="T158" s="7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6" t="s">
        <v>126</v>
      </c>
      <c r="AU158" s="16" t="s">
        <v>83</v>
      </c>
    </row>
    <row r="159" spans="1:47" s="2" customFormat="1" ht="12">
      <c r="A159" s="35"/>
      <c r="B159" s="36"/>
      <c r="C159" s="35"/>
      <c r="D159" s="184" t="s">
        <v>127</v>
      </c>
      <c r="E159" s="35"/>
      <c r="F159" s="189" t="s">
        <v>166</v>
      </c>
      <c r="G159" s="35"/>
      <c r="H159" s="35"/>
      <c r="I159" s="186"/>
      <c r="J159" s="35"/>
      <c r="K159" s="35"/>
      <c r="L159" s="36"/>
      <c r="M159" s="187"/>
      <c r="N159" s="188"/>
      <c r="O159" s="74"/>
      <c r="P159" s="74"/>
      <c r="Q159" s="74"/>
      <c r="R159" s="74"/>
      <c r="S159" s="74"/>
      <c r="T159" s="7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6" t="s">
        <v>127</v>
      </c>
      <c r="AU159" s="16" t="s">
        <v>83</v>
      </c>
    </row>
    <row r="160" spans="1:51" s="13" customFormat="1" ht="12">
      <c r="A160" s="13"/>
      <c r="B160" s="190"/>
      <c r="C160" s="13"/>
      <c r="D160" s="184" t="s">
        <v>129</v>
      </c>
      <c r="E160" s="191" t="s">
        <v>1</v>
      </c>
      <c r="F160" s="192" t="s">
        <v>174</v>
      </c>
      <c r="G160" s="13"/>
      <c r="H160" s="193">
        <v>2474.85</v>
      </c>
      <c r="I160" s="194"/>
      <c r="J160" s="13"/>
      <c r="K160" s="13"/>
      <c r="L160" s="190"/>
      <c r="M160" s="195"/>
      <c r="N160" s="196"/>
      <c r="O160" s="196"/>
      <c r="P160" s="196"/>
      <c r="Q160" s="196"/>
      <c r="R160" s="196"/>
      <c r="S160" s="196"/>
      <c r="T160" s="19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1" t="s">
        <v>129</v>
      </c>
      <c r="AU160" s="191" t="s">
        <v>83</v>
      </c>
      <c r="AV160" s="13" t="s">
        <v>83</v>
      </c>
      <c r="AW160" s="13" t="s">
        <v>30</v>
      </c>
      <c r="AX160" s="13" t="s">
        <v>73</v>
      </c>
      <c r="AY160" s="191" t="s">
        <v>118</v>
      </c>
    </row>
    <row r="161" spans="1:51" s="13" customFormat="1" ht="12">
      <c r="A161" s="13"/>
      <c r="B161" s="190"/>
      <c r="C161" s="13"/>
      <c r="D161" s="184" t="s">
        <v>129</v>
      </c>
      <c r="E161" s="191" t="s">
        <v>1</v>
      </c>
      <c r="F161" s="192" t="s">
        <v>175</v>
      </c>
      <c r="G161" s="13"/>
      <c r="H161" s="193">
        <v>196</v>
      </c>
      <c r="I161" s="194"/>
      <c r="J161" s="13"/>
      <c r="K161" s="13"/>
      <c r="L161" s="190"/>
      <c r="M161" s="195"/>
      <c r="N161" s="196"/>
      <c r="O161" s="196"/>
      <c r="P161" s="196"/>
      <c r="Q161" s="196"/>
      <c r="R161" s="196"/>
      <c r="S161" s="196"/>
      <c r="T161" s="19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1" t="s">
        <v>129</v>
      </c>
      <c r="AU161" s="191" t="s">
        <v>83</v>
      </c>
      <c r="AV161" s="13" t="s">
        <v>83</v>
      </c>
      <c r="AW161" s="13" t="s">
        <v>30</v>
      </c>
      <c r="AX161" s="13" t="s">
        <v>73</v>
      </c>
      <c r="AY161" s="191" t="s">
        <v>118</v>
      </c>
    </row>
    <row r="162" spans="1:51" s="13" customFormat="1" ht="12">
      <c r="A162" s="13"/>
      <c r="B162" s="190"/>
      <c r="C162" s="13"/>
      <c r="D162" s="184" t="s">
        <v>129</v>
      </c>
      <c r="E162" s="191" t="s">
        <v>1</v>
      </c>
      <c r="F162" s="192" t="s">
        <v>176</v>
      </c>
      <c r="G162" s="13"/>
      <c r="H162" s="193">
        <v>1006.632</v>
      </c>
      <c r="I162" s="194"/>
      <c r="J162" s="13"/>
      <c r="K162" s="13"/>
      <c r="L162" s="190"/>
      <c r="M162" s="195"/>
      <c r="N162" s="196"/>
      <c r="O162" s="196"/>
      <c r="P162" s="196"/>
      <c r="Q162" s="196"/>
      <c r="R162" s="196"/>
      <c r="S162" s="196"/>
      <c r="T162" s="19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1" t="s">
        <v>129</v>
      </c>
      <c r="AU162" s="191" t="s">
        <v>83</v>
      </c>
      <c r="AV162" s="13" t="s">
        <v>83</v>
      </c>
      <c r="AW162" s="13" t="s">
        <v>30</v>
      </c>
      <c r="AX162" s="13" t="s">
        <v>73</v>
      </c>
      <c r="AY162" s="191" t="s">
        <v>118</v>
      </c>
    </row>
    <row r="163" spans="1:51" s="13" customFormat="1" ht="12">
      <c r="A163" s="13"/>
      <c r="B163" s="190"/>
      <c r="C163" s="13"/>
      <c r="D163" s="184" t="s">
        <v>129</v>
      </c>
      <c r="E163" s="191" t="s">
        <v>1</v>
      </c>
      <c r="F163" s="192" t="s">
        <v>177</v>
      </c>
      <c r="G163" s="13"/>
      <c r="H163" s="193">
        <v>1963.2</v>
      </c>
      <c r="I163" s="194"/>
      <c r="J163" s="13"/>
      <c r="K163" s="13"/>
      <c r="L163" s="190"/>
      <c r="M163" s="195"/>
      <c r="N163" s="196"/>
      <c r="O163" s="196"/>
      <c r="P163" s="196"/>
      <c r="Q163" s="196"/>
      <c r="R163" s="196"/>
      <c r="S163" s="196"/>
      <c r="T163" s="19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1" t="s">
        <v>129</v>
      </c>
      <c r="AU163" s="191" t="s">
        <v>83</v>
      </c>
      <c r="AV163" s="13" t="s">
        <v>83</v>
      </c>
      <c r="AW163" s="13" t="s">
        <v>30</v>
      </c>
      <c r="AX163" s="13" t="s">
        <v>73</v>
      </c>
      <c r="AY163" s="191" t="s">
        <v>118</v>
      </c>
    </row>
    <row r="164" spans="1:51" s="13" customFormat="1" ht="12">
      <c r="A164" s="13"/>
      <c r="B164" s="190"/>
      <c r="C164" s="13"/>
      <c r="D164" s="184" t="s">
        <v>129</v>
      </c>
      <c r="E164" s="191" t="s">
        <v>1</v>
      </c>
      <c r="F164" s="192" t="s">
        <v>178</v>
      </c>
      <c r="G164" s="13"/>
      <c r="H164" s="193">
        <v>1783.08</v>
      </c>
      <c r="I164" s="194"/>
      <c r="J164" s="13"/>
      <c r="K164" s="13"/>
      <c r="L164" s="190"/>
      <c r="M164" s="195"/>
      <c r="N164" s="196"/>
      <c r="O164" s="196"/>
      <c r="P164" s="196"/>
      <c r="Q164" s="196"/>
      <c r="R164" s="196"/>
      <c r="S164" s="196"/>
      <c r="T164" s="19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1" t="s">
        <v>129</v>
      </c>
      <c r="AU164" s="191" t="s">
        <v>83</v>
      </c>
      <c r="AV164" s="13" t="s">
        <v>83</v>
      </c>
      <c r="AW164" s="13" t="s">
        <v>30</v>
      </c>
      <c r="AX164" s="13" t="s">
        <v>73</v>
      </c>
      <c r="AY164" s="191" t="s">
        <v>118</v>
      </c>
    </row>
    <row r="165" spans="1:65" s="2" customFormat="1" ht="16.5" customHeight="1">
      <c r="A165" s="35"/>
      <c r="B165" s="169"/>
      <c r="C165" s="170" t="s">
        <v>179</v>
      </c>
      <c r="D165" s="170" t="s">
        <v>120</v>
      </c>
      <c r="E165" s="171" t="s">
        <v>180</v>
      </c>
      <c r="F165" s="172" t="s">
        <v>181</v>
      </c>
      <c r="G165" s="173" t="s">
        <v>123</v>
      </c>
      <c r="H165" s="174">
        <v>1657</v>
      </c>
      <c r="I165" s="175"/>
      <c r="J165" s="176">
        <f>ROUND(I165*H165,2)</f>
        <v>0</v>
      </c>
      <c r="K165" s="177"/>
      <c r="L165" s="36"/>
      <c r="M165" s="178" t="s">
        <v>1</v>
      </c>
      <c r="N165" s="179" t="s">
        <v>38</v>
      </c>
      <c r="O165" s="74"/>
      <c r="P165" s="180">
        <f>O165*H165</f>
        <v>0</v>
      </c>
      <c r="Q165" s="180">
        <v>0</v>
      </c>
      <c r="R165" s="180">
        <f>Q165*H165</f>
        <v>0</v>
      </c>
      <c r="S165" s="180">
        <v>0</v>
      </c>
      <c r="T165" s="181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2" t="s">
        <v>124</v>
      </c>
      <c r="AT165" s="182" t="s">
        <v>120</v>
      </c>
      <c r="AU165" s="182" t="s">
        <v>83</v>
      </c>
      <c r="AY165" s="16" t="s">
        <v>118</v>
      </c>
      <c r="BE165" s="183">
        <f>IF(N165="základní",J165,0)</f>
        <v>0</v>
      </c>
      <c r="BF165" s="183">
        <f>IF(N165="snížená",J165,0)</f>
        <v>0</v>
      </c>
      <c r="BG165" s="183">
        <f>IF(N165="zákl. přenesená",J165,0)</f>
        <v>0</v>
      </c>
      <c r="BH165" s="183">
        <f>IF(N165="sníž. přenesená",J165,0)</f>
        <v>0</v>
      </c>
      <c r="BI165" s="183">
        <f>IF(N165="nulová",J165,0)</f>
        <v>0</v>
      </c>
      <c r="BJ165" s="16" t="s">
        <v>81</v>
      </c>
      <c r="BK165" s="183">
        <f>ROUND(I165*H165,2)</f>
        <v>0</v>
      </c>
      <c r="BL165" s="16" t="s">
        <v>124</v>
      </c>
      <c r="BM165" s="182" t="s">
        <v>182</v>
      </c>
    </row>
    <row r="166" spans="1:47" s="2" customFormat="1" ht="12">
      <c r="A166" s="35"/>
      <c r="B166" s="36"/>
      <c r="C166" s="35"/>
      <c r="D166" s="184" t="s">
        <v>126</v>
      </c>
      <c r="E166" s="35"/>
      <c r="F166" s="185" t="s">
        <v>183</v>
      </c>
      <c r="G166" s="35"/>
      <c r="H166" s="35"/>
      <c r="I166" s="186"/>
      <c r="J166" s="35"/>
      <c r="K166" s="35"/>
      <c r="L166" s="36"/>
      <c r="M166" s="187"/>
      <c r="N166" s="188"/>
      <c r="O166" s="74"/>
      <c r="P166" s="74"/>
      <c r="Q166" s="74"/>
      <c r="R166" s="74"/>
      <c r="S166" s="74"/>
      <c r="T166" s="7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6" t="s">
        <v>126</v>
      </c>
      <c r="AU166" s="16" t="s">
        <v>83</v>
      </c>
    </row>
    <row r="167" spans="1:47" s="2" customFormat="1" ht="12">
      <c r="A167" s="35"/>
      <c r="B167" s="36"/>
      <c r="C167" s="35"/>
      <c r="D167" s="184" t="s">
        <v>127</v>
      </c>
      <c r="E167" s="35"/>
      <c r="F167" s="189" t="s">
        <v>184</v>
      </c>
      <c r="G167" s="35"/>
      <c r="H167" s="35"/>
      <c r="I167" s="186"/>
      <c r="J167" s="35"/>
      <c r="K167" s="35"/>
      <c r="L167" s="36"/>
      <c r="M167" s="187"/>
      <c r="N167" s="188"/>
      <c r="O167" s="74"/>
      <c r="P167" s="74"/>
      <c r="Q167" s="74"/>
      <c r="R167" s="74"/>
      <c r="S167" s="74"/>
      <c r="T167" s="7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6" t="s">
        <v>127</v>
      </c>
      <c r="AU167" s="16" t="s">
        <v>83</v>
      </c>
    </row>
    <row r="168" spans="1:51" s="13" customFormat="1" ht="12">
      <c r="A168" s="13"/>
      <c r="B168" s="190"/>
      <c r="C168" s="13"/>
      <c r="D168" s="184" t="s">
        <v>129</v>
      </c>
      <c r="E168" s="191" t="s">
        <v>1</v>
      </c>
      <c r="F168" s="192" t="s">
        <v>185</v>
      </c>
      <c r="G168" s="13"/>
      <c r="H168" s="193">
        <v>1657</v>
      </c>
      <c r="I168" s="194"/>
      <c r="J168" s="13"/>
      <c r="K168" s="13"/>
      <c r="L168" s="190"/>
      <c r="M168" s="195"/>
      <c r="N168" s="196"/>
      <c r="O168" s="196"/>
      <c r="P168" s="196"/>
      <c r="Q168" s="196"/>
      <c r="R168" s="196"/>
      <c r="S168" s="196"/>
      <c r="T168" s="19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1" t="s">
        <v>129</v>
      </c>
      <c r="AU168" s="191" t="s">
        <v>83</v>
      </c>
      <c r="AV168" s="13" t="s">
        <v>83</v>
      </c>
      <c r="AW168" s="13" t="s">
        <v>30</v>
      </c>
      <c r="AX168" s="13" t="s">
        <v>81</v>
      </c>
      <c r="AY168" s="191" t="s">
        <v>118</v>
      </c>
    </row>
    <row r="169" spans="1:65" s="2" customFormat="1" ht="16.5" customHeight="1">
      <c r="A169" s="35"/>
      <c r="B169" s="169"/>
      <c r="C169" s="170" t="s">
        <v>186</v>
      </c>
      <c r="D169" s="170" t="s">
        <v>120</v>
      </c>
      <c r="E169" s="171" t="s">
        <v>187</v>
      </c>
      <c r="F169" s="172" t="s">
        <v>188</v>
      </c>
      <c r="G169" s="173" t="s">
        <v>149</v>
      </c>
      <c r="H169" s="174">
        <v>3092</v>
      </c>
      <c r="I169" s="175"/>
      <c r="J169" s="176">
        <f>ROUND(I169*H169,2)</f>
        <v>0</v>
      </c>
      <c r="K169" s="177"/>
      <c r="L169" s="36"/>
      <c r="M169" s="178" t="s">
        <v>1</v>
      </c>
      <c r="N169" s="179" t="s">
        <v>38</v>
      </c>
      <c r="O169" s="74"/>
      <c r="P169" s="180">
        <f>O169*H169</f>
        <v>0</v>
      </c>
      <c r="Q169" s="180">
        <v>0</v>
      </c>
      <c r="R169" s="180">
        <f>Q169*H169</f>
        <v>0</v>
      </c>
      <c r="S169" s="180">
        <v>0</v>
      </c>
      <c r="T169" s="181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2" t="s">
        <v>124</v>
      </c>
      <c r="AT169" s="182" t="s">
        <v>120</v>
      </c>
      <c r="AU169" s="182" t="s">
        <v>83</v>
      </c>
      <c r="AY169" s="16" t="s">
        <v>118</v>
      </c>
      <c r="BE169" s="183">
        <f>IF(N169="základní",J169,0)</f>
        <v>0</v>
      </c>
      <c r="BF169" s="183">
        <f>IF(N169="snížená",J169,0)</f>
        <v>0</v>
      </c>
      <c r="BG169" s="183">
        <f>IF(N169="zákl. přenesená",J169,0)</f>
        <v>0</v>
      </c>
      <c r="BH169" s="183">
        <f>IF(N169="sníž. přenesená",J169,0)</f>
        <v>0</v>
      </c>
      <c r="BI169" s="183">
        <f>IF(N169="nulová",J169,0)</f>
        <v>0</v>
      </c>
      <c r="BJ169" s="16" t="s">
        <v>81</v>
      </c>
      <c r="BK169" s="183">
        <f>ROUND(I169*H169,2)</f>
        <v>0</v>
      </c>
      <c r="BL169" s="16" t="s">
        <v>124</v>
      </c>
      <c r="BM169" s="182" t="s">
        <v>189</v>
      </c>
    </row>
    <row r="170" spans="1:47" s="2" customFormat="1" ht="12">
      <c r="A170" s="35"/>
      <c r="B170" s="36"/>
      <c r="C170" s="35"/>
      <c r="D170" s="184" t="s">
        <v>126</v>
      </c>
      <c r="E170" s="35"/>
      <c r="F170" s="185" t="s">
        <v>188</v>
      </c>
      <c r="G170" s="35"/>
      <c r="H170" s="35"/>
      <c r="I170" s="186"/>
      <c r="J170" s="35"/>
      <c r="K170" s="35"/>
      <c r="L170" s="36"/>
      <c r="M170" s="187"/>
      <c r="N170" s="188"/>
      <c r="O170" s="74"/>
      <c r="P170" s="74"/>
      <c r="Q170" s="74"/>
      <c r="R170" s="74"/>
      <c r="S170" s="74"/>
      <c r="T170" s="7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6" t="s">
        <v>126</v>
      </c>
      <c r="AU170" s="16" t="s">
        <v>83</v>
      </c>
    </row>
    <row r="171" spans="1:47" s="2" customFormat="1" ht="12">
      <c r="A171" s="35"/>
      <c r="B171" s="36"/>
      <c r="C171" s="35"/>
      <c r="D171" s="184" t="s">
        <v>127</v>
      </c>
      <c r="E171" s="35"/>
      <c r="F171" s="189" t="s">
        <v>184</v>
      </c>
      <c r="G171" s="35"/>
      <c r="H171" s="35"/>
      <c r="I171" s="186"/>
      <c r="J171" s="35"/>
      <c r="K171" s="35"/>
      <c r="L171" s="36"/>
      <c r="M171" s="187"/>
      <c r="N171" s="188"/>
      <c r="O171" s="74"/>
      <c r="P171" s="74"/>
      <c r="Q171" s="74"/>
      <c r="R171" s="74"/>
      <c r="S171" s="74"/>
      <c r="T171" s="7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6" t="s">
        <v>127</v>
      </c>
      <c r="AU171" s="16" t="s">
        <v>83</v>
      </c>
    </row>
    <row r="172" spans="1:51" s="13" customFormat="1" ht="12">
      <c r="A172" s="13"/>
      <c r="B172" s="190"/>
      <c r="C172" s="13"/>
      <c r="D172" s="184" t="s">
        <v>129</v>
      </c>
      <c r="E172" s="191" t="s">
        <v>1</v>
      </c>
      <c r="F172" s="192" t="s">
        <v>190</v>
      </c>
      <c r="G172" s="13"/>
      <c r="H172" s="193">
        <v>3092</v>
      </c>
      <c r="I172" s="194"/>
      <c r="J172" s="13"/>
      <c r="K172" s="13"/>
      <c r="L172" s="190"/>
      <c r="M172" s="195"/>
      <c r="N172" s="196"/>
      <c r="O172" s="196"/>
      <c r="P172" s="196"/>
      <c r="Q172" s="196"/>
      <c r="R172" s="196"/>
      <c r="S172" s="196"/>
      <c r="T172" s="19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1" t="s">
        <v>129</v>
      </c>
      <c r="AU172" s="191" t="s">
        <v>83</v>
      </c>
      <c r="AV172" s="13" t="s">
        <v>83</v>
      </c>
      <c r="AW172" s="13" t="s">
        <v>30</v>
      </c>
      <c r="AX172" s="13" t="s">
        <v>81</v>
      </c>
      <c r="AY172" s="191" t="s">
        <v>118</v>
      </c>
    </row>
    <row r="173" spans="1:65" s="2" customFormat="1" ht="21.75" customHeight="1">
      <c r="A173" s="35"/>
      <c r="B173" s="169"/>
      <c r="C173" s="170" t="s">
        <v>191</v>
      </c>
      <c r="D173" s="170" t="s">
        <v>120</v>
      </c>
      <c r="E173" s="171" t="s">
        <v>192</v>
      </c>
      <c r="F173" s="172" t="s">
        <v>193</v>
      </c>
      <c r="G173" s="173" t="s">
        <v>133</v>
      </c>
      <c r="H173" s="174">
        <v>874</v>
      </c>
      <c r="I173" s="175"/>
      <c r="J173" s="176">
        <f>ROUND(I173*H173,2)</f>
        <v>0</v>
      </c>
      <c r="K173" s="177"/>
      <c r="L173" s="36"/>
      <c r="M173" s="178" t="s">
        <v>1</v>
      </c>
      <c r="N173" s="179" t="s">
        <v>38</v>
      </c>
      <c r="O173" s="74"/>
      <c r="P173" s="180">
        <f>O173*H173</f>
        <v>0</v>
      </c>
      <c r="Q173" s="180">
        <v>0</v>
      </c>
      <c r="R173" s="180">
        <f>Q173*H173</f>
        <v>0</v>
      </c>
      <c r="S173" s="180">
        <v>0</v>
      </c>
      <c r="T173" s="181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2" t="s">
        <v>124</v>
      </c>
      <c r="AT173" s="182" t="s">
        <v>120</v>
      </c>
      <c r="AU173" s="182" t="s">
        <v>83</v>
      </c>
      <c r="AY173" s="16" t="s">
        <v>118</v>
      </c>
      <c r="BE173" s="183">
        <f>IF(N173="základní",J173,0)</f>
        <v>0</v>
      </c>
      <c r="BF173" s="183">
        <f>IF(N173="snížená",J173,0)</f>
        <v>0</v>
      </c>
      <c r="BG173" s="183">
        <f>IF(N173="zákl. přenesená",J173,0)</f>
        <v>0</v>
      </c>
      <c r="BH173" s="183">
        <f>IF(N173="sníž. přenesená",J173,0)</f>
        <v>0</v>
      </c>
      <c r="BI173" s="183">
        <f>IF(N173="nulová",J173,0)</f>
        <v>0</v>
      </c>
      <c r="BJ173" s="16" t="s">
        <v>81</v>
      </c>
      <c r="BK173" s="183">
        <f>ROUND(I173*H173,2)</f>
        <v>0</v>
      </c>
      <c r="BL173" s="16" t="s">
        <v>124</v>
      </c>
      <c r="BM173" s="182" t="s">
        <v>194</v>
      </c>
    </row>
    <row r="174" spans="1:47" s="2" customFormat="1" ht="12">
      <c r="A174" s="35"/>
      <c r="B174" s="36"/>
      <c r="C174" s="35"/>
      <c r="D174" s="184" t="s">
        <v>126</v>
      </c>
      <c r="E174" s="35"/>
      <c r="F174" s="185" t="s">
        <v>193</v>
      </c>
      <c r="G174" s="35"/>
      <c r="H174" s="35"/>
      <c r="I174" s="186"/>
      <c r="J174" s="35"/>
      <c r="K174" s="35"/>
      <c r="L174" s="36"/>
      <c r="M174" s="187"/>
      <c r="N174" s="188"/>
      <c r="O174" s="74"/>
      <c r="P174" s="74"/>
      <c r="Q174" s="74"/>
      <c r="R174" s="74"/>
      <c r="S174" s="74"/>
      <c r="T174" s="7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6" t="s">
        <v>126</v>
      </c>
      <c r="AU174" s="16" t="s">
        <v>83</v>
      </c>
    </row>
    <row r="175" spans="1:47" s="2" customFormat="1" ht="12">
      <c r="A175" s="35"/>
      <c r="B175" s="36"/>
      <c r="C175" s="35"/>
      <c r="D175" s="184" t="s">
        <v>127</v>
      </c>
      <c r="E175" s="35"/>
      <c r="F175" s="189" t="s">
        <v>195</v>
      </c>
      <c r="G175" s="35"/>
      <c r="H175" s="35"/>
      <c r="I175" s="186"/>
      <c r="J175" s="35"/>
      <c r="K175" s="35"/>
      <c r="L175" s="36"/>
      <c r="M175" s="187"/>
      <c r="N175" s="188"/>
      <c r="O175" s="74"/>
      <c r="P175" s="74"/>
      <c r="Q175" s="74"/>
      <c r="R175" s="74"/>
      <c r="S175" s="74"/>
      <c r="T175" s="7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6" t="s">
        <v>127</v>
      </c>
      <c r="AU175" s="16" t="s">
        <v>83</v>
      </c>
    </row>
    <row r="176" spans="1:51" s="13" customFormat="1" ht="12">
      <c r="A176" s="13"/>
      <c r="B176" s="190"/>
      <c r="C176" s="13"/>
      <c r="D176" s="184" t="s">
        <v>129</v>
      </c>
      <c r="E176" s="191" t="s">
        <v>1</v>
      </c>
      <c r="F176" s="192" t="s">
        <v>196</v>
      </c>
      <c r="G176" s="13"/>
      <c r="H176" s="193">
        <v>874</v>
      </c>
      <c r="I176" s="194"/>
      <c r="J176" s="13"/>
      <c r="K176" s="13"/>
      <c r="L176" s="190"/>
      <c r="M176" s="195"/>
      <c r="N176" s="196"/>
      <c r="O176" s="196"/>
      <c r="P176" s="196"/>
      <c r="Q176" s="196"/>
      <c r="R176" s="196"/>
      <c r="S176" s="196"/>
      <c r="T176" s="19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1" t="s">
        <v>129</v>
      </c>
      <c r="AU176" s="191" t="s">
        <v>83</v>
      </c>
      <c r="AV176" s="13" t="s">
        <v>83</v>
      </c>
      <c r="AW176" s="13" t="s">
        <v>30</v>
      </c>
      <c r="AX176" s="13" t="s">
        <v>81</v>
      </c>
      <c r="AY176" s="191" t="s">
        <v>118</v>
      </c>
    </row>
    <row r="177" spans="1:65" s="2" customFormat="1" ht="21.75" customHeight="1">
      <c r="A177" s="35"/>
      <c r="B177" s="169"/>
      <c r="C177" s="170" t="s">
        <v>197</v>
      </c>
      <c r="D177" s="170" t="s">
        <v>120</v>
      </c>
      <c r="E177" s="171" t="s">
        <v>198</v>
      </c>
      <c r="F177" s="172" t="s">
        <v>199</v>
      </c>
      <c r="G177" s="173" t="s">
        <v>133</v>
      </c>
      <c r="H177" s="174">
        <v>196</v>
      </c>
      <c r="I177" s="175"/>
      <c r="J177" s="176">
        <f>ROUND(I177*H177,2)</f>
        <v>0</v>
      </c>
      <c r="K177" s="177"/>
      <c r="L177" s="36"/>
      <c r="M177" s="178" t="s">
        <v>1</v>
      </c>
      <c r="N177" s="179" t="s">
        <v>38</v>
      </c>
      <c r="O177" s="74"/>
      <c r="P177" s="180">
        <f>O177*H177</f>
        <v>0</v>
      </c>
      <c r="Q177" s="180">
        <v>0</v>
      </c>
      <c r="R177" s="180">
        <f>Q177*H177</f>
        <v>0</v>
      </c>
      <c r="S177" s="180">
        <v>0</v>
      </c>
      <c r="T177" s="181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2" t="s">
        <v>124</v>
      </c>
      <c r="AT177" s="182" t="s">
        <v>120</v>
      </c>
      <c r="AU177" s="182" t="s">
        <v>83</v>
      </c>
      <c r="AY177" s="16" t="s">
        <v>118</v>
      </c>
      <c r="BE177" s="183">
        <f>IF(N177="základní",J177,0)</f>
        <v>0</v>
      </c>
      <c r="BF177" s="183">
        <f>IF(N177="snížená",J177,0)</f>
        <v>0</v>
      </c>
      <c r="BG177" s="183">
        <f>IF(N177="zákl. přenesená",J177,0)</f>
        <v>0</v>
      </c>
      <c r="BH177" s="183">
        <f>IF(N177="sníž. přenesená",J177,0)</f>
        <v>0</v>
      </c>
      <c r="BI177" s="183">
        <f>IF(N177="nulová",J177,0)</f>
        <v>0</v>
      </c>
      <c r="BJ177" s="16" t="s">
        <v>81</v>
      </c>
      <c r="BK177" s="183">
        <f>ROUND(I177*H177,2)</f>
        <v>0</v>
      </c>
      <c r="BL177" s="16" t="s">
        <v>124</v>
      </c>
      <c r="BM177" s="182" t="s">
        <v>200</v>
      </c>
    </row>
    <row r="178" spans="1:47" s="2" customFormat="1" ht="12">
      <c r="A178" s="35"/>
      <c r="B178" s="36"/>
      <c r="C178" s="35"/>
      <c r="D178" s="184" t="s">
        <v>126</v>
      </c>
      <c r="E178" s="35"/>
      <c r="F178" s="185" t="s">
        <v>199</v>
      </c>
      <c r="G178" s="35"/>
      <c r="H178" s="35"/>
      <c r="I178" s="186"/>
      <c r="J178" s="35"/>
      <c r="K178" s="35"/>
      <c r="L178" s="36"/>
      <c r="M178" s="187"/>
      <c r="N178" s="188"/>
      <c r="O178" s="74"/>
      <c r="P178" s="74"/>
      <c r="Q178" s="74"/>
      <c r="R178" s="74"/>
      <c r="S178" s="74"/>
      <c r="T178" s="7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6" t="s">
        <v>126</v>
      </c>
      <c r="AU178" s="16" t="s">
        <v>83</v>
      </c>
    </row>
    <row r="179" spans="1:47" s="2" customFormat="1" ht="12">
      <c r="A179" s="35"/>
      <c r="B179" s="36"/>
      <c r="C179" s="35"/>
      <c r="D179" s="184" t="s">
        <v>127</v>
      </c>
      <c r="E179" s="35"/>
      <c r="F179" s="189" t="s">
        <v>201</v>
      </c>
      <c r="G179" s="35"/>
      <c r="H179" s="35"/>
      <c r="I179" s="186"/>
      <c r="J179" s="35"/>
      <c r="K179" s="35"/>
      <c r="L179" s="36"/>
      <c r="M179" s="187"/>
      <c r="N179" s="188"/>
      <c r="O179" s="74"/>
      <c r="P179" s="74"/>
      <c r="Q179" s="74"/>
      <c r="R179" s="74"/>
      <c r="S179" s="74"/>
      <c r="T179" s="7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6" t="s">
        <v>127</v>
      </c>
      <c r="AU179" s="16" t="s">
        <v>83</v>
      </c>
    </row>
    <row r="180" spans="1:51" s="13" customFormat="1" ht="12">
      <c r="A180" s="13"/>
      <c r="B180" s="190"/>
      <c r="C180" s="13"/>
      <c r="D180" s="184" t="s">
        <v>129</v>
      </c>
      <c r="E180" s="191" t="s">
        <v>1</v>
      </c>
      <c r="F180" s="192" t="s">
        <v>175</v>
      </c>
      <c r="G180" s="13"/>
      <c r="H180" s="193">
        <v>196</v>
      </c>
      <c r="I180" s="194"/>
      <c r="J180" s="13"/>
      <c r="K180" s="13"/>
      <c r="L180" s="190"/>
      <c r="M180" s="195"/>
      <c r="N180" s="196"/>
      <c r="O180" s="196"/>
      <c r="P180" s="196"/>
      <c r="Q180" s="196"/>
      <c r="R180" s="196"/>
      <c r="S180" s="196"/>
      <c r="T180" s="19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1" t="s">
        <v>129</v>
      </c>
      <c r="AU180" s="191" t="s">
        <v>83</v>
      </c>
      <c r="AV180" s="13" t="s">
        <v>83</v>
      </c>
      <c r="AW180" s="13" t="s">
        <v>30</v>
      </c>
      <c r="AX180" s="13" t="s">
        <v>73</v>
      </c>
      <c r="AY180" s="191" t="s">
        <v>118</v>
      </c>
    </row>
    <row r="181" spans="1:65" s="2" customFormat="1" ht="21.75" customHeight="1">
      <c r="A181" s="35"/>
      <c r="B181" s="169"/>
      <c r="C181" s="170" t="s">
        <v>202</v>
      </c>
      <c r="D181" s="170" t="s">
        <v>120</v>
      </c>
      <c r="E181" s="171" t="s">
        <v>203</v>
      </c>
      <c r="F181" s="172" t="s">
        <v>204</v>
      </c>
      <c r="G181" s="173" t="s">
        <v>123</v>
      </c>
      <c r="H181" s="174">
        <v>10599.4</v>
      </c>
      <c r="I181" s="175"/>
      <c r="J181" s="176">
        <f>ROUND(I181*H181,2)</f>
        <v>0</v>
      </c>
      <c r="K181" s="177"/>
      <c r="L181" s="36"/>
      <c r="M181" s="178" t="s">
        <v>1</v>
      </c>
      <c r="N181" s="179" t="s">
        <v>38</v>
      </c>
      <c r="O181" s="74"/>
      <c r="P181" s="180">
        <f>O181*H181</f>
        <v>0</v>
      </c>
      <c r="Q181" s="180">
        <v>0</v>
      </c>
      <c r="R181" s="180">
        <f>Q181*H181</f>
        <v>0</v>
      </c>
      <c r="S181" s="180">
        <v>0</v>
      </c>
      <c r="T181" s="181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2" t="s">
        <v>124</v>
      </c>
      <c r="AT181" s="182" t="s">
        <v>120</v>
      </c>
      <c r="AU181" s="182" t="s">
        <v>83</v>
      </c>
      <c r="AY181" s="16" t="s">
        <v>118</v>
      </c>
      <c r="BE181" s="183">
        <f>IF(N181="základní",J181,0)</f>
        <v>0</v>
      </c>
      <c r="BF181" s="183">
        <f>IF(N181="snížená",J181,0)</f>
        <v>0</v>
      </c>
      <c r="BG181" s="183">
        <f>IF(N181="zákl. přenesená",J181,0)</f>
        <v>0</v>
      </c>
      <c r="BH181" s="183">
        <f>IF(N181="sníž. přenesená",J181,0)</f>
        <v>0</v>
      </c>
      <c r="BI181" s="183">
        <f>IF(N181="nulová",J181,0)</f>
        <v>0</v>
      </c>
      <c r="BJ181" s="16" t="s">
        <v>81</v>
      </c>
      <c r="BK181" s="183">
        <f>ROUND(I181*H181,2)</f>
        <v>0</v>
      </c>
      <c r="BL181" s="16" t="s">
        <v>124</v>
      </c>
      <c r="BM181" s="182" t="s">
        <v>205</v>
      </c>
    </row>
    <row r="182" spans="1:47" s="2" customFormat="1" ht="12">
      <c r="A182" s="35"/>
      <c r="B182" s="36"/>
      <c r="C182" s="35"/>
      <c r="D182" s="184" t="s">
        <v>126</v>
      </c>
      <c r="E182" s="35"/>
      <c r="F182" s="185" t="s">
        <v>204</v>
      </c>
      <c r="G182" s="35"/>
      <c r="H182" s="35"/>
      <c r="I182" s="186"/>
      <c r="J182" s="35"/>
      <c r="K182" s="35"/>
      <c r="L182" s="36"/>
      <c r="M182" s="187"/>
      <c r="N182" s="188"/>
      <c r="O182" s="74"/>
      <c r="P182" s="74"/>
      <c r="Q182" s="74"/>
      <c r="R182" s="74"/>
      <c r="S182" s="74"/>
      <c r="T182" s="7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6" t="s">
        <v>126</v>
      </c>
      <c r="AU182" s="16" t="s">
        <v>83</v>
      </c>
    </row>
    <row r="183" spans="1:47" s="2" customFormat="1" ht="12">
      <c r="A183" s="35"/>
      <c r="B183" s="36"/>
      <c r="C183" s="35"/>
      <c r="D183" s="184" t="s">
        <v>127</v>
      </c>
      <c r="E183" s="35"/>
      <c r="F183" s="189" t="s">
        <v>206</v>
      </c>
      <c r="G183" s="35"/>
      <c r="H183" s="35"/>
      <c r="I183" s="186"/>
      <c r="J183" s="35"/>
      <c r="K183" s="35"/>
      <c r="L183" s="36"/>
      <c r="M183" s="187"/>
      <c r="N183" s="188"/>
      <c r="O183" s="74"/>
      <c r="P183" s="74"/>
      <c r="Q183" s="74"/>
      <c r="R183" s="74"/>
      <c r="S183" s="74"/>
      <c r="T183" s="7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6" t="s">
        <v>127</v>
      </c>
      <c r="AU183" s="16" t="s">
        <v>83</v>
      </c>
    </row>
    <row r="184" spans="1:51" s="13" customFormat="1" ht="12">
      <c r="A184" s="13"/>
      <c r="B184" s="190"/>
      <c r="C184" s="13"/>
      <c r="D184" s="184" t="s">
        <v>129</v>
      </c>
      <c r="E184" s="191" t="s">
        <v>1</v>
      </c>
      <c r="F184" s="192" t="s">
        <v>207</v>
      </c>
      <c r="G184" s="13"/>
      <c r="H184" s="193">
        <v>9899.4</v>
      </c>
      <c r="I184" s="194"/>
      <c r="J184" s="13"/>
      <c r="K184" s="13"/>
      <c r="L184" s="190"/>
      <c r="M184" s="195"/>
      <c r="N184" s="196"/>
      <c r="O184" s="196"/>
      <c r="P184" s="196"/>
      <c r="Q184" s="196"/>
      <c r="R184" s="196"/>
      <c r="S184" s="196"/>
      <c r="T184" s="19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1" t="s">
        <v>129</v>
      </c>
      <c r="AU184" s="191" t="s">
        <v>83</v>
      </c>
      <c r="AV184" s="13" t="s">
        <v>83</v>
      </c>
      <c r="AW184" s="13" t="s">
        <v>30</v>
      </c>
      <c r="AX184" s="13" t="s">
        <v>73</v>
      </c>
      <c r="AY184" s="191" t="s">
        <v>118</v>
      </c>
    </row>
    <row r="185" spans="1:51" s="13" customFormat="1" ht="12">
      <c r="A185" s="13"/>
      <c r="B185" s="190"/>
      <c r="C185" s="13"/>
      <c r="D185" s="184" t="s">
        <v>129</v>
      </c>
      <c r="E185" s="191" t="s">
        <v>1</v>
      </c>
      <c r="F185" s="192" t="s">
        <v>208</v>
      </c>
      <c r="G185" s="13"/>
      <c r="H185" s="193">
        <v>700</v>
      </c>
      <c r="I185" s="194"/>
      <c r="J185" s="13"/>
      <c r="K185" s="13"/>
      <c r="L185" s="190"/>
      <c r="M185" s="195"/>
      <c r="N185" s="196"/>
      <c r="O185" s="196"/>
      <c r="P185" s="196"/>
      <c r="Q185" s="196"/>
      <c r="R185" s="196"/>
      <c r="S185" s="196"/>
      <c r="T185" s="19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91" t="s">
        <v>129</v>
      </c>
      <c r="AU185" s="191" t="s">
        <v>83</v>
      </c>
      <c r="AV185" s="13" t="s">
        <v>83</v>
      </c>
      <c r="AW185" s="13" t="s">
        <v>30</v>
      </c>
      <c r="AX185" s="13" t="s">
        <v>73</v>
      </c>
      <c r="AY185" s="191" t="s">
        <v>118</v>
      </c>
    </row>
    <row r="186" spans="1:65" s="2" customFormat="1" ht="21.75" customHeight="1">
      <c r="A186" s="35"/>
      <c r="B186" s="169"/>
      <c r="C186" s="170" t="s">
        <v>209</v>
      </c>
      <c r="D186" s="170" t="s">
        <v>120</v>
      </c>
      <c r="E186" s="171" t="s">
        <v>210</v>
      </c>
      <c r="F186" s="172" t="s">
        <v>211</v>
      </c>
      <c r="G186" s="173" t="s">
        <v>123</v>
      </c>
      <c r="H186" s="174">
        <v>10599.4</v>
      </c>
      <c r="I186" s="175"/>
      <c r="J186" s="176">
        <f>ROUND(I186*H186,2)</f>
        <v>0</v>
      </c>
      <c r="K186" s="177"/>
      <c r="L186" s="36"/>
      <c r="M186" s="178" t="s">
        <v>1</v>
      </c>
      <c r="N186" s="179" t="s">
        <v>38</v>
      </c>
      <c r="O186" s="74"/>
      <c r="P186" s="180">
        <f>O186*H186</f>
        <v>0</v>
      </c>
      <c r="Q186" s="180">
        <v>0</v>
      </c>
      <c r="R186" s="180">
        <f>Q186*H186</f>
        <v>0</v>
      </c>
      <c r="S186" s="180">
        <v>0</v>
      </c>
      <c r="T186" s="181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2" t="s">
        <v>124</v>
      </c>
      <c r="AT186" s="182" t="s">
        <v>120</v>
      </c>
      <c r="AU186" s="182" t="s">
        <v>83</v>
      </c>
      <c r="AY186" s="16" t="s">
        <v>118</v>
      </c>
      <c r="BE186" s="183">
        <f>IF(N186="základní",J186,0)</f>
        <v>0</v>
      </c>
      <c r="BF186" s="183">
        <f>IF(N186="snížená",J186,0)</f>
        <v>0</v>
      </c>
      <c r="BG186" s="183">
        <f>IF(N186="zákl. přenesená",J186,0)</f>
        <v>0</v>
      </c>
      <c r="BH186" s="183">
        <f>IF(N186="sníž. přenesená",J186,0)</f>
        <v>0</v>
      </c>
      <c r="BI186" s="183">
        <f>IF(N186="nulová",J186,0)</f>
        <v>0</v>
      </c>
      <c r="BJ186" s="16" t="s">
        <v>81</v>
      </c>
      <c r="BK186" s="183">
        <f>ROUND(I186*H186,2)</f>
        <v>0</v>
      </c>
      <c r="BL186" s="16" t="s">
        <v>124</v>
      </c>
      <c r="BM186" s="182" t="s">
        <v>212</v>
      </c>
    </row>
    <row r="187" spans="1:47" s="2" customFormat="1" ht="12">
      <c r="A187" s="35"/>
      <c r="B187" s="36"/>
      <c r="C187" s="35"/>
      <c r="D187" s="184" t="s">
        <v>126</v>
      </c>
      <c r="E187" s="35"/>
      <c r="F187" s="185" t="s">
        <v>211</v>
      </c>
      <c r="G187" s="35"/>
      <c r="H187" s="35"/>
      <c r="I187" s="186"/>
      <c r="J187" s="35"/>
      <c r="K187" s="35"/>
      <c r="L187" s="36"/>
      <c r="M187" s="187"/>
      <c r="N187" s="188"/>
      <c r="O187" s="74"/>
      <c r="P187" s="74"/>
      <c r="Q187" s="74"/>
      <c r="R187" s="74"/>
      <c r="S187" s="74"/>
      <c r="T187" s="7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6" t="s">
        <v>126</v>
      </c>
      <c r="AU187" s="16" t="s">
        <v>83</v>
      </c>
    </row>
    <row r="188" spans="1:47" s="2" customFormat="1" ht="12">
      <c r="A188" s="35"/>
      <c r="B188" s="36"/>
      <c r="C188" s="35"/>
      <c r="D188" s="184" t="s">
        <v>127</v>
      </c>
      <c r="E188" s="35"/>
      <c r="F188" s="189" t="s">
        <v>213</v>
      </c>
      <c r="G188" s="35"/>
      <c r="H188" s="35"/>
      <c r="I188" s="186"/>
      <c r="J188" s="35"/>
      <c r="K188" s="35"/>
      <c r="L188" s="36"/>
      <c r="M188" s="187"/>
      <c r="N188" s="188"/>
      <c r="O188" s="74"/>
      <c r="P188" s="74"/>
      <c r="Q188" s="74"/>
      <c r="R188" s="74"/>
      <c r="S188" s="74"/>
      <c r="T188" s="7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6" t="s">
        <v>127</v>
      </c>
      <c r="AU188" s="16" t="s">
        <v>83</v>
      </c>
    </row>
    <row r="189" spans="1:51" s="13" customFormat="1" ht="12">
      <c r="A189" s="13"/>
      <c r="B189" s="190"/>
      <c r="C189" s="13"/>
      <c r="D189" s="184" t="s">
        <v>129</v>
      </c>
      <c r="E189" s="191" t="s">
        <v>1</v>
      </c>
      <c r="F189" s="192" t="s">
        <v>207</v>
      </c>
      <c r="G189" s="13"/>
      <c r="H189" s="193">
        <v>9899.4</v>
      </c>
      <c r="I189" s="194"/>
      <c r="J189" s="13"/>
      <c r="K189" s="13"/>
      <c r="L189" s="190"/>
      <c r="M189" s="195"/>
      <c r="N189" s="196"/>
      <c r="O189" s="196"/>
      <c r="P189" s="196"/>
      <c r="Q189" s="196"/>
      <c r="R189" s="196"/>
      <c r="S189" s="196"/>
      <c r="T189" s="19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1" t="s">
        <v>129</v>
      </c>
      <c r="AU189" s="191" t="s">
        <v>83</v>
      </c>
      <c r="AV189" s="13" t="s">
        <v>83</v>
      </c>
      <c r="AW189" s="13" t="s">
        <v>30</v>
      </c>
      <c r="AX189" s="13" t="s">
        <v>73</v>
      </c>
      <c r="AY189" s="191" t="s">
        <v>118</v>
      </c>
    </row>
    <row r="190" spans="1:51" s="13" customFormat="1" ht="12">
      <c r="A190" s="13"/>
      <c r="B190" s="190"/>
      <c r="C190" s="13"/>
      <c r="D190" s="184" t="s">
        <v>129</v>
      </c>
      <c r="E190" s="191" t="s">
        <v>1</v>
      </c>
      <c r="F190" s="192" t="s">
        <v>208</v>
      </c>
      <c r="G190" s="13"/>
      <c r="H190" s="193">
        <v>700</v>
      </c>
      <c r="I190" s="194"/>
      <c r="J190" s="13"/>
      <c r="K190" s="13"/>
      <c r="L190" s="190"/>
      <c r="M190" s="195"/>
      <c r="N190" s="196"/>
      <c r="O190" s="196"/>
      <c r="P190" s="196"/>
      <c r="Q190" s="196"/>
      <c r="R190" s="196"/>
      <c r="S190" s="196"/>
      <c r="T190" s="19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1" t="s">
        <v>129</v>
      </c>
      <c r="AU190" s="191" t="s">
        <v>83</v>
      </c>
      <c r="AV190" s="13" t="s">
        <v>83</v>
      </c>
      <c r="AW190" s="13" t="s">
        <v>30</v>
      </c>
      <c r="AX190" s="13" t="s">
        <v>73</v>
      </c>
      <c r="AY190" s="191" t="s">
        <v>118</v>
      </c>
    </row>
    <row r="191" spans="1:63" s="12" customFormat="1" ht="22.8" customHeight="1">
      <c r="A191" s="12"/>
      <c r="B191" s="156"/>
      <c r="C191" s="12"/>
      <c r="D191" s="157" t="s">
        <v>72</v>
      </c>
      <c r="E191" s="167" t="s">
        <v>83</v>
      </c>
      <c r="F191" s="167" t="s">
        <v>214</v>
      </c>
      <c r="G191" s="12"/>
      <c r="H191" s="12"/>
      <c r="I191" s="159"/>
      <c r="J191" s="168">
        <f>BK191</f>
        <v>0</v>
      </c>
      <c r="K191" s="12"/>
      <c r="L191" s="156"/>
      <c r="M191" s="161"/>
      <c r="N191" s="162"/>
      <c r="O191" s="162"/>
      <c r="P191" s="163">
        <f>SUM(P192:P198)</f>
        <v>0</v>
      </c>
      <c r="Q191" s="162"/>
      <c r="R191" s="163">
        <f>SUM(R192:R198)</f>
        <v>0</v>
      </c>
      <c r="S191" s="162"/>
      <c r="T191" s="164">
        <f>SUM(T192:T198)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57" t="s">
        <v>81</v>
      </c>
      <c r="AT191" s="165" t="s">
        <v>72</v>
      </c>
      <c r="AU191" s="165" t="s">
        <v>81</v>
      </c>
      <c r="AY191" s="157" t="s">
        <v>118</v>
      </c>
      <c r="BK191" s="166">
        <f>SUM(BK192:BK198)</f>
        <v>0</v>
      </c>
    </row>
    <row r="192" spans="1:65" s="2" customFormat="1" ht="21.75" customHeight="1">
      <c r="A192" s="35"/>
      <c r="B192" s="169"/>
      <c r="C192" s="170" t="s">
        <v>215</v>
      </c>
      <c r="D192" s="170" t="s">
        <v>120</v>
      </c>
      <c r="E192" s="171" t="s">
        <v>216</v>
      </c>
      <c r="F192" s="172" t="s">
        <v>217</v>
      </c>
      <c r="G192" s="173" t="s">
        <v>149</v>
      </c>
      <c r="H192" s="174">
        <v>3061</v>
      </c>
      <c r="I192" s="175"/>
      <c r="J192" s="176">
        <f>ROUND(I192*H192,2)</f>
        <v>0</v>
      </c>
      <c r="K192" s="177"/>
      <c r="L192" s="36"/>
      <c r="M192" s="178" t="s">
        <v>1</v>
      </c>
      <c r="N192" s="179" t="s">
        <v>38</v>
      </c>
      <c r="O192" s="74"/>
      <c r="P192" s="180">
        <f>O192*H192</f>
        <v>0</v>
      </c>
      <c r="Q192" s="180">
        <v>0</v>
      </c>
      <c r="R192" s="180">
        <f>Q192*H192</f>
        <v>0</v>
      </c>
      <c r="S192" s="180">
        <v>0</v>
      </c>
      <c r="T192" s="181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2" t="s">
        <v>124</v>
      </c>
      <c r="AT192" s="182" t="s">
        <v>120</v>
      </c>
      <c r="AU192" s="182" t="s">
        <v>83</v>
      </c>
      <c r="AY192" s="16" t="s">
        <v>118</v>
      </c>
      <c r="BE192" s="183">
        <f>IF(N192="základní",J192,0)</f>
        <v>0</v>
      </c>
      <c r="BF192" s="183">
        <f>IF(N192="snížená",J192,0)</f>
        <v>0</v>
      </c>
      <c r="BG192" s="183">
        <f>IF(N192="zákl. přenesená",J192,0)</f>
        <v>0</v>
      </c>
      <c r="BH192" s="183">
        <f>IF(N192="sníž. přenesená",J192,0)</f>
        <v>0</v>
      </c>
      <c r="BI192" s="183">
        <f>IF(N192="nulová",J192,0)</f>
        <v>0</v>
      </c>
      <c r="BJ192" s="16" t="s">
        <v>81</v>
      </c>
      <c r="BK192" s="183">
        <f>ROUND(I192*H192,2)</f>
        <v>0</v>
      </c>
      <c r="BL192" s="16" t="s">
        <v>124</v>
      </c>
      <c r="BM192" s="182" t="s">
        <v>218</v>
      </c>
    </row>
    <row r="193" spans="1:47" s="2" customFormat="1" ht="12">
      <c r="A193" s="35"/>
      <c r="B193" s="36"/>
      <c r="C193" s="35"/>
      <c r="D193" s="184" t="s">
        <v>126</v>
      </c>
      <c r="E193" s="35"/>
      <c r="F193" s="185" t="s">
        <v>217</v>
      </c>
      <c r="G193" s="35"/>
      <c r="H193" s="35"/>
      <c r="I193" s="186"/>
      <c r="J193" s="35"/>
      <c r="K193" s="35"/>
      <c r="L193" s="36"/>
      <c r="M193" s="187"/>
      <c r="N193" s="188"/>
      <c r="O193" s="74"/>
      <c r="P193" s="74"/>
      <c r="Q193" s="74"/>
      <c r="R193" s="74"/>
      <c r="S193" s="74"/>
      <c r="T193" s="7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6" t="s">
        <v>126</v>
      </c>
      <c r="AU193" s="16" t="s">
        <v>83</v>
      </c>
    </row>
    <row r="194" spans="1:47" s="2" customFormat="1" ht="12">
      <c r="A194" s="35"/>
      <c r="B194" s="36"/>
      <c r="C194" s="35"/>
      <c r="D194" s="184" t="s">
        <v>127</v>
      </c>
      <c r="E194" s="35"/>
      <c r="F194" s="189" t="s">
        <v>219</v>
      </c>
      <c r="G194" s="35"/>
      <c r="H194" s="35"/>
      <c r="I194" s="186"/>
      <c r="J194" s="35"/>
      <c r="K194" s="35"/>
      <c r="L194" s="36"/>
      <c r="M194" s="187"/>
      <c r="N194" s="188"/>
      <c r="O194" s="74"/>
      <c r="P194" s="74"/>
      <c r="Q194" s="74"/>
      <c r="R194" s="74"/>
      <c r="S194" s="74"/>
      <c r="T194" s="7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6" t="s">
        <v>127</v>
      </c>
      <c r="AU194" s="16" t="s">
        <v>83</v>
      </c>
    </row>
    <row r="195" spans="1:51" s="13" customFormat="1" ht="12">
      <c r="A195" s="13"/>
      <c r="B195" s="190"/>
      <c r="C195" s="13"/>
      <c r="D195" s="184" t="s">
        <v>129</v>
      </c>
      <c r="E195" s="191" t="s">
        <v>1</v>
      </c>
      <c r="F195" s="192" t="s">
        <v>220</v>
      </c>
      <c r="G195" s="13"/>
      <c r="H195" s="193">
        <v>3061</v>
      </c>
      <c r="I195" s="194"/>
      <c r="J195" s="13"/>
      <c r="K195" s="13"/>
      <c r="L195" s="190"/>
      <c r="M195" s="195"/>
      <c r="N195" s="196"/>
      <c r="O195" s="196"/>
      <c r="P195" s="196"/>
      <c r="Q195" s="196"/>
      <c r="R195" s="196"/>
      <c r="S195" s="196"/>
      <c r="T195" s="19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91" t="s">
        <v>129</v>
      </c>
      <c r="AU195" s="191" t="s">
        <v>83</v>
      </c>
      <c r="AV195" s="13" t="s">
        <v>83</v>
      </c>
      <c r="AW195" s="13" t="s">
        <v>30</v>
      </c>
      <c r="AX195" s="13" t="s">
        <v>81</v>
      </c>
      <c r="AY195" s="191" t="s">
        <v>118</v>
      </c>
    </row>
    <row r="196" spans="1:65" s="2" customFormat="1" ht="21.75" customHeight="1">
      <c r="A196" s="35"/>
      <c r="B196" s="169"/>
      <c r="C196" s="170" t="s">
        <v>8</v>
      </c>
      <c r="D196" s="170" t="s">
        <v>120</v>
      </c>
      <c r="E196" s="171" t="s">
        <v>221</v>
      </c>
      <c r="F196" s="172" t="s">
        <v>222</v>
      </c>
      <c r="G196" s="173" t="s">
        <v>123</v>
      </c>
      <c r="H196" s="174">
        <v>5509.8</v>
      </c>
      <c r="I196" s="175"/>
      <c r="J196" s="176">
        <f>ROUND(I196*H196,2)</f>
        <v>0</v>
      </c>
      <c r="K196" s="177"/>
      <c r="L196" s="36"/>
      <c r="M196" s="178" t="s">
        <v>1</v>
      </c>
      <c r="N196" s="179" t="s">
        <v>38</v>
      </c>
      <c r="O196" s="74"/>
      <c r="P196" s="180">
        <f>O196*H196</f>
        <v>0</v>
      </c>
      <c r="Q196" s="180">
        <v>0</v>
      </c>
      <c r="R196" s="180">
        <f>Q196*H196</f>
        <v>0</v>
      </c>
      <c r="S196" s="180">
        <v>0</v>
      </c>
      <c r="T196" s="181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2" t="s">
        <v>124</v>
      </c>
      <c r="AT196" s="182" t="s">
        <v>120</v>
      </c>
      <c r="AU196" s="182" t="s">
        <v>83</v>
      </c>
      <c r="AY196" s="16" t="s">
        <v>118</v>
      </c>
      <c r="BE196" s="183">
        <f>IF(N196="základní",J196,0)</f>
        <v>0</v>
      </c>
      <c r="BF196" s="183">
        <f>IF(N196="snížená",J196,0)</f>
        <v>0</v>
      </c>
      <c r="BG196" s="183">
        <f>IF(N196="zákl. přenesená",J196,0)</f>
        <v>0</v>
      </c>
      <c r="BH196" s="183">
        <f>IF(N196="sníž. přenesená",J196,0)</f>
        <v>0</v>
      </c>
      <c r="BI196" s="183">
        <f>IF(N196="nulová",J196,0)</f>
        <v>0</v>
      </c>
      <c r="BJ196" s="16" t="s">
        <v>81</v>
      </c>
      <c r="BK196" s="183">
        <f>ROUND(I196*H196,2)</f>
        <v>0</v>
      </c>
      <c r="BL196" s="16" t="s">
        <v>124</v>
      </c>
      <c r="BM196" s="182" t="s">
        <v>223</v>
      </c>
    </row>
    <row r="197" spans="1:47" s="2" customFormat="1" ht="12">
      <c r="A197" s="35"/>
      <c r="B197" s="36"/>
      <c r="C197" s="35"/>
      <c r="D197" s="184" t="s">
        <v>126</v>
      </c>
      <c r="E197" s="35"/>
      <c r="F197" s="185" t="s">
        <v>224</v>
      </c>
      <c r="G197" s="35"/>
      <c r="H197" s="35"/>
      <c r="I197" s="186"/>
      <c r="J197" s="35"/>
      <c r="K197" s="35"/>
      <c r="L197" s="36"/>
      <c r="M197" s="187"/>
      <c r="N197" s="188"/>
      <c r="O197" s="74"/>
      <c r="P197" s="74"/>
      <c r="Q197" s="74"/>
      <c r="R197" s="74"/>
      <c r="S197" s="74"/>
      <c r="T197" s="7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6" t="s">
        <v>126</v>
      </c>
      <c r="AU197" s="16" t="s">
        <v>83</v>
      </c>
    </row>
    <row r="198" spans="1:51" s="13" customFormat="1" ht="12">
      <c r="A198" s="13"/>
      <c r="B198" s="190"/>
      <c r="C198" s="13"/>
      <c r="D198" s="184" t="s">
        <v>129</v>
      </c>
      <c r="E198" s="191" t="s">
        <v>1</v>
      </c>
      <c r="F198" s="192" t="s">
        <v>225</v>
      </c>
      <c r="G198" s="13"/>
      <c r="H198" s="193">
        <v>5509.8</v>
      </c>
      <c r="I198" s="194"/>
      <c r="J198" s="13"/>
      <c r="K198" s="13"/>
      <c r="L198" s="190"/>
      <c r="M198" s="195"/>
      <c r="N198" s="196"/>
      <c r="O198" s="196"/>
      <c r="P198" s="196"/>
      <c r="Q198" s="196"/>
      <c r="R198" s="196"/>
      <c r="S198" s="196"/>
      <c r="T198" s="19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1" t="s">
        <v>129</v>
      </c>
      <c r="AU198" s="191" t="s">
        <v>83</v>
      </c>
      <c r="AV198" s="13" t="s">
        <v>83</v>
      </c>
      <c r="AW198" s="13" t="s">
        <v>30</v>
      </c>
      <c r="AX198" s="13" t="s">
        <v>81</v>
      </c>
      <c r="AY198" s="191" t="s">
        <v>118</v>
      </c>
    </row>
    <row r="199" spans="1:63" s="12" customFormat="1" ht="22.8" customHeight="1">
      <c r="A199" s="12"/>
      <c r="B199" s="156"/>
      <c r="C199" s="12"/>
      <c r="D199" s="157" t="s">
        <v>72</v>
      </c>
      <c r="E199" s="167" t="s">
        <v>153</v>
      </c>
      <c r="F199" s="167" t="s">
        <v>226</v>
      </c>
      <c r="G199" s="12"/>
      <c r="H199" s="12"/>
      <c r="I199" s="159"/>
      <c r="J199" s="168">
        <f>BK199</f>
        <v>0</v>
      </c>
      <c r="K199" s="12"/>
      <c r="L199" s="156"/>
      <c r="M199" s="161"/>
      <c r="N199" s="162"/>
      <c r="O199" s="162"/>
      <c r="P199" s="163">
        <f>SUM(P200:P237)</f>
        <v>0</v>
      </c>
      <c r="Q199" s="162"/>
      <c r="R199" s="163">
        <f>SUM(R200:R237)</f>
        <v>0</v>
      </c>
      <c r="S199" s="162"/>
      <c r="T199" s="164">
        <f>SUM(T200:T237)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57" t="s">
        <v>81</v>
      </c>
      <c r="AT199" s="165" t="s">
        <v>72</v>
      </c>
      <c r="AU199" s="165" t="s">
        <v>81</v>
      </c>
      <c r="AY199" s="157" t="s">
        <v>118</v>
      </c>
      <c r="BK199" s="166">
        <f>SUM(BK200:BK237)</f>
        <v>0</v>
      </c>
    </row>
    <row r="200" spans="1:65" s="2" customFormat="1" ht="21.75" customHeight="1">
      <c r="A200" s="35"/>
      <c r="B200" s="169"/>
      <c r="C200" s="170" t="s">
        <v>227</v>
      </c>
      <c r="D200" s="170" t="s">
        <v>120</v>
      </c>
      <c r="E200" s="171" t="s">
        <v>228</v>
      </c>
      <c r="F200" s="172" t="s">
        <v>229</v>
      </c>
      <c r="G200" s="173" t="s">
        <v>123</v>
      </c>
      <c r="H200" s="174">
        <v>26620.8</v>
      </c>
      <c r="I200" s="175"/>
      <c r="J200" s="176">
        <f>ROUND(I200*H200,2)</f>
        <v>0</v>
      </c>
      <c r="K200" s="177"/>
      <c r="L200" s="36"/>
      <c r="M200" s="178" t="s">
        <v>1</v>
      </c>
      <c r="N200" s="179" t="s">
        <v>38</v>
      </c>
      <c r="O200" s="74"/>
      <c r="P200" s="180">
        <f>O200*H200</f>
        <v>0</v>
      </c>
      <c r="Q200" s="180">
        <v>0</v>
      </c>
      <c r="R200" s="180">
        <f>Q200*H200</f>
        <v>0</v>
      </c>
      <c r="S200" s="180">
        <v>0</v>
      </c>
      <c r="T200" s="181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2" t="s">
        <v>124</v>
      </c>
      <c r="AT200" s="182" t="s">
        <v>120</v>
      </c>
      <c r="AU200" s="182" t="s">
        <v>83</v>
      </c>
      <c r="AY200" s="16" t="s">
        <v>118</v>
      </c>
      <c r="BE200" s="183">
        <f>IF(N200="základní",J200,0)</f>
        <v>0</v>
      </c>
      <c r="BF200" s="183">
        <f>IF(N200="snížená",J200,0)</f>
        <v>0</v>
      </c>
      <c r="BG200" s="183">
        <f>IF(N200="zákl. přenesená",J200,0)</f>
        <v>0</v>
      </c>
      <c r="BH200" s="183">
        <f>IF(N200="sníž. přenesená",J200,0)</f>
        <v>0</v>
      </c>
      <c r="BI200" s="183">
        <f>IF(N200="nulová",J200,0)</f>
        <v>0</v>
      </c>
      <c r="BJ200" s="16" t="s">
        <v>81</v>
      </c>
      <c r="BK200" s="183">
        <f>ROUND(I200*H200,2)</f>
        <v>0</v>
      </c>
      <c r="BL200" s="16" t="s">
        <v>124</v>
      </c>
      <c r="BM200" s="182" t="s">
        <v>230</v>
      </c>
    </row>
    <row r="201" spans="1:47" s="2" customFormat="1" ht="12">
      <c r="A201" s="35"/>
      <c r="B201" s="36"/>
      <c r="C201" s="35"/>
      <c r="D201" s="184" t="s">
        <v>126</v>
      </c>
      <c r="E201" s="35"/>
      <c r="F201" s="185" t="s">
        <v>229</v>
      </c>
      <c r="G201" s="35"/>
      <c r="H201" s="35"/>
      <c r="I201" s="186"/>
      <c r="J201" s="35"/>
      <c r="K201" s="35"/>
      <c r="L201" s="36"/>
      <c r="M201" s="187"/>
      <c r="N201" s="188"/>
      <c r="O201" s="74"/>
      <c r="P201" s="74"/>
      <c r="Q201" s="74"/>
      <c r="R201" s="74"/>
      <c r="S201" s="74"/>
      <c r="T201" s="7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6" t="s">
        <v>126</v>
      </c>
      <c r="AU201" s="16" t="s">
        <v>83</v>
      </c>
    </row>
    <row r="202" spans="1:47" s="2" customFormat="1" ht="12">
      <c r="A202" s="35"/>
      <c r="B202" s="36"/>
      <c r="C202" s="35"/>
      <c r="D202" s="184" t="s">
        <v>127</v>
      </c>
      <c r="E202" s="35"/>
      <c r="F202" s="189" t="s">
        <v>231</v>
      </c>
      <c r="G202" s="35"/>
      <c r="H202" s="35"/>
      <c r="I202" s="186"/>
      <c r="J202" s="35"/>
      <c r="K202" s="35"/>
      <c r="L202" s="36"/>
      <c r="M202" s="187"/>
      <c r="N202" s="188"/>
      <c r="O202" s="74"/>
      <c r="P202" s="74"/>
      <c r="Q202" s="74"/>
      <c r="R202" s="74"/>
      <c r="S202" s="74"/>
      <c r="T202" s="7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6" t="s">
        <v>127</v>
      </c>
      <c r="AU202" s="16" t="s">
        <v>83</v>
      </c>
    </row>
    <row r="203" spans="1:51" s="13" customFormat="1" ht="12">
      <c r="A203" s="13"/>
      <c r="B203" s="190"/>
      <c r="C203" s="13"/>
      <c r="D203" s="184" t="s">
        <v>129</v>
      </c>
      <c r="E203" s="191" t="s">
        <v>1</v>
      </c>
      <c r="F203" s="192" t="s">
        <v>232</v>
      </c>
      <c r="G203" s="13"/>
      <c r="H203" s="193">
        <v>13310.4</v>
      </c>
      <c r="I203" s="194"/>
      <c r="J203" s="13"/>
      <c r="K203" s="13"/>
      <c r="L203" s="190"/>
      <c r="M203" s="195"/>
      <c r="N203" s="196"/>
      <c r="O203" s="196"/>
      <c r="P203" s="196"/>
      <c r="Q203" s="196"/>
      <c r="R203" s="196"/>
      <c r="S203" s="196"/>
      <c r="T203" s="19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1" t="s">
        <v>129</v>
      </c>
      <c r="AU203" s="191" t="s">
        <v>83</v>
      </c>
      <c r="AV203" s="13" t="s">
        <v>83</v>
      </c>
      <c r="AW203" s="13" t="s">
        <v>30</v>
      </c>
      <c r="AX203" s="13" t="s">
        <v>73</v>
      </c>
      <c r="AY203" s="191" t="s">
        <v>118</v>
      </c>
    </row>
    <row r="204" spans="1:51" s="13" customFormat="1" ht="12">
      <c r="A204" s="13"/>
      <c r="B204" s="190"/>
      <c r="C204" s="13"/>
      <c r="D204" s="184" t="s">
        <v>129</v>
      </c>
      <c r="E204" s="191" t="s">
        <v>1</v>
      </c>
      <c r="F204" s="192" t="s">
        <v>233</v>
      </c>
      <c r="G204" s="13"/>
      <c r="H204" s="193">
        <v>13310.4</v>
      </c>
      <c r="I204" s="194"/>
      <c r="J204" s="13"/>
      <c r="K204" s="13"/>
      <c r="L204" s="190"/>
      <c r="M204" s="195"/>
      <c r="N204" s="196"/>
      <c r="O204" s="196"/>
      <c r="P204" s="196"/>
      <c r="Q204" s="196"/>
      <c r="R204" s="196"/>
      <c r="S204" s="196"/>
      <c r="T204" s="19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1" t="s">
        <v>129</v>
      </c>
      <c r="AU204" s="191" t="s">
        <v>83</v>
      </c>
      <c r="AV204" s="13" t="s">
        <v>83</v>
      </c>
      <c r="AW204" s="13" t="s">
        <v>30</v>
      </c>
      <c r="AX204" s="13" t="s">
        <v>73</v>
      </c>
      <c r="AY204" s="191" t="s">
        <v>118</v>
      </c>
    </row>
    <row r="205" spans="1:65" s="2" customFormat="1" ht="21.75" customHeight="1">
      <c r="A205" s="35"/>
      <c r="B205" s="169"/>
      <c r="C205" s="170" t="s">
        <v>234</v>
      </c>
      <c r="D205" s="170" t="s">
        <v>120</v>
      </c>
      <c r="E205" s="171" t="s">
        <v>235</v>
      </c>
      <c r="F205" s="172" t="s">
        <v>236</v>
      </c>
      <c r="G205" s="173" t="s">
        <v>123</v>
      </c>
      <c r="H205" s="174">
        <v>256</v>
      </c>
      <c r="I205" s="175"/>
      <c r="J205" s="176">
        <f>ROUND(I205*H205,2)</f>
        <v>0</v>
      </c>
      <c r="K205" s="177"/>
      <c r="L205" s="36"/>
      <c r="M205" s="178" t="s">
        <v>1</v>
      </c>
      <c r="N205" s="179" t="s">
        <v>38</v>
      </c>
      <c r="O205" s="74"/>
      <c r="P205" s="180">
        <f>O205*H205</f>
        <v>0</v>
      </c>
      <c r="Q205" s="180">
        <v>0</v>
      </c>
      <c r="R205" s="180">
        <f>Q205*H205</f>
        <v>0</v>
      </c>
      <c r="S205" s="180">
        <v>0</v>
      </c>
      <c r="T205" s="181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2" t="s">
        <v>124</v>
      </c>
      <c r="AT205" s="182" t="s">
        <v>120</v>
      </c>
      <c r="AU205" s="182" t="s">
        <v>83</v>
      </c>
      <c r="AY205" s="16" t="s">
        <v>118</v>
      </c>
      <c r="BE205" s="183">
        <f>IF(N205="základní",J205,0)</f>
        <v>0</v>
      </c>
      <c r="BF205" s="183">
        <f>IF(N205="snížená",J205,0)</f>
        <v>0</v>
      </c>
      <c r="BG205" s="183">
        <f>IF(N205="zákl. přenesená",J205,0)</f>
        <v>0</v>
      </c>
      <c r="BH205" s="183">
        <f>IF(N205="sníž. přenesená",J205,0)</f>
        <v>0</v>
      </c>
      <c r="BI205" s="183">
        <f>IF(N205="nulová",J205,0)</f>
        <v>0</v>
      </c>
      <c r="BJ205" s="16" t="s">
        <v>81</v>
      </c>
      <c r="BK205" s="183">
        <f>ROUND(I205*H205,2)</f>
        <v>0</v>
      </c>
      <c r="BL205" s="16" t="s">
        <v>124</v>
      </c>
      <c r="BM205" s="182" t="s">
        <v>237</v>
      </c>
    </row>
    <row r="206" spans="1:47" s="2" customFormat="1" ht="12">
      <c r="A206" s="35"/>
      <c r="B206" s="36"/>
      <c r="C206" s="35"/>
      <c r="D206" s="184" t="s">
        <v>126</v>
      </c>
      <c r="E206" s="35"/>
      <c r="F206" s="185" t="s">
        <v>236</v>
      </c>
      <c r="G206" s="35"/>
      <c r="H206" s="35"/>
      <c r="I206" s="186"/>
      <c r="J206" s="35"/>
      <c r="K206" s="35"/>
      <c r="L206" s="36"/>
      <c r="M206" s="187"/>
      <c r="N206" s="188"/>
      <c r="O206" s="74"/>
      <c r="P206" s="74"/>
      <c r="Q206" s="74"/>
      <c r="R206" s="74"/>
      <c r="S206" s="74"/>
      <c r="T206" s="7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6" t="s">
        <v>126</v>
      </c>
      <c r="AU206" s="16" t="s">
        <v>83</v>
      </c>
    </row>
    <row r="207" spans="1:47" s="2" customFormat="1" ht="12">
      <c r="A207" s="35"/>
      <c r="B207" s="36"/>
      <c r="C207" s="35"/>
      <c r="D207" s="184" t="s">
        <v>127</v>
      </c>
      <c r="E207" s="35"/>
      <c r="F207" s="189" t="s">
        <v>238</v>
      </c>
      <c r="G207" s="35"/>
      <c r="H207" s="35"/>
      <c r="I207" s="186"/>
      <c r="J207" s="35"/>
      <c r="K207" s="35"/>
      <c r="L207" s="36"/>
      <c r="M207" s="187"/>
      <c r="N207" s="188"/>
      <c r="O207" s="74"/>
      <c r="P207" s="74"/>
      <c r="Q207" s="74"/>
      <c r="R207" s="74"/>
      <c r="S207" s="74"/>
      <c r="T207" s="7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6" t="s">
        <v>127</v>
      </c>
      <c r="AU207" s="16" t="s">
        <v>83</v>
      </c>
    </row>
    <row r="208" spans="1:51" s="13" customFormat="1" ht="12">
      <c r="A208" s="13"/>
      <c r="B208" s="190"/>
      <c r="C208" s="13"/>
      <c r="D208" s="184" t="s">
        <v>129</v>
      </c>
      <c r="E208" s="191" t="s">
        <v>1</v>
      </c>
      <c r="F208" s="192" t="s">
        <v>239</v>
      </c>
      <c r="G208" s="13"/>
      <c r="H208" s="193">
        <v>256</v>
      </c>
      <c r="I208" s="194"/>
      <c r="J208" s="13"/>
      <c r="K208" s="13"/>
      <c r="L208" s="190"/>
      <c r="M208" s="195"/>
      <c r="N208" s="196"/>
      <c r="O208" s="196"/>
      <c r="P208" s="196"/>
      <c r="Q208" s="196"/>
      <c r="R208" s="196"/>
      <c r="S208" s="196"/>
      <c r="T208" s="19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1" t="s">
        <v>129</v>
      </c>
      <c r="AU208" s="191" t="s">
        <v>83</v>
      </c>
      <c r="AV208" s="13" t="s">
        <v>83</v>
      </c>
      <c r="AW208" s="13" t="s">
        <v>30</v>
      </c>
      <c r="AX208" s="13" t="s">
        <v>81</v>
      </c>
      <c r="AY208" s="191" t="s">
        <v>118</v>
      </c>
    </row>
    <row r="209" spans="1:65" s="2" customFormat="1" ht="21.75" customHeight="1">
      <c r="A209" s="35"/>
      <c r="B209" s="169"/>
      <c r="C209" s="170" t="s">
        <v>240</v>
      </c>
      <c r="D209" s="170" t="s">
        <v>120</v>
      </c>
      <c r="E209" s="171" t="s">
        <v>241</v>
      </c>
      <c r="F209" s="172" t="s">
        <v>242</v>
      </c>
      <c r="G209" s="173" t="s">
        <v>133</v>
      </c>
      <c r="H209" s="174">
        <v>3538.08</v>
      </c>
      <c r="I209" s="175"/>
      <c r="J209" s="176">
        <f>ROUND(I209*H209,2)</f>
        <v>0</v>
      </c>
      <c r="K209" s="177"/>
      <c r="L209" s="36"/>
      <c r="M209" s="178" t="s">
        <v>1</v>
      </c>
      <c r="N209" s="179" t="s">
        <v>38</v>
      </c>
      <c r="O209" s="74"/>
      <c r="P209" s="180">
        <f>O209*H209</f>
        <v>0</v>
      </c>
      <c r="Q209" s="180">
        <v>0</v>
      </c>
      <c r="R209" s="180">
        <f>Q209*H209</f>
        <v>0</v>
      </c>
      <c r="S209" s="180">
        <v>0</v>
      </c>
      <c r="T209" s="181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2" t="s">
        <v>124</v>
      </c>
      <c r="AT209" s="182" t="s">
        <v>120</v>
      </c>
      <c r="AU209" s="182" t="s">
        <v>83</v>
      </c>
      <c r="AY209" s="16" t="s">
        <v>118</v>
      </c>
      <c r="BE209" s="183">
        <f>IF(N209="základní",J209,0)</f>
        <v>0</v>
      </c>
      <c r="BF209" s="183">
        <f>IF(N209="snížená",J209,0)</f>
        <v>0</v>
      </c>
      <c r="BG209" s="183">
        <f>IF(N209="zákl. přenesená",J209,0)</f>
        <v>0</v>
      </c>
      <c r="BH209" s="183">
        <f>IF(N209="sníž. přenesená",J209,0)</f>
        <v>0</v>
      </c>
      <c r="BI209" s="183">
        <f>IF(N209="nulová",J209,0)</f>
        <v>0</v>
      </c>
      <c r="BJ209" s="16" t="s">
        <v>81</v>
      </c>
      <c r="BK209" s="183">
        <f>ROUND(I209*H209,2)</f>
        <v>0</v>
      </c>
      <c r="BL209" s="16" t="s">
        <v>124</v>
      </c>
      <c r="BM209" s="182" t="s">
        <v>243</v>
      </c>
    </row>
    <row r="210" spans="1:47" s="2" customFormat="1" ht="12">
      <c r="A210" s="35"/>
      <c r="B210" s="36"/>
      <c r="C210" s="35"/>
      <c r="D210" s="184" t="s">
        <v>126</v>
      </c>
      <c r="E210" s="35"/>
      <c r="F210" s="185" t="s">
        <v>244</v>
      </c>
      <c r="G210" s="35"/>
      <c r="H210" s="35"/>
      <c r="I210" s="186"/>
      <c r="J210" s="35"/>
      <c r="K210" s="35"/>
      <c r="L210" s="36"/>
      <c r="M210" s="187"/>
      <c r="N210" s="188"/>
      <c r="O210" s="74"/>
      <c r="P210" s="74"/>
      <c r="Q210" s="74"/>
      <c r="R210" s="74"/>
      <c r="S210" s="74"/>
      <c r="T210" s="7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6" t="s">
        <v>126</v>
      </c>
      <c r="AU210" s="16" t="s">
        <v>83</v>
      </c>
    </row>
    <row r="211" spans="1:47" s="2" customFormat="1" ht="12">
      <c r="A211" s="35"/>
      <c r="B211" s="36"/>
      <c r="C211" s="35"/>
      <c r="D211" s="184" t="s">
        <v>127</v>
      </c>
      <c r="E211" s="35"/>
      <c r="F211" s="189" t="s">
        <v>245</v>
      </c>
      <c r="G211" s="35"/>
      <c r="H211" s="35"/>
      <c r="I211" s="186"/>
      <c r="J211" s="35"/>
      <c r="K211" s="35"/>
      <c r="L211" s="36"/>
      <c r="M211" s="187"/>
      <c r="N211" s="188"/>
      <c r="O211" s="74"/>
      <c r="P211" s="74"/>
      <c r="Q211" s="74"/>
      <c r="R211" s="74"/>
      <c r="S211" s="74"/>
      <c r="T211" s="7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6" t="s">
        <v>127</v>
      </c>
      <c r="AU211" s="16" t="s">
        <v>83</v>
      </c>
    </row>
    <row r="212" spans="1:51" s="13" customFormat="1" ht="12">
      <c r="A212" s="13"/>
      <c r="B212" s="190"/>
      <c r="C212" s="13"/>
      <c r="D212" s="184" t="s">
        <v>129</v>
      </c>
      <c r="E212" s="191" t="s">
        <v>1</v>
      </c>
      <c r="F212" s="192" t="s">
        <v>167</v>
      </c>
      <c r="G212" s="13"/>
      <c r="H212" s="193">
        <v>1915.68</v>
      </c>
      <c r="I212" s="194"/>
      <c r="J212" s="13"/>
      <c r="K212" s="13"/>
      <c r="L212" s="190"/>
      <c r="M212" s="195"/>
      <c r="N212" s="196"/>
      <c r="O212" s="196"/>
      <c r="P212" s="196"/>
      <c r="Q212" s="196"/>
      <c r="R212" s="196"/>
      <c r="S212" s="196"/>
      <c r="T212" s="19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1" t="s">
        <v>129</v>
      </c>
      <c r="AU212" s="191" t="s">
        <v>83</v>
      </c>
      <c r="AV212" s="13" t="s">
        <v>83</v>
      </c>
      <c r="AW212" s="13" t="s">
        <v>30</v>
      </c>
      <c r="AX212" s="13" t="s">
        <v>73</v>
      </c>
      <c r="AY212" s="191" t="s">
        <v>118</v>
      </c>
    </row>
    <row r="213" spans="1:51" s="13" customFormat="1" ht="12">
      <c r="A213" s="13"/>
      <c r="B213" s="190"/>
      <c r="C213" s="13"/>
      <c r="D213" s="184" t="s">
        <v>129</v>
      </c>
      <c r="E213" s="191" t="s">
        <v>1</v>
      </c>
      <c r="F213" s="192" t="s">
        <v>168</v>
      </c>
      <c r="G213" s="13"/>
      <c r="H213" s="193">
        <v>1622.4</v>
      </c>
      <c r="I213" s="194"/>
      <c r="J213" s="13"/>
      <c r="K213" s="13"/>
      <c r="L213" s="190"/>
      <c r="M213" s="195"/>
      <c r="N213" s="196"/>
      <c r="O213" s="196"/>
      <c r="P213" s="196"/>
      <c r="Q213" s="196"/>
      <c r="R213" s="196"/>
      <c r="S213" s="196"/>
      <c r="T213" s="19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91" t="s">
        <v>129</v>
      </c>
      <c r="AU213" s="191" t="s">
        <v>83</v>
      </c>
      <c r="AV213" s="13" t="s">
        <v>83</v>
      </c>
      <c r="AW213" s="13" t="s">
        <v>30</v>
      </c>
      <c r="AX213" s="13" t="s">
        <v>73</v>
      </c>
      <c r="AY213" s="191" t="s">
        <v>118</v>
      </c>
    </row>
    <row r="214" spans="1:65" s="2" customFormat="1" ht="21.75" customHeight="1">
      <c r="A214" s="35"/>
      <c r="B214" s="169"/>
      <c r="C214" s="170" t="s">
        <v>246</v>
      </c>
      <c r="D214" s="170" t="s">
        <v>120</v>
      </c>
      <c r="E214" s="171" t="s">
        <v>247</v>
      </c>
      <c r="F214" s="172" t="s">
        <v>248</v>
      </c>
      <c r="G214" s="173" t="s">
        <v>123</v>
      </c>
      <c r="H214" s="174">
        <v>1657</v>
      </c>
      <c r="I214" s="175"/>
      <c r="J214" s="176">
        <f>ROUND(I214*H214,2)</f>
        <v>0</v>
      </c>
      <c r="K214" s="177"/>
      <c r="L214" s="36"/>
      <c r="M214" s="178" t="s">
        <v>1</v>
      </c>
      <c r="N214" s="179" t="s">
        <v>38</v>
      </c>
      <c r="O214" s="74"/>
      <c r="P214" s="180">
        <f>O214*H214</f>
        <v>0</v>
      </c>
      <c r="Q214" s="180">
        <v>0</v>
      </c>
      <c r="R214" s="180">
        <f>Q214*H214</f>
        <v>0</v>
      </c>
      <c r="S214" s="180">
        <v>0</v>
      </c>
      <c r="T214" s="181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2" t="s">
        <v>124</v>
      </c>
      <c r="AT214" s="182" t="s">
        <v>120</v>
      </c>
      <c r="AU214" s="182" t="s">
        <v>83</v>
      </c>
      <c r="AY214" s="16" t="s">
        <v>118</v>
      </c>
      <c r="BE214" s="183">
        <f>IF(N214="základní",J214,0)</f>
        <v>0</v>
      </c>
      <c r="BF214" s="183">
        <f>IF(N214="snížená",J214,0)</f>
        <v>0</v>
      </c>
      <c r="BG214" s="183">
        <f>IF(N214="zákl. přenesená",J214,0)</f>
        <v>0</v>
      </c>
      <c r="BH214" s="183">
        <f>IF(N214="sníž. přenesená",J214,0)</f>
        <v>0</v>
      </c>
      <c r="BI214" s="183">
        <f>IF(N214="nulová",J214,0)</f>
        <v>0</v>
      </c>
      <c r="BJ214" s="16" t="s">
        <v>81</v>
      </c>
      <c r="BK214" s="183">
        <f>ROUND(I214*H214,2)</f>
        <v>0</v>
      </c>
      <c r="BL214" s="16" t="s">
        <v>124</v>
      </c>
      <c r="BM214" s="182" t="s">
        <v>249</v>
      </c>
    </row>
    <row r="215" spans="1:47" s="2" customFormat="1" ht="12">
      <c r="A215" s="35"/>
      <c r="B215" s="36"/>
      <c r="C215" s="35"/>
      <c r="D215" s="184" t="s">
        <v>126</v>
      </c>
      <c r="E215" s="35"/>
      <c r="F215" s="185" t="s">
        <v>248</v>
      </c>
      <c r="G215" s="35"/>
      <c r="H215" s="35"/>
      <c r="I215" s="186"/>
      <c r="J215" s="35"/>
      <c r="K215" s="35"/>
      <c r="L215" s="36"/>
      <c r="M215" s="187"/>
      <c r="N215" s="188"/>
      <c r="O215" s="74"/>
      <c r="P215" s="74"/>
      <c r="Q215" s="74"/>
      <c r="R215" s="74"/>
      <c r="S215" s="74"/>
      <c r="T215" s="7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6" t="s">
        <v>126</v>
      </c>
      <c r="AU215" s="16" t="s">
        <v>83</v>
      </c>
    </row>
    <row r="216" spans="1:47" s="2" customFormat="1" ht="12">
      <c r="A216" s="35"/>
      <c r="B216" s="36"/>
      <c r="C216" s="35"/>
      <c r="D216" s="184" t="s">
        <v>127</v>
      </c>
      <c r="E216" s="35"/>
      <c r="F216" s="189" t="s">
        <v>238</v>
      </c>
      <c r="G216" s="35"/>
      <c r="H216" s="35"/>
      <c r="I216" s="186"/>
      <c r="J216" s="35"/>
      <c r="K216" s="35"/>
      <c r="L216" s="36"/>
      <c r="M216" s="187"/>
      <c r="N216" s="188"/>
      <c r="O216" s="74"/>
      <c r="P216" s="74"/>
      <c r="Q216" s="74"/>
      <c r="R216" s="74"/>
      <c r="S216" s="74"/>
      <c r="T216" s="7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6" t="s">
        <v>127</v>
      </c>
      <c r="AU216" s="16" t="s">
        <v>83</v>
      </c>
    </row>
    <row r="217" spans="1:51" s="13" customFormat="1" ht="12">
      <c r="A217" s="13"/>
      <c r="B217" s="190"/>
      <c r="C217" s="13"/>
      <c r="D217" s="184" t="s">
        <v>129</v>
      </c>
      <c r="E217" s="191" t="s">
        <v>1</v>
      </c>
      <c r="F217" s="192" t="s">
        <v>250</v>
      </c>
      <c r="G217" s="13"/>
      <c r="H217" s="193">
        <v>1657</v>
      </c>
      <c r="I217" s="194"/>
      <c r="J217" s="13"/>
      <c r="K217" s="13"/>
      <c r="L217" s="190"/>
      <c r="M217" s="195"/>
      <c r="N217" s="196"/>
      <c r="O217" s="196"/>
      <c r="P217" s="196"/>
      <c r="Q217" s="196"/>
      <c r="R217" s="196"/>
      <c r="S217" s="196"/>
      <c r="T217" s="19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1" t="s">
        <v>129</v>
      </c>
      <c r="AU217" s="191" t="s">
        <v>83</v>
      </c>
      <c r="AV217" s="13" t="s">
        <v>83</v>
      </c>
      <c r="AW217" s="13" t="s">
        <v>30</v>
      </c>
      <c r="AX217" s="13" t="s">
        <v>81</v>
      </c>
      <c r="AY217" s="191" t="s">
        <v>118</v>
      </c>
    </row>
    <row r="218" spans="1:65" s="2" customFormat="1" ht="16.5" customHeight="1">
      <c r="A218" s="35"/>
      <c r="B218" s="169"/>
      <c r="C218" s="170" t="s">
        <v>251</v>
      </c>
      <c r="D218" s="170" t="s">
        <v>120</v>
      </c>
      <c r="E218" s="171" t="s">
        <v>252</v>
      </c>
      <c r="F218" s="172" t="s">
        <v>253</v>
      </c>
      <c r="G218" s="173" t="s">
        <v>123</v>
      </c>
      <c r="H218" s="174">
        <v>14531.4</v>
      </c>
      <c r="I218" s="175"/>
      <c r="J218" s="176">
        <f>ROUND(I218*H218,2)</f>
        <v>0</v>
      </c>
      <c r="K218" s="177"/>
      <c r="L218" s="36"/>
      <c r="M218" s="178" t="s">
        <v>1</v>
      </c>
      <c r="N218" s="179" t="s">
        <v>38</v>
      </c>
      <c r="O218" s="74"/>
      <c r="P218" s="180">
        <f>O218*H218</f>
        <v>0</v>
      </c>
      <c r="Q218" s="180">
        <v>0</v>
      </c>
      <c r="R218" s="180">
        <f>Q218*H218</f>
        <v>0</v>
      </c>
      <c r="S218" s="180">
        <v>0</v>
      </c>
      <c r="T218" s="181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82" t="s">
        <v>124</v>
      </c>
      <c r="AT218" s="182" t="s">
        <v>120</v>
      </c>
      <c r="AU218" s="182" t="s">
        <v>83</v>
      </c>
      <c r="AY218" s="16" t="s">
        <v>118</v>
      </c>
      <c r="BE218" s="183">
        <f>IF(N218="základní",J218,0)</f>
        <v>0</v>
      </c>
      <c r="BF218" s="183">
        <f>IF(N218="snížená",J218,0)</f>
        <v>0</v>
      </c>
      <c r="BG218" s="183">
        <f>IF(N218="zákl. přenesená",J218,0)</f>
        <v>0</v>
      </c>
      <c r="BH218" s="183">
        <f>IF(N218="sníž. přenesená",J218,0)</f>
        <v>0</v>
      </c>
      <c r="BI218" s="183">
        <f>IF(N218="nulová",J218,0)</f>
        <v>0</v>
      </c>
      <c r="BJ218" s="16" t="s">
        <v>81</v>
      </c>
      <c r="BK218" s="183">
        <f>ROUND(I218*H218,2)</f>
        <v>0</v>
      </c>
      <c r="BL218" s="16" t="s">
        <v>124</v>
      </c>
      <c r="BM218" s="182" t="s">
        <v>254</v>
      </c>
    </row>
    <row r="219" spans="1:47" s="2" customFormat="1" ht="12">
      <c r="A219" s="35"/>
      <c r="B219" s="36"/>
      <c r="C219" s="35"/>
      <c r="D219" s="184" t="s">
        <v>126</v>
      </c>
      <c r="E219" s="35"/>
      <c r="F219" s="185" t="s">
        <v>253</v>
      </c>
      <c r="G219" s="35"/>
      <c r="H219" s="35"/>
      <c r="I219" s="186"/>
      <c r="J219" s="35"/>
      <c r="K219" s="35"/>
      <c r="L219" s="36"/>
      <c r="M219" s="187"/>
      <c r="N219" s="188"/>
      <c r="O219" s="74"/>
      <c r="P219" s="74"/>
      <c r="Q219" s="74"/>
      <c r="R219" s="74"/>
      <c r="S219" s="74"/>
      <c r="T219" s="7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6" t="s">
        <v>126</v>
      </c>
      <c r="AU219" s="16" t="s">
        <v>83</v>
      </c>
    </row>
    <row r="220" spans="1:47" s="2" customFormat="1" ht="12">
      <c r="A220" s="35"/>
      <c r="B220" s="36"/>
      <c r="C220" s="35"/>
      <c r="D220" s="184" t="s">
        <v>127</v>
      </c>
      <c r="E220" s="35"/>
      <c r="F220" s="189" t="s">
        <v>255</v>
      </c>
      <c r="G220" s="35"/>
      <c r="H220" s="35"/>
      <c r="I220" s="186"/>
      <c r="J220" s="35"/>
      <c r="K220" s="35"/>
      <c r="L220" s="36"/>
      <c r="M220" s="187"/>
      <c r="N220" s="188"/>
      <c r="O220" s="74"/>
      <c r="P220" s="74"/>
      <c r="Q220" s="74"/>
      <c r="R220" s="74"/>
      <c r="S220" s="74"/>
      <c r="T220" s="7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6" t="s">
        <v>127</v>
      </c>
      <c r="AU220" s="16" t="s">
        <v>83</v>
      </c>
    </row>
    <row r="221" spans="1:51" s="13" customFormat="1" ht="12">
      <c r="A221" s="13"/>
      <c r="B221" s="190"/>
      <c r="C221" s="13"/>
      <c r="D221" s="184" t="s">
        <v>129</v>
      </c>
      <c r="E221" s="191" t="s">
        <v>1</v>
      </c>
      <c r="F221" s="192" t="s">
        <v>256</v>
      </c>
      <c r="G221" s="13"/>
      <c r="H221" s="193">
        <v>14531.4</v>
      </c>
      <c r="I221" s="194"/>
      <c r="J221" s="13"/>
      <c r="K221" s="13"/>
      <c r="L221" s="190"/>
      <c r="M221" s="195"/>
      <c r="N221" s="196"/>
      <c r="O221" s="196"/>
      <c r="P221" s="196"/>
      <c r="Q221" s="196"/>
      <c r="R221" s="196"/>
      <c r="S221" s="196"/>
      <c r="T221" s="19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1" t="s">
        <v>129</v>
      </c>
      <c r="AU221" s="191" t="s">
        <v>83</v>
      </c>
      <c r="AV221" s="13" t="s">
        <v>83</v>
      </c>
      <c r="AW221" s="13" t="s">
        <v>30</v>
      </c>
      <c r="AX221" s="13" t="s">
        <v>81</v>
      </c>
      <c r="AY221" s="191" t="s">
        <v>118</v>
      </c>
    </row>
    <row r="222" spans="1:65" s="2" customFormat="1" ht="21.75" customHeight="1">
      <c r="A222" s="35"/>
      <c r="B222" s="169"/>
      <c r="C222" s="170" t="s">
        <v>7</v>
      </c>
      <c r="D222" s="170" t="s">
        <v>120</v>
      </c>
      <c r="E222" s="171" t="s">
        <v>257</v>
      </c>
      <c r="F222" s="172" t="s">
        <v>258</v>
      </c>
      <c r="G222" s="173" t="s">
        <v>123</v>
      </c>
      <c r="H222" s="174">
        <v>11625.12</v>
      </c>
      <c r="I222" s="175"/>
      <c r="J222" s="176">
        <f>ROUND(I222*H222,2)</f>
        <v>0</v>
      </c>
      <c r="K222" s="177"/>
      <c r="L222" s="36"/>
      <c r="M222" s="178" t="s">
        <v>1</v>
      </c>
      <c r="N222" s="179" t="s">
        <v>38</v>
      </c>
      <c r="O222" s="74"/>
      <c r="P222" s="180">
        <f>O222*H222</f>
        <v>0</v>
      </c>
      <c r="Q222" s="180">
        <v>0</v>
      </c>
      <c r="R222" s="180">
        <f>Q222*H222</f>
        <v>0</v>
      </c>
      <c r="S222" s="180">
        <v>0</v>
      </c>
      <c r="T222" s="181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2" t="s">
        <v>124</v>
      </c>
      <c r="AT222" s="182" t="s">
        <v>120</v>
      </c>
      <c r="AU222" s="182" t="s">
        <v>83</v>
      </c>
      <c r="AY222" s="16" t="s">
        <v>118</v>
      </c>
      <c r="BE222" s="183">
        <f>IF(N222="základní",J222,0)</f>
        <v>0</v>
      </c>
      <c r="BF222" s="183">
        <f>IF(N222="snížená",J222,0)</f>
        <v>0</v>
      </c>
      <c r="BG222" s="183">
        <f>IF(N222="zákl. přenesená",J222,0)</f>
        <v>0</v>
      </c>
      <c r="BH222" s="183">
        <f>IF(N222="sníž. přenesená",J222,0)</f>
        <v>0</v>
      </c>
      <c r="BI222" s="183">
        <f>IF(N222="nulová",J222,0)</f>
        <v>0</v>
      </c>
      <c r="BJ222" s="16" t="s">
        <v>81</v>
      </c>
      <c r="BK222" s="183">
        <f>ROUND(I222*H222,2)</f>
        <v>0</v>
      </c>
      <c r="BL222" s="16" t="s">
        <v>124</v>
      </c>
      <c r="BM222" s="182" t="s">
        <v>259</v>
      </c>
    </row>
    <row r="223" spans="1:47" s="2" customFormat="1" ht="12">
      <c r="A223" s="35"/>
      <c r="B223" s="36"/>
      <c r="C223" s="35"/>
      <c r="D223" s="184" t="s">
        <v>126</v>
      </c>
      <c r="E223" s="35"/>
      <c r="F223" s="185" t="s">
        <v>258</v>
      </c>
      <c r="G223" s="35"/>
      <c r="H223" s="35"/>
      <c r="I223" s="186"/>
      <c r="J223" s="35"/>
      <c r="K223" s="35"/>
      <c r="L223" s="36"/>
      <c r="M223" s="187"/>
      <c r="N223" s="188"/>
      <c r="O223" s="74"/>
      <c r="P223" s="74"/>
      <c r="Q223" s="74"/>
      <c r="R223" s="74"/>
      <c r="S223" s="74"/>
      <c r="T223" s="7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6" t="s">
        <v>126</v>
      </c>
      <c r="AU223" s="16" t="s">
        <v>83</v>
      </c>
    </row>
    <row r="224" spans="1:47" s="2" customFormat="1" ht="12">
      <c r="A224" s="35"/>
      <c r="B224" s="36"/>
      <c r="C224" s="35"/>
      <c r="D224" s="184" t="s">
        <v>127</v>
      </c>
      <c r="E224" s="35"/>
      <c r="F224" s="189" t="s">
        <v>255</v>
      </c>
      <c r="G224" s="35"/>
      <c r="H224" s="35"/>
      <c r="I224" s="186"/>
      <c r="J224" s="35"/>
      <c r="K224" s="35"/>
      <c r="L224" s="36"/>
      <c r="M224" s="187"/>
      <c r="N224" s="188"/>
      <c r="O224" s="74"/>
      <c r="P224" s="74"/>
      <c r="Q224" s="74"/>
      <c r="R224" s="74"/>
      <c r="S224" s="74"/>
      <c r="T224" s="7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6" t="s">
        <v>127</v>
      </c>
      <c r="AU224" s="16" t="s">
        <v>83</v>
      </c>
    </row>
    <row r="225" spans="1:51" s="13" customFormat="1" ht="12">
      <c r="A225" s="13"/>
      <c r="B225" s="190"/>
      <c r="C225" s="13"/>
      <c r="D225" s="184" t="s">
        <v>129</v>
      </c>
      <c r="E225" s="191" t="s">
        <v>1</v>
      </c>
      <c r="F225" s="192" t="s">
        <v>260</v>
      </c>
      <c r="G225" s="13"/>
      <c r="H225" s="193">
        <v>11625.12</v>
      </c>
      <c r="I225" s="194"/>
      <c r="J225" s="13"/>
      <c r="K225" s="13"/>
      <c r="L225" s="190"/>
      <c r="M225" s="195"/>
      <c r="N225" s="196"/>
      <c r="O225" s="196"/>
      <c r="P225" s="196"/>
      <c r="Q225" s="196"/>
      <c r="R225" s="196"/>
      <c r="S225" s="196"/>
      <c r="T225" s="19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1" t="s">
        <v>129</v>
      </c>
      <c r="AU225" s="191" t="s">
        <v>83</v>
      </c>
      <c r="AV225" s="13" t="s">
        <v>83</v>
      </c>
      <c r="AW225" s="13" t="s">
        <v>30</v>
      </c>
      <c r="AX225" s="13" t="s">
        <v>73</v>
      </c>
      <c r="AY225" s="191" t="s">
        <v>118</v>
      </c>
    </row>
    <row r="226" spans="1:65" s="2" customFormat="1" ht="21.75" customHeight="1">
      <c r="A226" s="35"/>
      <c r="B226" s="169"/>
      <c r="C226" s="170" t="s">
        <v>261</v>
      </c>
      <c r="D226" s="170" t="s">
        <v>120</v>
      </c>
      <c r="E226" s="171" t="s">
        <v>262</v>
      </c>
      <c r="F226" s="172" t="s">
        <v>263</v>
      </c>
      <c r="G226" s="173" t="s">
        <v>123</v>
      </c>
      <c r="H226" s="174">
        <v>11178</v>
      </c>
      <c r="I226" s="175"/>
      <c r="J226" s="176">
        <f>ROUND(I226*H226,2)</f>
        <v>0</v>
      </c>
      <c r="K226" s="177"/>
      <c r="L226" s="36"/>
      <c r="M226" s="178" t="s">
        <v>1</v>
      </c>
      <c r="N226" s="179" t="s">
        <v>38</v>
      </c>
      <c r="O226" s="74"/>
      <c r="P226" s="180">
        <f>O226*H226</f>
        <v>0</v>
      </c>
      <c r="Q226" s="180">
        <v>0</v>
      </c>
      <c r="R226" s="180">
        <f>Q226*H226</f>
        <v>0</v>
      </c>
      <c r="S226" s="180">
        <v>0</v>
      </c>
      <c r="T226" s="181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2" t="s">
        <v>124</v>
      </c>
      <c r="AT226" s="182" t="s">
        <v>120</v>
      </c>
      <c r="AU226" s="182" t="s">
        <v>83</v>
      </c>
      <c r="AY226" s="16" t="s">
        <v>118</v>
      </c>
      <c r="BE226" s="183">
        <f>IF(N226="základní",J226,0)</f>
        <v>0</v>
      </c>
      <c r="BF226" s="183">
        <f>IF(N226="snížená",J226,0)</f>
        <v>0</v>
      </c>
      <c r="BG226" s="183">
        <f>IF(N226="zákl. přenesená",J226,0)</f>
        <v>0</v>
      </c>
      <c r="BH226" s="183">
        <f>IF(N226="sníž. přenesená",J226,0)</f>
        <v>0</v>
      </c>
      <c r="BI226" s="183">
        <f>IF(N226="nulová",J226,0)</f>
        <v>0</v>
      </c>
      <c r="BJ226" s="16" t="s">
        <v>81</v>
      </c>
      <c r="BK226" s="183">
        <f>ROUND(I226*H226,2)</f>
        <v>0</v>
      </c>
      <c r="BL226" s="16" t="s">
        <v>124</v>
      </c>
      <c r="BM226" s="182" t="s">
        <v>264</v>
      </c>
    </row>
    <row r="227" spans="1:47" s="2" customFormat="1" ht="12">
      <c r="A227" s="35"/>
      <c r="B227" s="36"/>
      <c r="C227" s="35"/>
      <c r="D227" s="184" t="s">
        <v>126</v>
      </c>
      <c r="E227" s="35"/>
      <c r="F227" s="185" t="s">
        <v>263</v>
      </c>
      <c r="G227" s="35"/>
      <c r="H227" s="35"/>
      <c r="I227" s="186"/>
      <c r="J227" s="35"/>
      <c r="K227" s="35"/>
      <c r="L227" s="36"/>
      <c r="M227" s="187"/>
      <c r="N227" s="188"/>
      <c r="O227" s="74"/>
      <c r="P227" s="74"/>
      <c r="Q227" s="74"/>
      <c r="R227" s="74"/>
      <c r="S227" s="74"/>
      <c r="T227" s="7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6" t="s">
        <v>126</v>
      </c>
      <c r="AU227" s="16" t="s">
        <v>83</v>
      </c>
    </row>
    <row r="228" spans="1:47" s="2" customFormat="1" ht="12">
      <c r="A228" s="35"/>
      <c r="B228" s="36"/>
      <c r="C228" s="35"/>
      <c r="D228" s="184" t="s">
        <v>127</v>
      </c>
      <c r="E228" s="35"/>
      <c r="F228" s="189" t="s">
        <v>265</v>
      </c>
      <c r="G228" s="35"/>
      <c r="H228" s="35"/>
      <c r="I228" s="186"/>
      <c r="J228" s="35"/>
      <c r="K228" s="35"/>
      <c r="L228" s="36"/>
      <c r="M228" s="187"/>
      <c r="N228" s="188"/>
      <c r="O228" s="74"/>
      <c r="P228" s="74"/>
      <c r="Q228" s="74"/>
      <c r="R228" s="74"/>
      <c r="S228" s="74"/>
      <c r="T228" s="7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6" t="s">
        <v>127</v>
      </c>
      <c r="AU228" s="16" t="s">
        <v>83</v>
      </c>
    </row>
    <row r="229" spans="1:51" s="13" customFormat="1" ht="12">
      <c r="A229" s="13"/>
      <c r="B229" s="190"/>
      <c r="C229" s="13"/>
      <c r="D229" s="184" t="s">
        <v>129</v>
      </c>
      <c r="E229" s="191" t="s">
        <v>1</v>
      </c>
      <c r="F229" s="192" t="s">
        <v>266</v>
      </c>
      <c r="G229" s="13"/>
      <c r="H229" s="193">
        <v>11178</v>
      </c>
      <c r="I229" s="194"/>
      <c r="J229" s="13"/>
      <c r="K229" s="13"/>
      <c r="L229" s="190"/>
      <c r="M229" s="195"/>
      <c r="N229" s="196"/>
      <c r="O229" s="196"/>
      <c r="P229" s="196"/>
      <c r="Q229" s="196"/>
      <c r="R229" s="196"/>
      <c r="S229" s="196"/>
      <c r="T229" s="19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1" t="s">
        <v>129</v>
      </c>
      <c r="AU229" s="191" t="s">
        <v>83</v>
      </c>
      <c r="AV229" s="13" t="s">
        <v>83</v>
      </c>
      <c r="AW229" s="13" t="s">
        <v>30</v>
      </c>
      <c r="AX229" s="13" t="s">
        <v>81</v>
      </c>
      <c r="AY229" s="191" t="s">
        <v>118</v>
      </c>
    </row>
    <row r="230" spans="1:65" s="2" customFormat="1" ht="21.75" customHeight="1">
      <c r="A230" s="35"/>
      <c r="B230" s="169"/>
      <c r="C230" s="170" t="s">
        <v>267</v>
      </c>
      <c r="D230" s="170" t="s">
        <v>120</v>
      </c>
      <c r="E230" s="171" t="s">
        <v>268</v>
      </c>
      <c r="F230" s="172" t="s">
        <v>269</v>
      </c>
      <c r="G230" s="173" t="s">
        <v>123</v>
      </c>
      <c r="H230" s="174">
        <v>12295.8</v>
      </c>
      <c r="I230" s="175"/>
      <c r="J230" s="176">
        <f>ROUND(I230*H230,2)</f>
        <v>0</v>
      </c>
      <c r="K230" s="177"/>
      <c r="L230" s="36"/>
      <c r="M230" s="178" t="s">
        <v>1</v>
      </c>
      <c r="N230" s="179" t="s">
        <v>38</v>
      </c>
      <c r="O230" s="74"/>
      <c r="P230" s="180">
        <f>O230*H230</f>
        <v>0</v>
      </c>
      <c r="Q230" s="180">
        <v>0</v>
      </c>
      <c r="R230" s="180">
        <f>Q230*H230</f>
        <v>0</v>
      </c>
      <c r="S230" s="180">
        <v>0</v>
      </c>
      <c r="T230" s="181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2" t="s">
        <v>124</v>
      </c>
      <c r="AT230" s="182" t="s">
        <v>120</v>
      </c>
      <c r="AU230" s="182" t="s">
        <v>83</v>
      </c>
      <c r="AY230" s="16" t="s">
        <v>118</v>
      </c>
      <c r="BE230" s="183">
        <f>IF(N230="základní",J230,0)</f>
        <v>0</v>
      </c>
      <c r="BF230" s="183">
        <f>IF(N230="snížená",J230,0)</f>
        <v>0</v>
      </c>
      <c r="BG230" s="183">
        <f>IF(N230="zákl. přenesená",J230,0)</f>
        <v>0</v>
      </c>
      <c r="BH230" s="183">
        <f>IF(N230="sníž. přenesená",J230,0)</f>
        <v>0</v>
      </c>
      <c r="BI230" s="183">
        <f>IF(N230="nulová",J230,0)</f>
        <v>0</v>
      </c>
      <c r="BJ230" s="16" t="s">
        <v>81</v>
      </c>
      <c r="BK230" s="183">
        <f>ROUND(I230*H230,2)</f>
        <v>0</v>
      </c>
      <c r="BL230" s="16" t="s">
        <v>124</v>
      </c>
      <c r="BM230" s="182" t="s">
        <v>270</v>
      </c>
    </row>
    <row r="231" spans="1:47" s="2" customFormat="1" ht="12">
      <c r="A231" s="35"/>
      <c r="B231" s="36"/>
      <c r="C231" s="35"/>
      <c r="D231" s="184" t="s">
        <v>126</v>
      </c>
      <c r="E231" s="35"/>
      <c r="F231" s="185" t="s">
        <v>269</v>
      </c>
      <c r="G231" s="35"/>
      <c r="H231" s="35"/>
      <c r="I231" s="186"/>
      <c r="J231" s="35"/>
      <c r="K231" s="35"/>
      <c r="L231" s="36"/>
      <c r="M231" s="187"/>
      <c r="N231" s="188"/>
      <c r="O231" s="74"/>
      <c r="P231" s="74"/>
      <c r="Q231" s="74"/>
      <c r="R231" s="74"/>
      <c r="S231" s="74"/>
      <c r="T231" s="7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6" t="s">
        <v>126</v>
      </c>
      <c r="AU231" s="16" t="s">
        <v>83</v>
      </c>
    </row>
    <row r="232" spans="1:47" s="2" customFormat="1" ht="12">
      <c r="A232" s="35"/>
      <c r="B232" s="36"/>
      <c r="C232" s="35"/>
      <c r="D232" s="184" t="s">
        <v>127</v>
      </c>
      <c r="E232" s="35"/>
      <c r="F232" s="189" t="s">
        <v>265</v>
      </c>
      <c r="G232" s="35"/>
      <c r="H232" s="35"/>
      <c r="I232" s="186"/>
      <c r="J232" s="35"/>
      <c r="K232" s="35"/>
      <c r="L232" s="36"/>
      <c r="M232" s="187"/>
      <c r="N232" s="188"/>
      <c r="O232" s="74"/>
      <c r="P232" s="74"/>
      <c r="Q232" s="74"/>
      <c r="R232" s="74"/>
      <c r="S232" s="74"/>
      <c r="T232" s="7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6" t="s">
        <v>127</v>
      </c>
      <c r="AU232" s="16" t="s">
        <v>83</v>
      </c>
    </row>
    <row r="233" spans="1:51" s="13" customFormat="1" ht="12">
      <c r="A233" s="13"/>
      <c r="B233" s="190"/>
      <c r="C233" s="13"/>
      <c r="D233" s="184" t="s">
        <v>129</v>
      </c>
      <c r="E233" s="191" t="s">
        <v>1</v>
      </c>
      <c r="F233" s="192" t="s">
        <v>271</v>
      </c>
      <c r="G233" s="13"/>
      <c r="H233" s="193">
        <v>12295.8</v>
      </c>
      <c r="I233" s="194"/>
      <c r="J233" s="13"/>
      <c r="K233" s="13"/>
      <c r="L233" s="190"/>
      <c r="M233" s="195"/>
      <c r="N233" s="196"/>
      <c r="O233" s="196"/>
      <c r="P233" s="196"/>
      <c r="Q233" s="196"/>
      <c r="R233" s="196"/>
      <c r="S233" s="196"/>
      <c r="T233" s="19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1" t="s">
        <v>129</v>
      </c>
      <c r="AU233" s="191" t="s">
        <v>83</v>
      </c>
      <c r="AV233" s="13" t="s">
        <v>83</v>
      </c>
      <c r="AW233" s="13" t="s">
        <v>30</v>
      </c>
      <c r="AX233" s="13" t="s">
        <v>81</v>
      </c>
      <c r="AY233" s="191" t="s">
        <v>118</v>
      </c>
    </row>
    <row r="234" spans="1:65" s="2" customFormat="1" ht="16.5" customHeight="1">
      <c r="A234" s="35"/>
      <c r="B234" s="169"/>
      <c r="C234" s="170" t="s">
        <v>272</v>
      </c>
      <c r="D234" s="170" t="s">
        <v>120</v>
      </c>
      <c r="E234" s="171" t="s">
        <v>273</v>
      </c>
      <c r="F234" s="172" t="s">
        <v>274</v>
      </c>
      <c r="G234" s="173" t="s">
        <v>149</v>
      </c>
      <c r="H234" s="174">
        <v>33.5</v>
      </c>
      <c r="I234" s="175"/>
      <c r="J234" s="176">
        <f>ROUND(I234*H234,2)</f>
        <v>0</v>
      </c>
      <c r="K234" s="177"/>
      <c r="L234" s="36"/>
      <c r="M234" s="178" t="s">
        <v>1</v>
      </c>
      <c r="N234" s="179" t="s">
        <v>38</v>
      </c>
      <c r="O234" s="74"/>
      <c r="P234" s="180">
        <f>O234*H234</f>
        <v>0</v>
      </c>
      <c r="Q234" s="180">
        <v>0</v>
      </c>
      <c r="R234" s="180">
        <f>Q234*H234</f>
        <v>0</v>
      </c>
      <c r="S234" s="180">
        <v>0</v>
      </c>
      <c r="T234" s="181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2" t="s">
        <v>124</v>
      </c>
      <c r="AT234" s="182" t="s">
        <v>120</v>
      </c>
      <c r="AU234" s="182" t="s">
        <v>83</v>
      </c>
      <c r="AY234" s="16" t="s">
        <v>118</v>
      </c>
      <c r="BE234" s="183">
        <f>IF(N234="základní",J234,0)</f>
        <v>0</v>
      </c>
      <c r="BF234" s="183">
        <f>IF(N234="snížená",J234,0)</f>
        <v>0</v>
      </c>
      <c r="BG234" s="183">
        <f>IF(N234="zákl. přenesená",J234,0)</f>
        <v>0</v>
      </c>
      <c r="BH234" s="183">
        <f>IF(N234="sníž. přenesená",J234,0)</f>
        <v>0</v>
      </c>
      <c r="BI234" s="183">
        <f>IF(N234="nulová",J234,0)</f>
        <v>0</v>
      </c>
      <c r="BJ234" s="16" t="s">
        <v>81</v>
      </c>
      <c r="BK234" s="183">
        <f>ROUND(I234*H234,2)</f>
        <v>0</v>
      </c>
      <c r="BL234" s="16" t="s">
        <v>124</v>
      </c>
      <c r="BM234" s="182" t="s">
        <v>275</v>
      </c>
    </row>
    <row r="235" spans="1:47" s="2" customFormat="1" ht="12">
      <c r="A235" s="35"/>
      <c r="B235" s="36"/>
      <c r="C235" s="35"/>
      <c r="D235" s="184" t="s">
        <v>126</v>
      </c>
      <c r="E235" s="35"/>
      <c r="F235" s="185" t="s">
        <v>274</v>
      </c>
      <c r="G235" s="35"/>
      <c r="H235" s="35"/>
      <c r="I235" s="186"/>
      <c r="J235" s="35"/>
      <c r="K235" s="35"/>
      <c r="L235" s="36"/>
      <c r="M235" s="187"/>
      <c r="N235" s="188"/>
      <c r="O235" s="74"/>
      <c r="P235" s="74"/>
      <c r="Q235" s="74"/>
      <c r="R235" s="74"/>
      <c r="S235" s="74"/>
      <c r="T235" s="7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6" t="s">
        <v>126</v>
      </c>
      <c r="AU235" s="16" t="s">
        <v>83</v>
      </c>
    </row>
    <row r="236" spans="1:47" s="2" customFormat="1" ht="12">
      <c r="A236" s="35"/>
      <c r="B236" s="36"/>
      <c r="C236" s="35"/>
      <c r="D236" s="184" t="s">
        <v>127</v>
      </c>
      <c r="E236" s="35"/>
      <c r="F236" s="189" t="s">
        <v>276</v>
      </c>
      <c r="G236" s="35"/>
      <c r="H236" s="35"/>
      <c r="I236" s="186"/>
      <c r="J236" s="35"/>
      <c r="K236" s="35"/>
      <c r="L236" s="36"/>
      <c r="M236" s="187"/>
      <c r="N236" s="188"/>
      <c r="O236" s="74"/>
      <c r="P236" s="74"/>
      <c r="Q236" s="74"/>
      <c r="R236" s="74"/>
      <c r="S236" s="74"/>
      <c r="T236" s="7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6" t="s">
        <v>127</v>
      </c>
      <c r="AU236" s="16" t="s">
        <v>83</v>
      </c>
    </row>
    <row r="237" spans="1:51" s="13" customFormat="1" ht="12">
      <c r="A237" s="13"/>
      <c r="B237" s="190"/>
      <c r="C237" s="13"/>
      <c r="D237" s="184" t="s">
        <v>129</v>
      </c>
      <c r="E237" s="191" t="s">
        <v>1</v>
      </c>
      <c r="F237" s="192" t="s">
        <v>152</v>
      </c>
      <c r="G237" s="13"/>
      <c r="H237" s="193">
        <v>33.5</v>
      </c>
      <c r="I237" s="194"/>
      <c r="J237" s="13"/>
      <c r="K237" s="13"/>
      <c r="L237" s="190"/>
      <c r="M237" s="195"/>
      <c r="N237" s="196"/>
      <c r="O237" s="196"/>
      <c r="P237" s="196"/>
      <c r="Q237" s="196"/>
      <c r="R237" s="196"/>
      <c r="S237" s="196"/>
      <c r="T237" s="19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1" t="s">
        <v>129</v>
      </c>
      <c r="AU237" s="191" t="s">
        <v>83</v>
      </c>
      <c r="AV237" s="13" t="s">
        <v>83</v>
      </c>
      <c r="AW237" s="13" t="s">
        <v>30</v>
      </c>
      <c r="AX237" s="13" t="s">
        <v>73</v>
      </c>
      <c r="AY237" s="191" t="s">
        <v>118</v>
      </c>
    </row>
    <row r="238" spans="1:63" s="12" customFormat="1" ht="22.8" customHeight="1">
      <c r="A238" s="12"/>
      <c r="B238" s="156"/>
      <c r="C238" s="12"/>
      <c r="D238" s="157" t="s">
        <v>72</v>
      </c>
      <c r="E238" s="167" t="s">
        <v>186</v>
      </c>
      <c r="F238" s="167" t="s">
        <v>277</v>
      </c>
      <c r="G238" s="12"/>
      <c r="H238" s="12"/>
      <c r="I238" s="159"/>
      <c r="J238" s="168">
        <f>BK238</f>
        <v>0</v>
      </c>
      <c r="K238" s="12"/>
      <c r="L238" s="156"/>
      <c r="M238" s="161"/>
      <c r="N238" s="162"/>
      <c r="O238" s="162"/>
      <c r="P238" s="163">
        <f>SUM(P239:P285)</f>
        <v>0</v>
      </c>
      <c r="Q238" s="162"/>
      <c r="R238" s="163">
        <f>SUM(R239:R285)</f>
        <v>0</v>
      </c>
      <c r="S238" s="162"/>
      <c r="T238" s="164">
        <f>SUM(T239:T285)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157" t="s">
        <v>81</v>
      </c>
      <c r="AT238" s="165" t="s">
        <v>72</v>
      </c>
      <c r="AU238" s="165" t="s">
        <v>81</v>
      </c>
      <c r="AY238" s="157" t="s">
        <v>118</v>
      </c>
      <c r="BK238" s="166">
        <f>SUM(BK239:BK285)</f>
        <v>0</v>
      </c>
    </row>
    <row r="239" spans="1:65" s="2" customFormat="1" ht="21.75" customHeight="1">
      <c r="A239" s="35"/>
      <c r="B239" s="169"/>
      <c r="C239" s="170" t="s">
        <v>278</v>
      </c>
      <c r="D239" s="170" t="s">
        <v>120</v>
      </c>
      <c r="E239" s="171" t="s">
        <v>279</v>
      </c>
      <c r="F239" s="172" t="s">
        <v>280</v>
      </c>
      <c r="G239" s="173" t="s">
        <v>281</v>
      </c>
      <c r="H239" s="174">
        <v>231</v>
      </c>
      <c r="I239" s="175"/>
      <c r="J239" s="176">
        <f>ROUND(I239*H239,2)</f>
        <v>0</v>
      </c>
      <c r="K239" s="177"/>
      <c r="L239" s="36"/>
      <c r="M239" s="178" t="s">
        <v>1</v>
      </c>
      <c r="N239" s="179" t="s">
        <v>38</v>
      </c>
      <c r="O239" s="74"/>
      <c r="P239" s="180">
        <f>O239*H239</f>
        <v>0</v>
      </c>
      <c r="Q239" s="180">
        <v>0</v>
      </c>
      <c r="R239" s="180">
        <f>Q239*H239</f>
        <v>0</v>
      </c>
      <c r="S239" s="180">
        <v>0</v>
      </c>
      <c r="T239" s="181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2" t="s">
        <v>124</v>
      </c>
      <c r="AT239" s="182" t="s">
        <v>120</v>
      </c>
      <c r="AU239" s="182" t="s">
        <v>83</v>
      </c>
      <c r="AY239" s="16" t="s">
        <v>118</v>
      </c>
      <c r="BE239" s="183">
        <f>IF(N239="základní",J239,0)</f>
        <v>0</v>
      </c>
      <c r="BF239" s="183">
        <f>IF(N239="snížená",J239,0)</f>
        <v>0</v>
      </c>
      <c r="BG239" s="183">
        <f>IF(N239="zákl. přenesená",J239,0)</f>
        <v>0</v>
      </c>
      <c r="BH239" s="183">
        <f>IF(N239="sníž. přenesená",J239,0)</f>
        <v>0</v>
      </c>
      <c r="BI239" s="183">
        <f>IF(N239="nulová",J239,0)</f>
        <v>0</v>
      </c>
      <c r="BJ239" s="16" t="s">
        <v>81</v>
      </c>
      <c r="BK239" s="183">
        <f>ROUND(I239*H239,2)</f>
        <v>0</v>
      </c>
      <c r="BL239" s="16" t="s">
        <v>124</v>
      </c>
      <c r="BM239" s="182" t="s">
        <v>282</v>
      </c>
    </row>
    <row r="240" spans="1:47" s="2" customFormat="1" ht="12">
      <c r="A240" s="35"/>
      <c r="B240" s="36"/>
      <c r="C240" s="35"/>
      <c r="D240" s="184" t="s">
        <v>126</v>
      </c>
      <c r="E240" s="35"/>
      <c r="F240" s="185" t="s">
        <v>280</v>
      </c>
      <c r="G240" s="35"/>
      <c r="H240" s="35"/>
      <c r="I240" s="186"/>
      <c r="J240" s="35"/>
      <c r="K240" s="35"/>
      <c r="L240" s="36"/>
      <c r="M240" s="187"/>
      <c r="N240" s="188"/>
      <c r="O240" s="74"/>
      <c r="P240" s="74"/>
      <c r="Q240" s="74"/>
      <c r="R240" s="74"/>
      <c r="S240" s="74"/>
      <c r="T240" s="7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6" t="s">
        <v>126</v>
      </c>
      <c r="AU240" s="16" t="s">
        <v>83</v>
      </c>
    </row>
    <row r="241" spans="1:47" s="2" customFormat="1" ht="12">
      <c r="A241" s="35"/>
      <c r="B241" s="36"/>
      <c r="C241" s="35"/>
      <c r="D241" s="184" t="s">
        <v>127</v>
      </c>
      <c r="E241" s="35"/>
      <c r="F241" s="189" t="s">
        <v>283</v>
      </c>
      <c r="G241" s="35"/>
      <c r="H241" s="35"/>
      <c r="I241" s="186"/>
      <c r="J241" s="35"/>
      <c r="K241" s="35"/>
      <c r="L241" s="36"/>
      <c r="M241" s="187"/>
      <c r="N241" s="188"/>
      <c r="O241" s="74"/>
      <c r="P241" s="74"/>
      <c r="Q241" s="74"/>
      <c r="R241" s="74"/>
      <c r="S241" s="74"/>
      <c r="T241" s="7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6" t="s">
        <v>127</v>
      </c>
      <c r="AU241" s="16" t="s">
        <v>83</v>
      </c>
    </row>
    <row r="242" spans="1:51" s="13" customFormat="1" ht="12">
      <c r="A242" s="13"/>
      <c r="B242" s="190"/>
      <c r="C242" s="13"/>
      <c r="D242" s="184" t="s">
        <v>129</v>
      </c>
      <c r="E242" s="191" t="s">
        <v>1</v>
      </c>
      <c r="F242" s="192" t="s">
        <v>284</v>
      </c>
      <c r="G242" s="13"/>
      <c r="H242" s="193">
        <v>197</v>
      </c>
      <c r="I242" s="194"/>
      <c r="J242" s="13"/>
      <c r="K242" s="13"/>
      <c r="L242" s="190"/>
      <c r="M242" s="195"/>
      <c r="N242" s="196"/>
      <c r="O242" s="196"/>
      <c r="P242" s="196"/>
      <c r="Q242" s="196"/>
      <c r="R242" s="196"/>
      <c r="S242" s="196"/>
      <c r="T242" s="19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1" t="s">
        <v>129</v>
      </c>
      <c r="AU242" s="191" t="s">
        <v>83</v>
      </c>
      <c r="AV242" s="13" t="s">
        <v>83</v>
      </c>
      <c r="AW242" s="13" t="s">
        <v>30</v>
      </c>
      <c r="AX242" s="13" t="s">
        <v>73</v>
      </c>
      <c r="AY242" s="191" t="s">
        <v>118</v>
      </c>
    </row>
    <row r="243" spans="1:51" s="13" customFormat="1" ht="12">
      <c r="A243" s="13"/>
      <c r="B243" s="190"/>
      <c r="C243" s="13"/>
      <c r="D243" s="184" t="s">
        <v>129</v>
      </c>
      <c r="E243" s="191" t="s">
        <v>1</v>
      </c>
      <c r="F243" s="192" t="s">
        <v>285</v>
      </c>
      <c r="G243" s="13"/>
      <c r="H243" s="193">
        <v>34</v>
      </c>
      <c r="I243" s="194"/>
      <c r="J243" s="13"/>
      <c r="K243" s="13"/>
      <c r="L243" s="190"/>
      <c r="M243" s="195"/>
      <c r="N243" s="196"/>
      <c r="O243" s="196"/>
      <c r="P243" s="196"/>
      <c r="Q243" s="196"/>
      <c r="R243" s="196"/>
      <c r="S243" s="196"/>
      <c r="T243" s="19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1" t="s">
        <v>129</v>
      </c>
      <c r="AU243" s="191" t="s">
        <v>83</v>
      </c>
      <c r="AV243" s="13" t="s">
        <v>83</v>
      </c>
      <c r="AW243" s="13" t="s">
        <v>30</v>
      </c>
      <c r="AX243" s="13" t="s">
        <v>73</v>
      </c>
      <c r="AY243" s="191" t="s">
        <v>118</v>
      </c>
    </row>
    <row r="244" spans="1:65" s="2" customFormat="1" ht="21.75" customHeight="1">
      <c r="A244" s="35"/>
      <c r="B244" s="169"/>
      <c r="C244" s="170" t="s">
        <v>286</v>
      </c>
      <c r="D244" s="170" t="s">
        <v>120</v>
      </c>
      <c r="E244" s="171" t="s">
        <v>287</v>
      </c>
      <c r="F244" s="172" t="s">
        <v>288</v>
      </c>
      <c r="G244" s="173" t="s">
        <v>281</v>
      </c>
      <c r="H244" s="174">
        <v>13</v>
      </c>
      <c r="I244" s="175"/>
      <c r="J244" s="176">
        <f>ROUND(I244*H244,2)</f>
        <v>0</v>
      </c>
      <c r="K244" s="177"/>
      <c r="L244" s="36"/>
      <c r="M244" s="178" t="s">
        <v>1</v>
      </c>
      <c r="N244" s="179" t="s">
        <v>38</v>
      </c>
      <c r="O244" s="74"/>
      <c r="P244" s="180">
        <f>O244*H244</f>
        <v>0</v>
      </c>
      <c r="Q244" s="180">
        <v>0</v>
      </c>
      <c r="R244" s="180">
        <f>Q244*H244</f>
        <v>0</v>
      </c>
      <c r="S244" s="180">
        <v>0</v>
      </c>
      <c r="T244" s="181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2" t="s">
        <v>124</v>
      </c>
      <c r="AT244" s="182" t="s">
        <v>120</v>
      </c>
      <c r="AU244" s="182" t="s">
        <v>83</v>
      </c>
      <c r="AY244" s="16" t="s">
        <v>118</v>
      </c>
      <c r="BE244" s="183">
        <f>IF(N244="základní",J244,0)</f>
        <v>0</v>
      </c>
      <c r="BF244" s="183">
        <f>IF(N244="snížená",J244,0)</f>
        <v>0</v>
      </c>
      <c r="BG244" s="183">
        <f>IF(N244="zákl. přenesená",J244,0)</f>
        <v>0</v>
      </c>
      <c r="BH244" s="183">
        <f>IF(N244="sníž. přenesená",J244,0)</f>
        <v>0</v>
      </c>
      <c r="BI244" s="183">
        <f>IF(N244="nulová",J244,0)</f>
        <v>0</v>
      </c>
      <c r="BJ244" s="16" t="s">
        <v>81</v>
      </c>
      <c r="BK244" s="183">
        <f>ROUND(I244*H244,2)</f>
        <v>0</v>
      </c>
      <c r="BL244" s="16" t="s">
        <v>124</v>
      </c>
      <c r="BM244" s="182" t="s">
        <v>289</v>
      </c>
    </row>
    <row r="245" spans="1:47" s="2" customFormat="1" ht="12">
      <c r="A245" s="35"/>
      <c r="B245" s="36"/>
      <c r="C245" s="35"/>
      <c r="D245" s="184" t="s">
        <v>126</v>
      </c>
      <c r="E245" s="35"/>
      <c r="F245" s="185" t="s">
        <v>288</v>
      </c>
      <c r="G245" s="35"/>
      <c r="H245" s="35"/>
      <c r="I245" s="186"/>
      <c r="J245" s="35"/>
      <c r="K245" s="35"/>
      <c r="L245" s="36"/>
      <c r="M245" s="187"/>
      <c r="N245" s="188"/>
      <c r="O245" s="74"/>
      <c r="P245" s="74"/>
      <c r="Q245" s="74"/>
      <c r="R245" s="74"/>
      <c r="S245" s="74"/>
      <c r="T245" s="7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6" t="s">
        <v>126</v>
      </c>
      <c r="AU245" s="16" t="s">
        <v>83</v>
      </c>
    </row>
    <row r="246" spans="1:47" s="2" customFormat="1" ht="12">
      <c r="A246" s="35"/>
      <c r="B246" s="36"/>
      <c r="C246" s="35"/>
      <c r="D246" s="184" t="s">
        <v>127</v>
      </c>
      <c r="E246" s="35"/>
      <c r="F246" s="189" t="s">
        <v>290</v>
      </c>
      <c r="G246" s="35"/>
      <c r="H246" s="35"/>
      <c r="I246" s="186"/>
      <c r="J246" s="35"/>
      <c r="K246" s="35"/>
      <c r="L246" s="36"/>
      <c r="M246" s="187"/>
      <c r="N246" s="188"/>
      <c r="O246" s="74"/>
      <c r="P246" s="74"/>
      <c r="Q246" s="74"/>
      <c r="R246" s="74"/>
      <c r="S246" s="74"/>
      <c r="T246" s="7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6" t="s">
        <v>127</v>
      </c>
      <c r="AU246" s="16" t="s">
        <v>83</v>
      </c>
    </row>
    <row r="247" spans="1:51" s="13" customFormat="1" ht="12">
      <c r="A247" s="13"/>
      <c r="B247" s="190"/>
      <c r="C247" s="13"/>
      <c r="D247" s="184" t="s">
        <v>129</v>
      </c>
      <c r="E247" s="191" t="s">
        <v>1</v>
      </c>
      <c r="F247" s="192" t="s">
        <v>291</v>
      </c>
      <c r="G247" s="13"/>
      <c r="H247" s="193">
        <v>2</v>
      </c>
      <c r="I247" s="194"/>
      <c r="J247" s="13"/>
      <c r="K247" s="13"/>
      <c r="L247" s="190"/>
      <c r="M247" s="195"/>
      <c r="N247" s="196"/>
      <c r="O247" s="196"/>
      <c r="P247" s="196"/>
      <c r="Q247" s="196"/>
      <c r="R247" s="196"/>
      <c r="S247" s="196"/>
      <c r="T247" s="19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91" t="s">
        <v>129</v>
      </c>
      <c r="AU247" s="191" t="s">
        <v>83</v>
      </c>
      <c r="AV247" s="13" t="s">
        <v>83</v>
      </c>
      <c r="AW247" s="13" t="s">
        <v>30</v>
      </c>
      <c r="AX247" s="13" t="s">
        <v>73</v>
      </c>
      <c r="AY247" s="191" t="s">
        <v>118</v>
      </c>
    </row>
    <row r="248" spans="1:51" s="13" customFormat="1" ht="12">
      <c r="A248" s="13"/>
      <c r="B248" s="190"/>
      <c r="C248" s="13"/>
      <c r="D248" s="184" t="s">
        <v>129</v>
      </c>
      <c r="E248" s="191" t="s">
        <v>1</v>
      </c>
      <c r="F248" s="192" t="s">
        <v>292</v>
      </c>
      <c r="G248" s="13"/>
      <c r="H248" s="193">
        <v>2</v>
      </c>
      <c r="I248" s="194"/>
      <c r="J248" s="13"/>
      <c r="K248" s="13"/>
      <c r="L248" s="190"/>
      <c r="M248" s="195"/>
      <c r="N248" s="196"/>
      <c r="O248" s="196"/>
      <c r="P248" s="196"/>
      <c r="Q248" s="196"/>
      <c r="R248" s="196"/>
      <c r="S248" s="196"/>
      <c r="T248" s="19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1" t="s">
        <v>129</v>
      </c>
      <c r="AU248" s="191" t="s">
        <v>83</v>
      </c>
      <c r="AV248" s="13" t="s">
        <v>83</v>
      </c>
      <c r="AW248" s="13" t="s">
        <v>30</v>
      </c>
      <c r="AX248" s="13" t="s">
        <v>73</v>
      </c>
      <c r="AY248" s="191" t="s">
        <v>118</v>
      </c>
    </row>
    <row r="249" spans="1:51" s="13" customFormat="1" ht="12">
      <c r="A249" s="13"/>
      <c r="B249" s="190"/>
      <c r="C249" s="13"/>
      <c r="D249" s="184" t="s">
        <v>129</v>
      </c>
      <c r="E249" s="191" t="s">
        <v>1</v>
      </c>
      <c r="F249" s="192" t="s">
        <v>293</v>
      </c>
      <c r="G249" s="13"/>
      <c r="H249" s="193">
        <v>2</v>
      </c>
      <c r="I249" s="194"/>
      <c r="J249" s="13"/>
      <c r="K249" s="13"/>
      <c r="L249" s="190"/>
      <c r="M249" s="195"/>
      <c r="N249" s="196"/>
      <c r="O249" s="196"/>
      <c r="P249" s="196"/>
      <c r="Q249" s="196"/>
      <c r="R249" s="196"/>
      <c r="S249" s="196"/>
      <c r="T249" s="19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1" t="s">
        <v>129</v>
      </c>
      <c r="AU249" s="191" t="s">
        <v>83</v>
      </c>
      <c r="AV249" s="13" t="s">
        <v>83</v>
      </c>
      <c r="AW249" s="13" t="s">
        <v>30</v>
      </c>
      <c r="AX249" s="13" t="s">
        <v>73</v>
      </c>
      <c r="AY249" s="191" t="s">
        <v>118</v>
      </c>
    </row>
    <row r="250" spans="1:51" s="13" customFormat="1" ht="12">
      <c r="A250" s="13"/>
      <c r="B250" s="190"/>
      <c r="C250" s="13"/>
      <c r="D250" s="184" t="s">
        <v>129</v>
      </c>
      <c r="E250" s="191" t="s">
        <v>1</v>
      </c>
      <c r="F250" s="192" t="s">
        <v>294</v>
      </c>
      <c r="G250" s="13"/>
      <c r="H250" s="193">
        <v>2</v>
      </c>
      <c r="I250" s="194"/>
      <c r="J250" s="13"/>
      <c r="K250" s="13"/>
      <c r="L250" s="190"/>
      <c r="M250" s="195"/>
      <c r="N250" s="196"/>
      <c r="O250" s="196"/>
      <c r="P250" s="196"/>
      <c r="Q250" s="196"/>
      <c r="R250" s="196"/>
      <c r="S250" s="196"/>
      <c r="T250" s="19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91" t="s">
        <v>129</v>
      </c>
      <c r="AU250" s="191" t="s">
        <v>83</v>
      </c>
      <c r="AV250" s="13" t="s">
        <v>83</v>
      </c>
      <c r="AW250" s="13" t="s">
        <v>30</v>
      </c>
      <c r="AX250" s="13" t="s">
        <v>73</v>
      </c>
      <c r="AY250" s="191" t="s">
        <v>118</v>
      </c>
    </row>
    <row r="251" spans="1:51" s="13" customFormat="1" ht="12">
      <c r="A251" s="13"/>
      <c r="B251" s="190"/>
      <c r="C251" s="13"/>
      <c r="D251" s="184" t="s">
        <v>129</v>
      </c>
      <c r="E251" s="191" t="s">
        <v>1</v>
      </c>
      <c r="F251" s="192" t="s">
        <v>295</v>
      </c>
      <c r="G251" s="13"/>
      <c r="H251" s="193">
        <v>2</v>
      </c>
      <c r="I251" s="194"/>
      <c r="J251" s="13"/>
      <c r="K251" s="13"/>
      <c r="L251" s="190"/>
      <c r="M251" s="195"/>
      <c r="N251" s="196"/>
      <c r="O251" s="196"/>
      <c r="P251" s="196"/>
      <c r="Q251" s="196"/>
      <c r="R251" s="196"/>
      <c r="S251" s="196"/>
      <c r="T251" s="19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91" t="s">
        <v>129</v>
      </c>
      <c r="AU251" s="191" t="s">
        <v>83</v>
      </c>
      <c r="AV251" s="13" t="s">
        <v>83</v>
      </c>
      <c r="AW251" s="13" t="s">
        <v>30</v>
      </c>
      <c r="AX251" s="13" t="s">
        <v>73</v>
      </c>
      <c r="AY251" s="191" t="s">
        <v>118</v>
      </c>
    </row>
    <row r="252" spans="1:51" s="13" customFormat="1" ht="12">
      <c r="A252" s="13"/>
      <c r="B252" s="190"/>
      <c r="C252" s="13"/>
      <c r="D252" s="184" t="s">
        <v>129</v>
      </c>
      <c r="E252" s="191" t="s">
        <v>1</v>
      </c>
      <c r="F252" s="192" t="s">
        <v>296</v>
      </c>
      <c r="G252" s="13"/>
      <c r="H252" s="193">
        <v>1</v>
      </c>
      <c r="I252" s="194"/>
      <c r="J252" s="13"/>
      <c r="K252" s="13"/>
      <c r="L252" s="190"/>
      <c r="M252" s="195"/>
      <c r="N252" s="196"/>
      <c r="O252" s="196"/>
      <c r="P252" s="196"/>
      <c r="Q252" s="196"/>
      <c r="R252" s="196"/>
      <c r="S252" s="196"/>
      <c r="T252" s="19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1" t="s">
        <v>129</v>
      </c>
      <c r="AU252" s="191" t="s">
        <v>83</v>
      </c>
      <c r="AV252" s="13" t="s">
        <v>83</v>
      </c>
      <c r="AW252" s="13" t="s">
        <v>30</v>
      </c>
      <c r="AX252" s="13" t="s">
        <v>73</v>
      </c>
      <c r="AY252" s="191" t="s">
        <v>118</v>
      </c>
    </row>
    <row r="253" spans="1:51" s="13" customFormat="1" ht="12">
      <c r="A253" s="13"/>
      <c r="B253" s="190"/>
      <c r="C253" s="13"/>
      <c r="D253" s="184" t="s">
        <v>129</v>
      </c>
      <c r="E253" s="191" t="s">
        <v>1</v>
      </c>
      <c r="F253" s="192" t="s">
        <v>297</v>
      </c>
      <c r="G253" s="13"/>
      <c r="H253" s="193">
        <v>1</v>
      </c>
      <c r="I253" s="194"/>
      <c r="J253" s="13"/>
      <c r="K253" s="13"/>
      <c r="L253" s="190"/>
      <c r="M253" s="195"/>
      <c r="N253" s="196"/>
      <c r="O253" s="196"/>
      <c r="P253" s="196"/>
      <c r="Q253" s="196"/>
      <c r="R253" s="196"/>
      <c r="S253" s="196"/>
      <c r="T253" s="19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91" t="s">
        <v>129</v>
      </c>
      <c r="AU253" s="191" t="s">
        <v>83</v>
      </c>
      <c r="AV253" s="13" t="s">
        <v>83</v>
      </c>
      <c r="AW253" s="13" t="s">
        <v>30</v>
      </c>
      <c r="AX253" s="13" t="s">
        <v>73</v>
      </c>
      <c r="AY253" s="191" t="s">
        <v>118</v>
      </c>
    </row>
    <row r="254" spans="1:51" s="13" customFormat="1" ht="12">
      <c r="A254" s="13"/>
      <c r="B254" s="190"/>
      <c r="C254" s="13"/>
      <c r="D254" s="184" t="s">
        <v>129</v>
      </c>
      <c r="E254" s="191" t="s">
        <v>1</v>
      </c>
      <c r="F254" s="192" t="s">
        <v>298</v>
      </c>
      <c r="G254" s="13"/>
      <c r="H254" s="193">
        <v>1</v>
      </c>
      <c r="I254" s="194"/>
      <c r="J254" s="13"/>
      <c r="K254" s="13"/>
      <c r="L254" s="190"/>
      <c r="M254" s="195"/>
      <c r="N254" s="196"/>
      <c r="O254" s="196"/>
      <c r="P254" s="196"/>
      <c r="Q254" s="196"/>
      <c r="R254" s="196"/>
      <c r="S254" s="196"/>
      <c r="T254" s="19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1" t="s">
        <v>129</v>
      </c>
      <c r="AU254" s="191" t="s">
        <v>83</v>
      </c>
      <c r="AV254" s="13" t="s">
        <v>83</v>
      </c>
      <c r="AW254" s="13" t="s">
        <v>30</v>
      </c>
      <c r="AX254" s="13" t="s">
        <v>73</v>
      </c>
      <c r="AY254" s="191" t="s">
        <v>118</v>
      </c>
    </row>
    <row r="255" spans="1:65" s="2" customFormat="1" ht="21.75" customHeight="1">
      <c r="A255" s="35"/>
      <c r="B255" s="169"/>
      <c r="C255" s="170" t="s">
        <v>299</v>
      </c>
      <c r="D255" s="170" t="s">
        <v>120</v>
      </c>
      <c r="E255" s="171" t="s">
        <v>300</v>
      </c>
      <c r="F255" s="172" t="s">
        <v>301</v>
      </c>
      <c r="G255" s="173" t="s">
        <v>281</v>
      </c>
      <c r="H255" s="174">
        <v>18</v>
      </c>
      <c r="I255" s="175"/>
      <c r="J255" s="176">
        <f>ROUND(I255*H255,2)</f>
        <v>0</v>
      </c>
      <c r="K255" s="177"/>
      <c r="L255" s="36"/>
      <c r="M255" s="178" t="s">
        <v>1</v>
      </c>
      <c r="N255" s="179" t="s">
        <v>38</v>
      </c>
      <c r="O255" s="74"/>
      <c r="P255" s="180">
        <f>O255*H255</f>
        <v>0</v>
      </c>
      <c r="Q255" s="180">
        <v>0</v>
      </c>
      <c r="R255" s="180">
        <f>Q255*H255</f>
        <v>0</v>
      </c>
      <c r="S255" s="180">
        <v>0</v>
      </c>
      <c r="T255" s="181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2" t="s">
        <v>124</v>
      </c>
      <c r="AT255" s="182" t="s">
        <v>120</v>
      </c>
      <c r="AU255" s="182" t="s">
        <v>83</v>
      </c>
      <c r="AY255" s="16" t="s">
        <v>118</v>
      </c>
      <c r="BE255" s="183">
        <f>IF(N255="základní",J255,0)</f>
        <v>0</v>
      </c>
      <c r="BF255" s="183">
        <f>IF(N255="snížená",J255,0)</f>
        <v>0</v>
      </c>
      <c r="BG255" s="183">
        <f>IF(N255="zákl. přenesená",J255,0)</f>
        <v>0</v>
      </c>
      <c r="BH255" s="183">
        <f>IF(N255="sníž. přenesená",J255,0)</f>
        <v>0</v>
      </c>
      <c r="BI255" s="183">
        <f>IF(N255="nulová",J255,0)</f>
        <v>0</v>
      </c>
      <c r="BJ255" s="16" t="s">
        <v>81</v>
      </c>
      <c r="BK255" s="183">
        <f>ROUND(I255*H255,2)</f>
        <v>0</v>
      </c>
      <c r="BL255" s="16" t="s">
        <v>124</v>
      </c>
      <c r="BM255" s="182" t="s">
        <v>302</v>
      </c>
    </row>
    <row r="256" spans="1:47" s="2" customFormat="1" ht="12">
      <c r="A256" s="35"/>
      <c r="B256" s="36"/>
      <c r="C256" s="35"/>
      <c r="D256" s="184" t="s">
        <v>126</v>
      </c>
      <c r="E256" s="35"/>
      <c r="F256" s="185" t="s">
        <v>301</v>
      </c>
      <c r="G256" s="35"/>
      <c r="H256" s="35"/>
      <c r="I256" s="186"/>
      <c r="J256" s="35"/>
      <c r="K256" s="35"/>
      <c r="L256" s="36"/>
      <c r="M256" s="187"/>
      <c r="N256" s="188"/>
      <c r="O256" s="74"/>
      <c r="P256" s="74"/>
      <c r="Q256" s="74"/>
      <c r="R256" s="74"/>
      <c r="S256" s="74"/>
      <c r="T256" s="7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6" t="s">
        <v>126</v>
      </c>
      <c r="AU256" s="16" t="s">
        <v>83</v>
      </c>
    </row>
    <row r="257" spans="1:47" s="2" customFormat="1" ht="12">
      <c r="A257" s="35"/>
      <c r="B257" s="36"/>
      <c r="C257" s="35"/>
      <c r="D257" s="184" t="s">
        <v>127</v>
      </c>
      <c r="E257" s="35"/>
      <c r="F257" s="189" t="s">
        <v>303</v>
      </c>
      <c r="G257" s="35"/>
      <c r="H257" s="35"/>
      <c r="I257" s="186"/>
      <c r="J257" s="35"/>
      <c r="K257" s="35"/>
      <c r="L257" s="36"/>
      <c r="M257" s="187"/>
      <c r="N257" s="188"/>
      <c r="O257" s="74"/>
      <c r="P257" s="74"/>
      <c r="Q257" s="74"/>
      <c r="R257" s="74"/>
      <c r="S257" s="74"/>
      <c r="T257" s="7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6" t="s">
        <v>127</v>
      </c>
      <c r="AU257" s="16" t="s">
        <v>83</v>
      </c>
    </row>
    <row r="258" spans="1:51" s="13" customFormat="1" ht="12">
      <c r="A258" s="13"/>
      <c r="B258" s="190"/>
      <c r="C258" s="13"/>
      <c r="D258" s="184" t="s">
        <v>129</v>
      </c>
      <c r="E258" s="191" t="s">
        <v>1</v>
      </c>
      <c r="F258" s="192" t="s">
        <v>291</v>
      </c>
      <c r="G258" s="13"/>
      <c r="H258" s="193">
        <v>2</v>
      </c>
      <c r="I258" s="194"/>
      <c r="J258" s="13"/>
      <c r="K258" s="13"/>
      <c r="L258" s="190"/>
      <c r="M258" s="195"/>
      <c r="N258" s="196"/>
      <c r="O258" s="196"/>
      <c r="P258" s="196"/>
      <c r="Q258" s="196"/>
      <c r="R258" s="196"/>
      <c r="S258" s="196"/>
      <c r="T258" s="19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91" t="s">
        <v>129</v>
      </c>
      <c r="AU258" s="191" t="s">
        <v>83</v>
      </c>
      <c r="AV258" s="13" t="s">
        <v>83</v>
      </c>
      <c r="AW258" s="13" t="s">
        <v>30</v>
      </c>
      <c r="AX258" s="13" t="s">
        <v>73</v>
      </c>
      <c r="AY258" s="191" t="s">
        <v>118</v>
      </c>
    </row>
    <row r="259" spans="1:51" s="13" customFormat="1" ht="12">
      <c r="A259" s="13"/>
      <c r="B259" s="190"/>
      <c r="C259" s="13"/>
      <c r="D259" s="184" t="s">
        <v>129</v>
      </c>
      <c r="E259" s="191" t="s">
        <v>1</v>
      </c>
      <c r="F259" s="192" t="s">
        <v>292</v>
      </c>
      <c r="G259" s="13"/>
      <c r="H259" s="193">
        <v>2</v>
      </c>
      <c r="I259" s="194"/>
      <c r="J259" s="13"/>
      <c r="K259" s="13"/>
      <c r="L259" s="190"/>
      <c r="M259" s="195"/>
      <c r="N259" s="196"/>
      <c r="O259" s="196"/>
      <c r="P259" s="196"/>
      <c r="Q259" s="196"/>
      <c r="R259" s="196"/>
      <c r="S259" s="196"/>
      <c r="T259" s="19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91" t="s">
        <v>129</v>
      </c>
      <c r="AU259" s="191" t="s">
        <v>83</v>
      </c>
      <c r="AV259" s="13" t="s">
        <v>83</v>
      </c>
      <c r="AW259" s="13" t="s">
        <v>30</v>
      </c>
      <c r="AX259" s="13" t="s">
        <v>73</v>
      </c>
      <c r="AY259" s="191" t="s">
        <v>118</v>
      </c>
    </row>
    <row r="260" spans="1:51" s="13" customFormat="1" ht="12">
      <c r="A260" s="13"/>
      <c r="B260" s="190"/>
      <c r="C260" s="13"/>
      <c r="D260" s="184" t="s">
        <v>129</v>
      </c>
      <c r="E260" s="191" t="s">
        <v>1</v>
      </c>
      <c r="F260" s="192" t="s">
        <v>293</v>
      </c>
      <c r="G260" s="13"/>
      <c r="H260" s="193">
        <v>2</v>
      </c>
      <c r="I260" s="194"/>
      <c r="J260" s="13"/>
      <c r="K260" s="13"/>
      <c r="L260" s="190"/>
      <c r="M260" s="195"/>
      <c r="N260" s="196"/>
      <c r="O260" s="196"/>
      <c r="P260" s="196"/>
      <c r="Q260" s="196"/>
      <c r="R260" s="196"/>
      <c r="S260" s="196"/>
      <c r="T260" s="19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91" t="s">
        <v>129</v>
      </c>
      <c r="AU260" s="191" t="s">
        <v>83</v>
      </c>
      <c r="AV260" s="13" t="s">
        <v>83</v>
      </c>
      <c r="AW260" s="13" t="s">
        <v>30</v>
      </c>
      <c r="AX260" s="13" t="s">
        <v>73</v>
      </c>
      <c r="AY260" s="191" t="s">
        <v>118</v>
      </c>
    </row>
    <row r="261" spans="1:51" s="13" customFormat="1" ht="12">
      <c r="A261" s="13"/>
      <c r="B261" s="190"/>
      <c r="C261" s="13"/>
      <c r="D261" s="184" t="s">
        <v>129</v>
      </c>
      <c r="E261" s="191" t="s">
        <v>1</v>
      </c>
      <c r="F261" s="192" t="s">
        <v>294</v>
      </c>
      <c r="G261" s="13"/>
      <c r="H261" s="193">
        <v>2</v>
      </c>
      <c r="I261" s="194"/>
      <c r="J261" s="13"/>
      <c r="K261" s="13"/>
      <c r="L261" s="190"/>
      <c r="M261" s="195"/>
      <c r="N261" s="196"/>
      <c r="O261" s="196"/>
      <c r="P261" s="196"/>
      <c r="Q261" s="196"/>
      <c r="R261" s="196"/>
      <c r="S261" s="196"/>
      <c r="T261" s="19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91" t="s">
        <v>129</v>
      </c>
      <c r="AU261" s="191" t="s">
        <v>83</v>
      </c>
      <c r="AV261" s="13" t="s">
        <v>83</v>
      </c>
      <c r="AW261" s="13" t="s">
        <v>30</v>
      </c>
      <c r="AX261" s="13" t="s">
        <v>73</v>
      </c>
      <c r="AY261" s="191" t="s">
        <v>118</v>
      </c>
    </row>
    <row r="262" spans="1:51" s="13" customFormat="1" ht="12">
      <c r="A262" s="13"/>
      <c r="B262" s="190"/>
      <c r="C262" s="13"/>
      <c r="D262" s="184" t="s">
        <v>129</v>
      </c>
      <c r="E262" s="191" t="s">
        <v>1</v>
      </c>
      <c r="F262" s="192" t="s">
        <v>295</v>
      </c>
      <c r="G262" s="13"/>
      <c r="H262" s="193">
        <v>2</v>
      </c>
      <c r="I262" s="194"/>
      <c r="J262" s="13"/>
      <c r="K262" s="13"/>
      <c r="L262" s="190"/>
      <c r="M262" s="195"/>
      <c r="N262" s="196"/>
      <c r="O262" s="196"/>
      <c r="P262" s="196"/>
      <c r="Q262" s="196"/>
      <c r="R262" s="196"/>
      <c r="S262" s="196"/>
      <c r="T262" s="19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91" t="s">
        <v>129</v>
      </c>
      <c r="AU262" s="191" t="s">
        <v>83</v>
      </c>
      <c r="AV262" s="13" t="s">
        <v>83</v>
      </c>
      <c r="AW262" s="13" t="s">
        <v>30</v>
      </c>
      <c r="AX262" s="13" t="s">
        <v>73</v>
      </c>
      <c r="AY262" s="191" t="s">
        <v>118</v>
      </c>
    </row>
    <row r="263" spans="1:51" s="13" customFormat="1" ht="12">
      <c r="A263" s="13"/>
      <c r="B263" s="190"/>
      <c r="C263" s="13"/>
      <c r="D263" s="184" t="s">
        <v>129</v>
      </c>
      <c r="E263" s="191" t="s">
        <v>1</v>
      </c>
      <c r="F263" s="192" t="s">
        <v>296</v>
      </c>
      <c r="G263" s="13"/>
      <c r="H263" s="193">
        <v>1</v>
      </c>
      <c r="I263" s="194"/>
      <c r="J263" s="13"/>
      <c r="K263" s="13"/>
      <c r="L263" s="190"/>
      <c r="M263" s="195"/>
      <c r="N263" s="196"/>
      <c r="O263" s="196"/>
      <c r="P263" s="196"/>
      <c r="Q263" s="196"/>
      <c r="R263" s="196"/>
      <c r="S263" s="196"/>
      <c r="T263" s="19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91" t="s">
        <v>129</v>
      </c>
      <c r="AU263" s="191" t="s">
        <v>83</v>
      </c>
      <c r="AV263" s="13" t="s">
        <v>83</v>
      </c>
      <c r="AW263" s="13" t="s">
        <v>30</v>
      </c>
      <c r="AX263" s="13" t="s">
        <v>73</v>
      </c>
      <c r="AY263" s="191" t="s">
        <v>118</v>
      </c>
    </row>
    <row r="264" spans="1:51" s="13" customFormat="1" ht="12">
      <c r="A264" s="13"/>
      <c r="B264" s="190"/>
      <c r="C264" s="13"/>
      <c r="D264" s="184" t="s">
        <v>129</v>
      </c>
      <c r="E264" s="191" t="s">
        <v>1</v>
      </c>
      <c r="F264" s="192" t="s">
        <v>297</v>
      </c>
      <c r="G264" s="13"/>
      <c r="H264" s="193">
        <v>1</v>
      </c>
      <c r="I264" s="194"/>
      <c r="J264" s="13"/>
      <c r="K264" s="13"/>
      <c r="L264" s="190"/>
      <c r="M264" s="195"/>
      <c r="N264" s="196"/>
      <c r="O264" s="196"/>
      <c r="P264" s="196"/>
      <c r="Q264" s="196"/>
      <c r="R264" s="196"/>
      <c r="S264" s="196"/>
      <c r="T264" s="19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91" t="s">
        <v>129</v>
      </c>
      <c r="AU264" s="191" t="s">
        <v>83</v>
      </c>
      <c r="AV264" s="13" t="s">
        <v>83</v>
      </c>
      <c r="AW264" s="13" t="s">
        <v>30</v>
      </c>
      <c r="AX264" s="13" t="s">
        <v>73</v>
      </c>
      <c r="AY264" s="191" t="s">
        <v>118</v>
      </c>
    </row>
    <row r="265" spans="1:51" s="13" customFormat="1" ht="12">
      <c r="A265" s="13"/>
      <c r="B265" s="190"/>
      <c r="C265" s="13"/>
      <c r="D265" s="184" t="s">
        <v>129</v>
      </c>
      <c r="E265" s="191" t="s">
        <v>1</v>
      </c>
      <c r="F265" s="192" t="s">
        <v>298</v>
      </c>
      <c r="G265" s="13"/>
      <c r="H265" s="193">
        <v>1</v>
      </c>
      <c r="I265" s="194"/>
      <c r="J265" s="13"/>
      <c r="K265" s="13"/>
      <c r="L265" s="190"/>
      <c r="M265" s="195"/>
      <c r="N265" s="196"/>
      <c r="O265" s="196"/>
      <c r="P265" s="196"/>
      <c r="Q265" s="196"/>
      <c r="R265" s="196"/>
      <c r="S265" s="196"/>
      <c r="T265" s="19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91" t="s">
        <v>129</v>
      </c>
      <c r="AU265" s="191" t="s">
        <v>83</v>
      </c>
      <c r="AV265" s="13" t="s">
        <v>83</v>
      </c>
      <c r="AW265" s="13" t="s">
        <v>30</v>
      </c>
      <c r="AX265" s="13" t="s">
        <v>73</v>
      </c>
      <c r="AY265" s="191" t="s">
        <v>118</v>
      </c>
    </row>
    <row r="266" spans="1:51" s="13" customFormat="1" ht="12">
      <c r="A266" s="13"/>
      <c r="B266" s="190"/>
      <c r="C266" s="13"/>
      <c r="D266" s="184" t="s">
        <v>129</v>
      </c>
      <c r="E266" s="191" t="s">
        <v>1</v>
      </c>
      <c r="F266" s="192" t="s">
        <v>304</v>
      </c>
      <c r="G266" s="13"/>
      <c r="H266" s="193">
        <v>2</v>
      </c>
      <c r="I266" s="194"/>
      <c r="J266" s="13"/>
      <c r="K266" s="13"/>
      <c r="L266" s="190"/>
      <c r="M266" s="195"/>
      <c r="N266" s="196"/>
      <c r="O266" s="196"/>
      <c r="P266" s="196"/>
      <c r="Q266" s="196"/>
      <c r="R266" s="196"/>
      <c r="S266" s="196"/>
      <c r="T266" s="19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91" t="s">
        <v>129</v>
      </c>
      <c r="AU266" s="191" t="s">
        <v>83</v>
      </c>
      <c r="AV266" s="13" t="s">
        <v>83</v>
      </c>
      <c r="AW266" s="13" t="s">
        <v>30</v>
      </c>
      <c r="AX266" s="13" t="s">
        <v>73</v>
      </c>
      <c r="AY266" s="191" t="s">
        <v>118</v>
      </c>
    </row>
    <row r="267" spans="1:51" s="13" customFormat="1" ht="12">
      <c r="A267" s="13"/>
      <c r="B267" s="190"/>
      <c r="C267" s="13"/>
      <c r="D267" s="184" t="s">
        <v>129</v>
      </c>
      <c r="E267" s="191" t="s">
        <v>1</v>
      </c>
      <c r="F267" s="192" t="s">
        <v>305</v>
      </c>
      <c r="G267" s="13"/>
      <c r="H267" s="193">
        <v>2</v>
      </c>
      <c r="I267" s="194"/>
      <c r="J267" s="13"/>
      <c r="K267" s="13"/>
      <c r="L267" s="190"/>
      <c r="M267" s="195"/>
      <c r="N267" s="196"/>
      <c r="O267" s="196"/>
      <c r="P267" s="196"/>
      <c r="Q267" s="196"/>
      <c r="R267" s="196"/>
      <c r="S267" s="196"/>
      <c r="T267" s="19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91" t="s">
        <v>129</v>
      </c>
      <c r="AU267" s="191" t="s">
        <v>83</v>
      </c>
      <c r="AV267" s="13" t="s">
        <v>83</v>
      </c>
      <c r="AW267" s="13" t="s">
        <v>30</v>
      </c>
      <c r="AX267" s="13" t="s">
        <v>73</v>
      </c>
      <c r="AY267" s="191" t="s">
        <v>118</v>
      </c>
    </row>
    <row r="268" spans="1:51" s="13" customFormat="1" ht="12">
      <c r="A268" s="13"/>
      <c r="B268" s="190"/>
      <c r="C268" s="13"/>
      <c r="D268" s="184" t="s">
        <v>129</v>
      </c>
      <c r="E268" s="191" t="s">
        <v>1</v>
      </c>
      <c r="F268" s="192" t="s">
        <v>306</v>
      </c>
      <c r="G268" s="13"/>
      <c r="H268" s="193">
        <v>1</v>
      </c>
      <c r="I268" s="194"/>
      <c r="J268" s="13"/>
      <c r="K268" s="13"/>
      <c r="L268" s="190"/>
      <c r="M268" s="195"/>
      <c r="N268" s="196"/>
      <c r="O268" s="196"/>
      <c r="P268" s="196"/>
      <c r="Q268" s="196"/>
      <c r="R268" s="196"/>
      <c r="S268" s="196"/>
      <c r="T268" s="19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91" t="s">
        <v>129</v>
      </c>
      <c r="AU268" s="191" t="s">
        <v>83</v>
      </c>
      <c r="AV268" s="13" t="s">
        <v>83</v>
      </c>
      <c r="AW268" s="13" t="s">
        <v>30</v>
      </c>
      <c r="AX268" s="13" t="s">
        <v>73</v>
      </c>
      <c r="AY268" s="191" t="s">
        <v>118</v>
      </c>
    </row>
    <row r="269" spans="1:65" s="2" customFormat="1" ht="21.75" customHeight="1">
      <c r="A269" s="35"/>
      <c r="B269" s="169"/>
      <c r="C269" s="170" t="s">
        <v>307</v>
      </c>
      <c r="D269" s="170" t="s">
        <v>120</v>
      </c>
      <c r="E269" s="171" t="s">
        <v>308</v>
      </c>
      <c r="F269" s="172" t="s">
        <v>309</v>
      </c>
      <c r="G269" s="173" t="s">
        <v>123</v>
      </c>
      <c r="H269" s="174">
        <v>874</v>
      </c>
      <c r="I269" s="175"/>
      <c r="J269" s="176">
        <f>ROUND(I269*H269,2)</f>
        <v>0</v>
      </c>
      <c r="K269" s="177"/>
      <c r="L269" s="36"/>
      <c r="M269" s="178" t="s">
        <v>1</v>
      </c>
      <c r="N269" s="179" t="s">
        <v>38</v>
      </c>
      <c r="O269" s="74"/>
      <c r="P269" s="180">
        <f>O269*H269</f>
        <v>0</v>
      </c>
      <c r="Q269" s="180">
        <v>0</v>
      </c>
      <c r="R269" s="180">
        <f>Q269*H269</f>
        <v>0</v>
      </c>
      <c r="S269" s="180">
        <v>0</v>
      </c>
      <c r="T269" s="181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2" t="s">
        <v>124</v>
      </c>
      <c r="AT269" s="182" t="s">
        <v>120</v>
      </c>
      <c r="AU269" s="182" t="s">
        <v>83</v>
      </c>
      <c r="AY269" s="16" t="s">
        <v>118</v>
      </c>
      <c r="BE269" s="183">
        <f>IF(N269="základní",J269,0)</f>
        <v>0</v>
      </c>
      <c r="BF269" s="183">
        <f>IF(N269="snížená",J269,0)</f>
        <v>0</v>
      </c>
      <c r="BG269" s="183">
        <f>IF(N269="zákl. přenesená",J269,0)</f>
        <v>0</v>
      </c>
      <c r="BH269" s="183">
        <f>IF(N269="sníž. přenesená",J269,0)</f>
        <v>0</v>
      </c>
      <c r="BI269" s="183">
        <f>IF(N269="nulová",J269,0)</f>
        <v>0</v>
      </c>
      <c r="BJ269" s="16" t="s">
        <v>81</v>
      </c>
      <c r="BK269" s="183">
        <f>ROUND(I269*H269,2)</f>
        <v>0</v>
      </c>
      <c r="BL269" s="16" t="s">
        <v>124</v>
      </c>
      <c r="BM269" s="182" t="s">
        <v>310</v>
      </c>
    </row>
    <row r="270" spans="1:47" s="2" customFormat="1" ht="12">
      <c r="A270" s="35"/>
      <c r="B270" s="36"/>
      <c r="C270" s="35"/>
      <c r="D270" s="184" t="s">
        <v>126</v>
      </c>
      <c r="E270" s="35"/>
      <c r="F270" s="185" t="s">
        <v>309</v>
      </c>
      <c r="G270" s="35"/>
      <c r="H270" s="35"/>
      <c r="I270" s="186"/>
      <c r="J270" s="35"/>
      <c r="K270" s="35"/>
      <c r="L270" s="36"/>
      <c r="M270" s="187"/>
      <c r="N270" s="188"/>
      <c r="O270" s="74"/>
      <c r="P270" s="74"/>
      <c r="Q270" s="74"/>
      <c r="R270" s="74"/>
      <c r="S270" s="74"/>
      <c r="T270" s="7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6" t="s">
        <v>126</v>
      </c>
      <c r="AU270" s="16" t="s">
        <v>83</v>
      </c>
    </row>
    <row r="271" spans="1:47" s="2" customFormat="1" ht="12">
      <c r="A271" s="35"/>
      <c r="B271" s="36"/>
      <c r="C271" s="35"/>
      <c r="D271" s="184" t="s">
        <v>127</v>
      </c>
      <c r="E271" s="35"/>
      <c r="F271" s="189" t="s">
        <v>311</v>
      </c>
      <c r="G271" s="35"/>
      <c r="H271" s="35"/>
      <c r="I271" s="186"/>
      <c r="J271" s="35"/>
      <c r="K271" s="35"/>
      <c r="L271" s="36"/>
      <c r="M271" s="187"/>
      <c r="N271" s="188"/>
      <c r="O271" s="74"/>
      <c r="P271" s="74"/>
      <c r="Q271" s="74"/>
      <c r="R271" s="74"/>
      <c r="S271" s="74"/>
      <c r="T271" s="7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6" t="s">
        <v>127</v>
      </c>
      <c r="AU271" s="16" t="s">
        <v>83</v>
      </c>
    </row>
    <row r="272" spans="1:51" s="13" customFormat="1" ht="12">
      <c r="A272" s="13"/>
      <c r="B272" s="190"/>
      <c r="C272" s="13"/>
      <c r="D272" s="184" t="s">
        <v>129</v>
      </c>
      <c r="E272" s="191" t="s">
        <v>1</v>
      </c>
      <c r="F272" s="192" t="s">
        <v>312</v>
      </c>
      <c r="G272" s="13"/>
      <c r="H272" s="193">
        <v>874</v>
      </c>
      <c r="I272" s="194"/>
      <c r="J272" s="13"/>
      <c r="K272" s="13"/>
      <c r="L272" s="190"/>
      <c r="M272" s="195"/>
      <c r="N272" s="196"/>
      <c r="O272" s="196"/>
      <c r="P272" s="196"/>
      <c r="Q272" s="196"/>
      <c r="R272" s="196"/>
      <c r="S272" s="196"/>
      <c r="T272" s="19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91" t="s">
        <v>129</v>
      </c>
      <c r="AU272" s="191" t="s">
        <v>83</v>
      </c>
      <c r="AV272" s="13" t="s">
        <v>83</v>
      </c>
      <c r="AW272" s="13" t="s">
        <v>30</v>
      </c>
      <c r="AX272" s="13" t="s">
        <v>73</v>
      </c>
      <c r="AY272" s="191" t="s">
        <v>118</v>
      </c>
    </row>
    <row r="273" spans="1:65" s="2" customFormat="1" ht="33" customHeight="1">
      <c r="A273" s="35"/>
      <c r="B273" s="169"/>
      <c r="C273" s="170" t="s">
        <v>313</v>
      </c>
      <c r="D273" s="170" t="s">
        <v>120</v>
      </c>
      <c r="E273" s="171" t="s">
        <v>314</v>
      </c>
      <c r="F273" s="172" t="s">
        <v>315</v>
      </c>
      <c r="G273" s="173" t="s">
        <v>123</v>
      </c>
      <c r="H273" s="174">
        <v>874</v>
      </c>
      <c r="I273" s="175"/>
      <c r="J273" s="176">
        <f>ROUND(I273*H273,2)</f>
        <v>0</v>
      </c>
      <c r="K273" s="177"/>
      <c r="L273" s="36"/>
      <c r="M273" s="178" t="s">
        <v>1</v>
      </c>
      <c r="N273" s="179" t="s">
        <v>38</v>
      </c>
      <c r="O273" s="74"/>
      <c r="P273" s="180">
        <f>O273*H273</f>
        <v>0</v>
      </c>
      <c r="Q273" s="180">
        <v>0</v>
      </c>
      <c r="R273" s="180">
        <f>Q273*H273</f>
        <v>0</v>
      </c>
      <c r="S273" s="180">
        <v>0</v>
      </c>
      <c r="T273" s="181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2" t="s">
        <v>124</v>
      </c>
      <c r="AT273" s="182" t="s">
        <v>120</v>
      </c>
      <c r="AU273" s="182" t="s">
        <v>83</v>
      </c>
      <c r="AY273" s="16" t="s">
        <v>118</v>
      </c>
      <c r="BE273" s="183">
        <f>IF(N273="základní",J273,0)</f>
        <v>0</v>
      </c>
      <c r="BF273" s="183">
        <f>IF(N273="snížená",J273,0)</f>
        <v>0</v>
      </c>
      <c r="BG273" s="183">
        <f>IF(N273="zákl. přenesená",J273,0)</f>
        <v>0</v>
      </c>
      <c r="BH273" s="183">
        <f>IF(N273="sníž. přenesená",J273,0)</f>
        <v>0</v>
      </c>
      <c r="BI273" s="183">
        <f>IF(N273="nulová",J273,0)</f>
        <v>0</v>
      </c>
      <c r="BJ273" s="16" t="s">
        <v>81</v>
      </c>
      <c r="BK273" s="183">
        <f>ROUND(I273*H273,2)</f>
        <v>0</v>
      </c>
      <c r="BL273" s="16" t="s">
        <v>124</v>
      </c>
      <c r="BM273" s="182" t="s">
        <v>316</v>
      </c>
    </row>
    <row r="274" spans="1:47" s="2" customFormat="1" ht="12">
      <c r="A274" s="35"/>
      <c r="B274" s="36"/>
      <c r="C274" s="35"/>
      <c r="D274" s="184" t="s">
        <v>126</v>
      </c>
      <c r="E274" s="35"/>
      <c r="F274" s="185" t="s">
        <v>315</v>
      </c>
      <c r="G274" s="35"/>
      <c r="H274" s="35"/>
      <c r="I274" s="186"/>
      <c r="J274" s="35"/>
      <c r="K274" s="35"/>
      <c r="L274" s="36"/>
      <c r="M274" s="187"/>
      <c r="N274" s="188"/>
      <c r="O274" s="74"/>
      <c r="P274" s="74"/>
      <c r="Q274" s="74"/>
      <c r="R274" s="74"/>
      <c r="S274" s="74"/>
      <c r="T274" s="7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6" t="s">
        <v>126</v>
      </c>
      <c r="AU274" s="16" t="s">
        <v>83</v>
      </c>
    </row>
    <row r="275" spans="1:47" s="2" customFormat="1" ht="12">
      <c r="A275" s="35"/>
      <c r="B275" s="36"/>
      <c r="C275" s="35"/>
      <c r="D275" s="184" t="s">
        <v>127</v>
      </c>
      <c r="E275" s="35"/>
      <c r="F275" s="189" t="s">
        <v>311</v>
      </c>
      <c r="G275" s="35"/>
      <c r="H275" s="35"/>
      <c r="I275" s="186"/>
      <c r="J275" s="35"/>
      <c r="K275" s="35"/>
      <c r="L275" s="36"/>
      <c r="M275" s="187"/>
      <c r="N275" s="188"/>
      <c r="O275" s="74"/>
      <c r="P275" s="74"/>
      <c r="Q275" s="74"/>
      <c r="R275" s="74"/>
      <c r="S275" s="74"/>
      <c r="T275" s="7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6" t="s">
        <v>127</v>
      </c>
      <c r="AU275" s="16" t="s">
        <v>83</v>
      </c>
    </row>
    <row r="276" spans="1:51" s="13" customFormat="1" ht="12">
      <c r="A276" s="13"/>
      <c r="B276" s="190"/>
      <c r="C276" s="13"/>
      <c r="D276" s="184" t="s">
        <v>129</v>
      </c>
      <c r="E276" s="191" t="s">
        <v>1</v>
      </c>
      <c r="F276" s="192" t="s">
        <v>312</v>
      </c>
      <c r="G276" s="13"/>
      <c r="H276" s="193">
        <v>874</v>
      </c>
      <c r="I276" s="194"/>
      <c r="J276" s="13"/>
      <c r="K276" s="13"/>
      <c r="L276" s="190"/>
      <c r="M276" s="195"/>
      <c r="N276" s="196"/>
      <c r="O276" s="196"/>
      <c r="P276" s="196"/>
      <c r="Q276" s="196"/>
      <c r="R276" s="196"/>
      <c r="S276" s="196"/>
      <c r="T276" s="19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91" t="s">
        <v>129</v>
      </c>
      <c r="AU276" s="191" t="s">
        <v>83</v>
      </c>
      <c r="AV276" s="13" t="s">
        <v>83</v>
      </c>
      <c r="AW276" s="13" t="s">
        <v>30</v>
      </c>
      <c r="AX276" s="13" t="s">
        <v>73</v>
      </c>
      <c r="AY276" s="191" t="s">
        <v>118</v>
      </c>
    </row>
    <row r="277" spans="1:65" s="2" customFormat="1" ht="21.75" customHeight="1">
      <c r="A277" s="35"/>
      <c r="B277" s="169"/>
      <c r="C277" s="170" t="s">
        <v>317</v>
      </c>
      <c r="D277" s="170" t="s">
        <v>120</v>
      </c>
      <c r="E277" s="171" t="s">
        <v>318</v>
      </c>
      <c r="F277" s="172" t="s">
        <v>319</v>
      </c>
      <c r="G277" s="173" t="s">
        <v>149</v>
      </c>
      <c r="H277" s="174">
        <v>163.5</v>
      </c>
      <c r="I277" s="175"/>
      <c r="J277" s="176">
        <f>ROUND(I277*H277,2)</f>
        <v>0</v>
      </c>
      <c r="K277" s="177"/>
      <c r="L277" s="36"/>
      <c r="M277" s="178" t="s">
        <v>1</v>
      </c>
      <c r="N277" s="179" t="s">
        <v>38</v>
      </c>
      <c r="O277" s="74"/>
      <c r="P277" s="180">
        <f>O277*H277</f>
        <v>0</v>
      </c>
      <c r="Q277" s="180">
        <v>0</v>
      </c>
      <c r="R277" s="180">
        <f>Q277*H277</f>
        <v>0</v>
      </c>
      <c r="S277" s="180">
        <v>0</v>
      </c>
      <c r="T277" s="181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2" t="s">
        <v>124</v>
      </c>
      <c r="AT277" s="182" t="s">
        <v>120</v>
      </c>
      <c r="AU277" s="182" t="s">
        <v>83</v>
      </c>
      <c r="AY277" s="16" t="s">
        <v>118</v>
      </c>
      <c r="BE277" s="183">
        <f>IF(N277="základní",J277,0)</f>
        <v>0</v>
      </c>
      <c r="BF277" s="183">
        <f>IF(N277="snížená",J277,0)</f>
        <v>0</v>
      </c>
      <c r="BG277" s="183">
        <f>IF(N277="zákl. přenesená",J277,0)</f>
        <v>0</v>
      </c>
      <c r="BH277" s="183">
        <f>IF(N277="sníž. přenesená",J277,0)</f>
        <v>0</v>
      </c>
      <c r="BI277" s="183">
        <f>IF(N277="nulová",J277,0)</f>
        <v>0</v>
      </c>
      <c r="BJ277" s="16" t="s">
        <v>81</v>
      </c>
      <c r="BK277" s="183">
        <f>ROUND(I277*H277,2)</f>
        <v>0</v>
      </c>
      <c r="BL277" s="16" t="s">
        <v>124</v>
      </c>
      <c r="BM277" s="182" t="s">
        <v>320</v>
      </c>
    </row>
    <row r="278" spans="1:47" s="2" customFormat="1" ht="12">
      <c r="A278" s="35"/>
      <c r="B278" s="36"/>
      <c r="C278" s="35"/>
      <c r="D278" s="184" t="s">
        <v>126</v>
      </c>
      <c r="E278" s="35"/>
      <c r="F278" s="185" t="s">
        <v>319</v>
      </c>
      <c r="G278" s="35"/>
      <c r="H278" s="35"/>
      <c r="I278" s="186"/>
      <c r="J278" s="35"/>
      <c r="K278" s="35"/>
      <c r="L278" s="36"/>
      <c r="M278" s="187"/>
      <c r="N278" s="188"/>
      <c r="O278" s="74"/>
      <c r="P278" s="74"/>
      <c r="Q278" s="74"/>
      <c r="R278" s="74"/>
      <c r="S278" s="74"/>
      <c r="T278" s="7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6" t="s">
        <v>126</v>
      </c>
      <c r="AU278" s="16" t="s">
        <v>83</v>
      </c>
    </row>
    <row r="279" spans="1:47" s="2" customFormat="1" ht="12">
      <c r="A279" s="35"/>
      <c r="B279" s="36"/>
      <c r="C279" s="35"/>
      <c r="D279" s="184" t="s">
        <v>127</v>
      </c>
      <c r="E279" s="35"/>
      <c r="F279" s="189" t="s">
        <v>321</v>
      </c>
      <c r="G279" s="35"/>
      <c r="H279" s="35"/>
      <c r="I279" s="186"/>
      <c r="J279" s="35"/>
      <c r="K279" s="35"/>
      <c r="L279" s="36"/>
      <c r="M279" s="187"/>
      <c r="N279" s="188"/>
      <c r="O279" s="74"/>
      <c r="P279" s="74"/>
      <c r="Q279" s="74"/>
      <c r="R279" s="74"/>
      <c r="S279" s="74"/>
      <c r="T279" s="7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6" t="s">
        <v>127</v>
      </c>
      <c r="AU279" s="16" t="s">
        <v>83</v>
      </c>
    </row>
    <row r="280" spans="1:51" s="13" customFormat="1" ht="12">
      <c r="A280" s="13"/>
      <c r="B280" s="190"/>
      <c r="C280" s="13"/>
      <c r="D280" s="184" t="s">
        <v>129</v>
      </c>
      <c r="E280" s="191" t="s">
        <v>1</v>
      </c>
      <c r="F280" s="192" t="s">
        <v>152</v>
      </c>
      <c r="G280" s="13"/>
      <c r="H280" s="193">
        <v>33.5</v>
      </c>
      <c r="I280" s="194"/>
      <c r="J280" s="13"/>
      <c r="K280" s="13"/>
      <c r="L280" s="190"/>
      <c r="M280" s="195"/>
      <c r="N280" s="196"/>
      <c r="O280" s="196"/>
      <c r="P280" s="196"/>
      <c r="Q280" s="196"/>
      <c r="R280" s="196"/>
      <c r="S280" s="196"/>
      <c r="T280" s="19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191" t="s">
        <v>129</v>
      </c>
      <c r="AU280" s="191" t="s">
        <v>83</v>
      </c>
      <c r="AV280" s="13" t="s">
        <v>83</v>
      </c>
      <c r="AW280" s="13" t="s">
        <v>30</v>
      </c>
      <c r="AX280" s="13" t="s">
        <v>73</v>
      </c>
      <c r="AY280" s="191" t="s">
        <v>118</v>
      </c>
    </row>
    <row r="281" spans="1:51" s="13" customFormat="1" ht="12">
      <c r="A281" s="13"/>
      <c r="B281" s="190"/>
      <c r="C281" s="13"/>
      <c r="D281" s="184" t="s">
        <v>129</v>
      </c>
      <c r="E281" s="191" t="s">
        <v>1</v>
      </c>
      <c r="F281" s="192" t="s">
        <v>322</v>
      </c>
      <c r="G281" s="13"/>
      <c r="H281" s="193">
        <v>130</v>
      </c>
      <c r="I281" s="194"/>
      <c r="J281" s="13"/>
      <c r="K281" s="13"/>
      <c r="L281" s="190"/>
      <c r="M281" s="195"/>
      <c r="N281" s="196"/>
      <c r="O281" s="196"/>
      <c r="P281" s="196"/>
      <c r="Q281" s="196"/>
      <c r="R281" s="196"/>
      <c r="S281" s="196"/>
      <c r="T281" s="19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91" t="s">
        <v>129</v>
      </c>
      <c r="AU281" s="191" t="s">
        <v>83</v>
      </c>
      <c r="AV281" s="13" t="s">
        <v>83</v>
      </c>
      <c r="AW281" s="13" t="s">
        <v>30</v>
      </c>
      <c r="AX281" s="13" t="s">
        <v>73</v>
      </c>
      <c r="AY281" s="191" t="s">
        <v>118</v>
      </c>
    </row>
    <row r="282" spans="1:65" s="2" customFormat="1" ht="21.75" customHeight="1">
      <c r="A282" s="35"/>
      <c r="B282" s="169"/>
      <c r="C282" s="170" t="s">
        <v>323</v>
      </c>
      <c r="D282" s="170" t="s">
        <v>120</v>
      </c>
      <c r="E282" s="171" t="s">
        <v>324</v>
      </c>
      <c r="F282" s="172" t="s">
        <v>325</v>
      </c>
      <c r="G282" s="173" t="s">
        <v>133</v>
      </c>
      <c r="H282" s="174">
        <v>48</v>
      </c>
      <c r="I282" s="175"/>
      <c r="J282" s="176">
        <f>ROUND(I282*H282,2)</f>
        <v>0</v>
      </c>
      <c r="K282" s="177"/>
      <c r="L282" s="36"/>
      <c r="M282" s="178" t="s">
        <v>1</v>
      </c>
      <c r="N282" s="179" t="s">
        <v>38</v>
      </c>
      <c r="O282" s="74"/>
      <c r="P282" s="180">
        <f>O282*H282</f>
        <v>0</v>
      </c>
      <c r="Q282" s="180">
        <v>0</v>
      </c>
      <c r="R282" s="180">
        <f>Q282*H282</f>
        <v>0</v>
      </c>
      <c r="S282" s="180">
        <v>0</v>
      </c>
      <c r="T282" s="181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2" t="s">
        <v>124</v>
      </c>
      <c r="AT282" s="182" t="s">
        <v>120</v>
      </c>
      <c r="AU282" s="182" t="s">
        <v>83</v>
      </c>
      <c r="AY282" s="16" t="s">
        <v>118</v>
      </c>
      <c r="BE282" s="183">
        <f>IF(N282="základní",J282,0)</f>
        <v>0</v>
      </c>
      <c r="BF282" s="183">
        <f>IF(N282="snížená",J282,0)</f>
        <v>0</v>
      </c>
      <c r="BG282" s="183">
        <f>IF(N282="zákl. přenesená",J282,0)</f>
        <v>0</v>
      </c>
      <c r="BH282" s="183">
        <f>IF(N282="sníž. přenesená",J282,0)</f>
        <v>0</v>
      </c>
      <c r="BI282" s="183">
        <f>IF(N282="nulová",J282,0)</f>
        <v>0</v>
      </c>
      <c r="BJ282" s="16" t="s">
        <v>81</v>
      </c>
      <c r="BK282" s="183">
        <f>ROUND(I282*H282,2)</f>
        <v>0</v>
      </c>
      <c r="BL282" s="16" t="s">
        <v>124</v>
      </c>
      <c r="BM282" s="182" t="s">
        <v>326</v>
      </c>
    </row>
    <row r="283" spans="1:47" s="2" customFormat="1" ht="12">
      <c r="A283" s="35"/>
      <c r="B283" s="36"/>
      <c r="C283" s="35"/>
      <c r="D283" s="184" t="s">
        <v>126</v>
      </c>
      <c r="E283" s="35"/>
      <c r="F283" s="185" t="s">
        <v>327</v>
      </c>
      <c r="G283" s="35"/>
      <c r="H283" s="35"/>
      <c r="I283" s="186"/>
      <c r="J283" s="35"/>
      <c r="K283" s="35"/>
      <c r="L283" s="36"/>
      <c r="M283" s="187"/>
      <c r="N283" s="188"/>
      <c r="O283" s="74"/>
      <c r="P283" s="74"/>
      <c r="Q283" s="74"/>
      <c r="R283" s="74"/>
      <c r="S283" s="74"/>
      <c r="T283" s="7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6" t="s">
        <v>126</v>
      </c>
      <c r="AU283" s="16" t="s">
        <v>83</v>
      </c>
    </row>
    <row r="284" spans="1:47" s="2" customFormat="1" ht="12">
      <c r="A284" s="35"/>
      <c r="B284" s="36"/>
      <c r="C284" s="35"/>
      <c r="D284" s="184" t="s">
        <v>127</v>
      </c>
      <c r="E284" s="35"/>
      <c r="F284" s="189" t="s">
        <v>328</v>
      </c>
      <c r="G284" s="35"/>
      <c r="H284" s="35"/>
      <c r="I284" s="186"/>
      <c r="J284" s="35"/>
      <c r="K284" s="35"/>
      <c r="L284" s="36"/>
      <c r="M284" s="187"/>
      <c r="N284" s="188"/>
      <c r="O284" s="74"/>
      <c r="P284" s="74"/>
      <c r="Q284" s="74"/>
      <c r="R284" s="74"/>
      <c r="S284" s="74"/>
      <c r="T284" s="7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6" t="s">
        <v>127</v>
      </c>
      <c r="AU284" s="16" t="s">
        <v>83</v>
      </c>
    </row>
    <row r="285" spans="1:51" s="13" customFormat="1" ht="12">
      <c r="A285" s="13"/>
      <c r="B285" s="190"/>
      <c r="C285" s="13"/>
      <c r="D285" s="184" t="s">
        <v>129</v>
      </c>
      <c r="E285" s="191" t="s">
        <v>1</v>
      </c>
      <c r="F285" s="192" t="s">
        <v>329</v>
      </c>
      <c r="G285" s="13"/>
      <c r="H285" s="193">
        <v>48</v>
      </c>
      <c r="I285" s="194"/>
      <c r="J285" s="13"/>
      <c r="K285" s="13"/>
      <c r="L285" s="190"/>
      <c r="M285" s="195"/>
      <c r="N285" s="196"/>
      <c r="O285" s="196"/>
      <c r="P285" s="196"/>
      <c r="Q285" s="196"/>
      <c r="R285" s="196"/>
      <c r="S285" s="196"/>
      <c r="T285" s="19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91" t="s">
        <v>129</v>
      </c>
      <c r="AU285" s="191" t="s">
        <v>83</v>
      </c>
      <c r="AV285" s="13" t="s">
        <v>83</v>
      </c>
      <c r="AW285" s="13" t="s">
        <v>30</v>
      </c>
      <c r="AX285" s="13" t="s">
        <v>81</v>
      </c>
      <c r="AY285" s="191" t="s">
        <v>118</v>
      </c>
    </row>
    <row r="286" spans="1:63" s="12" customFormat="1" ht="25.9" customHeight="1">
      <c r="A286" s="12"/>
      <c r="B286" s="156"/>
      <c r="C286" s="12"/>
      <c r="D286" s="157" t="s">
        <v>72</v>
      </c>
      <c r="E286" s="158" t="s">
        <v>330</v>
      </c>
      <c r="F286" s="158" t="s">
        <v>331</v>
      </c>
      <c r="G286" s="12"/>
      <c r="H286" s="12"/>
      <c r="I286" s="159"/>
      <c r="J286" s="160">
        <f>BK286</f>
        <v>0</v>
      </c>
      <c r="K286" s="12"/>
      <c r="L286" s="156"/>
      <c r="M286" s="161"/>
      <c r="N286" s="162"/>
      <c r="O286" s="162"/>
      <c r="P286" s="163">
        <f>SUM(P287:P299)</f>
        <v>0</v>
      </c>
      <c r="Q286" s="162"/>
      <c r="R286" s="163">
        <f>SUM(R287:R299)</f>
        <v>0</v>
      </c>
      <c r="S286" s="162"/>
      <c r="T286" s="164">
        <f>SUM(T287:T299)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157" t="s">
        <v>124</v>
      </c>
      <c r="AT286" s="165" t="s">
        <v>72</v>
      </c>
      <c r="AU286" s="165" t="s">
        <v>73</v>
      </c>
      <c r="AY286" s="157" t="s">
        <v>118</v>
      </c>
      <c r="BK286" s="166">
        <f>SUM(BK287:BK299)</f>
        <v>0</v>
      </c>
    </row>
    <row r="287" spans="1:65" s="2" customFormat="1" ht="21.75" customHeight="1">
      <c r="A287" s="35"/>
      <c r="B287" s="169"/>
      <c r="C287" s="170" t="s">
        <v>332</v>
      </c>
      <c r="D287" s="170" t="s">
        <v>120</v>
      </c>
      <c r="E287" s="171" t="s">
        <v>333</v>
      </c>
      <c r="F287" s="172" t="s">
        <v>334</v>
      </c>
      <c r="G287" s="173" t="s">
        <v>335</v>
      </c>
      <c r="H287" s="174">
        <v>115.2</v>
      </c>
      <c r="I287" s="175"/>
      <c r="J287" s="176">
        <f>ROUND(I287*H287,2)</f>
        <v>0</v>
      </c>
      <c r="K287" s="177"/>
      <c r="L287" s="36"/>
      <c r="M287" s="178" t="s">
        <v>1</v>
      </c>
      <c r="N287" s="179" t="s">
        <v>38</v>
      </c>
      <c r="O287" s="74"/>
      <c r="P287" s="180">
        <f>O287*H287</f>
        <v>0</v>
      </c>
      <c r="Q287" s="180">
        <v>0</v>
      </c>
      <c r="R287" s="180">
        <f>Q287*H287</f>
        <v>0</v>
      </c>
      <c r="S287" s="180">
        <v>0</v>
      </c>
      <c r="T287" s="181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82" t="s">
        <v>124</v>
      </c>
      <c r="AT287" s="182" t="s">
        <v>120</v>
      </c>
      <c r="AU287" s="182" t="s">
        <v>81</v>
      </c>
      <c r="AY287" s="16" t="s">
        <v>118</v>
      </c>
      <c r="BE287" s="183">
        <f>IF(N287="základní",J287,0)</f>
        <v>0</v>
      </c>
      <c r="BF287" s="183">
        <f>IF(N287="snížená",J287,0)</f>
        <v>0</v>
      </c>
      <c r="BG287" s="183">
        <f>IF(N287="zákl. přenesená",J287,0)</f>
        <v>0</v>
      </c>
      <c r="BH287" s="183">
        <f>IF(N287="sníž. přenesená",J287,0)</f>
        <v>0</v>
      </c>
      <c r="BI287" s="183">
        <f>IF(N287="nulová",J287,0)</f>
        <v>0</v>
      </c>
      <c r="BJ287" s="16" t="s">
        <v>81</v>
      </c>
      <c r="BK287" s="183">
        <f>ROUND(I287*H287,2)</f>
        <v>0</v>
      </c>
      <c r="BL287" s="16" t="s">
        <v>124</v>
      </c>
      <c r="BM287" s="182" t="s">
        <v>336</v>
      </c>
    </row>
    <row r="288" spans="1:47" s="2" customFormat="1" ht="12">
      <c r="A288" s="35"/>
      <c r="B288" s="36"/>
      <c r="C288" s="35"/>
      <c r="D288" s="184" t="s">
        <v>126</v>
      </c>
      <c r="E288" s="35"/>
      <c r="F288" s="185" t="s">
        <v>334</v>
      </c>
      <c r="G288" s="35"/>
      <c r="H288" s="35"/>
      <c r="I288" s="186"/>
      <c r="J288" s="35"/>
      <c r="K288" s="35"/>
      <c r="L288" s="36"/>
      <c r="M288" s="187"/>
      <c r="N288" s="188"/>
      <c r="O288" s="74"/>
      <c r="P288" s="74"/>
      <c r="Q288" s="74"/>
      <c r="R288" s="74"/>
      <c r="S288" s="74"/>
      <c r="T288" s="7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6" t="s">
        <v>126</v>
      </c>
      <c r="AU288" s="16" t="s">
        <v>81</v>
      </c>
    </row>
    <row r="289" spans="1:47" s="2" customFormat="1" ht="12">
      <c r="A289" s="35"/>
      <c r="B289" s="36"/>
      <c r="C289" s="35"/>
      <c r="D289" s="184" t="s">
        <v>127</v>
      </c>
      <c r="E289" s="35"/>
      <c r="F289" s="189" t="s">
        <v>337</v>
      </c>
      <c r="G289" s="35"/>
      <c r="H289" s="35"/>
      <c r="I289" s="186"/>
      <c r="J289" s="35"/>
      <c r="K289" s="35"/>
      <c r="L289" s="36"/>
      <c r="M289" s="187"/>
      <c r="N289" s="188"/>
      <c r="O289" s="74"/>
      <c r="P289" s="74"/>
      <c r="Q289" s="74"/>
      <c r="R289" s="74"/>
      <c r="S289" s="74"/>
      <c r="T289" s="7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6" t="s">
        <v>127</v>
      </c>
      <c r="AU289" s="16" t="s">
        <v>81</v>
      </c>
    </row>
    <row r="290" spans="1:51" s="13" customFormat="1" ht="12">
      <c r="A290" s="13"/>
      <c r="B290" s="190"/>
      <c r="C290" s="13"/>
      <c r="D290" s="184" t="s">
        <v>129</v>
      </c>
      <c r="E290" s="191" t="s">
        <v>1</v>
      </c>
      <c r="F290" s="192" t="s">
        <v>338</v>
      </c>
      <c r="G290" s="13"/>
      <c r="H290" s="193">
        <v>115.2</v>
      </c>
      <c r="I290" s="194"/>
      <c r="J290" s="13"/>
      <c r="K290" s="13"/>
      <c r="L290" s="190"/>
      <c r="M290" s="195"/>
      <c r="N290" s="196"/>
      <c r="O290" s="196"/>
      <c r="P290" s="196"/>
      <c r="Q290" s="196"/>
      <c r="R290" s="196"/>
      <c r="S290" s="196"/>
      <c r="T290" s="197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91" t="s">
        <v>129</v>
      </c>
      <c r="AU290" s="191" t="s">
        <v>81</v>
      </c>
      <c r="AV290" s="13" t="s">
        <v>83</v>
      </c>
      <c r="AW290" s="13" t="s">
        <v>30</v>
      </c>
      <c r="AX290" s="13" t="s">
        <v>81</v>
      </c>
      <c r="AY290" s="191" t="s">
        <v>118</v>
      </c>
    </row>
    <row r="291" spans="1:65" s="2" customFormat="1" ht="21.75" customHeight="1">
      <c r="A291" s="35"/>
      <c r="B291" s="169"/>
      <c r="C291" s="170" t="s">
        <v>339</v>
      </c>
      <c r="D291" s="170" t="s">
        <v>120</v>
      </c>
      <c r="E291" s="171" t="s">
        <v>340</v>
      </c>
      <c r="F291" s="172" t="s">
        <v>341</v>
      </c>
      <c r="G291" s="173" t="s">
        <v>335</v>
      </c>
      <c r="H291" s="174">
        <v>19366.9</v>
      </c>
      <c r="I291" s="175"/>
      <c r="J291" s="176">
        <f>ROUND(I291*H291,2)</f>
        <v>0</v>
      </c>
      <c r="K291" s="177"/>
      <c r="L291" s="36"/>
      <c r="M291" s="178" t="s">
        <v>1</v>
      </c>
      <c r="N291" s="179" t="s">
        <v>38</v>
      </c>
      <c r="O291" s="74"/>
      <c r="P291" s="180">
        <f>O291*H291</f>
        <v>0</v>
      </c>
      <c r="Q291" s="180">
        <v>0</v>
      </c>
      <c r="R291" s="180">
        <f>Q291*H291</f>
        <v>0</v>
      </c>
      <c r="S291" s="180">
        <v>0</v>
      </c>
      <c r="T291" s="181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2" t="s">
        <v>342</v>
      </c>
      <c r="AT291" s="182" t="s">
        <v>120</v>
      </c>
      <c r="AU291" s="182" t="s">
        <v>81</v>
      </c>
      <c r="AY291" s="16" t="s">
        <v>118</v>
      </c>
      <c r="BE291" s="183">
        <f>IF(N291="základní",J291,0)</f>
        <v>0</v>
      </c>
      <c r="BF291" s="183">
        <f>IF(N291="snížená",J291,0)</f>
        <v>0</v>
      </c>
      <c r="BG291" s="183">
        <f>IF(N291="zákl. přenesená",J291,0)</f>
        <v>0</v>
      </c>
      <c r="BH291" s="183">
        <f>IF(N291="sníž. přenesená",J291,0)</f>
        <v>0</v>
      </c>
      <c r="BI291" s="183">
        <f>IF(N291="nulová",J291,0)</f>
        <v>0</v>
      </c>
      <c r="BJ291" s="16" t="s">
        <v>81</v>
      </c>
      <c r="BK291" s="183">
        <f>ROUND(I291*H291,2)</f>
        <v>0</v>
      </c>
      <c r="BL291" s="16" t="s">
        <v>342</v>
      </c>
      <c r="BM291" s="182" t="s">
        <v>343</v>
      </c>
    </row>
    <row r="292" spans="1:47" s="2" customFormat="1" ht="12">
      <c r="A292" s="35"/>
      <c r="B292" s="36"/>
      <c r="C292" s="35"/>
      <c r="D292" s="184" t="s">
        <v>126</v>
      </c>
      <c r="E292" s="35"/>
      <c r="F292" s="185" t="s">
        <v>341</v>
      </c>
      <c r="G292" s="35"/>
      <c r="H292" s="35"/>
      <c r="I292" s="186"/>
      <c r="J292" s="35"/>
      <c r="K292" s="35"/>
      <c r="L292" s="36"/>
      <c r="M292" s="187"/>
      <c r="N292" s="188"/>
      <c r="O292" s="74"/>
      <c r="P292" s="74"/>
      <c r="Q292" s="74"/>
      <c r="R292" s="74"/>
      <c r="S292" s="74"/>
      <c r="T292" s="7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6" t="s">
        <v>126</v>
      </c>
      <c r="AU292" s="16" t="s">
        <v>81</v>
      </c>
    </row>
    <row r="293" spans="1:51" s="13" customFormat="1" ht="12">
      <c r="A293" s="13"/>
      <c r="B293" s="190"/>
      <c r="C293" s="13"/>
      <c r="D293" s="184" t="s">
        <v>129</v>
      </c>
      <c r="E293" s="191" t="s">
        <v>1</v>
      </c>
      <c r="F293" s="192" t="s">
        <v>344</v>
      </c>
      <c r="G293" s="13"/>
      <c r="H293" s="193">
        <v>15589.9</v>
      </c>
      <c r="I293" s="194"/>
      <c r="J293" s="13"/>
      <c r="K293" s="13"/>
      <c r="L293" s="190"/>
      <c r="M293" s="195"/>
      <c r="N293" s="196"/>
      <c r="O293" s="196"/>
      <c r="P293" s="196"/>
      <c r="Q293" s="196"/>
      <c r="R293" s="196"/>
      <c r="S293" s="196"/>
      <c r="T293" s="19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91" t="s">
        <v>129</v>
      </c>
      <c r="AU293" s="191" t="s">
        <v>81</v>
      </c>
      <c r="AV293" s="13" t="s">
        <v>83</v>
      </c>
      <c r="AW293" s="13" t="s">
        <v>30</v>
      </c>
      <c r="AX293" s="13" t="s">
        <v>73</v>
      </c>
      <c r="AY293" s="191" t="s">
        <v>118</v>
      </c>
    </row>
    <row r="294" spans="1:51" s="13" customFormat="1" ht="12">
      <c r="A294" s="13"/>
      <c r="B294" s="190"/>
      <c r="C294" s="13"/>
      <c r="D294" s="184" t="s">
        <v>129</v>
      </c>
      <c r="E294" s="191" t="s">
        <v>1</v>
      </c>
      <c r="F294" s="192" t="s">
        <v>345</v>
      </c>
      <c r="G294" s="13"/>
      <c r="H294" s="193">
        <v>2782.8</v>
      </c>
      <c r="I294" s="194"/>
      <c r="J294" s="13"/>
      <c r="K294" s="13"/>
      <c r="L294" s="190"/>
      <c r="M294" s="195"/>
      <c r="N294" s="196"/>
      <c r="O294" s="196"/>
      <c r="P294" s="196"/>
      <c r="Q294" s="196"/>
      <c r="R294" s="196"/>
      <c r="S294" s="196"/>
      <c r="T294" s="19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91" t="s">
        <v>129</v>
      </c>
      <c r="AU294" s="191" t="s">
        <v>81</v>
      </c>
      <c r="AV294" s="13" t="s">
        <v>83</v>
      </c>
      <c r="AW294" s="13" t="s">
        <v>30</v>
      </c>
      <c r="AX294" s="13" t="s">
        <v>73</v>
      </c>
      <c r="AY294" s="191" t="s">
        <v>118</v>
      </c>
    </row>
    <row r="295" spans="1:51" s="13" customFormat="1" ht="12">
      <c r="A295" s="13"/>
      <c r="B295" s="190"/>
      <c r="C295" s="13"/>
      <c r="D295" s="184" t="s">
        <v>129</v>
      </c>
      <c r="E295" s="191" t="s">
        <v>1</v>
      </c>
      <c r="F295" s="192" t="s">
        <v>346</v>
      </c>
      <c r="G295" s="13"/>
      <c r="H295" s="193">
        <v>994.2</v>
      </c>
      <c r="I295" s="194"/>
      <c r="J295" s="13"/>
      <c r="K295" s="13"/>
      <c r="L295" s="190"/>
      <c r="M295" s="195"/>
      <c r="N295" s="196"/>
      <c r="O295" s="196"/>
      <c r="P295" s="196"/>
      <c r="Q295" s="196"/>
      <c r="R295" s="196"/>
      <c r="S295" s="196"/>
      <c r="T295" s="19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91" t="s">
        <v>129</v>
      </c>
      <c r="AU295" s="191" t="s">
        <v>81</v>
      </c>
      <c r="AV295" s="13" t="s">
        <v>83</v>
      </c>
      <c r="AW295" s="13" t="s">
        <v>30</v>
      </c>
      <c r="AX295" s="13" t="s">
        <v>73</v>
      </c>
      <c r="AY295" s="191" t="s">
        <v>118</v>
      </c>
    </row>
    <row r="296" spans="1:65" s="2" customFormat="1" ht="21.75" customHeight="1">
      <c r="A296" s="35"/>
      <c r="B296" s="169"/>
      <c r="C296" s="170" t="s">
        <v>347</v>
      </c>
      <c r="D296" s="170" t="s">
        <v>120</v>
      </c>
      <c r="E296" s="171" t="s">
        <v>348</v>
      </c>
      <c r="F296" s="172" t="s">
        <v>341</v>
      </c>
      <c r="G296" s="173" t="s">
        <v>335</v>
      </c>
      <c r="H296" s="174">
        <v>912.648</v>
      </c>
      <c r="I296" s="175"/>
      <c r="J296" s="176">
        <f>ROUND(I296*H296,2)</f>
        <v>0</v>
      </c>
      <c r="K296" s="177"/>
      <c r="L296" s="36"/>
      <c r="M296" s="178" t="s">
        <v>1</v>
      </c>
      <c r="N296" s="179" t="s">
        <v>38</v>
      </c>
      <c r="O296" s="74"/>
      <c r="P296" s="180">
        <f>O296*H296</f>
        <v>0</v>
      </c>
      <c r="Q296" s="180">
        <v>0</v>
      </c>
      <c r="R296" s="180">
        <f>Q296*H296</f>
        <v>0</v>
      </c>
      <c r="S296" s="180">
        <v>0</v>
      </c>
      <c r="T296" s="181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2" t="s">
        <v>124</v>
      </c>
      <c r="AT296" s="182" t="s">
        <v>120</v>
      </c>
      <c r="AU296" s="182" t="s">
        <v>81</v>
      </c>
      <c r="AY296" s="16" t="s">
        <v>118</v>
      </c>
      <c r="BE296" s="183">
        <f>IF(N296="základní",J296,0)</f>
        <v>0</v>
      </c>
      <c r="BF296" s="183">
        <f>IF(N296="snížená",J296,0)</f>
        <v>0</v>
      </c>
      <c r="BG296" s="183">
        <f>IF(N296="zákl. přenesená",J296,0)</f>
        <v>0</v>
      </c>
      <c r="BH296" s="183">
        <f>IF(N296="sníž. přenesená",J296,0)</f>
        <v>0</v>
      </c>
      <c r="BI296" s="183">
        <f>IF(N296="nulová",J296,0)</f>
        <v>0</v>
      </c>
      <c r="BJ296" s="16" t="s">
        <v>81</v>
      </c>
      <c r="BK296" s="183">
        <f>ROUND(I296*H296,2)</f>
        <v>0</v>
      </c>
      <c r="BL296" s="16" t="s">
        <v>124</v>
      </c>
      <c r="BM296" s="182" t="s">
        <v>349</v>
      </c>
    </row>
    <row r="297" spans="1:47" s="2" customFormat="1" ht="12">
      <c r="A297" s="35"/>
      <c r="B297" s="36"/>
      <c r="C297" s="35"/>
      <c r="D297" s="184" t="s">
        <v>126</v>
      </c>
      <c r="E297" s="35"/>
      <c r="F297" s="185" t="s">
        <v>350</v>
      </c>
      <c r="G297" s="35"/>
      <c r="H297" s="35"/>
      <c r="I297" s="186"/>
      <c r="J297" s="35"/>
      <c r="K297" s="35"/>
      <c r="L297" s="36"/>
      <c r="M297" s="187"/>
      <c r="N297" s="188"/>
      <c r="O297" s="74"/>
      <c r="P297" s="74"/>
      <c r="Q297" s="74"/>
      <c r="R297" s="74"/>
      <c r="S297" s="74"/>
      <c r="T297" s="7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6" t="s">
        <v>126</v>
      </c>
      <c r="AU297" s="16" t="s">
        <v>81</v>
      </c>
    </row>
    <row r="298" spans="1:47" s="2" customFormat="1" ht="12">
      <c r="A298" s="35"/>
      <c r="B298" s="36"/>
      <c r="C298" s="35"/>
      <c r="D298" s="184" t="s">
        <v>127</v>
      </c>
      <c r="E298" s="35"/>
      <c r="F298" s="189" t="s">
        <v>337</v>
      </c>
      <c r="G298" s="35"/>
      <c r="H298" s="35"/>
      <c r="I298" s="186"/>
      <c r="J298" s="35"/>
      <c r="K298" s="35"/>
      <c r="L298" s="36"/>
      <c r="M298" s="187"/>
      <c r="N298" s="188"/>
      <c r="O298" s="74"/>
      <c r="P298" s="74"/>
      <c r="Q298" s="74"/>
      <c r="R298" s="74"/>
      <c r="S298" s="74"/>
      <c r="T298" s="7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6" t="s">
        <v>127</v>
      </c>
      <c r="AU298" s="16" t="s">
        <v>81</v>
      </c>
    </row>
    <row r="299" spans="1:51" s="13" customFormat="1" ht="12">
      <c r="A299" s="13"/>
      <c r="B299" s="190"/>
      <c r="C299" s="13"/>
      <c r="D299" s="184" t="s">
        <v>129</v>
      </c>
      <c r="E299" s="191" t="s">
        <v>1</v>
      </c>
      <c r="F299" s="192" t="s">
        <v>351</v>
      </c>
      <c r="G299" s="13"/>
      <c r="H299" s="193">
        <v>912.648</v>
      </c>
      <c r="I299" s="194"/>
      <c r="J299" s="13"/>
      <c r="K299" s="13"/>
      <c r="L299" s="190"/>
      <c r="M299" s="198"/>
      <c r="N299" s="199"/>
      <c r="O299" s="199"/>
      <c r="P299" s="199"/>
      <c r="Q299" s="199"/>
      <c r="R299" s="199"/>
      <c r="S299" s="199"/>
      <c r="T299" s="20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91" t="s">
        <v>129</v>
      </c>
      <c r="AU299" s="191" t="s">
        <v>81</v>
      </c>
      <c r="AV299" s="13" t="s">
        <v>83</v>
      </c>
      <c r="AW299" s="13" t="s">
        <v>30</v>
      </c>
      <c r="AX299" s="13" t="s">
        <v>73</v>
      </c>
      <c r="AY299" s="191" t="s">
        <v>118</v>
      </c>
    </row>
    <row r="300" spans="1:31" s="2" customFormat="1" ht="6.95" customHeight="1">
      <c r="A300" s="35"/>
      <c r="B300" s="57"/>
      <c r="C300" s="58"/>
      <c r="D300" s="58"/>
      <c r="E300" s="58"/>
      <c r="F300" s="58"/>
      <c r="G300" s="58"/>
      <c r="H300" s="58"/>
      <c r="I300" s="58"/>
      <c r="J300" s="58"/>
      <c r="K300" s="58"/>
      <c r="L300" s="36"/>
      <c r="M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</row>
  </sheetData>
  <autoFilter ref="C121:K29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89</v>
      </c>
      <c r="L4" s="19"/>
      <c r="M4" s="117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9" t="s">
        <v>16</v>
      </c>
      <c r="L6" s="19"/>
    </row>
    <row r="7" spans="2:12" s="1" customFormat="1" ht="16.5" customHeight="1">
      <c r="B7" s="19"/>
      <c r="E7" s="118" t="str">
        <f>'Rekapitulace stavby'!K6</f>
        <v>II/329 Plaňany - Radim</v>
      </c>
      <c r="F7" s="29"/>
      <c r="G7" s="29"/>
      <c r="H7" s="29"/>
      <c r="L7" s="19"/>
    </row>
    <row r="8" spans="1:31" s="2" customFormat="1" ht="12" customHeight="1">
      <c r="A8" s="35"/>
      <c r="B8" s="36"/>
      <c r="C8" s="35"/>
      <c r="D8" s="29" t="s">
        <v>90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64" t="s">
        <v>352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25. 1. 2018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4" t="str">
        <f>IF('Rekapitulace stavby'!E11="","",'Rekapitulace stavby'!E11)</f>
        <v xml:space="preserve"> </v>
      </c>
      <c r="F15" s="35"/>
      <c r="G15" s="35"/>
      <c r="H15" s="35"/>
      <c r="I15" s="29" t="s">
        <v>26</v>
      </c>
      <c r="J15" s="2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26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25</v>
      </c>
      <c r="J20" s="2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4" t="str">
        <f>IF('Rekapitulace stavby'!E17="","",'Rekapitulace stavby'!E17)</f>
        <v xml:space="preserve"> </v>
      </c>
      <c r="F21" s="35"/>
      <c r="G21" s="35"/>
      <c r="H21" s="35"/>
      <c r="I21" s="29" t="s">
        <v>26</v>
      </c>
      <c r="J21" s="2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9" t="s">
        <v>31</v>
      </c>
      <c r="E23" s="35"/>
      <c r="F23" s="35"/>
      <c r="G23" s="35"/>
      <c r="H23" s="35"/>
      <c r="I23" s="29" t="s">
        <v>25</v>
      </c>
      <c r="J23" s="2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4" t="str">
        <f>IF('Rekapitulace stavby'!E20="","",'Rekapitulace stavby'!E20)</f>
        <v xml:space="preserve"> </v>
      </c>
      <c r="F24" s="35"/>
      <c r="G24" s="35"/>
      <c r="H24" s="35"/>
      <c r="I24" s="29" t="s">
        <v>26</v>
      </c>
      <c r="J24" s="2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9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36"/>
      <c r="C30" s="35"/>
      <c r="D30" s="122" t="s">
        <v>33</v>
      </c>
      <c r="E30" s="35"/>
      <c r="F30" s="35"/>
      <c r="G30" s="35"/>
      <c r="H30" s="35"/>
      <c r="I30" s="35"/>
      <c r="J30" s="93">
        <f>ROUND(J120,2)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35"/>
      <c r="F32" s="40" t="s">
        <v>35</v>
      </c>
      <c r="G32" s="35"/>
      <c r="H32" s="35"/>
      <c r="I32" s="40" t="s">
        <v>34</v>
      </c>
      <c r="J32" s="40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123" t="s">
        <v>37</v>
      </c>
      <c r="E33" s="29" t="s">
        <v>38</v>
      </c>
      <c r="F33" s="124">
        <f>ROUND((SUM(BE120:BE170)),2)</f>
        <v>0</v>
      </c>
      <c r="G33" s="35"/>
      <c r="H33" s="35"/>
      <c r="I33" s="125">
        <v>0.21</v>
      </c>
      <c r="J33" s="124">
        <f>ROUND(((SUM(BE120:BE170))*I33),2)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29" t="s">
        <v>39</v>
      </c>
      <c r="F34" s="124">
        <f>ROUND((SUM(BF120:BF170)),2)</f>
        <v>0</v>
      </c>
      <c r="G34" s="35"/>
      <c r="H34" s="35"/>
      <c r="I34" s="125">
        <v>0.15</v>
      </c>
      <c r="J34" s="124">
        <f>ROUND(((SUM(BF120:BF170))*I34),2)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40</v>
      </c>
      <c r="F35" s="124">
        <f>ROUND((SUM(BG120:BG170)),2)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41</v>
      </c>
      <c r="F36" s="124">
        <f>ROUND((SUM(BH120:BH170)),2)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42</v>
      </c>
      <c r="F37" s="124">
        <f>ROUND((SUM(BI120:BI170)),2)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36"/>
      <c r="C39" s="126"/>
      <c r="D39" s="127" t="s">
        <v>43</v>
      </c>
      <c r="E39" s="78"/>
      <c r="F39" s="78"/>
      <c r="G39" s="128" t="s">
        <v>44</v>
      </c>
      <c r="H39" s="129" t="s">
        <v>45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5"/>
      <c r="B61" s="36"/>
      <c r="C61" s="35"/>
      <c r="D61" s="55" t="s">
        <v>48</v>
      </c>
      <c r="E61" s="38"/>
      <c r="F61" s="132" t="s">
        <v>49</v>
      </c>
      <c r="G61" s="55" t="s">
        <v>48</v>
      </c>
      <c r="H61" s="38"/>
      <c r="I61" s="38"/>
      <c r="J61" s="133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5"/>
      <c r="B76" s="36"/>
      <c r="C76" s="35"/>
      <c r="D76" s="55" t="s">
        <v>48</v>
      </c>
      <c r="E76" s="38"/>
      <c r="F76" s="132" t="s">
        <v>49</v>
      </c>
      <c r="G76" s="55" t="s">
        <v>48</v>
      </c>
      <c r="H76" s="38"/>
      <c r="I76" s="38"/>
      <c r="J76" s="133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92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118" t="str">
        <f>E7</f>
        <v>II/329 Plaňany - Radim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90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5"/>
      <c r="D87" s="35"/>
      <c r="E87" s="64" t="str">
        <f>E9</f>
        <v>SO 102 - Oprava komunikace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5"/>
      <c r="E89" s="35"/>
      <c r="F89" s="24" t="str">
        <f>F12</f>
        <v xml:space="preserve"> </v>
      </c>
      <c r="G89" s="35"/>
      <c r="H89" s="35"/>
      <c r="I89" s="29" t="s">
        <v>22</v>
      </c>
      <c r="J89" s="66" t="str">
        <f>IF(J12="","",J12)</f>
        <v>25. 1. 2018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5"/>
      <c r="E91" s="35"/>
      <c r="F91" s="24" t="str">
        <f>E15</f>
        <v xml:space="preserve"> </v>
      </c>
      <c r="G91" s="35"/>
      <c r="H91" s="35"/>
      <c r="I91" s="29" t="s">
        <v>29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31</v>
      </c>
      <c r="J92" s="33" t="str">
        <f>E24</f>
        <v xml:space="preserve"> 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34" t="s">
        <v>93</v>
      </c>
      <c r="D94" s="126"/>
      <c r="E94" s="126"/>
      <c r="F94" s="126"/>
      <c r="G94" s="126"/>
      <c r="H94" s="126"/>
      <c r="I94" s="126"/>
      <c r="J94" s="135" t="s">
        <v>94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36" t="s">
        <v>95</v>
      </c>
      <c r="D96" s="35"/>
      <c r="E96" s="35"/>
      <c r="F96" s="35"/>
      <c r="G96" s="35"/>
      <c r="H96" s="35"/>
      <c r="I96" s="35"/>
      <c r="J96" s="93">
        <f>J120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96</v>
      </c>
    </row>
    <row r="97" spans="1:31" s="9" customFormat="1" ht="24.95" customHeight="1">
      <c r="A97" s="9"/>
      <c r="B97" s="137"/>
      <c r="C97" s="9"/>
      <c r="D97" s="138" t="s">
        <v>97</v>
      </c>
      <c r="E97" s="139"/>
      <c r="F97" s="139"/>
      <c r="G97" s="139"/>
      <c r="H97" s="139"/>
      <c r="I97" s="139"/>
      <c r="J97" s="140">
        <f>J121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1"/>
      <c r="C98" s="10"/>
      <c r="D98" s="142" t="s">
        <v>98</v>
      </c>
      <c r="E98" s="143"/>
      <c r="F98" s="143"/>
      <c r="G98" s="143"/>
      <c r="H98" s="143"/>
      <c r="I98" s="143"/>
      <c r="J98" s="144">
        <f>J122</f>
        <v>0</v>
      </c>
      <c r="K98" s="10"/>
      <c r="L98" s="14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1"/>
      <c r="C99" s="10"/>
      <c r="D99" s="142" t="s">
        <v>100</v>
      </c>
      <c r="E99" s="143"/>
      <c r="F99" s="143"/>
      <c r="G99" s="143"/>
      <c r="H99" s="143"/>
      <c r="I99" s="143"/>
      <c r="J99" s="144">
        <f>J135</f>
        <v>0</v>
      </c>
      <c r="K99" s="10"/>
      <c r="L99" s="14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1"/>
      <c r="C100" s="10"/>
      <c r="D100" s="142" t="s">
        <v>101</v>
      </c>
      <c r="E100" s="143"/>
      <c r="F100" s="143"/>
      <c r="G100" s="143"/>
      <c r="H100" s="143"/>
      <c r="I100" s="143"/>
      <c r="J100" s="144">
        <f>J157</f>
        <v>0</v>
      </c>
      <c r="K100" s="10"/>
      <c r="L100" s="14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5"/>
      <c r="B101" s="36"/>
      <c r="C101" s="35"/>
      <c r="D101" s="35"/>
      <c r="E101" s="35"/>
      <c r="F101" s="35"/>
      <c r="G101" s="35"/>
      <c r="H101" s="35"/>
      <c r="I101" s="35"/>
      <c r="J101" s="35"/>
      <c r="K101" s="35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0" t="s">
        <v>103</v>
      </c>
      <c r="D107" s="35"/>
      <c r="E107" s="35"/>
      <c r="F107" s="35"/>
      <c r="G107" s="35"/>
      <c r="H107" s="35"/>
      <c r="I107" s="35"/>
      <c r="J107" s="35"/>
      <c r="K107" s="35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5"/>
      <c r="D108" s="35"/>
      <c r="E108" s="35"/>
      <c r="F108" s="35"/>
      <c r="G108" s="35"/>
      <c r="H108" s="35"/>
      <c r="I108" s="35"/>
      <c r="J108" s="35"/>
      <c r="K108" s="35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16</v>
      </c>
      <c r="D109" s="35"/>
      <c r="E109" s="35"/>
      <c r="F109" s="35"/>
      <c r="G109" s="35"/>
      <c r="H109" s="35"/>
      <c r="I109" s="35"/>
      <c r="J109" s="35"/>
      <c r="K109" s="35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5"/>
      <c r="D110" s="35"/>
      <c r="E110" s="118" t="str">
        <f>E7</f>
        <v>II/329 Plaňany - Radim</v>
      </c>
      <c r="F110" s="29"/>
      <c r="G110" s="29"/>
      <c r="H110" s="29"/>
      <c r="I110" s="35"/>
      <c r="J110" s="35"/>
      <c r="K110" s="35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90</v>
      </c>
      <c r="D111" s="35"/>
      <c r="E111" s="35"/>
      <c r="F111" s="35"/>
      <c r="G111" s="35"/>
      <c r="H111" s="35"/>
      <c r="I111" s="35"/>
      <c r="J111" s="35"/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5"/>
      <c r="D112" s="35"/>
      <c r="E112" s="64" t="str">
        <f>E9</f>
        <v>SO 102 - Oprava komunikace</v>
      </c>
      <c r="F112" s="35"/>
      <c r="G112" s="35"/>
      <c r="H112" s="35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5"/>
      <c r="D113" s="35"/>
      <c r="E113" s="35"/>
      <c r="F113" s="35"/>
      <c r="G113" s="35"/>
      <c r="H113" s="35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20</v>
      </c>
      <c r="D114" s="35"/>
      <c r="E114" s="35"/>
      <c r="F114" s="24" t="str">
        <f>F12</f>
        <v xml:space="preserve"> </v>
      </c>
      <c r="G114" s="35"/>
      <c r="H114" s="35"/>
      <c r="I114" s="29" t="s">
        <v>22</v>
      </c>
      <c r="J114" s="66" t="str">
        <f>IF(J12="","",J12)</f>
        <v>25. 1. 2018</v>
      </c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5"/>
      <c r="D115" s="35"/>
      <c r="E115" s="35"/>
      <c r="F115" s="35"/>
      <c r="G115" s="35"/>
      <c r="H115" s="35"/>
      <c r="I115" s="3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15" customHeight="1">
      <c r="A116" s="35"/>
      <c r="B116" s="36"/>
      <c r="C116" s="29" t="s">
        <v>24</v>
      </c>
      <c r="D116" s="35"/>
      <c r="E116" s="35"/>
      <c r="F116" s="24" t="str">
        <f>E15</f>
        <v xml:space="preserve"> </v>
      </c>
      <c r="G116" s="35"/>
      <c r="H116" s="35"/>
      <c r="I116" s="29" t="s">
        <v>29</v>
      </c>
      <c r="J116" s="33" t="str">
        <f>E21</f>
        <v xml:space="preserve"> </v>
      </c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27</v>
      </c>
      <c r="D117" s="35"/>
      <c r="E117" s="35"/>
      <c r="F117" s="24" t="str">
        <f>IF(E18="","",E18)</f>
        <v>Vyplň údaj</v>
      </c>
      <c r="G117" s="35"/>
      <c r="H117" s="35"/>
      <c r="I117" s="29" t="s">
        <v>31</v>
      </c>
      <c r="J117" s="33" t="str">
        <f>E24</f>
        <v xml:space="preserve"> </v>
      </c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0.3" customHeight="1">
      <c r="A118" s="35"/>
      <c r="B118" s="36"/>
      <c r="C118" s="35"/>
      <c r="D118" s="35"/>
      <c r="E118" s="35"/>
      <c r="F118" s="35"/>
      <c r="G118" s="35"/>
      <c r="H118" s="35"/>
      <c r="I118" s="35"/>
      <c r="J118" s="35"/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1" customFormat="1" ht="29.25" customHeight="1">
      <c r="A119" s="145"/>
      <c r="B119" s="146"/>
      <c r="C119" s="147" t="s">
        <v>104</v>
      </c>
      <c r="D119" s="148" t="s">
        <v>58</v>
      </c>
      <c r="E119" s="148" t="s">
        <v>54</v>
      </c>
      <c r="F119" s="148" t="s">
        <v>55</v>
      </c>
      <c r="G119" s="148" t="s">
        <v>105</v>
      </c>
      <c r="H119" s="148" t="s">
        <v>106</v>
      </c>
      <c r="I119" s="148" t="s">
        <v>107</v>
      </c>
      <c r="J119" s="149" t="s">
        <v>94</v>
      </c>
      <c r="K119" s="150" t="s">
        <v>108</v>
      </c>
      <c r="L119" s="151"/>
      <c r="M119" s="83" t="s">
        <v>1</v>
      </c>
      <c r="N119" s="84" t="s">
        <v>37</v>
      </c>
      <c r="O119" s="84" t="s">
        <v>109</v>
      </c>
      <c r="P119" s="84" t="s">
        <v>110</v>
      </c>
      <c r="Q119" s="84" t="s">
        <v>111</v>
      </c>
      <c r="R119" s="84" t="s">
        <v>112</v>
      </c>
      <c r="S119" s="84" t="s">
        <v>113</v>
      </c>
      <c r="T119" s="85" t="s">
        <v>114</v>
      </c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</row>
    <row r="120" spans="1:63" s="2" customFormat="1" ht="22.8" customHeight="1">
      <c r="A120" s="35"/>
      <c r="B120" s="36"/>
      <c r="C120" s="90" t="s">
        <v>115</v>
      </c>
      <c r="D120" s="35"/>
      <c r="E120" s="35"/>
      <c r="F120" s="35"/>
      <c r="G120" s="35"/>
      <c r="H120" s="35"/>
      <c r="I120" s="35"/>
      <c r="J120" s="152">
        <f>BK120</f>
        <v>0</v>
      </c>
      <c r="K120" s="35"/>
      <c r="L120" s="36"/>
      <c r="M120" s="86"/>
      <c r="N120" s="70"/>
      <c r="O120" s="87"/>
      <c r="P120" s="153">
        <f>P121</f>
        <v>0</v>
      </c>
      <c r="Q120" s="87"/>
      <c r="R120" s="153">
        <f>R121</f>
        <v>0</v>
      </c>
      <c r="S120" s="87"/>
      <c r="T120" s="154">
        <f>T121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6" t="s">
        <v>72</v>
      </c>
      <c r="AU120" s="16" t="s">
        <v>96</v>
      </c>
      <c r="BK120" s="155">
        <f>BK121</f>
        <v>0</v>
      </c>
    </row>
    <row r="121" spans="1:63" s="12" customFormat="1" ht="25.9" customHeight="1">
      <c r="A121" s="12"/>
      <c r="B121" s="156"/>
      <c r="C121" s="12"/>
      <c r="D121" s="157" t="s">
        <v>72</v>
      </c>
      <c r="E121" s="158" t="s">
        <v>116</v>
      </c>
      <c r="F121" s="158" t="s">
        <v>117</v>
      </c>
      <c r="G121" s="12"/>
      <c r="H121" s="12"/>
      <c r="I121" s="159"/>
      <c r="J121" s="160">
        <f>BK121</f>
        <v>0</v>
      </c>
      <c r="K121" s="12"/>
      <c r="L121" s="156"/>
      <c r="M121" s="161"/>
      <c r="N121" s="162"/>
      <c r="O121" s="162"/>
      <c r="P121" s="163">
        <f>P122+P135+P157</f>
        <v>0</v>
      </c>
      <c r="Q121" s="162"/>
      <c r="R121" s="163">
        <f>R122+R135+R157</f>
        <v>0</v>
      </c>
      <c r="S121" s="162"/>
      <c r="T121" s="164">
        <f>T122+T135+T157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7" t="s">
        <v>81</v>
      </c>
      <c r="AT121" s="165" t="s">
        <v>72</v>
      </c>
      <c r="AU121" s="165" t="s">
        <v>73</v>
      </c>
      <c r="AY121" s="157" t="s">
        <v>118</v>
      </c>
      <c r="BK121" s="166">
        <f>BK122+BK135+BK157</f>
        <v>0</v>
      </c>
    </row>
    <row r="122" spans="1:63" s="12" customFormat="1" ht="22.8" customHeight="1">
      <c r="A122" s="12"/>
      <c r="B122" s="156"/>
      <c r="C122" s="12"/>
      <c r="D122" s="157" t="s">
        <v>72</v>
      </c>
      <c r="E122" s="167" t="s">
        <v>81</v>
      </c>
      <c r="F122" s="167" t="s">
        <v>119</v>
      </c>
      <c r="G122" s="12"/>
      <c r="H122" s="12"/>
      <c r="I122" s="159"/>
      <c r="J122" s="168">
        <f>BK122</f>
        <v>0</v>
      </c>
      <c r="K122" s="12"/>
      <c r="L122" s="156"/>
      <c r="M122" s="161"/>
      <c r="N122" s="162"/>
      <c r="O122" s="162"/>
      <c r="P122" s="163">
        <f>SUM(P123:P134)</f>
        <v>0</v>
      </c>
      <c r="Q122" s="162"/>
      <c r="R122" s="163">
        <f>SUM(R123:R134)</f>
        <v>0</v>
      </c>
      <c r="S122" s="162"/>
      <c r="T122" s="164">
        <f>SUM(T123:T134)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7" t="s">
        <v>81</v>
      </c>
      <c r="AT122" s="165" t="s">
        <v>72</v>
      </c>
      <c r="AU122" s="165" t="s">
        <v>81</v>
      </c>
      <c r="AY122" s="157" t="s">
        <v>118</v>
      </c>
      <c r="BK122" s="166">
        <f>SUM(BK123:BK134)</f>
        <v>0</v>
      </c>
    </row>
    <row r="123" spans="1:65" s="2" customFormat="1" ht="21.75" customHeight="1">
      <c r="A123" s="35"/>
      <c r="B123" s="169"/>
      <c r="C123" s="170" t="s">
        <v>81</v>
      </c>
      <c r="D123" s="170" t="s">
        <v>120</v>
      </c>
      <c r="E123" s="171" t="s">
        <v>353</v>
      </c>
      <c r="F123" s="172" t="s">
        <v>132</v>
      </c>
      <c r="G123" s="173" t="s">
        <v>133</v>
      </c>
      <c r="H123" s="174">
        <v>100.95</v>
      </c>
      <c r="I123" s="175"/>
      <c r="J123" s="176">
        <f>ROUND(I123*H123,2)</f>
        <v>0</v>
      </c>
      <c r="K123" s="177"/>
      <c r="L123" s="36"/>
      <c r="M123" s="178" t="s">
        <v>1</v>
      </c>
      <c r="N123" s="179" t="s">
        <v>38</v>
      </c>
      <c r="O123" s="74"/>
      <c r="P123" s="180">
        <f>O123*H123</f>
        <v>0</v>
      </c>
      <c r="Q123" s="180">
        <v>0</v>
      </c>
      <c r="R123" s="180">
        <f>Q123*H123</f>
        <v>0</v>
      </c>
      <c r="S123" s="180">
        <v>0</v>
      </c>
      <c r="T123" s="181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2" t="s">
        <v>124</v>
      </c>
      <c r="AT123" s="182" t="s">
        <v>120</v>
      </c>
      <c r="AU123" s="182" t="s">
        <v>83</v>
      </c>
      <c r="AY123" s="16" t="s">
        <v>118</v>
      </c>
      <c r="BE123" s="183">
        <f>IF(N123="základní",J123,0)</f>
        <v>0</v>
      </c>
      <c r="BF123" s="183">
        <f>IF(N123="snížená",J123,0)</f>
        <v>0</v>
      </c>
      <c r="BG123" s="183">
        <f>IF(N123="zákl. přenesená",J123,0)</f>
        <v>0</v>
      </c>
      <c r="BH123" s="183">
        <f>IF(N123="sníž. přenesená",J123,0)</f>
        <v>0</v>
      </c>
      <c r="BI123" s="183">
        <f>IF(N123="nulová",J123,0)</f>
        <v>0</v>
      </c>
      <c r="BJ123" s="16" t="s">
        <v>81</v>
      </c>
      <c r="BK123" s="183">
        <f>ROUND(I123*H123,2)</f>
        <v>0</v>
      </c>
      <c r="BL123" s="16" t="s">
        <v>124</v>
      </c>
      <c r="BM123" s="182" t="s">
        <v>354</v>
      </c>
    </row>
    <row r="124" spans="1:47" s="2" customFormat="1" ht="12">
      <c r="A124" s="35"/>
      <c r="B124" s="36"/>
      <c r="C124" s="35"/>
      <c r="D124" s="184" t="s">
        <v>126</v>
      </c>
      <c r="E124" s="35"/>
      <c r="F124" s="185" t="s">
        <v>355</v>
      </c>
      <c r="G124" s="35"/>
      <c r="H124" s="35"/>
      <c r="I124" s="186"/>
      <c r="J124" s="35"/>
      <c r="K124" s="35"/>
      <c r="L124" s="36"/>
      <c r="M124" s="187"/>
      <c r="N124" s="188"/>
      <c r="O124" s="74"/>
      <c r="P124" s="74"/>
      <c r="Q124" s="74"/>
      <c r="R124" s="74"/>
      <c r="S124" s="74"/>
      <c r="T124" s="7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6" t="s">
        <v>126</v>
      </c>
      <c r="AU124" s="16" t="s">
        <v>83</v>
      </c>
    </row>
    <row r="125" spans="1:47" s="2" customFormat="1" ht="12">
      <c r="A125" s="35"/>
      <c r="B125" s="36"/>
      <c r="C125" s="35"/>
      <c r="D125" s="184" t="s">
        <v>127</v>
      </c>
      <c r="E125" s="35"/>
      <c r="F125" s="189" t="s">
        <v>136</v>
      </c>
      <c r="G125" s="35"/>
      <c r="H125" s="35"/>
      <c r="I125" s="186"/>
      <c r="J125" s="35"/>
      <c r="K125" s="35"/>
      <c r="L125" s="36"/>
      <c r="M125" s="187"/>
      <c r="N125" s="188"/>
      <c r="O125" s="74"/>
      <c r="P125" s="74"/>
      <c r="Q125" s="74"/>
      <c r="R125" s="74"/>
      <c r="S125" s="74"/>
      <c r="T125" s="7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6" t="s">
        <v>127</v>
      </c>
      <c r="AU125" s="16" t="s">
        <v>83</v>
      </c>
    </row>
    <row r="126" spans="1:51" s="13" customFormat="1" ht="12">
      <c r="A126" s="13"/>
      <c r="B126" s="190"/>
      <c r="C126" s="13"/>
      <c r="D126" s="184" t="s">
        <v>129</v>
      </c>
      <c r="E126" s="191" t="s">
        <v>1</v>
      </c>
      <c r="F126" s="192" t="s">
        <v>356</v>
      </c>
      <c r="G126" s="13"/>
      <c r="H126" s="193">
        <v>100.95</v>
      </c>
      <c r="I126" s="194"/>
      <c r="J126" s="13"/>
      <c r="K126" s="13"/>
      <c r="L126" s="190"/>
      <c r="M126" s="195"/>
      <c r="N126" s="196"/>
      <c r="O126" s="196"/>
      <c r="P126" s="196"/>
      <c r="Q126" s="196"/>
      <c r="R126" s="196"/>
      <c r="S126" s="196"/>
      <c r="T126" s="19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91" t="s">
        <v>129</v>
      </c>
      <c r="AU126" s="191" t="s">
        <v>83</v>
      </c>
      <c r="AV126" s="13" t="s">
        <v>83</v>
      </c>
      <c r="AW126" s="13" t="s">
        <v>30</v>
      </c>
      <c r="AX126" s="13" t="s">
        <v>73</v>
      </c>
      <c r="AY126" s="191" t="s">
        <v>118</v>
      </c>
    </row>
    <row r="127" spans="1:65" s="2" customFormat="1" ht="21.75" customHeight="1">
      <c r="A127" s="35"/>
      <c r="B127" s="169"/>
      <c r="C127" s="170" t="s">
        <v>83</v>
      </c>
      <c r="D127" s="170" t="s">
        <v>120</v>
      </c>
      <c r="E127" s="171" t="s">
        <v>142</v>
      </c>
      <c r="F127" s="172" t="s">
        <v>132</v>
      </c>
      <c r="G127" s="173" t="s">
        <v>133</v>
      </c>
      <c r="H127" s="174">
        <v>201.9</v>
      </c>
      <c r="I127" s="175"/>
      <c r="J127" s="176">
        <f>ROUND(I127*H127,2)</f>
        <v>0</v>
      </c>
      <c r="K127" s="177"/>
      <c r="L127" s="36"/>
      <c r="M127" s="178" t="s">
        <v>1</v>
      </c>
      <c r="N127" s="179" t="s">
        <v>38</v>
      </c>
      <c r="O127" s="74"/>
      <c r="P127" s="180">
        <f>O127*H127</f>
        <v>0</v>
      </c>
      <c r="Q127" s="180">
        <v>0</v>
      </c>
      <c r="R127" s="180">
        <f>Q127*H127</f>
        <v>0</v>
      </c>
      <c r="S127" s="180">
        <v>0</v>
      </c>
      <c r="T127" s="181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2" t="s">
        <v>124</v>
      </c>
      <c r="AT127" s="182" t="s">
        <v>120</v>
      </c>
      <c r="AU127" s="182" t="s">
        <v>83</v>
      </c>
      <c r="AY127" s="16" t="s">
        <v>118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16" t="s">
        <v>81</v>
      </c>
      <c r="BK127" s="183">
        <f>ROUND(I127*H127,2)</f>
        <v>0</v>
      </c>
      <c r="BL127" s="16" t="s">
        <v>124</v>
      </c>
      <c r="BM127" s="182" t="s">
        <v>357</v>
      </c>
    </row>
    <row r="128" spans="1:47" s="2" customFormat="1" ht="12">
      <c r="A128" s="35"/>
      <c r="B128" s="36"/>
      <c r="C128" s="35"/>
      <c r="D128" s="184" t="s">
        <v>126</v>
      </c>
      <c r="E128" s="35"/>
      <c r="F128" s="185" t="s">
        <v>358</v>
      </c>
      <c r="G128" s="35"/>
      <c r="H128" s="35"/>
      <c r="I128" s="186"/>
      <c r="J128" s="35"/>
      <c r="K128" s="35"/>
      <c r="L128" s="36"/>
      <c r="M128" s="187"/>
      <c r="N128" s="188"/>
      <c r="O128" s="74"/>
      <c r="P128" s="74"/>
      <c r="Q128" s="74"/>
      <c r="R128" s="74"/>
      <c r="S128" s="74"/>
      <c r="T128" s="7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6" t="s">
        <v>126</v>
      </c>
      <c r="AU128" s="16" t="s">
        <v>83</v>
      </c>
    </row>
    <row r="129" spans="1:47" s="2" customFormat="1" ht="12">
      <c r="A129" s="35"/>
      <c r="B129" s="36"/>
      <c r="C129" s="35"/>
      <c r="D129" s="184" t="s">
        <v>127</v>
      </c>
      <c r="E129" s="35"/>
      <c r="F129" s="189" t="s">
        <v>136</v>
      </c>
      <c r="G129" s="35"/>
      <c r="H129" s="35"/>
      <c r="I129" s="186"/>
      <c r="J129" s="35"/>
      <c r="K129" s="35"/>
      <c r="L129" s="36"/>
      <c r="M129" s="187"/>
      <c r="N129" s="188"/>
      <c r="O129" s="74"/>
      <c r="P129" s="74"/>
      <c r="Q129" s="74"/>
      <c r="R129" s="74"/>
      <c r="S129" s="74"/>
      <c r="T129" s="7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6" t="s">
        <v>127</v>
      </c>
      <c r="AU129" s="16" t="s">
        <v>83</v>
      </c>
    </row>
    <row r="130" spans="1:51" s="13" customFormat="1" ht="12">
      <c r="A130" s="13"/>
      <c r="B130" s="190"/>
      <c r="C130" s="13"/>
      <c r="D130" s="184" t="s">
        <v>129</v>
      </c>
      <c r="E130" s="191" t="s">
        <v>1</v>
      </c>
      <c r="F130" s="192" t="s">
        <v>359</v>
      </c>
      <c r="G130" s="13"/>
      <c r="H130" s="193">
        <v>201.9</v>
      </c>
      <c r="I130" s="194"/>
      <c r="J130" s="13"/>
      <c r="K130" s="13"/>
      <c r="L130" s="190"/>
      <c r="M130" s="195"/>
      <c r="N130" s="196"/>
      <c r="O130" s="196"/>
      <c r="P130" s="196"/>
      <c r="Q130" s="196"/>
      <c r="R130" s="196"/>
      <c r="S130" s="196"/>
      <c r="T130" s="19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1" t="s">
        <v>129</v>
      </c>
      <c r="AU130" s="191" t="s">
        <v>83</v>
      </c>
      <c r="AV130" s="13" t="s">
        <v>83</v>
      </c>
      <c r="AW130" s="13" t="s">
        <v>30</v>
      </c>
      <c r="AX130" s="13" t="s">
        <v>73</v>
      </c>
      <c r="AY130" s="191" t="s">
        <v>118</v>
      </c>
    </row>
    <row r="131" spans="1:65" s="2" customFormat="1" ht="21.75" customHeight="1">
      <c r="A131" s="35"/>
      <c r="B131" s="169"/>
      <c r="C131" s="170" t="s">
        <v>141</v>
      </c>
      <c r="D131" s="170" t="s">
        <v>120</v>
      </c>
      <c r="E131" s="171" t="s">
        <v>147</v>
      </c>
      <c r="F131" s="172" t="s">
        <v>148</v>
      </c>
      <c r="G131" s="173" t="s">
        <v>149</v>
      </c>
      <c r="H131" s="174">
        <v>17.5</v>
      </c>
      <c r="I131" s="175"/>
      <c r="J131" s="176">
        <f>ROUND(I131*H131,2)</f>
        <v>0</v>
      </c>
      <c r="K131" s="177"/>
      <c r="L131" s="36"/>
      <c r="M131" s="178" t="s">
        <v>1</v>
      </c>
      <c r="N131" s="179" t="s">
        <v>38</v>
      </c>
      <c r="O131" s="74"/>
      <c r="P131" s="180">
        <f>O131*H131</f>
        <v>0</v>
      </c>
      <c r="Q131" s="180">
        <v>0</v>
      </c>
      <c r="R131" s="180">
        <f>Q131*H131</f>
        <v>0</v>
      </c>
      <c r="S131" s="180">
        <v>0</v>
      </c>
      <c r="T131" s="18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2" t="s">
        <v>124</v>
      </c>
      <c r="AT131" s="182" t="s">
        <v>120</v>
      </c>
      <c r="AU131" s="182" t="s">
        <v>83</v>
      </c>
      <c r="AY131" s="16" t="s">
        <v>118</v>
      </c>
      <c r="BE131" s="183">
        <f>IF(N131="základní",J131,0)</f>
        <v>0</v>
      </c>
      <c r="BF131" s="183">
        <f>IF(N131="snížená",J131,0)</f>
        <v>0</v>
      </c>
      <c r="BG131" s="183">
        <f>IF(N131="zákl. přenesená",J131,0)</f>
        <v>0</v>
      </c>
      <c r="BH131" s="183">
        <f>IF(N131="sníž. přenesená",J131,0)</f>
        <v>0</v>
      </c>
      <c r="BI131" s="183">
        <f>IF(N131="nulová",J131,0)</f>
        <v>0</v>
      </c>
      <c r="BJ131" s="16" t="s">
        <v>81</v>
      </c>
      <c r="BK131" s="183">
        <f>ROUND(I131*H131,2)</f>
        <v>0</v>
      </c>
      <c r="BL131" s="16" t="s">
        <v>124</v>
      </c>
      <c r="BM131" s="182" t="s">
        <v>360</v>
      </c>
    </row>
    <row r="132" spans="1:47" s="2" customFormat="1" ht="12">
      <c r="A132" s="35"/>
      <c r="B132" s="36"/>
      <c r="C132" s="35"/>
      <c r="D132" s="184" t="s">
        <v>126</v>
      </c>
      <c r="E132" s="35"/>
      <c r="F132" s="185" t="s">
        <v>148</v>
      </c>
      <c r="G132" s="35"/>
      <c r="H132" s="35"/>
      <c r="I132" s="186"/>
      <c r="J132" s="35"/>
      <c r="K132" s="35"/>
      <c r="L132" s="36"/>
      <c r="M132" s="187"/>
      <c r="N132" s="188"/>
      <c r="O132" s="74"/>
      <c r="P132" s="74"/>
      <c r="Q132" s="74"/>
      <c r="R132" s="74"/>
      <c r="S132" s="74"/>
      <c r="T132" s="7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6" t="s">
        <v>126</v>
      </c>
      <c r="AU132" s="16" t="s">
        <v>83</v>
      </c>
    </row>
    <row r="133" spans="1:47" s="2" customFormat="1" ht="12">
      <c r="A133" s="35"/>
      <c r="B133" s="36"/>
      <c r="C133" s="35"/>
      <c r="D133" s="184" t="s">
        <v>127</v>
      </c>
      <c r="E133" s="35"/>
      <c r="F133" s="189" t="s">
        <v>151</v>
      </c>
      <c r="G133" s="35"/>
      <c r="H133" s="35"/>
      <c r="I133" s="186"/>
      <c r="J133" s="35"/>
      <c r="K133" s="35"/>
      <c r="L133" s="36"/>
      <c r="M133" s="187"/>
      <c r="N133" s="188"/>
      <c r="O133" s="74"/>
      <c r="P133" s="74"/>
      <c r="Q133" s="74"/>
      <c r="R133" s="74"/>
      <c r="S133" s="74"/>
      <c r="T133" s="7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6" t="s">
        <v>127</v>
      </c>
      <c r="AU133" s="16" t="s">
        <v>83</v>
      </c>
    </row>
    <row r="134" spans="1:51" s="13" customFormat="1" ht="12">
      <c r="A134" s="13"/>
      <c r="B134" s="190"/>
      <c r="C134" s="13"/>
      <c r="D134" s="184" t="s">
        <v>129</v>
      </c>
      <c r="E134" s="191" t="s">
        <v>1</v>
      </c>
      <c r="F134" s="192" t="s">
        <v>361</v>
      </c>
      <c r="G134" s="13"/>
      <c r="H134" s="193">
        <v>17.5</v>
      </c>
      <c r="I134" s="194"/>
      <c r="J134" s="13"/>
      <c r="K134" s="13"/>
      <c r="L134" s="190"/>
      <c r="M134" s="195"/>
      <c r="N134" s="196"/>
      <c r="O134" s="196"/>
      <c r="P134" s="196"/>
      <c r="Q134" s="196"/>
      <c r="R134" s="196"/>
      <c r="S134" s="196"/>
      <c r="T134" s="19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1" t="s">
        <v>129</v>
      </c>
      <c r="AU134" s="191" t="s">
        <v>83</v>
      </c>
      <c r="AV134" s="13" t="s">
        <v>83</v>
      </c>
      <c r="AW134" s="13" t="s">
        <v>30</v>
      </c>
      <c r="AX134" s="13" t="s">
        <v>81</v>
      </c>
      <c r="AY134" s="191" t="s">
        <v>118</v>
      </c>
    </row>
    <row r="135" spans="1:63" s="12" customFormat="1" ht="22.8" customHeight="1">
      <c r="A135" s="12"/>
      <c r="B135" s="156"/>
      <c r="C135" s="12"/>
      <c r="D135" s="157" t="s">
        <v>72</v>
      </c>
      <c r="E135" s="167" t="s">
        <v>153</v>
      </c>
      <c r="F135" s="167" t="s">
        <v>226</v>
      </c>
      <c r="G135" s="12"/>
      <c r="H135" s="12"/>
      <c r="I135" s="159"/>
      <c r="J135" s="168">
        <f>BK135</f>
        <v>0</v>
      </c>
      <c r="K135" s="12"/>
      <c r="L135" s="156"/>
      <c r="M135" s="161"/>
      <c r="N135" s="162"/>
      <c r="O135" s="162"/>
      <c r="P135" s="163">
        <f>SUM(P136:P156)</f>
        <v>0</v>
      </c>
      <c r="Q135" s="162"/>
      <c r="R135" s="163">
        <f>SUM(R136:R156)</f>
        <v>0</v>
      </c>
      <c r="S135" s="162"/>
      <c r="T135" s="164">
        <f>SUM(T136:T156)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57" t="s">
        <v>81</v>
      </c>
      <c r="AT135" s="165" t="s">
        <v>72</v>
      </c>
      <c r="AU135" s="165" t="s">
        <v>81</v>
      </c>
      <c r="AY135" s="157" t="s">
        <v>118</v>
      </c>
      <c r="BK135" s="166">
        <f>SUM(BK136:BK156)</f>
        <v>0</v>
      </c>
    </row>
    <row r="136" spans="1:65" s="2" customFormat="1" ht="21.75" customHeight="1">
      <c r="A136" s="35"/>
      <c r="B136" s="169"/>
      <c r="C136" s="170" t="s">
        <v>124</v>
      </c>
      <c r="D136" s="170" t="s">
        <v>120</v>
      </c>
      <c r="E136" s="171" t="s">
        <v>362</v>
      </c>
      <c r="F136" s="172" t="s">
        <v>363</v>
      </c>
      <c r="G136" s="173" t="s">
        <v>123</v>
      </c>
      <c r="H136" s="174">
        <v>2099.76</v>
      </c>
      <c r="I136" s="175"/>
      <c r="J136" s="176">
        <f>ROUND(I136*H136,2)</f>
        <v>0</v>
      </c>
      <c r="K136" s="177"/>
      <c r="L136" s="36"/>
      <c r="M136" s="178" t="s">
        <v>1</v>
      </c>
      <c r="N136" s="179" t="s">
        <v>38</v>
      </c>
      <c r="O136" s="74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2" t="s">
        <v>124</v>
      </c>
      <c r="AT136" s="182" t="s">
        <v>120</v>
      </c>
      <c r="AU136" s="182" t="s">
        <v>83</v>
      </c>
      <c r="AY136" s="16" t="s">
        <v>118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6" t="s">
        <v>81</v>
      </c>
      <c r="BK136" s="183">
        <f>ROUND(I136*H136,2)</f>
        <v>0</v>
      </c>
      <c r="BL136" s="16" t="s">
        <v>124</v>
      </c>
      <c r="BM136" s="182" t="s">
        <v>364</v>
      </c>
    </row>
    <row r="137" spans="1:47" s="2" customFormat="1" ht="12">
      <c r="A137" s="35"/>
      <c r="B137" s="36"/>
      <c r="C137" s="35"/>
      <c r="D137" s="184" t="s">
        <v>126</v>
      </c>
      <c r="E137" s="35"/>
      <c r="F137" s="185" t="s">
        <v>363</v>
      </c>
      <c r="G137" s="35"/>
      <c r="H137" s="35"/>
      <c r="I137" s="186"/>
      <c r="J137" s="35"/>
      <c r="K137" s="35"/>
      <c r="L137" s="36"/>
      <c r="M137" s="187"/>
      <c r="N137" s="188"/>
      <c r="O137" s="74"/>
      <c r="P137" s="74"/>
      <c r="Q137" s="74"/>
      <c r="R137" s="74"/>
      <c r="S137" s="74"/>
      <c r="T137" s="7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6" t="s">
        <v>126</v>
      </c>
      <c r="AU137" s="16" t="s">
        <v>83</v>
      </c>
    </row>
    <row r="138" spans="1:47" s="2" customFormat="1" ht="12">
      <c r="A138" s="35"/>
      <c r="B138" s="36"/>
      <c r="C138" s="35"/>
      <c r="D138" s="184" t="s">
        <v>127</v>
      </c>
      <c r="E138" s="35"/>
      <c r="F138" s="189" t="s">
        <v>255</v>
      </c>
      <c r="G138" s="35"/>
      <c r="H138" s="35"/>
      <c r="I138" s="186"/>
      <c r="J138" s="35"/>
      <c r="K138" s="35"/>
      <c r="L138" s="36"/>
      <c r="M138" s="187"/>
      <c r="N138" s="188"/>
      <c r="O138" s="74"/>
      <c r="P138" s="74"/>
      <c r="Q138" s="74"/>
      <c r="R138" s="74"/>
      <c r="S138" s="74"/>
      <c r="T138" s="7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6" t="s">
        <v>127</v>
      </c>
      <c r="AU138" s="16" t="s">
        <v>83</v>
      </c>
    </row>
    <row r="139" spans="1:51" s="13" customFormat="1" ht="12">
      <c r="A139" s="13"/>
      <c r="B139" s="190"/>
      <c r="C139" s="13"/>
      <c r="D139" s="184" t="s">
        <v>129</v>
      </c>
      <c r="E139" s="191" t="s">
        <v>1</v>
      </c>
      <c r="F139" s="192" t="s">
        <v>365</v>
      </c>
      <c r="G139" s="13"/>
      <c r="H139" s="193">
        <v>2099.76</v>
      </c>
      <c r="I139" s="194"/>
      <c r="J139" s="13"/>
      <c r="K139" s="13"/>
      <c r="L139" s="190"/>
      <c r="M139" s="195"/>
      <c r="N139" s="196"/>
      <c r="O139" s="196"/>
      <c r="P139" s="196"/>
      <c r="Q139" s="196"/>
      <c r="R139" s="196"/>
      <c r="S139" s="196"/>
      <c r="T139" s="19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1" t="s">
        <v>129</v>
      </c>
      <c r="AU139" s="191" t="s">
        <v>83</v>
      </c>
      <c r="AV139" s="13" t="s">
        <v>83</v>
      </c>
      <c r="AW139" s="13" t="s">
        <v>30</v>
      </c>
      <c r="AX139" s="13" t="s">
        <v>81</v>
      </c>
      <c r="AY139" s="191" t="s">
        <v>118</v>
      </c>
    </row>
    <row r="140" spans="1:65" s="2" customFormat="1" ht="21.75" customHeight="1">
      <c r="A140" s="35"/>
      <c r="B140" s="169"/>
      <c r="C140" s="170" t="s">
        <v>153</v>
      </c>
      <c r="D140" s="170" t="s">
        <v>120</v>
      </c>
      <c r="E140" s="171" t="s">
        <v>262</v>
      </c>
      <c r="F140" s="172" t="s">
        <v>263</v>
      </c>
      <c r="G140" s="173" t="s">
        <v>123</v>
      </c>
      <c r="H140" s="174">
        <v>2019</v>
      </c>
      <c r="I140" s="175"/>
      <c r="J140" s="176">
        <f>ROUND(I140*H140,2)</f>
        <v>0</v>
      </c>
      <c r="K140" s="177"/>
      <c r="L140" s="36"/>
      <c r="M140" s="178" t="s">
        <v>1</v>
      </c>
      <c r="N140" s="179" t="s">
        <v>38</v>
      </c>
      <c r="O140" s="74"/>
      <c r="P140" s="180">
        <f>O140*H140</f>
        <v>0</v>
      </c>
      <c r="Q140" s="180">
        <v>0</v>
      </c>
      <c r="R140" s="180">
        <f>Q140*H140</f>
        <v>0</v>
      </c>
      <c r="S140" s="180">
        <v>0</v>
      </c>
      <c r="T140" s="181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2" t="s">
        <v>124</v>
      </c>
      <c r="AT140" s="182" t="s">
        <v>120</v>
      </c>
      <c r="AU140" s="182" t="s">
        <v>83</v>
      </c>
      <c r="AY140" s="16" t="s">
        <v>118</v>
      </c>
      <c r="BE140" s="183">
        <f>IF(N140="základní",J140,0)</f>
        <v>0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16" t="s">
        <v>81</v>
      </c>
      <c r="BK140" s="183">
        <f>ROUND(I140*H140,2)</f>
        <v>0</v>
      </c>
      <c r="BL140" s="16" t="s">
        <v>124</v>
      </c>
      <c r="BM140" s="182" t="s">
        <v>366</v>
      </c>
    </row>
    <row r="141" spans="1:47" s="2" customFormat="1" ht="12">
      <c r="A141" s="35"/>
      <c r="B141" s="36"/>
      <c r="C141" s="35"/>
      <c r="D141" s="184" t="s">
        <v>126</v>
      </c>
      <c r="E141" s="35"/>
      <c r="F141" s="185" t="s">
        <v>263</v>
      </c>
      <c r="G141" s="35"/>
      <c r="H141" s="35"/>
      <c r="I141" s="186"/>
      <c r="J141" s="35"/>
      <c r="K141" s="35"/>
      <c r="L141" s="36"/>
      <c r="M141" s="187"/>
      <c r="N141" s="188"/>
      <c r="O141" s="74"/>
      <c r="P141" s="74"/>
      <c r="Q141" s="74"/>
      <c r="R141" s="74"/>
      <c r="S141" s="74"/>
      <c r="T141" s="7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6" t="s">
        <v>126</v>
      </c>
      <c r="AU141" s="16" t="s">
        <v>83</v>
      </c>
    </row>
    <row r="142" spans="1:47" s="2" customFormat="1" ht="12">
      <c r="A142" s="35"/>
      <c r="B142" s="36"/>
      <c r="C142" s="35"/>
      <c r="D142" s="184" t="s">
        <v>127</v>
      </c>
      <c r="E142" s="35"/>
      <c r="F142" s="189" t="s">
        <v>265</v>
      </c>
      <c r="G142" s="35"/>
      <c r="H142" s="35"/>
      <c r="I142" s="186"/>
      <c r="J142" s="35"/>
      <c r="K142" s="35"/>
      <c r="L142" s="36"/>
      <c r="M142" s="187"/>
      <c r="N142" s="188"/>
      <c r="O142" s="74"/>
      <c r="P142" s="74"/>
      <c r="Q142" s="74"/>
      <c r="R142" s="74"/>
      <c r="S142" s="74"/>
      <c r="T142" s="7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6" t="s">
        <v>127</v>
      </c>
      <c r="AU142" s="16" t="s">
        <v>83</v>
      </c>
    </row>
    <row r="143" spans="1:51" s="13" customFormat="1" ht="12">
      <c r="A143" s="13"/>
      <c r="B143" s="190"/>
      <c r="C143" s="13"/>
      <c r="D143" s="184" t="s">
        <v>129</v>
      </c>
      <c r="E143" s="191" t="s">
        <v>1</v>
      </c>
      <c r="F143" s="192" t="s">
        <v>367</v>
      </c>
      <c r="G143" s="13"/>
      <c r="H143" s="193">
        <v>2019</v>
      </c>
      <c r="I143" s="194"/>
      <c r="J143" s="13"/>
      <c r="K143" s="13"/>
      <c r="L143" s="190"/>
      <c r="M143" s="195"/>
      <c r="N143" s="196"/>
      <c r="O143" s="196"/>
      <c r="P143" s="196"/>
      <c r="Q143" s="196"/>
      <c r="R143" s="196"/>
      <c r="S143" s="196"/>
      <c r="T143" s="19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1" t="s">
        <v>129</v>
      </c>
      <c r="AU143" s="191" t="s">
        <v>83</v>
      </c>
      <c r="AV143" s="13" t="s">
        <v>83</v>
      </c>
      <c r="AW143" s="13" t="s">
        <v>30</v>
      </c>
      <c r="AX143" s="13" t="s">
        <v>81</v>
      </c>
      <c r="AY143" s="191" t="s">
        <v>118</v>
      </c>
    </row>
    <row r="144" spans="1:65" s="2" customFormat="1" ht="21.75" customHeight="1">
      <c r="A144" s="35"/>
      <c r="B144" s="169"/>
      <c r="C144" s="170" t="s">
        <v>161</v>
      </c>
      <c r="D144" s="170" t="s">
        <v>120</v>
      </c>
      <c r="E144" s="171" t="s">
        <v>368</v>
      </c>
      <c r="F144" s="172" t="s">
        <v>369</v>
      </c>
      <c r="G144" s="173" t="s">
        <v>123</v>
      </c>
      <c r="H144" s="174">
        <v>201.9</v>
      </c>
      <c r="I144" s="175"/>
      <c r="J144" s="176">
        <f>ROUND(I144*H144,2)</f>
        <v>0</v>
      </c>
      <c r="K144" s="177"/>
      <c r="L144" s="36"/>
      <c r="M144" s="178" t="s">
        <v>1</v>
      </c>
      <c r="N144" s="179" t="s">
        <v>38</v>
      </c>
      <c r="O144" s="74"/>
      <c r="P144" s="180">
        <f>O144*H144</f>
        <v>0</v>
      </c>
      <c r="Q144" s="180">
        <v>0</v>
      </c>
      <c r="R144" s="180">
        <f>Q144*H144</f>
        <v>0</v>
      </c>
      <c r="S144" s="180">
        <v>0</v>
      </c>
      <c r="T144" s="18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2" t="s">
        <v>124</v>
      </c>
      <c r="AT144" s="182" t="s">
        <v>120</v>
      </c>
      <c r="AU144" s="182" t="s">
        <v>83</v>
      </c>
      <c r="AY144" s="16" t="s">
        <v>118</v>
      </c>
      <c r="BE144" s="183">
        <f>IF(N144="základní",J144,0)</f>
        <v>0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16" t="s">
        <v>81</v>
      </c>
      <c r="BK144" s="183">
        <f>ROUND(I144*H144,2)</f>
        <v>0</v>
      </c>
      <c r="BL144" s="16" t="s">
        <v>124</v>
      </c>
      <c r="BM144" s="182" t="s">
        <v>370</v>
      </c>
    </row>
    <row r="145" spans="1:47" s="2" customFormat="1" ht="12">
      <c r="A145" s="35"/>
      <c r="B145" s="36"/>
      <c r="C145" s="35"/>
      <c r="D145" s="184" t="s">
        <v>126</v>
      </c>
      <c r="E145" s="35"/>
      <c r="F145" s="185" t="s">
        <v>371</v>
      </c>
      <c r="G145" s="35"/>
      <c r="H145" s="35"/>
      <c r="I145" s="186"/>
      <c r="J145" s="35"/>
      <c r="K145" s="35"/>
      <c r="L145" s="36"/>
      <c r="M145" s="187"/>
      <c r="N145" s="188"/>
      <c r="O145" s="74"/>
      <c r="P145" s="74"/>
      <c r="Q145" s="74"/>
      <c r="R145" s="74"/>
      <c r="S145" s="74"/>
      <c r="T145" s="7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6" t="s">
        <v>126</v>
      </c>
      <c r="AU145" s="16" t="s">
        <v>83</v>
      </c>
    </row>
    <row r="146" spans="1:47" s="2" customFormat="1" ht="12">
      <c r="A146" s="35"/>
      <c r="B146" s="36"/>
      <c r="C146" s="35"/>
      <c r="D146" s="184" t="s">
        <v>127</v>
      </c>
      <c r="E146" s="35"/>
      <c r="F146" s="189" t="s">
        <v>265</v>
      </c>
      <c r="G146" s="35"/>
      <c r="H146" s="35"/>
      <c r="I146" s="186"/>
      <c r="J146" s="35"/>
      <c r="K146" s="35"/>
      <c r="L146" s="36"/>
      <c r="M146" s="187"/>
      <c r="N146" s="188"/>
      <c r="O146" s="74"/>
      <c r="P146" s="74"/>
      <c r="Q146" s="74"/>
      <c r="R146" s="74"/>
      <c r="S146" s="74"/>
      <c r="T146" s="7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6" t="s">
        <v>127</v>
      </c>
      <c r="AU146" s="16" t="s">
        <v>83</v>
      </c>
    </row>
    <row r="147" spans="1:51" s="13" customFormat="1" ht="12">
      <c r="A147" s="13"/>
      <c r="B147" s="190"/>
      <c r="C147" s="13"/>
      <c r="D147" s="184" t="s">
        <v>129</v>
      </c>
      <c r="E147" s="191" t="s">
        <v>1</v>
      </c>
      <c r="F147" s="192" t="s">
        <v>359</v>
      </c>
      <c r="G147" s="13"/>
      <c r="H147" s="193">
        <v>201.9</v>
      </c>
      <c r="I147" s="194"/>
      <c r="J147" s="13"/>
      <c r="K147" s="13"/>
      <c r="L147" s="190"/>
      <c r="M147" s="195"/>
      <c r="N147" s="196"/>
      <c r="O147" s="196"/>
      <c r="P147" s="196"/>
      <c r="Q147" s="196"/>
      <c r="R147" s="196"/>
      <c r="S147" s="196"/>
      <c r="T147" s="19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1" t="s">
        <v>129</v>
      </c>
      <c r="AU147" s="191" t="s">
        <v>83</v>
      </c>
      <c r="AV147" s="13" t="s">
        <v>83</v>
      </c>
      <c r="AW147" s="13" t="s">
        <v>30</v>
      </c>
      <c r="AX147" s="13" t="s">
        <v>81</v>
      </c>
      <c r="AY147" s="191" t="s">
        <v>118</v>
      </c>
    </row>
    <row r="148" spans="1:65" s="2" customFormat="1" ht="21.75" customHeight="1">
      <c r="A148" s="35"/>
      <c r="B148" s="169"/>
      <c r="C148" s="170" t="s">
        <v>169</v>
      </c>
      <c r="D148" s="170" t="s">
        <v>120</v>
      </c>
      <c r="E148" s="171" t="s">
        <v>372</v>
      </c>
      <c r="F148" s="172" t="s">
        <v>373</v>
      </c>
      <c r="G148" s="173" t="s">
        <v>149</v>
      </c>
      <c r="H148" s="174">
        <v>67.2</v>
      </c>
      <c r="I148" s="175"/>
      <c r="J148" s="176">
        <f>ROUND(I148*H148,2)</f>
        <v>0</v>
      </c>
      <c r="K148" s="177"/>
      <c r="L148" s="36"/>
      <c r="M148" s="178" t="s">
        <v>1</v>
      </c>
      <c r="N148" s="179" t="s">
        <v>38</v>
      </c>
      <c r="O148" s="74"/>
      <c r="P148" s="180">
        <f>O148*H148</f>
        <v>0</v>
      </c>
      <c r="Q148" s="180">
        <v>0</v>
      </c>
      <c r="R148" s="180">
        <f>Q148*H148</f>
        <v>0</v>
      </c>
      <c r="S148" s="180">
        <v>0</v>
      </c>
      <c r="T148" s="181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2" t="s">
        <v>124</v>
      </c>
      <c r="AT148" s="182" t="s">
        <v>120</v>
      </c>
      <c r="AU148" s="182" t="s">
        <v>83</v>
      </c>
      <c r="AY148" s="16" t="s">
        <v>118</v>
      </c>
      <c r="BE148" s="183">
        <f>IF(N148="základní",J148,0)</f>
        <v>0</v>
      </c>
      <c r="BF148" s="183">
        <f>IF(N148="snížená",J148,0)</f>
        <v>0</v>
      </c>
      <c r="BG148" s="183">
        <f>IF(N148="zákl. přenesená",J148,0)</f>
        <v>0</v>
      </c>
      <c r="BH148" s="183">
        <f>IF(N148="sníž. přenesená",J148,0)</f>
        <v>0</v>
      </c>
      <c r="BI148" s="183">
        <f>IF(N148="nulová",J148,0)</f>
        <v>0</v>
      </c>
      <c r="BJ148" s="16" t="s">
        <v>81</v>
      </c>
      <c r="BK148" s="183">
        <f>ROUND(I148*H148,2)</f>
        <v>0</v>
      </c>
      <c r="BL148" s="16" t="s">
        <v>124</v>
      </c>
      <c r="BM148" s="182" t="s">
        <v>374</v>
      </c>
    </row>
    <row r="149" spans="1:47" s="2" customFormat="1" ht="12">
      <c r="A149" s="35"/>
      <c r="B149" s="36"/>
      <c r="C149" s="35"/>
      <c r="D149" s="184" t="s">
        <v>126</v>
      </c>
      <c r="E149" s="35"/>
      <c r="F149" s="185" t="s">
        <v>373</v>
      </c>
      <c r="G149" s="35"/>
      <c r="H149" s="35"/>
      <c r="I149" s="186"/>
      <c r="J149" s="35"/>
      <c r="K149" s="35"/>
      <c r="L149" s="36"/>
      <c r="M149" s="187"/>
      <c r="N149" s="188"/>
      <c r="O149" s="74"/>
      <c r="P149" s="74"/>
      <c r="Q149" s="74"/>
      <c r="R149" s="74"/>
      <c r="S149" s="74"/>
      <c r="T149" s="7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6" t="s">
        <v>126</v>
      </c>
      <c r="AU149" s="16" t="s">
        <v>83</v>
      </c>
    </row>
    <row r="150" spans="1:47" s="2" customFormat="1" ht="12">
      <c r="A150" s="35"/>
      <c r="B150" s="36"/>
      <c r="C150" s="35"/>
      <c r="D150" s="184" t="s">
        <v>127</v>
      </c>
      <c r="E150" s="35"/>
      <c r="F150" s="189" t="s">
        <v>375</v>
      </c>
      <c r="G150" s="35"/>
      <c r="H150" s="35"/>
      <c r="I150" s="186"/>
      <c r="J150" s="35"/>
      <c r="K150" s="35"/>
      <c r="L150" s="36"/>
      <c r="M150" s="187"/>
      <c r="N150" s="188"/>
      <c r="O150" s="74"/>
      <c r="P150" s="74"/>
      <c r="Q150" s="74"/>
      <c r="R150" s="74"/>
      <c r="S150" s="74"/>
      <c r="T150" s="7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6" t="s">
        <v>127</v>
      </c>
      <c r="AU150" s="16" t="s">
        <v>83</v>
      </c>
    </row>
    <row r="151" spans="1:51" s="13" customFormat="1" ht="12">
      <c r="A151" s="13"/>
      <c r="B151" s="190"/>
      <c r="C151" s="13"/>
      <c r="D151" s="184" t="s">
        <v>129</v>
      </c>
      <c r="E151" s="191" t="s">
        <v>1</v>
      </c>
      <c r="F151" s="192" t="s">
        <v>376</v>
      </c>
      <c r="G151" s="13"/>
      <c r="H151" s="193">
        <v>67.2</v>
      </c>
      <c r="I151" s="194"/>
      <c r="J151" s="13"/>
      <c r="K151" s="13"/>
      <c r="L151" s="190"/>
      <c r="M151" s="195"/>
      <c r="N151" s="196"/>
      <c r="O151" s="196"/>
      <c r="P151" s="196"/>
      <c r="Q151" s="196"/>
      <c r="R151" s="196"/>
      <c r="S151" s="196"/>
      <c r="T151" s="19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1" t="s">
        <v>129</v>
      </c>
      <c r="AU151" s="191" t="s">
        <v>83</v>
      </c>
      <c r="AV151" s="13" t="s">
        <v>83</v>
      </c>
      <c r="AW151" s="13" t="s">
        <v>30</v>
      </c>
      <c r="AX151" s="13" t="s">
        <v>81</v>
      </c>
      <c r="AY151" s="191" t="s">
        <v>118</v>
      </c>
    </row>
    <row r="152" spans="1:65" s="2" customFormat="1" ht="16.5" customHeight="1">
      <c r="A152" s="35"/>
      <c r="B152" s="169"/>
      <c r="C152" s="170" t="s">
        <v>179</v>
      </c>
      <c r="D152" s="170" t="s">
        <v>120</v>
      </c>
      <c r="E152" s="171" t="s">
        <v>273</v>
      </c>
      <c r="F152" s="172" t="s">
        <v>274</v>
      </c>
      <c r="G152" s="173" t="s">
        <v>149</v>
      </c>
      <c r="H152" s="174">
        <v>689.5</v>
      </c>
      <c r="I152" s="175"/>
      <c r="J152" s="176">
        <f>ROUND(I152*H152,2)</f>
        <v>0</v>
      </c>
      <c r="K152" s="177"/>
      <c r="L152" s="36"/>
      <c r="M152" s="178" t="s">
        <v>1</v>
      </c>
      <c r="N152" s="179" t="s">
        <v>38</v>
      </c>
      <c r="O152" s="74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2" t="s">
        <v>124</v>
      </c>
      <c r="AT152" s="182" t="s">
        <v>120</v>
      </c>
      <c r="AU152" s="182" t="s">
        <v>83</v>
      </c>
      <c r="AY152" s="16" t="s">
        <v>118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6" t="s">
        <v>81</v>
      </c>
      <c r="BK152" s="183">
        <f>ROUND(I152*H152,2)</f>
        <v>0</v>
      </c>
      <c r="BL152" s="16" t="s">
        <v>124</v>
      </c>
      <c r="BM152" s="182" t="s">
        <v>377</v>
      </c>
    </row>
    <row r="153" spans="1:47" s="2" customFormat="1" ht="12">
      <c r="A153" s="35"/>
      <c r="B153" s="36"/>
      <c r="C153" s="35"/>
      <c r="D153" s="184" t="s">
        <v>126</v>
      </c>
      <c r="E153" s="35"/>
      <c r="F153" s="185" t="s">
        <v>274</v>
      </c>
      <c r="G153" s="35"/>
      <c r="H153" s="35"/>
      <c r="I153" s="186"/>
      <c r="J153" s="35"/>
      <c r="K153" s="35"/>
      <c r="L153" s="36"/>
      <c r="M153" s="187"/>
      <c r="N153" s="188"/>
      <c r="O153" s="74"/>
      <c r="P153" s="74"/>
      <c r="Q153" s="74"/>
      <c r="R153" s="74"/>
      <c r="S153" s="74"/>
      <c r="T153" s="7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6" t="s">
        <v>126</v>
      </c>
      <c r="AU153" s="16" t="s">
        <v>83</v>
      </c>
    </row>
    <row r="154" spans="1:47" s="2" customFormat="1" ht="12">
      <c r="A154" s="35"/>
      <c r="B154" s="36"/>
      <c r="C154" s="35"/>
      <c r="D154" s="184" t="s">
        <v>127</v>
      </c>
      <c r="E154" s="35"/>
      <c r="F154" s="189" t="s">
        <v>276</v>
      </c>
      <c r="G154" s="35"/>
      <c r="H154" s="35"/>
      <c r="I154" s="186"/>
      <c r="J154" s="35"/>
      <c r="K154" s="35"/>
      <c r="L154" s="36"/>
      <c r="M154" s="187"/>
      <c r="N154" s="188"/>
      <c r="O154" s="74"/>
      <c r="P154" s="74"/>
      <c r="Q154" s="74"/>
      <c r="R154" s="74"/>
      <c r="S154" s="74"/>
      <c r="T154" s="7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6" t="s">
        <v>127</v>
      </c>
      <c r="AU154" s="16" t="s">
        <v>83</v>
      </c>
    </row>
    <row r="155" spans="1:51" s="13" customFormat="1" ht="12">
      <c r="A155" s="13"/>
      <c r="B155" s="190"/>
      <c r="C155" s="13"/>
      <c r="D155" s="184" t="s">
        <v>129</v>
      </c>
      <c r="E155" s="191" t="s">
        <v>1</v>
      </c>
      <c r="F155" s="192" t="s">
        <v>378</v>
      </c>
      <c r="G155" s="13"/>
      <c r="H155" s="193">
        <v>17.5</v>
      </c>
      <c r="I155" s="194"/>
      <c r="J155" s="13"/>
      <c r="K155" s="13"/>
      <c r="L155" s="190"/>
      <c r="M155" s="195"/>
      <c r="N155" s="196"/>
      <c r="O155" s="196"/>
      <c r="P155" s="196"/>
      <c r="Q155" s="196"/>
      <c r="R155" s="196"/>
      <c r="S155" s="196"/>
      <c r="T155" s="19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1" t="s">
        <v>129</v>
      </c>
      <c r="AU155" s="191" t="s">
        <v>83</v>
      </c>
      <c r="AV155" s="13" t="s">
        <v>83</v>
      </c>
      <c r="AW155" s="13" t="s">
        <v>30</v>
      </c>
      <c r="AX155" s="13" t="s">
        <v>73</v>
      </c>
      <c r="AY155" s="191" t="s">
        <v>118</v>
      </c>
    </row>
    <row r="156" spans="1:51" s="13" customFormat="1" ht="12">
      <c r="A156" s="13"/>
      <c r="B156" s="190"/>
      <c r="C156" s="13"/>
      <c r="D156" s="184" t="s">
        <v>129</v>
      </c>
      <c r="E156" s="191" t="s">
        <v>1</v>
      </c>
      <c r="F156" s="192" t="s">
        <v>379</v>
      </c>
      <c r="G156" s="13"/>
      <c r="H156" s="193">
        <v>672</v>
      </c>
      <c r="I156" s="194"/>
      <c r="J156" s="13"/>
      <c r="K156" s="13"/>
      <c r="L156" s="190"/>
      <c r="M156" s="195"/>
      <c r="N156" s="196"/>
      <c r="O156" s="196"/>
      <c r="P156" s="196"/>
      <c r="Q156" s="196"/>
      <c r="R156" s="196"/>
      <c r="S156" s="196"/>
      <c r="T156" s="19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1" t="s">
        <v>129</v>
      </c>
      <c r="AU156" s="191" t="s">
        <v>83</v>
      </c>
      <c r="AV156" s="13" t="s">
        <v>83</v>
      </c>
      <c r="AW156" s="13" t="s">
        <v>30</v>
      </c>
      <c r="AX156" s="13" t="s">
        <v>73</v>
      </c>
      <c r="AY156" s="191" t="s">
        <v>118</v>
      </c>
    </row>
    <row r="157" spans="1:63" s="12" customFormat="1" ht="22.8" customHeight="1">
      <c r="A157" s="12"/>
      <c r="B157" s="156"/>
      <c r="C157" s="12"/>
      <c r="D157" s="157" t="s">
        <v>72</v>
      </c>
      <c r="E157" s="167" t="s">
        <v>186</v>
      </c>
      <c r="F157" s="167" t="s">
        <v>277</v>
      </c>
      <c r="G157" s="12"/>
      <c r="H157" s="12"/>
      <c r="I157" s="159"/>
      <c r="J157" s="168">
        <f>BK157</f>
        <v>0</v>
      </c>
      <c r="K157" s="12"/>
      <c r="L157" s="156"/>
      <c r="M157" s="161"/>
      <c r="N157" s="162"/>
      <c r="O157" s="162"/>
      <c r="P157" s="163">
        <f>SUM(P158:P170)</f>
        <v>0</v>
      </c>
      <c r="Q157" s="162"/>
      <c r="R157" s="163">
        <f>SUM(R158:R170)</f>
        <v>0</v>
      </c>
      <c r="S157" s="162"/>
      <c r="T157" s="164">
        <f>SUM(T158:T170)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57" t="s">
        <v>81</v>
      </c>
      <c r="AT157" s="165" t="s">
        <v>72</v>
      </c>
      <c r="AU157" s="165" t="s">
        <v>81</v>
      </c>
      <c r="AY157" s="157" t="s">
        <v>118</v>
      </c>
      <c r="BK157" s="166">
        <f>SUM(BK158:BK170)</f>
        <v>0</v>
      </c>
    </row>
    <row r="158" spans="1:65" s="2" customFormat="1" ht="21.75" customHeight="1">
      <c r="A158" s="35"/>
      <c r="B158" s="169"/>
      <c r="C158" s="170" t="s">
        <v>186</v>
      </c>
      <c r="D158" s="170" t="s">
        <v>120</v>
      </c>
      <c r="E158" s="171" t="s">
        <v>308</v>
      </c>
      <c r="F158" s="172" t="s">
        <v>309</v>
      </c>
      <c r="G158" s="173" t="s">
        <v>123</v>
      </c>
      <c r="H158" s="174">
        <v>12</v>
      </c>
      <c r="I158" s="175"/>
      <c r="J158" s="176">
        <f>ROUND(I158*H158,2)</f>
        <v>0</v>
      </c>
      <c r="K158" s="177"/>
      <c r="L158" s="36"/>
      <c r="M158" s="178" t="s">
        <v>1</v>
      </c>
      <c r="N158" s="179" t="s">
        <v>38</v>
      </c>
      <c r="O158" s="74"/>
      <c r="P158" s="180">
        <f>O158*H158</f>
        <v>0</v>
      </c>
      <c r="Q158" s="180">
        <v>0</v>
      </c>
      <c r="R158" s="180">
        <f>Q158*H158</f>
        <v>0</v>
      </c>
      <c r="S158" s="180">
        <v>0</v>
      </c>
      <c r="T158" s="181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2" t="s">
        <v>124</v>
      </c>
      <c r="AT158" s="182" t="s">
        <v>120</v>
      </c>
      <c r="AU158" s="182" t="s">
        <v>83</v>
      </c>
      <c r="AY158" s="16" t="s">
        <v>118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16" t="s">
        <v>81</v>
      </c>
      <c r="BK158" s="183">
        <f>ROUND(I158*H158,2)</f>
        <v>0</v>
      </c>
      <c r="BL158" s="16" t="s">
        <v>124</v>
      </c>
      <c r="BM158" s="182" t="s">
        <v>380</v>
      </c>
    </row>
    <row r="159" spans="1:47" s="2" customFormat="1" ht="12">
      <c r="A159" s="35"/>
      <c r="B159" s="36"/>
      <c r="C159" s="35"/>
      <c r="D159" s="184" t="s">
        <v>126</v>
      </c>
      <c r="E159" s="35"/>
      <c r="F159" s="185" t="s">
        <v>309</v>
      </c>
      <c r="G159" s="35"/>
      <c r="H159" s="35"/>
      <c r="I159" s="186"/>
      <c r="J159" s="35"/>
      <c r="K159" s="35"/>
      <c r="L159" s="36"/>
      <c r="M159" s="187"/>
      <c r="N159" s="188"/>
      <c r="O159" s="74"/>
      <c r="P159" s="74"/>
      <c r="Q159" s="74"/>
      <c r="R159" s="74"/>
      <c r="S159" s="74"/>
      <c r="T159" s="7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6" t="s">
        <v>126</v>
      </c>
      <c r="AU159" s="16" t="s">
        <v>83</v>
      </c>
    </row>
    <row r="160" spans="1:47" s="2" customFormat="1" ht="12">
      <c r="A160" s="35"/>
      <c r="B160" s="36"/>
      <c r="C160" s="35"/>
      <c r="D160" s="184" t="s">
        <v>127</v>
      </c>
      <c r="E160" s="35"/>
      <c r="F160" s="189" t="s">
        <v>311</v>
      </c>
      <c r="G160" s="35"/>
      <c r="H160" s="35"/>
      <c r="I160" s="186"/>
      <c r="J160" s="35"/>
      <c r="K160" s="35"/>
      <c r="L160" s="36"/>
      <c r="M160" s="187"/>
      <c r="N160" s="188"/>
      <c r="O160" s="74"/>
      <c r="P160" s="74"/>
      <c r="Q160" s="74"/>
      <c r="R160" s="74"/>
      <c r="S160" s="74"/>
      <c r="T160" s="7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6" t="s">
        <v>127</v>
      </c>
      <c r="AU160" s="16" t="s">
        <v>83</v>
      </c>
    </row>
    <row r="161" spans="1:51" s="13" customFormat="1" ht="12">
      <c r="A161" s="13"/>
      <c r="B161" s="190"/>
      <c r="C161" s="13"/>
      <c r="D161" s="184" t="s">
        <v>129</v>
      </c>
      <c r="E161" s="191" t="s">
        <v>1</v>
      </c>
      <c r="F161" s="192" t="s">
        <v>381</v>
      </c>
      <c r="G161" s="13"/>
      <c r="H161" s="193">
        <v>12</v>
      </c>
      <c r="I161" s="194"/>
      <c r="J161" s="13"/>
      <c r="K161" s="13"/>
      <c r="L161" s="190"/>
      <c r="M161" s="195"/>
      <c r="N161" s="196"/>
      <c r="O161" s="196"/>
      <c r="P161" s="196"/>
      <c r="Q161" s="196"/>
      <c r="R161" s="196"/>
      <c r="S161" s="196"/>
      <c r="T161" s="19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1" t="s">
        <v>129</v>
      </c>
      <c r="AU161" s="191" t="s">
        <v>83</v>
      </c>
      <c r="AV161" s="13" t="s">
        <v>83</v>
      </c>
      <c r="AW161" s="13" t="s">
        <v>30</v>
      </c>
      <c r="AX161" s="13" t="s">
        <v>73</v>
      </c>
      <c r="AY161" s="191" t="s">
        <v>118</v>
      </c>
    </row>
    <row r="162" spans="1:65" s="2" customFormat="1" ht="33" customHeight="1">
      <c r="A162" s="35"/>
      <c r="B162" s="169"/>
      <c r="C162" s="170" t="s">
        <v>191</v>
      </c>
      <c r="D162" s="170" t="s">
        <v>120</v>
      </c>
      <c r="E162" s="171" t="s">
        <v>314</v>
      </c>
      <c r="F162" s="172" t="s">
        <v>315</v>
      </c>
      <c r="G162" s="173" t="s">
        <v>123</v>
      </c>
      <c r="H162" s="174">
        <v>12</v>
      </c>
      <c r="I162" s="175"/>
      <c r="J162" s="176">
        <f>ROUND(I162*H162,2)</f>
        <v>0</v>
      </c>
      <c r="K162" s="177"/>
      <c r="L162" s="36"/>
      <c r="M162" s="178" t="s">
        <v>1</v>
      </c>
      <c r="N162" s="179" t="s">
        <v>38</v>
      </c>
      <c r="O162" s="74"/>
      <c r="P162" s="180">
        <f>O162*H162</f>
        <v>0</v>
      </c>
      <c r="Q162" s="180">
        <v>0</v>
      </c>
      <c r="R162" s="180">
        <f>Q162*H162</f>
        <v>0</v>
      </c>
      <c r="S162" s="180">
        <v>0</v>
      </c>
      <c r="T162" s="181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2" t="s">
        <v>124</v>
      </c>
      <c r="AT162" s="182" t="s">
        <v>120</v>
      </c>
      <c r="AU162" s="182" t="s">
        <v>83</v>
      </c>
      <c r="AY162" s="16" t="s">
        <v>118</v>
      </c>
      <c r="BE162" s="183">
        <f>IF(N162="základní",J162,0)</f>
        <v>0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16" t="s">
        <v>81</v>
      </c>
      <c r="BK162" s="183">
        <f>ROUND(I162*H162,2)</f>
        <v>0</v>
      </c>
      <c r="BL162" s="16" t="s">
        <v>124</v>
      </c>
      <c r="BM162" s="182" t="s">
        <v>382</v>
      </c>
    </row>
    <row r="163" spans="1:47" s="2" customFormat="1" ht="12">
      <c r="A163" s="35"/>
      <c r="B163" s="36"/>
      <c r="C163" s="35"/>
      <c r="D163" s="184" t="s">
        <v>126</v>
      </c>
      <c r="E163" s="35"/>
      <c r="F163" s="185" t="s">
        <v>315</v>
      </c>
      <c r="G163" s="35"/>
      <c r="H163" s="35"/>
      <c r="I163" s="186"/>
      <c r="J163" s="35"/>
      <c r="K163" s="35"/>
      <c r="L163" s="36"/>
      <c r="M163" s="187"/>
      <c r="N163" s="188"/>
      <c r="O163" s="74"/>
      <c r="P163" s="74"/>
      <c r="Q163" s="74"/>
      <c r="R163" s="74"/>
      <c r="S163" s="74"/>
      <c r="T163" s="7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6" t="s">
        <v>126</v>
      </c>
      <c r="AU163" s="16" t="s">
        <v>83</v>
      </c>
    </row>
    <row r="164" spans="1:47" s="2" customFormat="1" ht="12">
      <c r="A164" s="35"/>
      <c r="B164" s="36"/>
      <c r="C164" s="35"/>
      <c r="D164" s="184" t="s">
        <v>127</v>
      </c>
      <c r="E164" s="35"/>
      <c r="F164" s="189" t="s">
        <v>311</v>
      </c>
      <c r="G164" s="35"/>
      <c r="H164" s="35"/>
      <c r="I164" s="186"/>
      <c r="J164" s="35"/>
      <c r="K164" s="35"/>
      <c r="L164" s="36"/>
      <c r="M164" s="187"/>
      <c r="N164" s="188"/>
      <c r="O164" s="74"/>
      <c r="P164" s="74"/>
      <c r="Q164" s="74"/>
      <c r="R164" s="74"/>
      <c r="S164" s="74"/>
      <c r="T164" s="7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6" t="s">
        <v>127</v>
      </c>
      <c r="AU164" s="16" t="s">
        <v>83</v>
      </c>
    </row>
    <row r="165" spans="1:51" s="13" customFormat="1" ht="12">
      <c r="A165" s="13"/>
      <c r="B165" s="190"/>
      <c r="C165" s="13"/>
      <c r="D165" s="184" t="s">
        <v>129</v>
      </c>
      <c r="E165" s="191" t="s">
        <v>1</v>
      </c>
      <c r="F165" s="192" t="s">
        <v>381</v>
      </c>
      <c r="G165" s="13"/>
      <c r="H165" s="193">
        <v>12</v>
      </c>
      <c r="I165" s="194"/>
      <c r="J165" s="13"/>
      <c r="K165" s="13"/>
      <c r="L165" s="190"/>
      <c r="M165" s="195"/>
      <c r="N165" s="196"/>
      <c r="O165" s="196"/>
      <c r="P165" s="196"/>
      <c r="Q165" s="196"/>
      <c r="R165" s="196"/>
      <c r="S165" s="196"/>
      <c r="T165" s="19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1" t="s">
        <v>129</v>
      </c>
      <c r="AU165" s="191" t="s">
        <v>83</v>
      </c>
      <c r="AV165" s="13" t="s">
        <v>83</v>
      </c>
      <c r="AW165" s="13" t="s">
        <v>30</v>
      </c>
      <c r="AX165" s="13" t="s">
        <v>73</v>
      </c>
      <c r="AY165" s="191" t="s">
        <v>118</v>
      </c>
    </row>
    <row r="166" spans="1:65" s="2" customFormat="1" ht="21.75" customHeight="1">
      <c r="A166" s="35"/>
      <c r="B166" s="169"/>
      <c r="C166" s="170" t="s">
        <v>197</v>
      </c>
      <c r="D166" s="170" t="s">
        <v>120</v>
      </c>
      <c r="E166" s="171" t="s">
        <v>318</v>
      </c>
      <c r="F166" s="172" t="s">
        <v>319</v>
      </c>
      <c r="G166" s="173" t="s">
        <v>149</v>
      </c>
      <c r="H166" s="174">
        <v>50</v>
      </c>
      <c r="I166" s="175"/>
      <c r="J166" s="176">
        <f>ROUND(I166*H166,2)</f>
        <v>0</v>
      </c>
      <c r="K166" s="177"/>
      <c r="L166" s="36"/>
      <c r="M166" s="178" t="s">
        <v>1</v>
      </c>
      <c r="N166" s="179" t="s">
        <v>38</v>
      </c>
      <c r="O166" s="74"/>
      <c r="P166" s="180">
        <f>O166*H166</f>
        <v>0</v>
      </c>
      <c r="Q166" s="180">
        <v>0</v>
      </c>
      <c r="R166" s="180">
        <f>Q166*H166</f>
        <v>0</v>
      </c>
      <c r="S166" s="180">
        <v>0</v>
      </c>
      <c r="T166" s="181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2" t="s">
        <v>124</v>
      </c>
      <c r="AT166" s="182" t="s">
        <v>120</v>
      </c>
      <c r="AU166" s="182" t="s">
        <v>83</v>
      </c>
      <c r="AY166" s="16" t="s">
        <v>118</v>
      </c>
      <c r="BE166" s="183">
        <f>IF(N166="základní",J166,0)</f>
        <v>0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16" t="s">
        <v>81</v>
      </c>
      <c r="BK166" s="183">
        <f>ROUND(I166*H166,2)</f>
        <v>0</v>
      </c>
      <c r="BL166" s="16" t="s">
        <v>124</v>
      </c>
      <c r="BM166" s="182" t="s">
        <v>383</v>
      </c>
    </row>
    <row r="167" spans="1:47" s="2" customFormat="1" ht="12">
      <c r="A167" s="35"/>
      <c r="B167" s="36"/>
      <c r="C167" s="35"/>
      <c r="D167" s="184" t="s">
        <v>126</v>
      </c>
      <c r="E167" s="35"/>
      <c r="F167" s="185" t="s">
        <v>319</v>
      </c>
      <c r="G167" s="35"/>
      <c r="H167" s="35"/>
      <c r="I167" s="186"/>
      <c r="J167" s="35"/>
      <c r="K167" s="35"/>
      <c r="L167" s="36"/>
      <c r="M167" s="187"/>
      <c r="N167" s="188"/>
      <c r="O167" s="74"/>
      <c r="P167" s="74"/>
      <c r="Q167" s="74"/>
      <c r="R167" s="74"/>
      <c r="S167" s="74"/>
      <c r="T167" s="7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6" t="s">
        <v>126</v>
      </c>
      <c r="AU167" s="16" t="s">
        <v>83</v>
      </c>
    </row>
    <row r="168" spans="1:47" s="2" customFormat="1" ht="12">
      <c r="A168" s="35"/>
      <c r="B168" s="36"/>
      <c r="C168" s="35"/>
      <c r="D168" s="184" t="s">
        <v>127</v>
      </c>
      <c r="E168" s="35"/>
      <c r="F168" s="189" t="s">
        <v>321</v>
      </c>
      <c r="G168" s="35"/>
      <c r="H168" s="35"/>
      <c r="I168" s="186"/>
      <c r="J168" s="35"/>
      <c r="K168" s="35"/>
      <c r="L168" s="36"/>
      <c r="M168" s="187"/>
      <c r="N168" s="188"/>
      <c r="O168" s="74"/>
      <c r="P168" s="74"/>
      <c r="Q168" s="74"/>
      <c r="R168" s="74"/>
      <c r="S168" s="74"/>
      <c r="T168" s="7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6" t="s">
        <v>127</v>
      </c>
      <c r="AU168" s="16" t="s">
        <v>83</v>
      </c>
    </row>
    <row r="169" spans="1:51" s="13" customFormat="1" ht="12">
      <c r="A169" s="13"/>
      <c r="B169" s="190"/>
      <c r="C169" s="13"/>
      <c r="D169" s="184" t="s">
        <v>129</v>
      </c>
      <c r="E169" s="191" t="s">
        <v>1</v>
      </c>
      <c r="F169" s="192" t="s">
        <v>361</v>
      </c>
      <c r="G169" s="13"/>
      <c r="H169" s="193">
        <v>17.5</v>
      </c>
      <c r="I169" s="194"/>
      <c r="J169" s="13"/>
      <c r="K169" s="13"/>
      <c r="L169" s="190"/>
      <c r="M169" s="195"/>
      <c r="N169" s="196"/>
      <c r="O169" s="196"/>
      <c r="P169" s="196"/>
      <c r="Q169" s="196"/>
      <c r="R169" s="196"/>
      <c r="S169" s="196"/>
      <c r="T169" s="19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1" t="s">
        <v>129</v>
      </c>
      <c r="AU169" s="191" t="s">
        <v>83</v>
      </c>
      <c r="AV169" s="13" t="s">
        <v>83</v>
      </c>
      <c r="AW169" s="13" t="s">
        <v>30</v>
      </c>
      <c r="AX169" s="13" t="s">
        <v>73</v>
      </c>
      <c r="AY169" s="191" t="s">
        <v>118</v>
      </c>
    </row>
    <row r="170" spans="1:51" s="13" customFormat="1" ht="12">
      <c r="A170" s="13"/>
      <c r="B170" s="190"/>
      <c r="C170" s="13"/>
      <c r="D170" s="184" t="s">
        <v>129</v>
      </c>
      <c r="E170" s="191" t="s">
        <v>1</v>
      </c>
      <c r="F170" s="192" t="s">
        <v>384</v>
      </c>
      <c r="G170" s="13"/>
      <c r="H170" s="193">
        <v>32.5</v>
      </c>
      <c r="I170" s="194"/>
      <c r="J170" s="13"/>
      <c r="K170" s="13"/>
      <c r="L170" s="190"/>
      <c r="M170" s="198"/>
      <c r="N170" s="199"/>
      <c r="O170" s="199"/>
      <c r="P170" s="199"/>
      <c r="Q170" s="199"/>
      <c r="R170" s="199"/>
      <c r="S170" s="199"/>
      <c r="T170" s="20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1" t="s">
        <v>129</v>
      </c>
      <c r="AU170" s="191" t="s">
        <v>83</v>
      </c>
      <c r="AV170" s="13" t="s">
        <v>83</v>
      </c>
      <c r="AW170" s="13" t="s">
        <v>30</v>
      </c>
      <c r="AX170" s="13" t="s">
        <v>73</v>
      </c>
      <c r="AY170" s="191" t="s">
        <v>118</v>
      </c>
    </row>
    <row r="171" spans="1:31" s="2" customFormat="1" ht="6.95" customHeight="1">
      <c r="A171" s="35"/>
      <c r="B171" s="57"/>
      <c r="C171" s="58"/>
      <c r="D171" s="58"/>
      <c r="E171" s="58"/>
      <c r="F171" s="58"/>
      <c r="G171" s="58"/>
      <c r="H171" s="58"/>
      <c r="I171" s="58"/>
      <c r="J171" s="58"/>
      <c r="K171" s="58"/>
      <c r="L171" s="36"/>
      <c r="M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</row>
  </sheetData>
  <autoFilter ref="C119:K170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89</v>
      </c>
      <c r="L4" s="19"/>
      <c r="M4" s="117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9" t="s">
        <v>16</v>
      </c>
      <c r="L6" s="19"/>
    </row>
    <row r="7" spans="2:12" s="1" customFormat="1" ht="16.5" customHeight="1">
      <c r="B7" s="19"/>
      <c r="E7" s="118" t="str">
        <f>'Rekapitulace stavby'!K6</f>
        <v>II/329 Plaňany - Radim</v>
      </c>
      <c r="F7" s="29"/>
      <c r="G7" s="29"/>
      <c r="H7" s="29"/>
      <c r="L7" s="19"/>
    </row>
    <row r="8" spans="1:31" s="2" customFormat="1" ht="12" customHeight="1">
      <c r="A8" s="35"/>
      <c r="B8" s="36"/>
      <c r="C8" s="35"/>
      <c r="D8" s="29" t="s">
        <v>90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64" t="s">
        <v>385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25. 1. 2018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4" t="str">
        <f>IF('Rekapitulace stavby'!E11="","",'Rekapitulace stavby'!E11)</f>
        <v xml:space="preserve"> </v>
      </c>
      <c r="F15" s="35"/>
      <c r="G15" s="35"/>
      <c r="H15" s="35"/>
      <c r="I15" s="29" t="s">
        <v>26</v>
      </c>
      <c r="J15" s="2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26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25</v>
      </c>
      <c r="J20" s="2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4" t="str">
        <f>IF('Rekapitulace stavby'!E17="","",'Rekapitulace stavby'!E17)</f>
        <v xml:space="preserve"> </v>
      </c>
      <c r="F21" s="35"/>
      <c r="G21" s="35"/>
      <c r="H21" s="35"/>
      <c r="I21" s="29" t="s">
        <v>26</v>
      </c>
      <c r="J21" s="2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9" t="s">
        <v>31</v>
      </c>
      <c r="E23" s="35"/>
      <c r="F23" s="35"/>
      <c r="G23" s="35"/>
      <c r="H23" s="35"/>
      <c r="I23" s="29" t="s">
        <v>25</v>
      </c>
      <c r="J23" s="24" t="s">
        <v>386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4" t="s">
        <v>387</v>
      </c>
      <c r="F24" s="35"/>
      <c r="G24" s="35"/>
      <c r="H24" s="35"/>
      <c r="I24" s="29" t="s">
        <v>26</v>
      </c>
      <c r="J24" s="24" t="s">
        <v>388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9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36"/>
      <c r="C30" s="35"/>
      <c r="D30" s="122" t="s">
        <v>33</v>
      </c>
      <c r="E30" s="35"/>
      <c r="F30" s="35"/>
      <c r="G30" s="35"/>
      <c r="H30" s="35"/>
      <c r="I30" s="35"/>
      <c r="J30" s="93">
        <f>ROUND(J117,2)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35"/>
      <c r="F32" s="40" t="s">
        <v>35</v>
      </c>
      <c r="G32" s="35"/>
      <c r="H32" s="35"/>
      <c r="I32" s="40" t="s">
        <v>34</v>
      </c>
      <c r="J32" s="40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123" t="s">
        <v>37</v>
      </c>
      <c r="E33" s="29" t="s">
        <v>38</v>
      </c>
      <c r="F33" s="124">
        <f>ROUND((SUM(BE117:BE147)),2)</f>
        <v>0</v>
      </c>
      <c r="G33" s="35"/>
      <c r="H33" s="35"/>
      <c r="I33" s="125">
        <v>0.21</v>
      </c>
      <c r="J33" s="124">
        <f>ROUND(((SUM(BE117:BE147))*I33),2)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29" t="s">
        <v>39</v>
      </c>
      <c r="F34" s="124">
        <f>ROUND((SUM(BF117:BF147)),2)</f>
        <v>0</v>
      </c>
      <c r="G34" s="35"/>
      <c r="H34" s="35"/>
      <c r="I34" s="125">
        <v>0.15</v>
      </c>
      <c r="J34" s="124">
        <f>ROUND(((SUM(BF117:BF147))*I34),2)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40</v>
      </c>
      <c r="F35" s="124">
        <f>ROUND((SUM(BG117:BG147)),2)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41</v>
      </c>
      <c r="F36" s="124">
        <f>ROUND((SUM(BH117:BH147)),2)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42</v>
      </c>
      <c r="F37" s="124">
        <f>ROUND((SUM(BI117:BI147)),2)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36"/>
      <c r="C39" s="126"/>
      <c r="D39" s="127" t="s">
        <v>43</v>
      </c>
      <c r="E39" s="78"/>
      <c r="F39" s="78"/>
      <c r="G39" s="128" t="s">
        <v>44</v>
      </c>
      <c r="H39" s="129" t="s">
        <v>45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5"/>
      <c r="B61" s="36"/>
      <c r="C61" s="35"/>
      <c r="D61" s="55" t="s">
        <v>48</v>
      </c>
      <c r="E61" s="38"/>
      <c r="F61" s="132" t="s">
        <v>49</v>
      </c>
      <c r="G61" s="55" t="s">
        <v>48</v>
      </c>
      <c r="H61" s="38"/>
      <c r="I61" s="38"/>
      <c r="J61" s="133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5"/>
      <c r="B76" s="36"/>
      <c r="C76" s="35"/>
      <c r="D76" s="55" t="s">
        <v>48</v>
      </c>
      <c r="E76" s="38"/>
      <c r="F76" s="132" t="s">
        <v>49</v>
      </c>
      <c r="G76" s="55" t="s">
        <v>48</v>
      </c>
      <c r="H76" s="38"/>
      <c r="I76" s="38"/>
      <c r="J76" s="133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92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118" t="str">
        <f>E7</f>
        <v>II/329 Plaňany - Radim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90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5"/>
      <c r="D87" s="35"/>
      <c r="E87" s="64" t="str">
        <f>E9</f>
        <v>SO 000 - Vedlejší rozpočtové náklady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5"/>
      <c r="E89" s="35"/>
      <c r="F89" s="24" t="str">
        <f>F12</f>
        <v xml:space="preserve"> </v>
      </c>
      <c r="G89" s="35"/>
      <c r="H89" s="35"/>
      <c r="I89" s="29" t="s">
        <v>22</v>
      </c>
      <c r="J89" s="66" t="str">
        <f>IF(J12="","",J12)</f>
        <v>25. 1. 2018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5"/>
      <c r="E91" s="35"/>
      <c r="F91" s="24" t="str">
        <f>E15</f>
        <v xml:space="preserve"> </v>
      </c>
      <c r="G91" s="35"/>
      <c r="H91" s="35"/>
      <c r="I91" s="29" t="s">
        <v>29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31</v>
      </c>
      <c r="J92" s="33" t="str">
        <f>E24</f>
        <v>Forvia CZ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34" t="s">
        <v>93</v>
      </c>
      <c r="D94" s="126"/>
      <c r="E94" s="126"/>
      <c r="F94" s="126"/>
      <c r="G94" s="126"/>
      <c r="H94" s="126"/>
      <c r="I94" s="126"/>
      <c r="J94" s="135" t="s">
        <v>94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36" t="s">
        <v>95</v>
      </c>
      <c r="D96" s="35"/>
      <c r="E96" s="35"/>
      <c r="F96" s="35"/>
      <c r="G96" s="35"/>
      <c r="H96" s="35"/>
      <c r="I96" s="35"/>
      <c r="J96" s="93">
        <f>J117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96</v>
      </c>
    </row>
    <row r="97" spans="1:31" s="9" customFormat="1" ht="24.95" customHeight="1">
      <c r="A97" s="9"/>
      <c r="B97" s="137"/>
      <c r="C97" s="9"/>
      <c r="D97" s="138" t="s">
        <v>102</v>
      </c>
      <c r="E97" s="139"/>
      <c r="F97" s="139"/>
      <c r="G97" s="139"/>
      <c r="H97" s="139"/>
      <c r="I97" s="139"/>
      <c r="J97" s="140">
        <f>J118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5"/>
      <c r="B98" s="36"/>
      <c r="C98" s="35"/>
      <c r="D98" s="35"/>
      <c r="E98" s="35"/>
      <c r="F98" s="35"/>
      <c r="G98" s="35"/>
      <c r="H98" s="35"/>
      <c r="I98" s="35"/>
      <c r="J98" s="35"/>
      <c r="K98" s="35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0" t="s">
        <v>103</v>
      </c>
      <c r="D104" s="35"/>
      <c r="E104" s="35"/>
      <c r="F104" s="35"/>
      <c r="G104" s="35"/>
      <c r="H104" s="35"/>
      <c r="I104" s="35"/>
      <c r="J104" s="35"/>
      <c r="K104" s="35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5"/>
      <c r="D105" s="35"/>
      <c r="E105" s="35"/>
      <c r="F105" s="35"/>
      <c r="G105" s="35"/>
      <c r="H105" s="35"/>
      <c r="I105" s="35"/>
      <c r="J105" s="35"/>
      <c r="K105" s="35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29" t="s">
        <v>16</v>
      </c>
      <c r="D106" s="35"/>
      <c r="E106" s="35"/>
      <c r="F106" s="35"/>
      <c r="G106" s="35"/>
      <c r="H106" s="35"/>
      <c r="I106" s="35"/>
      <c r="J106" s="35"/>
      <c r="K106" s="35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5"/>
      <c r="D107" s="35"/>
      <c r="E107" s="118" t="str">
        <f>E7</f>
        <v>II/329 Plaňany - Radim</v>
      </c>
      <c r="F107" s="29"/>
      <c r="G107" s="29"/>
      <c r="H107" s="29"/>
      <c r="I107" s="35"/>
      <c r="J107" s="35"/>
      <c r="K107" s="35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90</v>
      </c>
      <c r="D108" s="35"/>
      <c r="E108" s="35"/>
      <c r="F108" s="35"/>
      <c r="G108" s="35"/>
      <c r="H108" s="35"/>
      <c r="I108" s="35"/>
      <c r="J108" s="35"/>
      <c r="K108" s="35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5"/>
      <c r="D109" s="35"/>
      <c r="E109" s="64" t="str">
        <f>E9</f>
        <v>SO 000 - Vedlejší rozpočtové náklady</v>
      </c>
      <c r="F109" s="35"/>
      <c r="G109" s="35"/>
      <c r="H109" s="35"/>
      <c r="I109" s="35"/>
      <c r="J109" s="35"/>
      <c r="K109" s="35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5"/>
      <c r="D110" s="35"/>
      <c r="E110" s="35"/>
      <c r="F110" s="35"/>
      <c r="G110" s="35"/>
      <c r="H110" s="35"/>
      <c r="I110" s="35"/>
      <c r="J110" s="35"/>
      <c r="K110" s="35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20</v>
      </c>
      <c r="D111" s="35"/>
      <c r="E111" s="35"/>
      <c r="F111" s="24" t="str">
        <f>F12</f>
        <v xml:space="preserve"> </v>
      </c>
      <c r="G111" s="35"/>
      <c r="H111" s="35"/>
      <c r="I111" s="29" t="s">
        <v>22</v>
      </c>
      <c r="J111" s="66" t="str">
        <f>IF(J12="","",J12)</f>
        <v>25. 1. 2018</v>
      </c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5"/>
      <c r="D112" s="35"/>
      <c r="E112" s="35"/>
      <c r="F112" s="35"/>
      <c r="G112" s="35"/>
      <c r="H112" s="35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24</v>
      </c>
      <c r="D113" s="35"/>
      <c r="E113" s="35"/>
      <c r="F113" s="24" t="str">
        <f>E15</f>
        <v xml:space="preserve"> </v>
      </c>
      <c r="G113" s="35"/>
      <c r="H113" s="35"/>
      <c r="I113" s="29" t="s">
        <v>29</v>
      </c>
      <c r="J113" s="33" t="str">
        <f>E21</f>
        <v xml:space="preserve"> </v>
      </c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27</v>
      </c>
      <c r="D114" s="35"/>
      <c r="E114" s="35"/>
      <c r="F114" s="24" t="str">
        <f>IF(E18="","",E18)</f>
        <v>Vyplň údaj</v>
      </c>
      <c r="G114" s="35"/>
      <c r="H114" s="35"/>
      <c r="I114" s="29" t="s">
        <v>31</v>
      </c>
      <c r="J114" s="33" t="str">
        <f>E24</f>
        <v>Forvia CZ</v>
      </c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" customHeight="1">
      <c r="A115" s="35"/>
      <c r="B115" s="36"/>
      <c r="C115" s="35"/>
      <c r="D115" s="35"/>
      <c r="E115" s="35"/>
      <c r="F115" s="35"/>
      <c r="G115" s="35"/>
      <c r="H115" s="35"/>
      <c r="I115" s="3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1" customFormat="1" ht="29.25" customHeight="1">
      <c r="A116" s="145"/>
      <c r="B116" s="146"/>
      <c r="C116" s="147" t="s">
        <v>104</v>
      </c>
      <c r="D116" s="148" t="s">
        <v>58</v>
      </c>
      <c r="E116" s="148" t="s">
        <v>54</v>
      </c>
      <c r="F116" s="148" t="s">
        <v>55</v>
      </c>
      <c r="G116" s="148" t="s">
        <v>105</v>
      </c>
      <c r="H116" s="148" t="s">
        <v>106</v>
      </c>
      <c r="I116" s="148" t="s">
        <v>107</v>
      </c>
      <c r="J116" s="149" t="s">
        <v>94</v>
      </c>
      <c r="K116" s="150" t="s">
        <v>108</v>
      </c>
      <c r="L116" s="151"/>
      <c r="M116" s="83" t="s">
        <v>1</v>
      </c>
      <c r="N116" s="84" t="s">
        <v>37</v>
      </c>
      <c r="O116" s="84" t="s">
        <v>109</v>
      </c>
      <c r="P116" s="84" t="s">
        <v>110</v>
      </c>
      <c r="Q116" s="84" t="s">
        <v>111</v>
      </c>
      <c r="R116" s="84" t="s">
        <v>112</v>
      </c>
      <c r="S116" s="84" t="s">
        <v>113</v>
      </c>
      <c r="T116" s="85" t="s">
        <v>114</v>
      </c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</row>
    <row r="117" spans="1:63" s="2" customFormat="1" ht="22.8" customHeight="1">
      <c r="A117" s="35"/>
      <c r="B117" s="36"/>
      <c r="C117" s="90" t="s">
        <v>115</v>
      </c>
      <c r="D117" s="35"/>
      <c r="E117" s="35"/>
      <c r="F117" s="35"/>
      <c r="G117" s="35"/>
      <c r="H117" s="35"/>
      <c r="I117" s="35"/>
      <c r="J117" s="152">
        <f>BK117</f>
        <v>0</v>
      </c>
      <c r="K117" s="35"/>
      <c r="L117" s="36"/>
      <c r="M117" s="86"/>
      <c r="N117" s="70"/>
      <c r="O117" s="87"/>
      <c r="P117" s="153">
        <f>P118</f>
        <v>0</v>
      </c>
      <c r="Q117" s="87"/>
      <c r="R117" s="153">
        <f>R118</f>
        <v>0</v>
      </c>
      <c r="S117" s="87"/>
      <c r="T117" s="154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6" t="s">
        <v>72</v>
      </c>
      <c r="AU117" s="16" t="s">
        <v>96</v>
      </c>
      <c r="BK117" s="155">
        <f>BK118</f>
        <v>0</v>
      </c>
    </row>
    <row r="118" spans="1:63" s="12" customFormat="1" ht="25.9" customHeight="1">
      <c r="A118" s="12"/>
      <c r="B118" s="156"/>
      <c r="C118" s="12"/>
      <c r="D118" s="157" t="s">
        <v>72</v>
      </c>
      <c r="E118" s="158" t="s">
        <v>330</v>
      </c>
      <c r="F118" s="158" t="s">
        <v>331</v>
      </c>
      <c r="G118" s="12"/>
      <c r="H118" s="12"/>
      <c r="I118" s="159"/>
      <c r="J118" s="160">
        <f>BK118</f>
        <v>0</v>
      </c>
      <c r="K118" s="12"/>
      <c r="L118" s="156"/>
      <c r="M118" s="161"/>
      <c r="N118" s="162"/>
      <c r="O118" s="162"/>
      <c r="P118" s="163">
        <f>SUM(P119:P147)</f>
        <v>0</v>
      </c>
      <c r="Q118" s="162"/>
      <c r="R118" s="163">
        <f>SUM(R119:R147)</f>
        <v>0</v>
      </c>
      <c r="S118" s="162"/>
      <c r="T118" s="164">
        <f>SUM(T119:T147)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57" t="s">
        <v>124</v>
      </c>
      <c r="AT118" s="165" t="s">
        <v>72</v>
      </c>
      <c r="AU118" s="165" t="s">
        <v>73</v>
      </c>
      <c r="AY118" s="157" t="s">
        <v>118</v>
      </c>
      <c r="BK118" s="166">
        <f>SUM(BK119:BK147)</f>
        <v>0</v>
      </c>
    </row>
    <row r="119" spans="1:65" s="2" customFormat="1" ht="21.75" customHeight="1">
      <c r="A119" s="35"/>
      <c r="B119" s="169"/>
      <c r="C119" s="170" t="s">
        <v>81</v>
      </c>
      <c r="D119" s="170" t="s">
        <v>120</v>
      </c>
      <c r="E119" s="171" t="s">
        <v>389</v>
      </c>
      <c r="F119" s="172" t="s">
        <v>390</v>
      </c>
      <c r="G119" s="173" t="s">
        <v>391</v>
      </c>
      <c r="H119" s="174">
        <v>1</v>
      </c>
      <c r="I119" s="175"/>
      <c r="J119" s="176">
        <f>ROUND(I119*H119,2)</f>
        <v>0</v>
      </c>
      <c r="K119" s="177"/>
      <c r="L119" s="36"/>
      <c r="M119" s="178" t="s">
        <v>1</v>
      </c>
      <c r="N119" s="179" t="s">
        <v>38</v>
      </c>
      <c r="O119" s="74"/>
      <c r="P119" s="180">
        <f>O119*H119</f>
        <v>0</v>
      </c>
      <c r="Q119" s="180">
        <v>0</v>
      </c>
      <c r="R119" s="180">
        <f>Q119*H119</f>
        <v>0</v>
      </c>
      <c r="S119" s="180">
        <v>0</v>
      </c>
      <c r="T119" s="181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2" t="s">
        <v>342</v>
      </c>
      <c r="AT119" s="182" t="s">
        <v>120</v>
      </c>
      <c r="AU119" s="182" t="s">
        <v>81</v>
      </c>
      <c r="AY119" s="16" t="s">
        <v>118</v>
      </c>
      <c r="BE119" s="183">
        <f>IF(N119="základní",J119,0)</f>
        <v>0</v>
      </c>
      <c r="BF119" s="183">
        <f>IF(N119="snížená",J119,0)</f>
        <v>0</v>
      </c>
      <c r="BG119" s="183">
        <f>IF(N119="zákl. přenesená",J119,0)</f>
        <v>0</v>
      </c>
      <c r="BH119" s="183">
        <f>IF(N119="sníž. přenesená",J119,0)</f>
        <v>0</v>
      </c>
      <c r="BI119" s="183">
        <f>IF(N119="nulová",J119,0)</f>
        <v>0</v>
      </c>
      <c r="BJ119" s="16" t="s">
        <v>81</v>
      </c>
      <c r="BK119" s="183">
        <f>ROUND(I119*H119,2)</f>
        <v>0</v>
      </c>
      <c r="BL119" s="16" t="s">
        <v>342</v>
      </c>
      <c r="BM119" s="182" t="s">
        <v>392</v>
      </c>
    </row>
    <row r="120" spans="1:47" s="2" customFormat="1" ht="12">
      <c r="A120" s="35"/>
      <c r="B120" s="36"/>
      <c r="C120" s="35"/>
      <c r="D120" s="184" t="s">
        <v>126</v>
      </c>
      <c r="E120" s="35"/>
      <c r="F120" s="185" t="s">
        <v>393</v>
      </c>
      <c r="G120" s="35"/>
      <c r="H120" s="35"/>
      <c r="I120" s="186"/>
      <c r="J120" s="35"/>
      <c r="K120" s="35"/>
      <c r="L120" s="36"/>
      <c r="M120" s="187"/>
      <c r="N120" s="188"/>
      <c r="O120" s="74"/>
      <c r="P120" s="74"/>
      <c r="Q120" s="74"/>
      <c r="R120" s="74"/>
      <c r="S120" s="74"/>
      <c r="T120" s="7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6" t="s">
        <v>126</v>
      </c>
      <c r="AU120" s="16" t="s">
        <v>81</v>
      </c>
    </row>
    <row r="121" spans="1:65" s="2" customFormat="1" ht="21.75" customHeight="1">
      <c r="A121" s="35"/>
      <c r="B121" s="169"/>
      <c r="C121" s="170" t="s">
        <v>83</v>
      </c>
      <c r="D121" s="170" t="s">
        <v>120</v>
      </c>
      <c r="E121" s="171" t="s">
        <v>394</v>
      </c>
      <c r="F121" s="172" t="s">
        <v>395</v>
      </c>
      <c r="G121" s="173" t="s">
        <v>391</v>
      </c>
      <c r="H121" s="174">
        <v>1</v>
      </c>
      <c r="I121" s="175"/>
      <c r="J121" s="176">
        <f>ROUND(I121*H121,2)</f>
        <v>0</v>
      </c>
      <c r="K121" s="177"/>
      <c r="L121" s="36"/>
      <c r="M121" s="178" t="s">
        <v>1</v>
      </c>
      <c r="N121" s="179" t="s">
        <v>38</v>
      </c>
      <c r="O121" s="74"/>
      <c r="P121" s="180">
        <f>O121*H121</f>
        <v>0</v>
      </c>
      <c r="Q121" s="180">
        <v>0</v>
      </c>
      <c r="R121" s="180">
        <f>Q121*H121</f>
        <v>0</v>
      </c>
      <c r="S121" s="180">
        <v>0</v>
      </c>
      <c r="T121" s="181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2" t="s">
        <v>124</v>
      </c>
      <c r="AT121" s="182" t="s">
        <v>120</v>
      </c>
      <c r="AU121" s="182" t="s">
        <v>81</v>
      </c>
      <c r="AY121" s="16" t="s">
        <v>118</v>
      </c>
      <c r="BE121" s="183">
        <f>IF(N121="základní",J121,0)</f>
        <v>0</v>
      </c>
      <c r="BF121" s="183">
        <f>IF(N121="snížená",J121,0)</f>
        <v>0</v>
      </c>
      <c r="BG121" s="183">
        <f>IF(N121="zákl. přenesená",J121,0)</f>
        <v>0</v>
      </c>
      <c r="BH121" s="183">
        <f>IF(N121="sníž. přenesená",J121,0)</f>
        <v>0</v>
      </c>
      <c r="BI121" s="183">
        <f>IF(N121="nulová",J121,0)</f>
        <v>0</v>
      </c>
      <c r="BJ121" s="16" t="s">
        <v>81</v>
      </c>
      <c r="BK121" s="183">
        <f>ROUND(I121*H121,2)</f>
        <v>0</v>
      </c>
      <c r="BL121" s="16" t="s">
        <v>124</v>
      </c>
      <c r="BM121" s="182" t="s">
        <v>396</v>
      </c>
    </row>
    <row r="122" spans="1:47" s="2" customFormat="1" ht="12">
      <c r="A122" s="35"/>
      <c r="B122" s="36"/>
      <c r="C122" s="35"/>
      <c r="D122" s="184" t="s">
        <v>126</v>
      </c>
      <c r="E122" s="35"/>
      <c r="F122" s="185" t="s">
        <v>397</v>
      </c>
      <c r="G122" s="35"/>
      <c r="H122" s="35"/>
      <c r="I122" s="186"/>
      <c r="J122" s="35"/>
      <c r="K122" s="35"/>
      <c r="L122" s="36"/>
      <c r="M122" s="187"/>
      <c r="N122" s="188"/>
      <c r="O122" s="74"/>
      <c r="P122" s="74"/>
      <c r="Q122" s="74"/>
      <c r="R122" s="74"/>
      <c r="S122" s="74"/>
      <c r="T122" s="7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6" t="s">
        <v>126</v>
      </c>
      <c r="AU122" s="16" t="s">
        <v>81</v>
      </c>
    </row>
    <row r="123" spans="1:47" s="2" customFormat="1" ht="12">
      <c r="A123" s="35"/>
      <c r="B123" s="36"/>
      <c r="C123" s="35"/>
      <c r="D123" s="184" t="s">
        <v>127</v>
      </c>
      <c r="E123" s="35"/>
      <c r="F123" s="189" t="s">
        <v>398</v>
      </c>
      <c r="G123" s="35"/>
      <c r="H123" s="35"/>
      <c r="I123" s="186"/>
      <c r="J123" s="35"/>
      <c r="K123" s="35"/>
      <c r="L123" s="36"/>
      <c r="M123" s="187"/>
      <c r="N123" s="188"/>
      <c r="O123" s="74"/>
      <c r="P123" s="74"/>
      <c r="Q123" s="74"/>
      <c r="R123" s="74"/>
      <c r="S123" s="74"/>
      <c r="T123" s="7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6" t="s">
        <v>127</v>
      </c>
      <c r="AU123" s="16" t="s">
        <v>81</v>
      </c>
    </row>
    <row r="124" spans="1:65" s="2" customFormat="1" ht="21.75" customHeight="1">
      <c r="A124" s="35"/>
      <c r="B124" s="169"/>
      <c r="C124" s="170" t="s">
        <v>141</v>
      </c>
      <c r="D124" s="170" t="s">
        <v>120</v>
      </c>
      <c r="E124" s="171" t="s">
        <v>399</v>
      </c>
      <c r="F124" s="172" t="s">
        <v>400</v>
      </c>
      <c r="G124" s="173" t="s">
        <v>401</v>
      </c>
      <c r="H124" s="174">
        <v>1</v>
      </c>
      <c r="I124" s="175"/>
      <c r="J124" s="176">
        <f>ROUND(I124*H124,2)</f>
        <v>0</v>
      </c>
      <c r="K124" s="177"/>
      <c r="L124" s="36"/>
      <c r="M124" s="178" t="s">
        <v>1</v>
      </c>
      <c r="N124" s="179" t="s">
        <v>38</v>
      </c>
      <c r="O124" s="74"/>
      <c r="P124" s="180">
        <f>O124*H124</f>
        <v>0</v>
      </c>
      <c r="Q124" s="180">
        <v>0</v>
      </c>
      <c r="R124" s="180">
        <f>Q124*H124</f>
        <v>0</v>
      </c>
      <c r="S124" s="180">
        <v>0</v>
      </c>
      <c r="T124" s="181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2" t="s">
        <v>124</v>
      </c>
      <c r="AT124" s="182" t="s">
        <v>120</v>
      </c>
      <c r="AU124" s="182" t="s">
        <v>81</v>
      </c>
      <c r="AY124" s="16" t="s">
        <v>118</v>
      </c>
      <c r="BE124" s="183">
        <f>IF(N124="základní",J124,0)</f>
        <v>0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16" t="s">
        <v>81</v>
      </c>
      <c r="BK124" s="183">
        <f>ROUND(I124*H124,2)</f>
        <v>0</v>
      </c>
      <c r="BL124" s="16" t="s">
        <v>124</v>
      </c>
      <c r="BM124" s="182" t="s">
        <v>402</v>
      </c>
    </row>
    <row r="125" spans="1:47" s="2" customFormat="1" ht="12">
      <c r="A125" s="35"/>
      <c r="B125" s="36"/>
      <c r="C125" s="35"/>
      <c r="D125" s="184" t="s">
        <v>126</v>
      </c>
      <c r="E125" s="35"/>
      <c r="F125" s="185" t="s">
        <v>400</v>
      </c>
      <c r="G125" s="35"/>
      <c r="H125" s="35"/>
      <c r="I125" s="186"/>
      <c r="J125" s="35"/>
      <c r="K125" s="35"/>
      <c r="L125" s="36"/>
      <c r="M125" s="187"/>
      <c r="N125" s="188"/>
      <c r="O125" s="74"/>
      <c r="P125" s="74"/>
      <c r="Q125" s="74"/>
      <c r="R125" s="74"/>
      <c r="S125" s="74"/>
      <c r="T125" s="7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6" t="s">
        <v>126</v>
      </c>
      <c r="AU125" s="16" t="s">
        <v>81</v>
      </c>
    </row>
    <row r="126" spans="1:65" s="2" customFormat="1" ht="16.5" customHeight="1">
      <c r="A126" s="35"/>
      <c r="B126" s="169"/>
      <c r="C126" s="170" t="s">
        <v>124</v>
      </c>
      <c r="D126" s="170" t="s">
        <v>120</v>
      </c>
      <c r="E126" s="171" t="s">
        <v>403</v>
      </c>
      <c r="F126" s="172" t="s">
        <v>404</v>
      </c>
      <c r="G126" s="173" t="s">
        <v>391</v>
      </c>
      <c r="H126" s="174">
        <v>1</v>
      </c>
      <c r="I126" s="175"/>
      <c r="J126" s="176">
        <f>ROUND(I126*H126,2)</f>
        <v>0</v>
      </c>
      <c r="K126" s="177"/>
      <c r="L126" s="36"/>
      <c r="M126" s="178" t="s">
        <v>1</v>
      </c>
      <c r="N126" s="179" t="s">
        <v>38</v>
      </c>
      <c r="O126" s="74"/>
      <c r="P126" s="180">
        <f>O126*H126</f>
        <v>0</v>
      </c>
      <c r="Q126" s="180">
        <v>0</v>
      </c>
      <c r="R126" s="180">
        <f>Q126*H126</f>
        <v>0</v>
      </c>
      <c r="S126" s="180">
        <v>0</v>
      </c>
      <c r="T126" s="181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2" t="s">
        <v>124</v>
      </c>
      <c r="AT126" s="182" t="s">
        <v>120</v>
      </c>
      <c r="AU126" s="182" t="s">
        <v>81</v>
      </c>
      <c r="AY126" s="16" t="s">
        <v>118</v>
      </c>
      <c r="BE126" s="183">
        <f>IF(N126="základní",J126,0)</f>
        <v>0</v>
      </c>
      <c r="BF126" s="183">
        <f>IF(N126="snížená",J126,0)</f>
        <v>0</v>
      </c>
      <c r="BG126" s="183">
        <f>IF(N126="zákl. přenesená",J126,0)</f>
        <v>0</v>
      </c>
      <c r="BH126" s="183">
        <f>IF(N126="sníž. přenesená",J126,0)</f>
        <v>0</v>
      </c>
      <c r="BI126" s="183">
        <f>IF(N126="nulová",J126,0)</f>
        <v>0</v>
      </c>
      <c r="BJ126" s="16" t="s">
        <v>81</v>
      </c>
      <c r="BK126" s="183">
        <f>ROUND(I126*H126,2)</f>
        <v>0</v>
      </c>
      <c r="BL126" s="16" t="s">
        <v>124</v>
      </c>
      <c r="BM126" s="182" t="s">
        <v>405</v>
      </c>
    </row>
    <row r="127" spans="1:47" s="2" customFormat="1" ht="12">
      <c r="A127" s="35"/>
      <c r="B127" s="36"/>
      <c r="C127" s="35"/>
      <c r="D127" s="184" t="s">
        <v>126</v>
      </c>
      <c r="E127" s="35"/>
      <c r="F127" s="185" t="s">
        <v>406</v>
      </c>
      <c r="G127" s="35"/>
      <c r="H127" s="35"/>
      <c r="I127" s="186"/>
      <c r="J127" s="35"/>
      <c r="K127" s="35"/>
      <c r="L127" s="36"/>
      <c r="M127" s="187"/>
      <c r="N127" s="188"/>
      <c r="O127" s="74"/>
      <c r="P127" s="74"/>
      <c r="Q127" s="74"/>
      <c r="R127" s="74"/>
      <c r="S127" s="74"/>
      <c r="T127" s="7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6" t="s">
        <v>126</v>
      </c>
      <c r="AU127" s="16" t="s">
        <v>81</v>
      </c>
    </row>
    <row r="128" spans="1:65" s="2" customFormat="1" ht="16.5" customHeight="1">
      <c r="A128" s="35"/>
      <c r="B128" s="169"/>
      <c r="C128" s="170" t="s">
        <v>153</v>
      </c>
      <c r="D128" s="170" t="s">
        <v>120</v>
      </c>
      <c r="E128" s="171" t="s">
        <v>407</v>
      </c>
      <c r="F128" s="172" t="s">
        <v>408</v>
      </c>
      <c r="G128" s="173" t="s">
        <v>391</v>
      </c>
      <c r="H128" s="174">
        <v>1</v>
      </c>
      <c r="I128" s="175"/>
      <c r="J128" s="176">
        <f>ROUND(I128*H128,2)</f>
        <v>0</v>
      </c>
      <c r="K128" s="177"/>
      <c r="L128" s="36"/>
      <c r="M128" s="178" t="s">
        <v>1</v>
      </c>
      <c r="N128" s="179" t="s">
        <v>38</v>
      </c>
      <c r="O128" s="74"/>
      <c r="P128" s="180">
        <f>O128*H128</f>
        <v>0</v>
      </c>
      <c r="Q128" s="180">
        <v>0</v>
      </c>
      <c r="R128" s="180">
        <f>Q128*H128</f>
        <v>0</v>
      </c>
      <c r="S128" s="180">
        <v>0</v>
      </c>
      <c r="T128" s="181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2" t="s">
        <v>124</v>
      </c>
      <c r="AT128" s="182" t="s">
        <v>120</v>
      </c>
      <c r="AU128" s="182" t="s">
        <v>81</v>
      </c>
      <c r="AY128" s="16" t="s">
        <v>118</v>
      </c>
      <c r="BE128" s="183">
        <f>IF(N128="základní",J128,0)</f>
        <v>0</v>
      </c>
      <c r="BF128" s="183">
        <f>IF(N128="snížená",J128,0)</f>
        <v>0</v>
      </c>
      <c r="BG128" s="183">
        <f>IF(N128="zákl. přenesená",J128,0)</f>
        <v>0</v>
      </c>
      <c r="BH128" s="183">
        <f>IF(N128="sníž. přenesená",J128,0)</f>
        <v>0</v>
      </c>
      <c r="BI128" s="183">
        <f>IF(N128="nulová",J128,0)</f>
        <v>0</v>
      </c>
      <c r="BJ128" s="16" t="s">
        <v>81</v>
      </c>
      <c r="BK128" s="183">
        <f>ROUND(I128*H128,2)</f>
        <v>0</v>
      </c>
      <c r="BL128" s="16" t="s">
        <v>124</v>
      </c>
      <c r="BM128" s="182" t="s">
        <v>409</v>
      </c>
    </row>
    <row r="129" spans="1:47" s="2" customFormat="1" ht="12">
      <c r="A129" s="35"/>
      <c r="B129" s="36"/>
      <c r="C129" s="35"/>
      <c r="D129" s="184" t="s">
        <v>126</v>
      </c>
      <c r="E129" s="35"/>
      <c r="F129" s="185" t="s">
        <v>404</v>
      </c>
      <c r="G129" s="35"/>
      <c r="H129" s="35"/>
      <c r="I129" s="186"/>
      <c r="J129" s="35"/>
      <c r="K129" s="35"/>
      <c r="L129" s="36"/>
      <c r="M129" s="187"/>
      <c r="N129" s="188"/>
      <c r="O129" s="74"/>
      <c r="P129" s="74"/>
      <c r="Q129" s="74"/>
      <c r="R129" s="74"/>
      <c r="S129" s="74"/>
      <c r="T129" s="7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6" t="s">
        <v>126</v>
      </c>
      <c r="AU129" s="16" t="s">
        <v>81</v>
      </c>
    </row>
    <row r="130" spans="1:65" s="2" customFormat="1" ht="16.5" customHeight="1">
      <c r="A130" s="35"/>
      <c r="B130" s="169"/>
      <c r="C130" s="170" t="s">
        <v>161</v>
      </c>
      <c r="D130" s="170" t="s">
        <v>120</v>
      </c>
      <c r="E130" s="171" t="s">
        <v>410</v>
      </c>
      <c r="F130" s="172" t="s">
        <v>411</v>
      </c>
      <c r="G130" s="173" t="s">
        <v>391</v>
      </c>
      <c r="H130" s="174">
        <v>1</v>
      </c>
      <c r="I130" s="175"/>
      <c r="J130" s="176">
        <f>ROUND(I130*H130,2)</f>
        <v>0</v>
      </c>
      <c r="K130" s="177"/>
      <c r="L130" s="36"/>
      <c r="M130" s="178" t="s">
        <v>1</v>
      </c>
      <c r="N130" s="179" t="s">
        <v>38</v>
      </c>
      <c r="O130" s="74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2" t="s">
        <v>342</v>
      </c>
      <c r="AT130" s="182" t="s">
        <v>120</v>
      </c>
      <c r="AU130" s="182" t="s">
        <v>81</v>
      </c>
      <c r="AY130" s="16" t="s">
        <v>118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6" t="s">
        <v>81</v>
      </c>
      <c r="BK130" s="183">
        <f>ROUND(I130*H130,2)</f>
        <v>0</v>
      </c>
      <c r="BL130" s="16" t="s">
        <v>342</v>
      </c>
      <c r="BM130" s="182" t="s">
        <v>412</v>
      </c>
    </row>
    <row r="131" spans="1:47" s="2" customFormat="1" ht="12">
      <c r="A131" s="35"/>
      <c r="B131" s="36"/>
      <c r="C131" s="35"/>
      <c r="D131" s="184" t="s">
        <v>126</v>
      </c>
      <c r="E131" s="35"/>
      <c r="F131" s="185" t="s">
        <v>411</v>
      </c>
      <c r="G131" s="35"/>
      <c r="H131" s="35"/>
      <c r="I131" s="186"/>
      <c r="J131" s="35"/>
      <c r="K131" s="35"/>
      <c r="L131" s="36"/>
      <c r="M131" s="187"/>
      <c r="N131" s="188"/>
      <c r="O131" s="74"/>
      <c r="P131" s="74"/>
      <c r="Q131" s="74"/>
      <c r="R131" s="74"/>
      <c r="S131" s="74"/>
      <c r="T131" s="7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6" t="s">
        <v>126</v>
      </c>
      <c r="AU131" s="16" t="s">
        <v>81</v>
      </c>
    </row>
    <row r="132" spans="1:47" s="2" customFormat="1" ht="12">
      <c r="A132" s="35"/>
      <c r="B132" s="36"/>
      <c r="C132" s="35"/>
      <c r="D132" s="184" t="s">
        <v>127</v>
      </c>
      <c r="E132" s="35"/>
      <c r="F132" s="189" t="s">
        <v>413</v>
      </c>
      <c r="G132" s="35"/>
      <c r="H132" s="35"/>
      <c r="I132" s="186"/>
      <c r="J132" s="35"/>
      <c r="K132" s="35"/>
      <c r="L132" s="36"/>
      <c r="M132" s="187"/>
      <c r="N132" s="188"/>
      <c r="O132" s="74"/>
      <c r="P132" s="74"/>
      <c r="Q132" s="74"/>
      <c r="R132" s="74"/>
      <c r="S132" s="74"/>
      <c r="T132" s="7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6" t="s">
        <v>127</v>
      </c>
      <c r="AU132" s="16" t="s">
        <v>81</v>
      </c>
    </row>
    <row r="133" spans="1:65" s="2" customFormat="1" ht="21.75" customHeight="1">
      <c r="A133" s="35"/>
      <c r="B133" s="169"/>
      <c r="C133" s="170" t="s">
        <v>169</v>
      </c>
      <c r="D133" s="170" t="s">
        <v>120</v>
      </c>
      <c r="E133" s="171" t="s">
        <v>414</v>
      </c>
      <c r="F133" s="172" t="s">
        <v>415</v>
      </c>
      <c r="G133" s="173" t="s">
        <v>401</v>
      </c>
      <c r="H133" s="174">
        <v>1</v>
      </c>
      <c r="I133" s="175"/>
      <c r="J133" s="176">
        <f>ROUND(I133*H133,2)</f>
        <v>0</v>
      </c>
      <c r="K133" s="177"/>
      <c r="L133" s="36"/>
      <c r="M133" s="178" t="s">
        <v>1</v>
      </c>
      <c r="N133" s="179" t="s">
        <v>38</v>
      </c>
      <c r="O133" s="74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2" t="s">
        <v>124</v>
      </c>
      <c r="AT133" s="182" t="s">
        <v>120</v>
      </c>
      <c r="AU133" s="182" t="s">
        <v>81</v>
      </c>
      <c r="AY133" s="16" t="s">
        <v>118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6" t="s">
        <v>81</v>
      </c>
      <c r="BK133" s="183">
        <f>ROUND(I133*H133,2)</f>
        <v>0</v>
      </c>
      <c r="BL133" s="16" t="s">
        <v>124</v>
      </c>
      <c r="BM133" s="182" t="s">
        <v>416</v>
      </c>
    </row>
    <row r="134" spans="1:47" s="2" customFormat="1" ht="12">
      <c r="A134" s="35"/>
      <c r="B134" s="36"/>
      <c r="C134" s="35"/>
      <c r="D134" s="184" t="s">
        <v>126</v>
      </c>
      <c r="E134" s="35"/>
      <c r="F134" s="185" t="s">
        <v>417</v>
      </c>
      <c r="G134" s="35"/>
      <c r="H134" s="35"/>
      <c r="I134" s="186"/>
      <c r="J134" s="35"/>
      <c r="K134" s="35"/>
      <c r="L134" s="36"/>
      <c r="M134" s="187"/>
      <c r="N134" s="188"/>
      <c r="O134" s="74"/>
      <c r="P134" s="74"/>
      <c r="Q134" s="74"/>
      <c r="R134" s="74"/>
      <c r="S134" s="74"/>
      <c r="T134" s="7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6" t="s">
        <v>126</v>
      </c>
      <c r="AU134" s="16" t="s">
        <v>81</v>
      </c>
    </row>
    <row r="135" spans="1:65" s="2" customFormat="1" ht="16.5" customHeight="1">
      <c r="A135" s="35"/>
      <c r="B135" s="169"/>
      <c r="C135" s="170" t="s">
        <v>179</v>
      </c>
      <c r="D135" s="170" t="s">
        <v>120</v>
      </c>
      <c r="E135" s="171" t="s">
        <v>418</v>
      </c>
      <c r="F135" s="172" t="s">
        <v>419</v>
      </c>
      <c r="G135" s="173" t="s">
        <v>391</v>
      </c>
      <c r="H135" s="174">
        <v>1</v>
      </c>
      <c r="I135" s="175"/>
      <c r="J135" s="176">
        <f>ROUND(I135*H135,2)</f>
        <v>0</v>
      </c>
      <c r="K135" s="177"/>
      <c r="L135" s="36"/>
      <c r="M135" s="178" t="s">
        <v>1</v>
      </c>
      <c r="N135" s="179" t="s">
        <v>38</v>
      </c>
      <c r="O135" s="74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2" t="s">
        <v>342</v>
      </c>
      <c r="AT135" s="182" t="s">
        <v>120</v>
      </c>
      <c r="AU135" s="182" t="s">
        <v>81</v>
      </c>
      <c r="AY135" s="16" t="s">
        <v>118</v>
      </c>
      <c r="BE135" s="183">
        <f>IF(N135="základní",J135,0)</f>
        <v>0</v>
      </c>
      <c r="BF135" s="183">
        <f>IF(N135="snížená",J135,0)</f>
        <v>0</v>
      </c>
      <c r="BG135" s="183">
        <f>IF(N135="zákl. přenesená",J135,0)</f>
        <v>0</v>
      </c>
      <c r="BH135" s="183">
        <f>IF(N135="sníž. přenesená",J135,0)</f>
        <v>0</v>
      </c>
      <c r="BI135" s="183">
        <f>IF(N135="nulová",J135,0)</f>
        <v>0</v>
      </c>
      <c r="BJ135" s="16" t="s">
        <v>81</v>
      </c>
      <c r="BK135" s="183">
        <f>ROUND(I135*H135,2)</f>
        <v>0</v>
      </c>
      <c r="BL135" s="16" t="s">
        <v>342</v>
      </c>
      <c r="BM135" s="182" t="s">
        <v>420</v>
      </c>
    </row>
    <row r="136" spans="1:47" s="2" customFormat="1" ht="12">
      <c r="A136" s="35"/>
      <c r="B136" s="36"/>
      <c r="C136" s="35"/>
      <c r="D136" s="184" t="s">
        <v>126</v>
      </c>
      <c r="E136" s="35"/>
      <c r="F136" s="185" t="s">
        <v>421</v>
      </c>
      <c r="G136" s="35"/>
      <c r="H136" s="35"/>
      <c r="I136" s="186"/>
      <c r="J136" s="35"/>
      <c r="K136" s="35"/>
      <c r="L136" s="36"/>
      <c r="M136" s="187"/>
      <c r="N136" s="188"/>
      <c r="O136" s="74"/>
      <c r="P136" s="74"/>
      <c r="Q136" s="74"/>
      <c r="R136" s="74"/>
      <c r="S136" s="74"/>
      <c r="T136" s="7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6" t="s">
        <v>126</v>
      </c>
      <c r="AU136" s="16" t="s">
        <v>81</v>
      </c>
    </row>
    <row r="137" spans="1:47" s="2" customFormat="1" ht="12">
      <c r="A137" s="35"/>
      <c r="B137" s="36"/>
      <c r="C137" s="35"/>
      <c r="D137" s="184" t="s">
        <v>127</v>
      </c>
      <c r="E137" s="35"/>
      <c r="F137" s="189" t="s">
        <v>422</v>
      </c>
      <c r="G137" s="35"/>
      <c r="H137" s="35"/>
      <c r="I137" s="186"/>
      <c r="J137" s="35"/>
      <c r="K137" s="35"/>
      <c r="L137" s="36"/>
      <c r="M137" s="187"/>
      <c r="N137" s="188"/>
      <c r="O137" s="74"/>
      <c r="P137" s="74"/>
      <c r="Q137" s="74"/>
      <c r="R137" s="74"/>
      <c r="S137" s="74"/>
      <c r="T137" s="7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6" t="s">
        <v>127</v>
      </c>
      <c r="AU137" s="16" t="s">
        <v>81</v>
      </c>
    </row>
    <row r="138" spans="1:65" s="2" customFormat="1" ht="16.5" customHeight="1">
      <c r="A138" s="35"/>
      <c r="B138" s="169"/>
      <c r="C138" s="170" t="s">
        <v>186</v>
      </c>
      <c r="D138" s="170" t="s">
        <v>120</v>
      </c>
      <c r="E138" s="171" t="s">
        <v>423</v>
      </c>
      <c r="F138" s="172" t="s">
        <v>424</v>
      </c>
      <c r="G138" s="173" t="s">
        <v>281</v>
      </c>
      <c r="H138" s="174">
        <v>2</v>
      </c>
      <c r="I138" s="175"/>
      <c r="J138" s="176">
        <f>ROUND(I138*H138,2)</f>
        <v>0</v>
      </c>
      <c r="K138" s="177"/>
      <c r="L138" s="36"/>
      <c r="M138" s="178" t="s">
        <v>1</v>
      </c>
      <c r="N138" s="179" t="s">
        <v>38</v>
      </c>
      <c r="O138" s="74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2" t="s">
        <v>342</v>
      </c>
      <c r="AT138" s="182" t="s">
        <v>120</v>
      </c>
      <c r="AU138" s="182" t="s">
        <v>81</v>
      </c>
      <c r="AY138" s="16" t="s">
        <v>118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16" t="s">
        <v>81</v>
      </c>
      <c r="BK138" s="183">
        <f>ROUND(I138*H138,2)</f>
        <v>0</v>
      </c>
      <c r="BL138" s="16" t="s">
        <v>342</v>
      </c>
      <c r="BM138" s="182" t="s">
        <v>425</v>
      </c>
    </row>
    <row r="139" spans="1:47" s="2" customFormat="1" ht="12">
      <c r="A139" s="35"/>
      <c r="B139" s="36"/>
      <c r="C139" s="35"/>
      <c r="D139" s="184" t="s">
        <v>126</v>
      </c>
      <c r="E139" s="35"/>
      <c r="F139" s="185" t="s">
        <v>426</v>
      </c>
      <c r="G139" s="35"/>
      <c r="H139" s="35"/>
      <c r="I139" s="186"/>
      <c r="J139" s="35"/>
      <c r="K139" s="35"/>
      <c r="L139" s="36"/>
      <c r="M139" s="187"/>
      <c r="N139" s="188"/>
      <c r="O139" s="74"/>
      <c r="P139" s="74"/>
      <c r="Q139" s="74"/>
      <c r="R139" s="74"/>
      <c r="S139" s="74"/>
      <c r="T139" s="7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6" t="s">
        <v>126</v>
      </c>
      <c r="AU139" s="16" t="s">
        <v>81</v>
      </c>
    </row>
    <row r="140" spans="1:51" s="13" customFormat="1" ht="12">
      <c r="A140" s="13"/>
      <c r="B140" s="190"/>
      <c r="C140" s="13"/>
      <c r="D140" s="184" t="s">
        <v>129</v>
      </c>
      <c r="E140" s="191" t="s">
        <v>1</v>
      </c>
      <c r="F140" s="192" t="s">
        <v>427</v>
      </c>
      <c r="G140" s="13"/>
      <c r="H140" s="193">
        <v>1</v>
      </c>
      <c r="I140" s="194"/>
      <c r="J140" s="13"/>
      <c r="K140" s="13"/>
      <c r="L140" s="190"/>
      <c r="M140" s="195"/>
      <c r="N140" s="196"/>
      <c r="O140" s="196"/>
      <c r="P140" s="196"/>
      <c r="Q140" s="196"/>
      <c r="R140" s="196"/>
      <c r="S140" s="196"/>
      <c r="T140" s="19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1" t="s">
        <v>129</v>
      </c>
      <c r="AU140" s="191" t="s">
        <v>81</v>
      </c>
      <c r="AV140" s="13" t="s">
        <v>83</v>
      </c>
      <c r="AW140" s="13" t="s">
        <v>30</v>
      </c>
      <c r="AX140" s="13" t="s">
        <v>73</v>
      </c>
      <c r="AY140" s="191" t="s">
        <v>118</v>
      </c>
    </row>
    <row r="141" spans="1:51" s="13" customFormat="1" ht="12">
      <c r="A141" s="13"/>
      <c r="B141" s="190"/>
      <c r="C141" s="13"/>
      <c r="D141" s="184" t="s">
        <v>129</v>
      </c>
      <c r="E141" s="191" t="s">
        <v>1</v>
      </c>
      <c r="F141" s="192" t="s">
        <v>428</v>
      </c>
      <c r="G141" s="13"/>
      <c r="H141" s="193">
        <v>1</v>
      </c>
      <c r="I141" s="194"/>
      <c r="J141" s="13"/>
      <c r="K141" s="13"/>
      <c r="L141" s="190"/>
      <c r="M141" s="195"/>
      <c r="N141" s="196"/>
      <c r="O141" s="196"/>
      <c r="P141" s="196"/>
      <c r="Q141" s="196"/>
      <c r="R141" s="196"/>
      <c r="S141" s="196"/>
      <c r="T141" s="19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1" t="s">
        <v>129</v>
      </c>
      <c r="AU141" s="191" t="s">
        <v>81</v>
      </c>
      <c r="AV141" s="13" t="s">
        <v>83</v>
      </c>
      <c r="AW141" s="13" t="s">
        <v>30</v>
      </c>
      <c r="AX141" s="13" t="s">
        <v>73</v>
      </c>
      <c r="AY141" s="191" t="s">
        <v>118</v>
      </c>
    </row>
    <row r="142" spans="1:65" s="2" customFormat="1" ht="16.5" customHeight="1">
      <c r="A142" s="35"/>
      <c r="B142" s="169"/>
      <c r="C142" s="170" t="s">
        <v>191</v>
      </c>
      <c r="D142" s="170" t="s">
        <v>120</v>
      </c>
      <c r="E142" s="171" t="s">
        <v>429</v>
      </c>
      <c r="F142" s="172" t="s">
        <v>424</v>
      </c>
      <c r="G142" s="173" t="s">
        <v>281</v>
      </c>
      <c r="H142" s="174">
        <v>2</v>
      </c>
      <c r="I142" s="175"/>
      <c r="J142" s="176">
        <f>ROUND(I142*H142,2)</f>
        <v>0</v>
      </c>
      <c r="K142" s="177"/>
      <c r="L142" s="36"/>
      <c r="M142" s="178" t="s">
        <v>1</v>
      </c>
      <c r="N142" s="179" t="s">
        <v>38</v>
      </c>
      <c r="O142" s="74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2" t="s">
        <v>342</v>
      </c>
      <c r="AT142" s="182" t="s">
        <v>120</v>
      </c>
      <c r="AU142" s="182" t="s">
        <v>81</v>
      </c>
      <c r="AY142" s="16" t="s">
        <v>118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6" t="s">
        <v>81</v>
      </c>
      <c r="BK142" s="183">
        <f>ROUND(I142*H142,2)</f>
        <v>0</v>
      </c>
      <c r="BL142" s="16" t="s">
        <v>342</v>
      </c>
      <c r="BM142" s="182" t="s">
        <v>430</v>
      </c>
    </row>
    <row r="143" spans="1:47" s="2" customFormat="1" ht="12">
      <c r="A143" s="35"/>
      <c r="B143" s="36"/>
      <c r="C143" s="35"/>
      <c r="D143" s="184" t="s">
        <v>126</v>
      </c>
      <c r="E143" s="35"/>
      <c r="F143" s="185" t="s">
        <v>431</v>
      </c>
      <c r="G143" s="35"/>
      <c r="H143" s="35"/>
      <c r="I143" s="186"/>
      <c r="J143" s="35"/>
      <c r="K143" s="35"/>
      <c r="L143" s="36"/>
      <c r="M143" s="187"/>
      <c r="N143" s="188"/>
      <c r="O143" s="74"/>
      <c r="P143" s="74"/>
      <c r="Q143" s="74"/>
      <c r="R143" s="74"/>
      <c r="S143" s="74"/>
      <c r="T143" s="7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6" t="s">
        <v>126</v>
      </c>
      <c r="AU143" s="16" t="s">
        <v>81</v>
      </c>
    </row>
    <row r="144" spans="1:51" s="13" customFormat="1" ht="12">
      <c r="A144" s="13"/>
      <c r="B144" s="190"/>
      <c r="C144" s="13"/>
      <c r="D144" s="184" t="s">
        <v>129</v>
      </c>
      <c r="E144" s="191" t="s">
        <v>1</v>
      </c>
      <c r="F144" s="192" t="s">
        <v>432</v>
      </c>
      <c r="G144" s="13"/>
      <c r="H144" s="193">
        <v>2</v>
      </c>
      <c r="I144" s="194"/>
      <c r="J144" s="13"/>
      <c r="K144" s="13"/>
      <c r="L144" s="190"/>
      <c r="M144" s="195"/>
      <c r="N144" s="196"/>
      <c r="O144" s="196"/>
      <c r="P144" s="196"/>
      <c r="Q144" s="196"/>
      <c r="R144" s="196"/>
      <c r="S144" s="196"/>
      <c r="T144" s="19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1" t="s">
        <v>129</v>
      </c>
      <c r="AU144" s="191" t="s">
        <v>81</v>
      </c>
      <c r="AV144" s="13" t="s">
        <v>83</v>
      </c>
      <c r="AW144" s="13" t="s">
        <v>30</v>
      </c>
      <c r="AX144" s="13" t="s">
        <v>73</v>
      </c>
      <c r="AY144" s="191" t="s">
        <v>118</v>
      </c>
    </row>
    <row r="145" spans="1:65" s="2" customFormat="1" ht="21.75" customHeight="1">
      <c r="A145" s="35"/>
      <c r="B145" s="169"/>
      <c r="C145" s="170" t="s">
        <v>197</v>
      </c>
      <c r="D145" s="170" t="s">
        <v>120</v>
      </c>
      <c r="E145" s="171" t="s">
        <v>433</v>
      </c>
      <c r="F145" s="172" t="s">
        <v>434</v>
      </c>
      <c r="G145" s="173" t="s">
        <v>391</v>
      </c>
      <c r="H145" s="174">
        <v>1</v>
      </c>
      <c r="I145" s="175"/>
      <c r="J145" s="176">
        <f>ROUND(I145*H145,2)</f>
        <v>0</v>
      </c>
      <c r="K145" s="177"/>
      <c r="L145" s="36"/>
      <c r="M145" s="178" t="s">
        <v>1</v>
      </c>
      <c r="N145" s="179" t="s">
        <v>38</v>
      </c>
      <c r="O145" s="74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2" t="s">
        <v>342</v>
      </c>
      <c r="AT145" s="182" t="s">
        <v>120</v>
      </c>
      <c r="AU145" s="182" t="s">
        <v>81</v>
      </c>
      <c r="AY145" s="16" t="s">
        <v>118</v>
      </c>
      <c r="BE145" s="183">
        <f>IF(N145="základní",J145,0)</f>
        <v>0</v>
      </c>
      <c r="BF145" s="183">
        <f>IF(N145="snížená",J145,0)</f>
        <v>0</v>
      </c>
      <c r="BG145" s="183">
        <f>IF(N145="zákl. přenesená",J145,0)</f>
        <v>0</v>
      </c>
      <c r="BH145" s="183">
        <f>IF(N145="sníž. přenesená",J145,0)</f>
        <v>0</v>
      </c>
      <c r="BI145" s="183">
        <f>IF(N145="nulová",J145,0)</f>
        <v>0</v>
      </c>
      <c r="BJ145" s="16" t="s">
        <v>81</v>
      </c>
      <c r="BK145" s="183">
        <f>ROUND(I145*H145,2)</f>
        <v>0</v>
      </c>
      <c r="BL145" s="16" t="s">
        <v>342</v>
      </c>
      <c r="BM145" s="182" t="s">
        <v>435</v>
      </c>
    </row>
    <row r="146" spans="1:47" s="2" customFormat="1" ht="12">
      <c r="A146" s="35"/>
      <c r="B146" s="36"/>
      <c r="C146" s="35"/>
      <c r="D146" s="184" t="s">
        <v>126</v>
      </c>
      <c r="E146" s="35"/>
      <c r="F146" s="185" t="s">
        <v>434</v>
      </c>
      <c r="G146" s="35"/>
      <c r="H146" s="35"/>
      <c r="I146" s="186"/>
      <c r="J146" s="35"/>
      <c r="K146" s="35"/>
      <c r="L146" s="36"/>
      <c r="M146" s="187"/>
      <c r="N146" s="188"/>
      <c r="O146" s="74"/>
      <c r="P146" s="74"/>
      <c r="Q146" s="74"/>
      <c r="R146" s="74"/>
      <c r="S146" s="74"/>
      <c r="T146" s="7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6" t="s">
        <v>126</v>
      </c>
      <c r="AU146" s="16" t="s">
        <v>81</v>
      </c>
    </row>
    <row r="147" spans="1:47" s="2" customFormat="1" ht="12">
      <c r="A147" s="35"/>
      <c r="B147" s="36"/>
      <c r="C147" s="35"/>
      <c r="D147" s="184" t="s">
        <v>127</v>
      </c>
      <c r="E147" s="35"/>
      <c r="F147" s="189" t="s">
        <v>436</v>
      </c>
      <c r="G147" s="35"/>
      <c r="H147" s="35"/>
      <c r="I147" s="186"/>
      <c r="J147" s="35"/>
      <c r="K147" s="35"/>
      <c r="L147" s="36"/>
      <c r="M147" s="201"/>
      <c r="N147" s="202"/>
      <c r="O147" s="203"/>
      <c r="P147" s="203"/>
      <c r="Q147" s="203"/>
      <c r="R147" s="203"/>
      <c r="S147" s="203"/>
      <c r="T147" s="204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6" t="s">
        <v>127</v>
      </c>
      <c r="AU147" s="16" t="s">
        <v>81</v>
      </c>
    </row>
    <row r="148" spans="1:31" s="2" customFormat="1" ht="6.95" customHeight="1">
      <c r="A148" s="35"/>
      <c r="B148" s="57"/>
      <c r="C148" s="58"/>
      <c r="D148" s="58"/>
      <c r="E148" s="58"/>
      <c r="F148" s="58"/>
      <c r="G148" s="58"/>
      <c r="H148" s="58"/>
      <c r="I148" s="58"/>
      <c r="J148" s="58"/>
      <c r="K148" s="58"/>
      <c r="L148" s="36"/>
      <c r="M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</sheetData>
  <autoFilter ref="C116:K147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DELL1-PC\DELL1</dc:creator>
  <cp:keywords/>
  <dc:description/>
  <cp:lastModifiedBy>DELL1-PC\DELL1</cp:lastModifiedBy>
  <dcterms:created xsi:type="dcterms:W3CDTF">2021-05-19T12:30:00Z</dcterms:created>
  <dcterms:modified xsi:type="dcterms:W3CDTF">2021-05-19T12:30:03Z</dcterms:modified>
  <cp:category/>
  <cp:version/>
  <cp:contentType/>
  <cp:contentStatus/>
</cp:coreProperties>
</file>