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>
    <definedName name="_xlnm.Print_Area" localSheetId="1">'rozpočet'!$A$4:$F$32</definedName>
  </definedNames>
  <calcPr fullCalcOnLoad="1"/>
</workbook>
</file>

<file path=xl/sharedStrings.xml><?xml version="1.0" encoding="utf-8"?>
<sst xmlns="http://schemas.openxmlformats.org/spreadsheetml/2006/main" count="158" uniqueCount="116">
  <si>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</si>
  <si>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</si>
  <si>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</si>
  <si>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</si>
  <si>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</si>
  <si>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</si>
  <si>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</si>
  <si>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</si>
  <si>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</si>
  <si>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</si>
  <si>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</si>
  <si>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</si>
  <si>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</si>
  <si>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</si>
  <si>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</si>
  <si>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</si>
  <si>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</si>
  <si>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</si>
  <si>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</si>
  <si>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</si>
  <si>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</si>
  <si>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</si>
  <si>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</si>
  <si>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</si>
  <si>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</si>
  <si>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</si>
  <si>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</si>
  <si>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</si>
  <si>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</si>
  <si>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</si>
  <si>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</si>
  <si>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</si>
  <si>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</si>
  <si>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</si>
  <si>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</si>
  <si>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</si>
  <si>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</si>
  <si>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</si>
  <si>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</si>
  <si>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</si>
  <si>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</si>
  <si>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</si>
  <si>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</si>
  <si>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</si>
  <si>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</si>
  <si>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</si>
  <si>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</si>
  <si>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</si>
  <si>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</si>
  <si>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</si>
  <si>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</si>
  <si>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</si>
  <si>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</si>
  <si>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</si>
  <si>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</si>
  <si>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</si>
  <si>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</si>
  <si>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</si>
  <si>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</si>
  <si>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</si>
  <si>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</si>
  <si>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</si>
  <si>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</si>
  <si>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Sanace konstrukčních vrstev tl. 350 mm (dle technické specifikace)</t>
  </si>
  <si>
    <t xml:space="preserve">Zalévání spár dilatační zálivkou za studena </t>
  </si>
  <si>
    <t>ks</t>
  </si>
  <si>
    <t>poznámky</t>
  </si>
  <si>
    <t xml:space="preserve">obsahuje zaříznutí, odtěžení,  odvoz na skládku, skládkovné, zhutnění pláně, geotextilie, ŠD 15cm, KZC 12cm, ACP 22  – 8cm), </t>
  </si>
  <si>
    <t>m3</t>
  </si>
  <si>
    <t>574A44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</si>
  <si>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</si>
  <si>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</si>
  <si>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</si>
  <si>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</si>
  <si>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</si>
  <si>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</si>
  <si>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</si>
  <si>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</si>
  <si>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 xml:space="preserve">vyrovnávka asfalt. bet. ACL 16+ ,   </t>
  </si>
  <si>
    <t>574C06</t>
  </si>
  <si>
    <t>Zpracoval</t>
  </si>
  <si>
    <t xml:space="preserve">Schválil </t>
  </si>
  <si>
    <t>KSÚS Středočeského kraje příspěvková organizace</t>
  </si>
  <si>
    <t>00066001</t>
  </si>
  <si>
    <t>Krajnice - seříznutí s odhozem do příkopu</t>
  </si>
  <si>
    <t>Čištění příkopů strojně - příkopovou frézou</t>
  </si>
  <si>
    <t>Směrové sloupky - zřízení</t>
  </si>
  <si>
    <t>vedoucí PÚ: Jiří Šrankota</t>
  </si>
  <si>
    <t>vedoucí TSÚ: JUDr. Luděk Beneš</t>
  </si>
  <si>
    <t>provozní cestmistr: Vít Bareš</t>
  </si>
  <si>
    <t>správní cestmistr: Miluše Hrejzková</t>
  </si>
  <si>
    <t>Datum :</t>
  </si>
  <si>
    <t>Vít Bareš</t>
  </si>
  <si>
    <t>ROZPOČET</t>
  </si>
  <si>
    <t>Místo (lokalita):</t>
  </si>
  <si>
    <t xml:space="preserve">Stavba:   </t>
  </si>
  <si>
    <t>Objekt:</t>
  </si>
  <si>
    <t xml:space="preserve">DIO  vč. zajištění, zjištění a vytyčení inž. sítí </t>
  </si>
  <si>
    <t>pokládka obrusné vrstvy bude provedena v celé šíři (bez středové spáry)</t>
  </si>
  <si>
    <t>III/1256, 1258, 1259, 12510 Vlašim - Veliš</t>
  </si>
  <si>
    <t xml:space="preserve">III/1256, 1258, 1259, 12510 Vlašim - Veliš </t>
  </si>
  <si>
    <t>6.425 t</t>
  </si>
  <si>
    <r>
      <t>vyrovnávka 5 cm v celé ploše (51395/8=6425/2,3=2793,48=2794</t>
    </r>
    <r>
      <rPr>
        <sz val="8"/>
        <color indexed="10"/>
        <rFont val="Arial"/>
        <family val="2"/>
      </rPr>
      <t>=2800</t>
    </r>
    <r>
      <rPr>
        <sz val="8"/>
        <rFont val="Arial"/>
        <family val="2"/>
      </rPr>
      <t>)</t>
    </r>
  </si>
  <si>
    <r>
      <t>Krajnice 33 cm (8900*2=17800/3=</t>
    </r>
    <r>
      <rPr>
        <sz val="8"/>
        <color indexed="10"/>
        <rFont val="Arial"/>
        <family val="2"/>
      </rPr>
      <t>5933,3</t>
    </r>
    <r>
      <rPr>
        <sz val="8"/>
        <rFont val="Arial"/>
        <family val="2"/>
      </rPr>
      <t>)8900 - mimo Dub</t>
    </r>
  </si>
  <si>
    <r>
      <t>(8900*2=</t>
    </r>
    <r>
      <rPr>
        <sz val="8"/>
        <color indexed="10"/>
        <rFont val="Arial"/>
        <family val="2"/>
      </rPr>
      <t>17800</t>
    </r>
    <r>
      <rPr>
        <sz val="8"/>
        <rFont val="Arial"/>
        <family val="2"/>
      </rPr>
      <t>)</t>
    </r>
  </si>
  <si>
    <r>
      <t>(8900*2=17800/50=</t>
    </r>
    <r>
      <rPr>
        <sz val="8"/>
        <color indexed="10"/>
        <rFont val="Arial"/>
        <family val="2"/>
      </rPr>
      <t>356</t>
    </r>
    <r>
      <rPr>
        <sz val="8"/>
        <rFont val="Arial"/>
        <family val="2"/>
      </rPr>
      <t>)</t>
    </r>
  </si>
  <si>
    <r>
      <t>(9777*2=19554/8=</t>
    </r>
    <r>
      <rPr>
        <sz val="8"/>
        <color indexed="10"/>
        <rFont val="Arial"/>
        <family val="2"/>
      </rPr>
      <t>2444,25</t>
    </r>
    <r>
      <rPr>
        <sz val="8"/>
        <rFont val="Arial"/>
        <family val="2"/>
      </rPr>
      <t>)</t>
    </r>
  </si>
  <si>
    <t>Výšková úprava mříží</t>
  </si>
  <si>
    <t>III/1256, 1258, 1259, 12510 Vlašim - Veliš, Dub, Hradiště, Ostrov</t>
  </si>
  <si>
    <t>spojovací postřik ze sil. emulze do 0,5kg/m2</t>
  </si>
  <si>
    <t>sil. III/1256, 1258, 1259, 12510                    km  III/1256  1,100- 4,306; 5,358-7,976; III/1258  0,000-1,626; III/1259  0,000-0,723; III/12510  0,000-0,765</t>
  </si>
  <si>
    <t>Zdroj položek/cen: www.sfdi.cz (OTSKP 2020)</t>
  </si>
  <si>
    <t>Opravy 2021</t>
  </si>
  <si>
    <t>VDZ BARVOU HLADKÉ - DODÁVKA A POKLÁDKA - vodící proužky  V2 -12,5</t>
  </si>
  <si>
    <t xml:space="preserve">VDZ PLASTEM STRUKTURÁLNÍ NEHLUČNÉ - DOD A POKLÁDKA - vodící proužky  V2 -12,5,  plast, retroreflexní </t>
  </si>
  <si>
    <t>17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</si>
</sst>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5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4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21" xfId="0" applyNumberFormat="1" applyFont="1" applyFill="1" applyBorder="1" applyAlignment="1" applyProtection="1">
      <alignment horizontal="center"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1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4" fontId="9" fillId="0" borderId="20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9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3" fontId="0" fillId="0" borderId="16" xfId="0" applyNumberFormat="1" applyBorder="1" applyAlignment="1" applyProtection="1">
      <alignment vertical="top"/>
      <protection/>
    </xf>
    <xf numFmtId="0" fontId="19" fillId="0" borderId="29" xfId="0" applyFont="1" applyBorder="1" applyAlignment="1" applyProtection="1">
      <alignment horizontal="center" vertical="top"/>
      <protection/>
    </xf>
    <xf numFmtId="2" fontId="19" fillId="0" borderId="16" xfId="0" applyNumberFormat="1" applyFont="1" applyBorder="1" applyAlignment="1" applyProtection="1">
      <alignment horizontal="center" vertical="top"/>
      <protection/>
    </xf>
    <xf numFmtId="3" fontId="19" fillId="0" borderId="16" xfId="0" applyNumberFormat="1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2" fillId="0" borderId="0" xfId="0" applyNumberFormat="1" applyFont="1" applyAlignment="1" applyProtection="1">
      <alignment horizontal="left"/>
      <protection/>
    </xf>
    <xf numFmtId="4" fontId="4" fillId="0" borderId="0" xfId="0" applyNumberFormat="1" applyFont="1" applyAlignment="1" applyProtection="1">
      <alignment horizontal="left" vertical="top" wrapText="1"/>
      <protection/>
    </xf>
    <xf numFmtId="4" fontId="6" fillId="0" borderId="0" xfId="0" applyNumberFormat="1" applyFont="1" applyAlignment="1" applyProtection="1">
      <alignment horizontal="left"/>
      <protection/>
    </xf>
    <xf numFmtId="4" fontId="4" fillId="0" borderId="0" xfId="0" applyNumberFormat="1" applyFont="1" applyAlignment="1" applyProtection="1">
      <alignment horizontal="left"/>
      <protection/>
    </xf>
    <xf numFmtId="4" fontId="0" fillId="0" borderId="0" xfId="0" applyNumberFormat="1" applyAlignment="1">
      <alignment horizontal="left" vertical="top" wrapText="1"/>
    </xf>
    <xf numFmtId="4" fontId="10" fillId="33" borderId="13" xfId="0" applyNumberFormat="1" applyFont="1" applyFill="1" applyBorder="1" applyAlignment="1" applyProtection="1">
      <alignment vertical="top"/>
      <protection/>
    </xf>
    <xf numFmtId="4" fontId="10" fillId="0" borderId="28" xfId="0" applyNumberFormat="1" applyFont="1" applyBorder="1" applyAlignment="1" applyProtection="1">
      <alignment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left" wrapText="1"/>
      <protection/>
    </xf>
    <xf numFmtId="4" fontId="19" fillId="0" borderId="29" xfId="0" applyNumberFormat="1" applyFont="1" applyBorder="1" applyAlignment="1" applyProtection="1">
      <alignment horizontal="center" vertical="top"/>
      <protection/>
    </xf>
    <xf numFmtId="0" fontId="19" fillId="0" borderId="16" xfId="0" applyFont="1" applyBorder="1" applyAlignment="1">
      <alignment vertical="top" wrapText="1"/>
    </xf>
    <xf numFmtId="4" fontId="10" fillId="0" borderId="16" xfId="0" applyNumberFormat="1" applyFont="1" applyFill="1" applyBorder="1" applyAlignment="1" applyProtection="1">
      <alignment vertical="top"/>
      <protection/>
    </xf>
    <xf numFmtId="4" fontId="10" fillId="0" borderId="16" xfId="0" applyNumberFormat="1" applyFont="1" applyFill="1" applyBorder="1" applyAlignment="1" applyProtection="1">
      <alignment vertical="center"/>
      <protection/>
    </xf>
    <xf numFmtId="4" fontId="10" fillId="0" borderId="19" xfId="0" applyNumberFormat="1" applyFont="1" applyFill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4" fontId="10" fillId="0" borderId="30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4" fontId="10" fillId="0" borderId="16" xfId="0" applyNumberFormat="1" applyFont="1" applyBorder="1" applyAlignment="1" applyProtection="1">
      <alignment vertical="center"/>
      <protection/>
    </xf>
    <xf numFmtId="39" fontId="10" fillId="0" borderId="16" xfId="0" applyNumberFormat="1" applyFont="1" applyBorder="1" applyAlignment="1" applyProtection="1">
      <alignment vertical="top"/>
      <protection/>
    </xf>
    <xf numFmtId="0" fontId="0" fillId="0" borderId="0" xfId="0" applyAlignment="1">
      <alignment horizontal="left" vertical="top" shrinkToFit="1"/>
    </xf>
    <xf numFmtId="4" fontId="10" fillId="0" borderId="15" xfId="0" applyNumberFormat="1" applyFont="1" applyFill="1" applyBorder="1" applyAlignment="1" applyProtection="1">
      <alignment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 shrinkToFit="1"/>
      <protection/>
    </xf>
    <xf numFmtId="4" fontId="10" fillId="35" borderId="16" xfId="0" applyNumberFormat="1" applyFont="1" applyFill="1" applyBorder="1" applyAlignment="1" applyProtection="1">
      <alignment vertical="top"/>
      <protection/>
    </xf>
    <xf numFmtId="4" fontId="10" fillId="35" borderId="19" xfId="0" applyNumberFormat="1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31" xfId="0" applyNumberFormat="1" applyFont="1" applyFill="1" applyBorder="1" applyAlignment="1" applyProtection="1">
      <alignment horizontal="center" vertical="center" wrapText="1"/>
      <protection/>
    </xf>
    <xf numFmtId="49" fontId="14" fillId="0" borderId="32" xfId="0" applyNumberFormat="1" applyFont="1" applyFill="1" applyBorder="1" applyAlignment="1" applyProtection="1">
      <alignment horizontal="center" vertical="center" wrapText="1"/>
      <protection/>
    </xf>
    <xf numFmtId="49" fontId="14" fillId="0" borderId="33" xfId="0" applyNumberFormat="1" applyFont="1" applyFill="1" applyBorder="1" applyAlignment="1" applyProtection="1">
      <alignment horizontal="center" vertical="center" wrapText="1"/>
      <protection/>
    </xf>
    <xf numFmtId="49" fontId="14" fillId="0" borderId="34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34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21" fillId="0" borderId="35" xfId="0" applyNumberFormat="1" applyFont="1" applyFill="1" applyBorder="1" applyAlignment="1" applyProtection="1">
      <alignment horizontal="center" vertical="center"/>
      <protection/>
    </xf>
    <xf numFmtId="0" fontId="21" fillId="0" borderId="36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34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35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1" xfId="0" applyNumberFormat="1" applyFont="1" applyFill="1" applyBorder="1" applyAlignment="1" applyProtection="1">
      <alignment horizontal="left" vertical="center"/>
      <protection/>
    </xf>
    <xf numFmtId="0" fontId="23" fillId="0" borderId="11" xfId="0" applyNumberFormat="1" applyFont="1" applyFill="1" applyBorder="1" applyAlignment="1" applyProtection="1">
      <alignment horizontal="left" vertical="center"/>
      <protection/>
    </xf>
    <xf numFmtId="14" fontId="23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49" fontId="18" fillId="34" borderId="16" xfId="0" applyNumberFormat="1" applyFont="1" applyFill="1" applyBorder="1" applyAlignment="1" applyProtection="1">
      <alignment horizontal="left" vertical="center"/>
      <protection/>
    </xf>
    <xf numFmtId="0" fontId="18" fillId="34" borderId="16" xfId="0" applyNumberFormat="1" applyFont="1" applyFill="1" applyBorder="1" applyAlignment="1" applyProtection="1">
      <alignment horizontal="left" vertical="center"/>
      <protection/>
    </xf>
    <xf numFmtId="49" fontId="18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20" fillId="36" borderId="35" xfId="0" applyNumberFormat="1" applyFont="1" applyFill="1" applyBorder="1" applyAlignment="1" applyProtection="1">
      <alignment horizontal="center" vertical="center"/>
      <protection/>
    </xf>
    <xf numFmtId="0" fontId="20" fillId="36" borderId="38" xfId="0" applyNumberFormat="1" applyFont="1" applyFill="1" applyBorder="1" applyAlignment="1" applyProtection="1">
      <alignment horizontal="center" vertical="center"/>
      <protection/>
    </xf>
    <xf numFmtId="0" fontId="20" fillId="36" borderId="36" xfId="0" applyNumberFormat="1" applyFont="1" applyFill="1" applyBorder="1" applyAlignment="1" applyProtection="1">
      <alignment horizontal="center" vertical="center"/>
      <protection/>
    </xf>
    <xf numFmtId="0" fontId="20" fillId="36" borderId="43" xfId="0" applyNumberFormat="1" applyFont="1" applyFill="1" applyBorder="1" applyAlignment="1" applyProtection="1">
      <alignment horizontal="center" vertical="center"/>
      <protection/>
    </xf>
    <xf numFmtId="49" fontId="20" fillId="0" borderId="44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9" xfId="0" applyNumberFormat="1" applyFont="1" applyFill="1" applyBorder="1" applyAlignment="1" applyProtection="1">
      <alignment horizontal="left" vertical="center"/>
      <protection/>
    </xf>
    <xf numFmtId="0" fontId="20" fillId="0" borderId="25" xfId="0" applyNumberFormat="1" applyFont="1" applyFill="1" applyBorder="1" applyAlignment="1" applyProtection="1">
      <alignment horizontal="left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49" fontId="20" fillId="0" borderId="45" xfId="0" applyNumberFormat="1" applyFont="1" applyFill="1" applyBorder="1" applyAlignment="1" applyProtection="1">
      <alignment horizontal="left" vertical="center"/>
      <protection/>
    </xf>
    <xf numFmtId="0" fontId="20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42" xfId="0" applyNumberFormat="1" applyFont="1" applyFill="1" applyBorder="1" applyAlignment="1" applyProtection="1">
      <alignment horizontal="left" vertical="center"/>
      <protection/>
    </xf>
    <xf numFmtId="0" fontId="20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I10" sqref="I10:I11"/>
    </sheetView>
  </sheetViews>
  <sheetFormatPr defaultColWidth="13.33203125" defaultRowHeight="10.5"/>
  <cols>
    <col min="1" max="1" width="13.33203125" style="39" customWidth="1"/>
    <col min="2" max="2" width="11.83203125" style="39" customWidth="1"/>
    <col min="3" max="3" width="25.33203125" style="39" customWidth="1"/>
    <col min="4" max="4" width="11.83203125" style="39" customWidth="1"/>
    <col min="5" max="5" width="16.33203125" style="39" customWidth="1"/>
    <col min="6" max="6" width="26.33203125" style="39" customWidth="1"/>
    <col min="7" max="7" width="13.33203125" style="39" customWidth="1"/>
    <col min="8" max="8" width="13.83203125" style="39" customWidth="1"/>
    <col min="9" max="9" width="26.16015625" style="39" customWidth="1"/>
    <col min="10" max="10" width="13.33203125" style="39" customWidth="1"/>
    <col min="11" max="11" width="13.66015625" style="39" bestFit="1" customWidth="1"/>
    <col min="12" max="16384" width="13.33203125" style="39" customWidth="1"/>
  </cols>
  <sheetData>
    <row r="1" spans="1:9" ht="28.5" customHeight="1" thickBot="1">
      <c r="A1" s="119" t="s">
        <v>17</v>
      </c>
      <c r="B1" s="120"/>
      <c r="C1" s="120"/>
      <c r="D1" s="120"/>
      <c r="E1" s="120"/>
      <c r="F1" s="120"/>
      <c r="G1" s="120"/>
      <c r="H1" s="120"/>
      <c r="I1" s="120"/>
    </row>
    <row r="2" spans="1:10" ht="12.75" customHeight="1">
      <c r="A2" s="121" t="s">
        <v>18</v>
      </c>
      <c r="B2" s="122"/>
      <c r="C2" s="125" t="s">
        <v>99</v>
      </c>
      <c r="D2" s="126"/>
      <c r="E2" s="129" t="s">
        <v>19</v>
      </c>
      <c r="F2" s="125" t="s">
        <v>82</v>
      </c>
      <c r="G2" s="130"/>
      <c r="H2" s="129" t="s">
        <v>20</v>
      </c>
      <c r="I2" s="133" t="s">
        <v>83</v>
      </c>
      <c r="J2" s="40"/>
    </row>
    <row r="3" spans="1:10" ht="12.75">
      <c r="A3" s="123"/>
      <c r="B3" s="124"/>
      <c r="C3" s="127"/>
      <c r="D3" s="128"/>
      <c r="E3" s="124"/>
      <c r="F3" s="131"/>
      <c r="G3" s="132"/>
      <c r="H3" s="124"/>
      <c r="I3" s="134"/>
      <c r="J3" s="40"/>
    </row>
    <row r="4" spans="1:10" ht="12.75">
      <c r="A4" s="135" t="s">
        <v>21</v>
      </c>
      <c r="B4" s="124"/>
      <c r="C4" s="136" t="s">
        <v>112</v>
      </c>
      <c r="D4" s="137"/>
      <c r="E4" s="140" t="s">
        <v>22</v>
      </c>
      <c r="F4" s="140"/>
      <c r="G4" s="124"/>
      <c r="H4" s="140" t="s">
        <v>20</v>
      </c>
      <c r="I4" s="141"/>
      <c r="J4" s="40"/>
    </row>
    <row r="5" spans="1:10" ht="12.75">
      <c r="A5" s="123"/>
      <c r="B5" s="124"/>
      <c r="C5" s="138"/>
      <c r="D5" s="139"/>
      <c r="E5" s="124"/>
      <c r="F5" s="124"/>
      <c r="G5" s="124"/>
      <c r="H5" s="124"/>
      <c r="I5" s="134"/>
      <c r="J5" s="40"/>
    </row>
    <row r="6" spans="1:10" ht="12.75" customHeight="1">
      <c r="A6" s="135" t="s">
        <v>23</v>
      </c>
      <c r="B6" s="124"/>
      <c r="C6" s="142" t="s">
        <v>99</v>
      </c>
      <c r="D6" s="143"/>
      <c r="E6" s="140" t="s">
        <v>24</v>
      </c>
      <c r="F6" s="140"/>
      <c r="G6" s="124"/>
      <c r="H6" s="140" t="s">
        <v>20</v>
      </c>
      <c r="I6" s="141"/>
      <c r="J6" s="40"/>
    </row>
    <row r="7" spans="1:10" ht="12.75">
      <c r="A7" s="123"/>
      <c r="B7" s="124"/>
      <c r="C7" s="144"/>
      <c r="D7" s="145"/>
      <c r="E7" s="124"/>
      <c r="F7" s="124"/>
      <c r="G7" s="124"/>
      <c r="H7" s="124"/>
      <c r="I7" s="134"/>
      <c r="J7" s="40"/>
    </row>
    <row r="8" spans="1:10" ht="12.75">
      <c r="A8" s="135" t="s">
        <v>25</v>
      </c>
      <c r="B8" s="124"/>
      <c r="C8" s="146"/>
      <c r="D8" s="124"/>
      <c r="E8" s="140" t="s">
        <v>26</v>
      </c>
      <c r="F8" s="124"/>
      <c r="G8" s="124"/>
      <c r="H8" s="140" t="s">
        <v>27</v>
      </c>
      <c r="I8" s="147" t="s">
        <v>115</v>
      </c>
      <c r="J8" s="40"/>
    </row>
    <row r="9" spans="1:10" ht="12.75">
      <c r="A9" s="123"/>
      <c r="B9" s="124"/>
      <c r="C9" s="124"/>
      <c r="D9" s="124"/>
      <c r="E9" s="124"/>
      <c r="F9" s="124"/>
      <c r="G9" s="124"/>
      <c r="H9" s="124"/>
      <c r="I9" s="148"/>
      <c r="J9" s="40"/>
    </row>
    <row r="10" spans="1:10" ht="12.75">
      <c r="A10" s="135" t="s">
        <v>28</v>
      </c>
      <c r="B10" s="124"/>
      <c r="C10" s="140"/>
      <c r="D10" s="124"/>
      <c r="E10" s="140" t="s">
        <v>29</v>
      </c>
      <c r="F10" s="140" t="s">
        <v>92</v>
      </c>
      <c r="G10" s="124"/>
      <c r="H10" s="140" t="s">
        <v>30</v>
      </c>
      <c r="I10" s="149">
        <v>44250</v>
      </c>
      <c r="J10" s="40"/>
    </row>
    <row r="11" spans="1:10" ht="12.75">
      <c r="A11" s="123"/>
      <c r="B11" s="124"/>
      <c r="C11" s="124"/>
      <c r="D11" s="124"/>
      <c r="E11" s="124"/>
      <c r="F11" s="124"/>
      <c r="G11" s="124"/>
      <c r="H11" s="124"/>
      <c r="I11" s="148"/>
      <c r="J11" s="40"/>
    </row>
    <row r="12" spans="1:9" ht="23.25" customHeight="1" thickBot="1">
      <c r="A12" s="150" t="s">
        <v>31</v>
      </c>
      <c r="B12" s="151"/>
      <c r="C12" s="151"/>
      <c r="D12" s="151"/>
      <c r="E12" s="151"/>
      <c r="F12" s="151"/>
      <c r="G12" s="151"/>
      <c r="H12" s="151"/>
      <c r="I12" s="152"/>
    </row>
    <row r="13" spans="1:10" ht="26.25" customHeight="1">
      <c r="A13" s="41" t="s">
        <v>32</v>
      </c>
      <c r="B13" s="153" t="s">
        <v>33</v>
      </c>
      <c r="C13" s="154"/>
      <c r="D13" s="42" t="s">
        <v>34</v>
      </c>
      <c r="E13" s="153" t="s">
        <v>35</v>
      </c>
      <c r="F13" s="154"/>
      <c r="G13" s="42" t="s">
        <v>36</v>
      </c>
      <c r="H13" s="153" t="s">
        <v>37</v>
      </c>
      <c r="I13" s="155"/>
      <c r="J13" s="40"/>
    </row>
    <row r="14" spans="1:10" ht="15" customHeight="1">
      <c r="A14" s="43" t="s">
        <v>38</v>
      </c>
      <c r="B14" s="44" t="s">
        <v>39</v>
      </c>
      <c r="C14" s="45">
        <f>SUM(rozpočet!F29)</f>
        <v>0</v>
      </c>
      <c r="D14" s="156" t="s">
        <v>40</v>
      </c>
      <c r="E14" s="157"/>
      <c r="F14" s="45">
        <v>0</v>
      </c>
      <c r="G14" s="156" t="s">
        <v>41</v>
      </c>
      <c r="H14" s="157"/>
      <c r="I14" s="46">
        <v>0</v>
      </c>
      <c r="J14" s="40"/>
    </row>
    <row r="15" spans="1:11" ht="15" customHeight="1">
      <c r="A15" s="43"/>
      <c r="B15" s="44" t="s">
        <v>42</v>
      </c>
      <c r="C15" s="45">
        <v>0</v>
      </c>
      <c r="D15" s="156" t="s">
        <v>43</v>
      </c>
      <c r="E15" s="157"/>
      <c r="F15" s="45">
        <v>0</v>
      </c>
      <c r="G15" s="156" t="s">
        <v>44</v>
      </c>
      <c r="H15" s="157"/>
      <c r="I15" s="46">
        <v>0</v>
      </c>
      <c r="J15" s="40"/>
      <c r="K15" s="47"/>
    </row>
    <row r="16" spans="1:10" ht="15" customHeight="1">
      <c r="A16" s="43" t="s">
        <v>45</v>
      </c>
      <c r="B16" s="44" t="s">
        <v>39</v>
      </c>
      <c r="C16" s="45">
        <v>0</v>
      </c>
      <c r="D16" s="156" t="s">
        <v>46</v>
      </c>
      <c r="E16" s="157"/>
      <c r="F16" s="45">
        <v>0</v>
      </c>
      <c r="G16" s="156" t="s">
        <v>47</v>
      </c>
      <c r="H16" s="157"/>
      <c r="I16" s="46">
        <v>0</v>
      </c>
      <c r="J16" s="40"/>
    </row>
    <row r="17" spans="1:10" ht="15" customHeight="1">
      <c r="A17" s="43"/>
      <c r="B17" s="44" t="s">
        <v>42</v>
      </c>
      <c r="C17" s="45">
        <v>0</v>
      </c>
      <c r="D17" s="156"/>
      <c r="E17" s="157"/>
      <c r="F17" s="48"/>
      <c r="G17" s="156" t="s">
        <v>48</v>
      </c>
      <c r="H17" s="157"/>
      <c r="I17" s="46">
        <v>0</v>
      </c>
      <c r="J17" s="40"/>
    </row>
    <row r="18" spans="1:10" ht="15" customHeight="1">
      <c r="A18" s="43" t="s">
        <v>49</v>
      </c>
      <c r="B18" s="44" t="s">
        <v>39</v>
      </c>
      <c r="C18" s="45">
        <v>0</v>
      </c>
      <c r="D18" s="156"/>
      <c r="E18" s="157"/>
      <c r="F18" s="48"/>
      <c r="G18" s="156" t="s">
        <v>50</v>
      </c>
      <c r="H18" s="157"/>
      <c r="I18" s="46">
        <v>0</v>
      </c>
      <c r="J18" s="40"/>
    </row>
    <row r="19" spans="1:10" ht="15" customHeight="1">
      <c r="A19" s="43"/>
      <c r="B19" s="44" t="s">
        <v>42</v>
      </c>
      <c r="C19" s="45">
        <v>0</v>
      </c>
      <c r="D19" s="156"/>
      <c r="E19" s="157"/>
      <c r="F19" s="48"/>
      <c r="G19" s="156" t="s">
        <v>51</v>
      </c>
      <c r="H19" s="157"/>
      <c r="I19" s="46">
        <v>0</v>
      </c>
      <c r="J19" s="40"/>
    </row>
    <row r="20" spans="1:10" ht="15" customHeight="1">
      <c r="A20" s="158" t="s">
        <v>52</v>
      </c>
      <c r="B20" s="159"/>
      <c r="C20" s="45">
        <v>0</v>
      </c>
      <c r="D20" s="156"/>
      <c r="E20" s="157"/>
      <c r="F20" s="48"/>
      <c r="G20" s="156"/>
      <c r="H20" s="157"/>
      <c r="I20" s="49"/>
      <c r="J20" s="40"/>
    </row>
    <row r="21" spans="1:10" ht="15" customHeight="1">
      <c r="A21" s="158" t="s">
        <v>53</v>
      </c>
      <c r="B21" s="159"/>
      <c r="C21" s="45">
        <v>0</v>
      </c>
      <c r="D21" s="156"/>
      <c r="E21" s="157"/>
      <c r="F21" s="48"/>
      <c r="G21" s="156"/>
      <c r="H21" s="157"/>
      <c r="I21" s="49"/>
      <c r="J21" s="40"/>
    </row>
    <row r="22" spans="1:10" ht="16.5" customHeight="1">
      <c r="A22" s="158" t="s">
        <v>54</v>
      </c>
      <c r="B22" s="159"/>
      <c r="C22" s="45">
        <f>SUM(C14:C21)</f>
        <v>0</v>
      </c>
      <c r="D22" s="162" t="s">
        <v>55</v>
      </c>
      <c r="E22" s="159"/>
      <c r="F22" s="45">
        <f>SUM(F14:F21)</f>
        <v>0</v>
      </c>
      <c r="G22" s="162" t="s">
        <v>56</v>
      </c>
      <c r="H22" s="159"/>
      <c r="I22" s="46">
        <f>SUM(I14:I21)</f>
        <v>0</v>
      </c>
      <c r="J22" s="40"/>
    </row>
    <row r="23" spans="1:9" ht="12.75">
      <c r="A23" s="50"/>
      <c r="B23" s="51"/>
      <c r="C23" s="51"/>
      <c r="D23" s="51"/>
      <c r="E23" s="51"/>
      <c r="F23" s="51"/>
      <c r="G23" s="51"/>
      <c r="H23" s="51"/>
      <c r="I23" s="52"/>
    </row>
    <row r="24" spans="1:9" ht="15" customHeight="1">
      <c r="A24" s="180" t="s">
        <v>57</v>
      </c>
      <c r="B24" s="161"/>
      <c r="C24" s="53">
        <v>0</v>
      </c>
      <c r="D24" s="40"/>
      <c r="E24" s="40"/>
      <c r="F24" s="40"/>
      <c r="G24" s="40"/>
      <c r="H24" s="40"/>
      <c r="I24" s="54"/>
    </row>
    <row r="25" spans="1:10" ht="15" customHeight="1">
      <c r="A25" s="180" t="s">
        <v>58</v>
      </c>
      <c r="B25" s="161"/>
      <c r="C25" s="53">
        <v>0</v>
      </c>
      <c r="D25" s="160" t="s">
        <v>59</v>
      </c>
      <c r="E25" s="161"/>
      <c r="F25" s="53">
        <f>ROUND(C25*(14/100),2)</f>
        <v>0</v>
      </c>
      <c r="G25" s="160" t="s">
        <v>13</v>
      </c>
      <c r="H25" s="161"/>
      <c r="I25" s="55">
        <f>SUM(C24:C26)</f>
        <v>0</v>
      </c>
      <c r="J25" s="40"/>
    </row>
    <row r="26" spans="1:10" ht="15" customHeight="1">
      <c r="A26" s="180" t="s">
        <v>60</v>
      </c>
      <c r="B26" s="161"/>
      <c r="C26" s="53">
        <f>C22+F22*I22</f>
        <v>0</v>
      </c>
      <c r="D26" s="160" t="s">
        <v>5</v>
      </c>
      <c r="E26" s="161"/>
      <c r="F26" s="53">
        <f>ROUND(C26*(21/100),2)</f>
        <v>0</v>
      </c>
      <c r="G26" s="160" t="s">
        <v>61</v>
      </c>
      <c r="H26" s="161"/>
      <c r="I26" s="55">
        <f>SUM(F25:F26)+I25</f>
        <v>0</v>
      </c>
      <c r="J26" s="40"/>
    </row>
    <row r="27" spans="1:9" ht="12.75">
      <c r="A27" s="56"/>
      <c r="B27" s="40"/>
      <c r="C27" s="40"/>
      <c r="D27" s="40"/>
      <c r="E27" s="40"/>
      <c r="F27" s="40"/>
      <c r="G27" s="40"/>
      <c r="H27" s="40"/>
      <c r="I27" s="54"/>
    </row>
    <row r="28" spans="1:10" ht="14.25" customHeight="1">
      <c r="A28" s="163"/>
      <c r="B28" s="164"/>
      <c r="C28" s="165"/>
      <c r="D28" s="172" t="s">
        <v>81</v>
      </c>
      <c r="E28" s="173"/>
      <c r="F28" s="174"/>
      <c r="G28" s="172" t="s">
        <v>80</v>
      </c>
      <c r="H28" s="173"/>
      <c r="I28" s="175"/>
      <c r="J28" s="40"/>
    </row>
    <row r="29" spans="1:10" ht="14.25" customHeight="1">
      <c r="A29" s="166"/>
      <c r="B29" s="167"/>
      <c r="C29" s="168"/>
      <c r="D29" s="176" t="s">
        <v>87</v>
      </c>
      <c r="E29" s="177"/>
      <c r="F29" s="178"/>
      <c r="G29" s="176" t="s">
        <v>89</v>
      </c>
      <c r="H29" s="177"/>
      <c r="I29" s="179"/>
      <c r="J29" s="40"/>
    </row>
    <row r="30" spans="1:10" ht="14.25" customHeight="1">
      <c r="A30" s="166"/>
      <c r="B30" s="167"/>
      <c r="C30" s="168"/>
      <c r="D30" s="176" t="s">
        <v>88</v>
      </c>
      <c r="E30" s="177"/>
      <c r="F30" s="178"/>
      <c r="G30" s="176" t="s">
        <v>90</v>
      </c>
      <c r="H30" s="177"/>
      <c r="I30" s="179"/>
      <c r="J30" s="40"/>
    </row>
    <row r="31" spans="1:10" ht="14.25" customHeight="1">
      <c r="A31" s="166"/>
      <c r="B31" s="167"/>
      <c r="C31" s="168"/>
      <c r="D31" s="176"/>
      <c r="E31" s="177"/>
      <c r="F31" s="178"/>
      <c r="G31" s="176"/>
      <c r="H31" s="177"/>
      <c r="I31" s="179"/>
      <c r="J31" s="40"/>
    </row>
    <row r="32" spans="1:10" ht="14.25" customHeight="1" thickBot="1">
      <c r="A32" s="169"/>
      <c r="B32" s="170"/>
      <c r="C32" s="171"/>
      <c r="D32" s="181" t="s">
        <v>62</v>
      </c>
      <c r="E32" s="182"/>
      <c r="F32" s="183"/>
      <c r="G32" s="181" t="s">
        <v>62</v>
      </c>
      <c r="H32" s="182"/>
      <c r="I32" s="184"/>
      <c r="J32" s="4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="80" zoomScaleNormal="80" zoomScalePageLayoutView="0" workbookViewId="0" topLeftCell="A1">
      <selection activeCell="G43" sqref="G4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92" customWidth="1"/>
    <col min="5" max="5" width="17.16015625" style="4" customWidth="1"/>
    <col min="6" max="6" width="20.66015625" style="5" customWidth="1"/>
    <col min="7" max="7" width="14.33203125" style="73" customWidth="1"/>
    <col min="8" max="8" width="10.5" style="74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85" t="s">
        <v>93</v>
      </c>
      <c r="B1" s="185"/>
      <c r="C1" s="185"/>
      <c r="D1" s="185"/>
      <c r="E1" s="185"/>
      <c r="F1" s="185"/>
      <c r="H1" s="68"/>
    </row>
    <row r="2" spans="1:8" s="6" customFormat="1" ht="12.75" customHeight="1">
      <c r="A2" s="20" t="s">
        <v>95</v>
      </c>
      <c r="B2" s="7" t="s">
        <v>100</v>
      </c>
      <c r="C2" s="21" t="s">
        <v>4</v>
      </c>
      <c r="D2" s="88"/>
      <c r="E2" s="7"/>
      <c r="F2" s="7"/>
      <c r="G2" s="69"/>
      <c r="H2" s="68"/>
    </row>
    <row r="3" spans="1:8" s="6" customFormat="1" ht="12.75" customHeight="1">
      <c r="A3" s="20" t="s">
        <v>96</v>
      </c>
      <c r="B3" s="7" t="s">
        <v>110</v>
      </c>
      <c r="C3" s="7"/>
      <c r="D3" s="88"/>
      <c r="E3" s="14"/>
      <c r="F3" s="7"/>
      <c r="G3" s="69"/>
      <c r="H3" s="68"/>
    </row>
    <row r="4" spans="1:8" s="6" customFormat="1" ht="13.5" customHeight="1">
      <c r="A4" s="8" t="s">
        <v>94</v>
      </c>
      <c r="B4" s="7" t="s">
        <v>108</v>
      </c>
      <c r="C4" s="8"/>
      <c r="D4" s="88"/>
      <c r="E4" s="7"/>
      <c r="F4" s="7"/>
      <c r="G4" s="69"/>
      <c r="H4" s="68"/>
    </row>
    <row r="5" spans="1:8" s="6" customFormat="1" ht="1.5" customHeight="1">
      <c r="A5" s="9"/>
      <c r="B5" s="10"/>
      <c r="C5" s="11"/>
      <c r="D5" s="89"/>
      <c r="E5" s="12"/>
      <c r="F5" s="13"/>
      <c r="G5" s="70"/>
      <c r="H5" s="68"/>
    </row>
    <row r="6" spans="1:8" s="6" customFormat="1" ht="20.25" customHeight="1">
      <c r="A6" s="14" t="s">
        <v>15</v>
      </c>
      <c r="B6" s="14"/>
      <c r="C6" s="18"/>
      <c r="D6" s="90"/>
      <c r="E6" s="14"/>
      <c r="F6" s="14"/>
      <c r="G6" s="71"/>
      <c r="H6" s="68"/>
    </row>
    <row r="7" spans="1:8" s="6" customFormat="1" ht="12.75" customHeight="1">
      <c r="A7" s="14" t="s">
        <v>1</v>
      </c>
      <c r="B7" s="14"/>
      <c r="C7" s="18" t="s">
        <v>29</v>
      </c>
      <c r="D7" s="90" t="s">
        <v>92</v>
      </c>
      <c r="E7" s="14"/>
      <c r="F7" s="66" t="s">
        <v>4</v>
      </c>
      <c r="G7" s="71"/>
      <c r="H7" s="68"/>
    </row>
    <row r="8" spans="1:8" s="6" customFormat="1" ht="12.75" customHeight="1">
      <c r="A8" s="14"/>
      <c r="B8" s="15"/>
      <c r="C8" s="19" t="s">
        <v>91</v>
      </c>
      <c r="D8" s="97">
        <v>44250</v>
      </c>
      <c r="E8" s="16" t="s">
        <v>4</v>
      </c>
      <c r="F8" s="67" t="s">
        <v>4</v>
      </c>
      <c r="G8" s="71"/>
      <c r="H8" s="68"/>
    </row>
    <row r="9" spans="1:8" s="6" customFormat="1" ht="6.75" customHeight="1">
      <c r="A9" s="17"/>
      <c r="B9" s="17"/>
      <c r="C9" s="17"/>
      <c r="D9" s="91"/>
      <c r="E9" s="17" t="s">
        <v>4</v>
      </c>
      <c r="F9" s="17"/>
      <c r="G9" s="72"/>
      <c r="H9" s="68"/>
    </row>
    <row r="10" ht="24" customHeight="1" thickBot="1"/>
    <row r="11" spans="1:10" s="22" customFormat="1" ht="21.75" thickBot="1">
      <c r="A11" s="25" t="s">
        <v>6</v>
      </c>
      <c r="B11" s="26" t="s">
        <v>7</v>
      </c>
      <c r="C11" s="27" t="s">
        <v>0</v>
      </c>
      <c r="D11" s="93" t="s">
        <v>8</v>
      </c>
      <c r="E11" s="26" t="s">
        <v>9</v>
      </c>
      <c r="F11" s="28" t="s">
        <v>10</v>
      </c>
      <c r="G11" s="75" t="s">
        <v>76</v>
      </c>
      <c r="H11" s="76" t="s">
        <v>77</v>
      </c>
      <c r="I11" s="59"/>
      <c r="J11" s="59" t="s">
        <v>66</v>
      </c>
    </row>
    <row r="12" spans="1:10" s="22" customFormat="1" ht="15">
      <c r="A12" s="110" t="s">
        <v>11</v>
      </c>
      <c r="B12" s="106" t="s">
        <v>97</v>
      </c>
      <c r="C12" s="29" t="s">
        <v>12</v>
      </c>
      <c r="D12" s="114">
        <v>1</v>
      </c>
      <c r="E12" s="115">
        <v>0</v>
      </c>
      <c r="F12" s="23">
        <f aca="true" t="shared" si="0" ref="F12:F28">E12*D12</f>
        <v>0</v>
      </c>
      <c r="G12" s="77"/>
      <c r="H12" s="78"/>
      <c r="I12" s="79"/>
      <c r="J12" s="59"/>
    </row>
    <row r="13" spans="1:10" s="22" customFormat="1" ht="15">
      <c r="A13" s="107">
        <v>113728</v>
      </c>
      <c r="B13" s="30" t="s">
        <v>75</v>
      </c>
      <c r="C13" s="31" t="s">
        <v>68</v>
      </c>
      <c r="D13" s="100">
        <v>80</v>
      </c>
      <c r="E13" s="95">
        <v>0</v>
      </c>
      <c r="F13" s="24">
        <f t="shared" si="0"/>
        <v>0</v>
      </c>
      <c r="G13" s="80" t="s">
        <v>4</v>
      </c>
      <c r="H13" s="81" t="s">
        <v>4</v>
      </c>
      <c r="I13" s="82"/>
      <c r="J13" s="60"/>
    </row>
    <row r="14" spans="1:10" s="22" customFormat="1" ht="15">
      <c r="A14" s="107">
        <v>919111</v>
      </c>
      <c r="B14" s="30" t="s">
        <v>74</v>
      </c>
      <c r="C14" s="31" t="s">
        <v>16</v>
      </c>
      <c r="D14" s="100">
        <v>80</v>
      </c>
      <c r="E14" s="95">
        <v>0</v>
      </c>
      <c r="F14" s="24">
        <f t="shared" si="0"/>
        <v>0</v>
      </c>
      <c r="G14" s="80"/>
      <c r="H14" s="83"/>
      <c r="I14" s="82"/>
      <c r="J14" s="60" t="s">
        <v>4</v>
      </c>
    </row>
    <row r="15" spans="1:10" s="22" customFormat="1" ht="15">
      <c r="A15" s="107">
        <v>93818</v>
      </c>
      <c r="B15" s="30" t="s">
        <v>73</v>
      </c>
      <c r="C15" s="31" t="s">
        <v>2</v>
      </c>
      <c r="D15" s="100">
        <v>51395</v>
      </c>
      <c r="E15" s="95">
        <v>0</v>
      </c>
      <c r="F15" s="24">
        <f t="shared" si="0"/>
        <v>0</v>
      </c>
      <c r="G15" s="80"/>
      <c r="H15" s="83"/>
      <c r="I15" s="82"/>
      <c r="J15" s="60" t="s">
        <v>4</v>
      </c>
    </row>
    <row r="16" spans="1:10" s="22" customFormat="1" ht="15">
      <c r="A16" s="107" t="s">
        <v>79</v>
      </c>
      <c r="B16" s="30" t="s">
        <v>78</v>
      </c>
      <c r="C16" s="31" t="s">
        <v>68</v>
      </c>
      <c r="D16" s="100">
        <v>3200</v>
      </c>
      <c r="E16" s="95">
        <v>0</v>
      </c>
      <c r="F16" s="24">
        <f t="shared" si="0"/>
        <v>0</v>
      </c>
      <c r="G16" s="98" t="s">
        <v>101</v>
      </c>
      <c r="H16" s="83"/>
      <c r="I16" s="82"/>
      <c r="J16" s="60" t="s">
        <v>102</v>
      </c>
    </row>
    <row r="17" spans="1:10" s="22" customFormat="1" ht="15">
      <c r="A17" s="107">
        <v>572213</v>
      </c>
      <c r="B17" s="30" t="s">
        <v>109</v>
      </c>
      <c r="C17" s="31" t="s">
        <v>2</v>
      </c>
      <c r="D17" s="100">
        <v>102790</v>
      </c>
      <c r="E17" s="95">
        <v>0</v>
      </c>
      <c r="F17" s="24">
        <f t="shared" si="0"/>
        <v>0</v>
      </c>
      <c r="G17" s="80"/>
      <c r="H17" s="83"/>
      <c r="I17" s="82"/>
      <c r="J17" s="60"/>
    </row>
    <row r="18" spans="1:10" s="58" customFormat="1" ht="15">
      <c r="A18" s="108" t="s">
        <v>69</v>
      </c>
      <c r="B18" s="105" t="s">
        <v>71</v>
      </c>
      <c r="C18" s="31" t="s">
        <v>2</v>
      </c>
      <c r="D18" s="101">
        <v>51395</v>
      </c>
      <c r="E18" s="111">
        <v>0</v>
      </c>
      <c r="F18" s="57">
        <f t="shared" si="0"/>
        <v>0</v>
      </c>
      <c r="G18" s="80"/>
      <c r="H18" s="83"/>
      <c r="I18" s="82"/>
      <c r="J18" s="60" t="s">
        <v>98</v>
      </c>
    </row>
    <row r="19" spans="1:10" s="22" customFormat="1" ht="21" customHeight="1">
      <c r="A19" s="107" t="s">
        <v>11</v>
      </c>
      <c r="B19" s="105" t="s">
        <v>63</v>
      </c>
      <c r="C19" s="31" t="s">
        <v>2</v>
      </c>
      <c r="D19" s="101">
        <v>2000</v>
      </c>
      <c r="E19" s="111">
        <v>0</v>
      </c>
      <c r="F19" s="57">
        <f t="shared" si="0"/>
        <v>0</v>
      </c>
      <c r="G19" s="80"/>
      <c r="H19" s="83"/>
      <c r="I19" s="82"/>
      <c r="J19" s="99" t="s">
        <v>67</v>
      </c>
    </row>
    <row r="20" spans="1:10" s="22" customFormat="1" ht="15">
      <c r="A20" s="107">
        <v>113761</v>
      </c>
      <c r="B20" s="30" t="s">
        <v>72</v>
      </c>
      <c r="C20" s="31" t="s">
        <v>3</v>
      </c>
      <c r="D20" s="100">
        <v>80</v>
      </c>
      <c r="E20" s="95">
        <v>0</v>
      </c>
      <c r="F20" s="24">
        <f t="shared" si="0"/>
        <v>0</v>
      </c>
      <c r="G20" s="80"/>
      <c r="H20" s="83"/>
      <c r="I20" s="82"/>
      <c r="J20" s="60" t="s">
        <v>4</v>
      </c>
    </row>
    <row r="21" spans="1:10" s="22" customFormat="1" ht="15">
      <c r="A21" s="107">
        <v>931312</v>
      </c>
      <c r="B21" s="30" t="s">
        <v>64</v>
      </c>
      <c r="C21" s="31" t="s">
        <v>3</v>
      </c>
      <c r="D21" s="100">
        <v>80</v>
      </c>
      <c r="E21" s="95">
        <v>0</v>
      </c>
      <c r="F21" s="24">
        <f t="shared" si="0"/>
        <v>0</v>
      </c>
      <c r="G21" s="80"/>
      <c r="H21" s="83"/>
      <c r="I21" s="82"/>
      <c r="J21" s="60" t="s">
        <v>4</v>
      </c>
    </row>
    <row r="22" spans="1:10" s="22" customFormat="1" ht="15">
      <c r="A22" s="107">
        <v>56962</v>
      </c>
      <c r="B22" s="30" t="s">
        <v>70</v>
      </c>
      <c r="C22" s="31" t="s">
        <v>2</v>
      </c>
      <c r="D22" s="100">
        <v>5934</v>
      </c>
      <c r="E22" s="112">
        <v>0</v>
      </c>
      <c r="F22" s="24">
        <f t="shared" si="0"/>
        <v>0</v>
      </c>
      <c r="G22" s="80"/>
      <c r="H22" s="83"/>
      <c r="I22" s="82"/>
      <c r="J22" s="60" t="s">
        <v>103</v>
      </c>
    </row>
    <row r="23" spans="1:10" s="22" customFormat="1" ht="15">
      <c r="A23" s="107" t="s">
        <v>11</v>
      </c>
      <c r="B23" s="30" t="s">
        <v>84</v>
      </c>
      <c r="C23" s="31" t="s">
        <v>2</v>
      </c>
      <c r="D23" s="100">
        <v>5934</v>
      </c>
      <c r="E23" s="112">
        <v>0</v>
      </c>
      <c r="F23" s="24">
        <f t="shared" si="0"/>
        <v>0</v>
      </c>
      <c r="G23" s="80"/>
      <c r="H23" s="83"/>
      <c r="I23" s="82"/>
      <c r="J23" s="60" t="s">
        <v>103</v>
      </c>
    </row>
    <row r="24" spans="1:10" s="22" customFormat="1" ht="15">
      <c r="A24" s="107" t="s">
        <v>11</v>
      </c>
      <c r="B24" s="30" t="s">
        <v>85</v>
      </c>
      <c r="C24" s="31" t="s">
        <v>16</v>
      </c>
      <c r="D24" s="100">
        <v>17800</v>
      </c>
      <c r="E24" s="112">
        <v>0</v>
      </c>
      <c r="F24" s="24">
        <f t="shared" si="0"/>
        <v>0</v>
      </c>
      <c r="G24" s="80"/>
      <c r="H24" s="83"/>
      <c r="I24" s="82"/>
      <c r="J24" s="60" t="s">
        <v>104</v>
      </c>
    </row>
    <row r="25" spans="1:10" s="22" customFormat="1" ht="15">
      <c r="A25" s="107" t="s">
        <v>11</v>
      </c>
      <c r="B25" s="30" t="s">
        <v>86</v>
      </c>
      <c r="C25" s="31" t="s">
        <v>65</v>
      </c>
      <c r="D25" s="100">
        <v>356</v>
      </c>
      <c r="E25" s="112">
        <v>0</v>
      </c>
      <c r="F25" s="24">
        <f>E25*D25</f>
        <v>0</v>
      </c>
      <c r="G25" s="80"/>
      <c r="H25" s="83"/>
      <c r="I25" s="82"/>
      <c r="J25" s="60" t="s">
        <v>105</v>
      </c>
    </row>
    <row r="26" spans="1:10" s="22" customFormat="1" ht="15">
      <c r="A26" s="107">
        <v>915111</v>
      </c>
      <c r="B26" s="116" t="s">
        <v>113</v>
      </c>
      <c r="C26" s="31" t="s">
        <v>2</v>
      </c>
      <c r="D26" s="100">
        <v>2445</v>
      </c>
      <c r="E26" s="112">
        <v>0</v>
      </c>
      <c r="F26" s="24">
        <f t="shared" si="0"/>
        <v>0</v>
      </c>
      <c r="G26" s="80"/>
      <c r="H26" s="83"/>
      <c r="I26" s="82"/>
      <c r="J26" s="60" t="s">
        <v>106</v>
      </c>
    </row>
    <row r="27" spans="1:10" s="22" customFormat="1" ht="15">
      <c r="A27" s="107">
        <v>915221</v>
      </c>
      <c r="B27" s="116" t="s">
        <v>114</v>
      </c>
      <c r="C27" s="31" t="s">
        <v>2</v>
      </c>
      <c r="D27" s="100">
        <v>2445</v>
      </c>
      <c r="E27" s="117">
        <v>0</v>
      </c>
      <c r="F27" s="24">
        <f t="shared" si="0"/>
        <v>0</v>
      </c>
      <c r="G27" s="77"/>
      <c r="H27" s="78"/>
      <c r="I27" s="79"/>
      <c r="J27" s="60" t="s">
        <v>106</v>
      </c>
    </row>
    <row r="28" spans="1:10" s="22" customFormat="1" ht="15.75" thickBot="1">
      <c r="A28" s="109">
        <v>89922</v>
      </c>
      <c r="B28" s="36" t="s">
        <v>107</v>
      </c>
      <c r="C28" s="64" t="s">
        <v>65</v>
      </c>
      <c r="D28" s="102">
        <v>6</v>
      </c>
      <c r="E28" s="118">
        <v>0</v>
      </c>
      <c r="F28" s="65">
        <f t="shared" si="0"/>
        <v>0</v>
      </c>
      <c r="G28" s="85"/>
      <c r="H28" s="85"/>
      <c r="I28" s="86"/>
      <c r="J28" s="103"/>
    </row>
    <row r="29" spans="1:10" s="22" customFormat="1" ht="15">
      <c r="A29" s="61"/>
      <c r="B29" s="62" t="s">
        <v>13</v>
      </c>
      <c r="C29" s="62"/>
      <c r="D29" s="94"/>
      <c r="E29" s="63" t="s">
        <v>4</v>
      </c>
      <c r="F29" s="104">
        <f>SUM(F12:F28)</f>
        <v>0</v>
      </c>
      <c r="G29" s="85"/>
      <c r="H29" s="85"/>
      <c r="I29" s="86"/>
      <c r="J29" s="87"/>
    </row>
    <row r="30" spans="1:10" s="22" customFormat="1" ht="15">
      <c r="A30" s="32"/>
      <c r="B30" s="30" t="s">
        <v>5</v>
      </c>
      <c r="C30" s="30"/>
      <c r="D30" s="95"/>
      <c r="E30" s="33" t="s">
        <v>4</v>
      </c>
      <c r="F30" s="34">
        <f>F29*0.21</f>
        <v>0</v>
      </c>
      <c r="G30" s="85"/>
      <c r="H30" s="85"/>
      <c r="I30" s="86"/>
      <c r="J30" s="87"/>
    </row>
    <row r="31" spans="1:10" s="22" customFormat="1" ht="15.75" thickBot="1">
      <c r="A31" s="35"/>
      <c r="B31" s="36" t="s">
        <v>14</v>
      </c>
      <c r="C31" s="36"/>
      <c r="D31" s="96"/>
      <c r="E31" s="37" t="s">
        <v>4</v>
      </c>
      <c r="F31" s="38">
        <f>F30+F29</f>
        <v>0</v>
      </c>
      <c r="G31" s="85"/>
      <c r="H31" s="85"/>
      <c r="I31" s="86"/>
      <c r="J31" s="87"/>
    </row>
    <row r="32" spans="7:10" ht="24" customHeight="1">
      <c r="G32" s="85"/>
      <c r="H32" s="85"/>
      <c r="I32" s="86"/>
      <c r="J32" s="87"/>
    </row>
    <row r="33" spans="2:10" ht="12" customHeight="1">
      <c r="B33" s="3" t="s">
        <v>111</v>
      </c>
      <c r="G33" s="85"/>
      <c r="H33" s="85"/>
      <c r="I33" s="86"/>
      <c r="J33" s="87"/>
    </row>
    <row r="34" spans="2:10" ht="12" customHeight="1">
      <c r="B34" s="113"/>
      <c r="G34" s="85"/>
      <c r="H34" s="85"/>
      <c r="I34" s="86"/>
      <c r="J34" s="87"/>
    </row>
    <row r="35" spans="7:10" ht="12" customHeight="1">
      <c r="G35" s="84"/>
      <c r="H35" s="84"/>
      <c r="I35" s="22"/>
      <c r="J35" s="22"/>
    </row>
    <row r="36" spans="7:10" ht="12" customHeight="1">
      <c r="G36" s="84"/>
      <c r="H36" s="84"/>
      <c r="I36" s="22"/>
      <c r="J36" s="22"/>
    </row>
    <row r="37" spans="7:10" ht="12" customHeight="1">
      <c r="G37" s="84"/>
      <c r="H37" s="84"/>
      <c r="I37" s="22"/>
      <c r="J37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vit.bares</cp:lastModifiedBy>
  <cp:lastPrinted>2020-06-22T10:55:42Z</cp:lastPrinted>
  <dcterms:created xsi:type="dcterms:W3CDTF">2014-05-16T09:31:30Z</dcterms:created>
  <dcterms:modified xsi:type="dcterms:W3CDTF">2021-02-23T07:38:05Z</dcterms:modified>
  <cp:category/>
  <cp:version/>
  <cp:contentType/>
  <cp:contentStatus/>
</cp:coreProperties>
</file>