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50" activeTab="1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'rozpočet'!$A$1:$G$48</definedName>
  </definedNames>
  <calcPr fullCalcOnLoad="1"/>
</workbook>
</file>

<file path=xl/sharedStrings.xml><?xml version="1.0" encoding="utf-8"?>
<sst xmlns="http://schemas.openxmlformats.org/spreadsheetml/2006/main" count="199" uniqueCount="157">
  <si>
    <t>Datum, razítko a podpis</t>
  </si>
  <si>
    <t>Celkem včetně DPH</t>
  </si>
  <si>
    <t>DPH 21%</t>
  </si>
  <si>
    <t>Základ 21%</t>
  </si>
  <si>
    <t>Celkem bez DPH</t>
  </si>
  <si>
    <t>DPH 15%</t>
  </si>
  <si>
    <t>Základ 15%</t>
  </si>
  <si>
    <t>Základ 0%</t>
  </si>
  <si>
    <t>NUS celkem</t>
  </si>
  <si>
    <t>DN celkem</t>
  </si>
  <si>
    <t>ZRN celkem</t>
  </si>
  <si>
    <t>Přesun hmot a sutí</t>
  </si>
  <si>
    <t>Ostatní materiál</t>
  </si>
  <si>
    <t>NUS z rozpočtu</t>
  </si>
  <si>
    <t>Montáž</t>
  </si>
  <si>
    <t>Ostatní</t>
  </si>
  <si>
    <t>Dodávky</t>
  </si>
  <si>
    <t>"M"</t>
  </si>
  <si>
    <t>Provozní vlivy</t>
  </si>
  <si>
    <t>Územní vlivy</t>
  </si>
  <si>
    <t>Kulturní památka</t>
  </si>
  <si>
    <t>PSV</t>
  </si>
  <si>
    <t>Mimostav. doprava</t>
  </si>
  <si>
    <t>Bez pevné podl.</t>
  </si>
  <si>
    <t>Zařízení staveniště</t>
  </si>
  <si>
    <t>Práce přesčas</t>
  </si>
  <si>
    <t>HSV</t>
  </si>
  <si>
    <t>Náklady na umístění stavby (NUS)</t>
  </si>
  <si>
    <t>C</t>
  </si>
  <si>
    <t>Doplňkové náklady</t>
  </si>
  <si>
    <t>B</t>
  </si>
  <si>
    <t>Základní rozpočtové náklady</t>
  </si>
  <si>
    <t>A</t>
  </si>
  <si>
    <t>Rozpočtové náklady v Kč</t>
  </si>
  <si>
    <t>Datum:</t>
  </si>
  <si>
    <t>Zpracoval:</t>
  </si>
  <si>
    <t>JKSO:</t>
  </si>
  <si>
    <t>Položek:</t>
  </si>
  <si>
    <t>Konec výstavby:</t>
  </si>
  <si>
    <t>Začátek výstavby:</t>
  </si>
  <si>
    <t>IČ/DIČ:</t>
  </si>
  <si>
    <t>Zhotovitel:</t>
  </si>
  <si>
    <t xml:space="preserve"> </t>
  </si>
  <si>
    <t>Lokalita:</t>
  </si>
  <si>
    <t>Projektant:</t>
  </si>
  <si>
    <t>Druh stavby:</t>
  </si>
  <si>
    <t>00066001</t>
  </si>
  <si>
    <t>Objednatel:</t>
  </si>
  <si>
    <t>Název stavby:</t>
  </si>
  <si>
    <t>Krycí list rozpočtu</t>
  </si>
  <si>
    <t>Celkem vč. DPH</t>
  </si>
  <si>
    <t>M</t>
  </si>
  <si>
    <t>M2</t>
  </si>
  <si>
    <t>M3</t>
  </si>
  <si>
    <t>SPOJOVACÍ POSTŘIK Z EMULZE DO 0,5KG/M2</t>
  </si>
  <si>
    <t>OČIŠTĚNÍ ASFALTOVÝCH VOZOVEK ZAMETENÍM (samosběr)</t>
  </si>
  <si>
    <t>ŘEZÁNÍ ASFALTOVÉHO KRYTU VOZOVEK TL. DO 50MM</t>
  </si>
  <si>
    <t>KPL</t>
  </si>
  <si>
    <t>poznámky</t>
  </si>
  <si>
    <t>hmotnost  celkem</t>
  </si>
  <si>
    <t>hmotnost              t</t>
  </si>
  <si>
    <t>Celkem Kč</t>
  </si>
  <si>
    <t>Kč/MJ</t>
  </si>
  <si>
    <t>Výměra</t>
  </si>
  <si>
    <t>MJ</t>
  </si>
  <si>
    <t>Popis položky</t>
  </si>
  <si>
    <t>Číslo položky</t>
  </si>
  <si>
    <t>Č.</t>
  </si>
  <si>
    <t xml:space="preserve">Datum:   </t>
  </si>
  <si>
    <t xml:space="preserve">Zpracoval:   </t>
  </si>
  <si>
    <t>………………..</t>
  </si>
  <si>
    <t xml:space="preserve">Zhotovitel: </t>
  </si>
  <si>
    <t>Krajská správa a údržba silnic Středočeského kraje, příspěvková organizace</t>
  </si>
  <si>
    <r>
      <t>Objednatel:</t>
    </r>
  </si>
  <si>
    <t>Místo (lokalita):</t>
  </si>
  <si>
    <t xml:space="preserve">Objekt:                       </t>
  </si>
  <si>
    <t xml:space="preserve">Stavba:    </t>
  </si>
  <si>
    <t xml:space="preserve">ROZPOČET  </t>
  </si>
  <si>
    <t xml:space="preserve">Schválil </t>
  </si>
  <si>
    <t>574A44</t>
  </si>
  <si>
    <t>R-POLOŽKA</t>
  </si>
  <si>
    <t>Miloslav Pohunek</t>
  </si>
  <si>
    <t>vedoucí TSÚ: JUDr. Luděk Beneš</t>
  </si>
  <si>
    <t>DIO VČ. ZAJIŠTĚNÍ A VYTÝČENÍ INŽ. SÍTÍ</t>
  </si>
  <si>
    <t>T</t>
  </si>
  <si>
    <t xml:space="preserve">SANAČNÍ VRSTVY Z KAM. DRCENÉHO </t>
  </si>
  <si>
    <t>567104</t>
  </si>
  <si>
    <t>Zpracoval : Miloslav Pohunek</t>
  </si>
  <si>
    <t>915111</t>
  </si>
  <si>
    <t>VODOROVNÉ DOPRAVNÍ ZNAČENÍ BARVOU HLADKÉ, D+M</t>
  </si>
  <si>
    <t>014111</t>
  </si>
  <si>
    <t>oprava kom. Vlašim - Velíš</t>
  </si>
  <si>
    <t>provozní cestmistr: Vít Bareš</t>
  </si>
  <si>
    <t>správní cestmistr: Miluše Hrejzková</t>
  </si>
  <si>
    <t>III/1256 Vlašim - Velíš</t>
  </si>
  <si>
    <t>VRSTVY PRO OBNOVU A OPRAVY Z KAMENIVA STMEL.CEMENTEM</t>
  </si>
  <si>
    <t>113476</t>
  </si>
  <si>
    <t>21452</t>
  </si>
  <si>
    <t>574C06</t>
  </si>
  <si>
    <t xml:space="preserve">ASFATOVÝ BETON PRO LOŽNÍ VRSTVY ACL 16+, 16S TL. 50 mm PODBAL </t>
  </si>
  <si>
    <t xml:space="preserve">POPLATKY ZA SKLÁDKU INERT. ODPADU </t>
  </si>
  <si>
    <t>915221</t>
  </si>
  <si>
    <t>VODOROVNÉ DOPRAVNÍ ZNAČENÍ PLASTEM, STRUKT., NEHLUČNÉ, D+M</t>
  </si>
  <si>
    <t>DILATAČNÍ SPÁRY</t>
  </si>
  <si>
    <t>58910</t>
  </si>
  <si>
    <t>113728</t>
  </si>
  <si>
    <t>FRÉZOVÁNÍ ZPEVNĚNÝCH PLOCH ASFALTOVÝCH, S ODVOZEM do 20 km</t>
  </si>
  <si>
    <t>11372E</t>
  </si>
  <si>
    <t>FRÉZOVÁNÍ ZPEVNĚNÝCH PLOCH ASFALT DROBNÝCH OPRAV A PLOŠ ROZPADŮ DO 500M2</t>
  </si>
  <si>
    <t>132738</t>
  </si>
  <si>
    <t>HLOUBENÍ RÝH ŠÍŘ DO 2M PAŽ I NEPAŽ TŘ. I, vč. přípl.za lepivost, ODVOZ DO 20KM</t>
  </si>
  <si>
    <t>18110</t>
  </si>
  <si>
    <t>ÚPRAVA PLÁNĚ SE ZHUTNĚNÍM V HORNINĚ TŘ. I</t>
  </si>
  <si>
    <t>03100</t>
  </si>
  <si>
    <t>ZAŘÍZENÍ STAVENIŠTĚ - ZŘÍZENÍ, PROVOZ, DEMONTÁŽ</t>
  </si>
  <si>
    <t>02610</t>
  </si>
  <si>
    <t>R položka</t>
  </si>
  <si>
    <t xml:space="preserve">PŘESUN HMOT PRO PK </t>
  </si>
  <si>
    <t>17120</t>
  </si>
  <si>
    <t>ULOŽENÍ SYPANINY DO NÁSYPŮ A NA SKLÁDKY BEZ ZHUTNĚNÍ</t>
  </si>
  <si>
    <t>03730</t>
  </si>
  <si>
    <t>02911</t>
  </si>
  <si>
    <t>POMOC PRÁCE ZAJ. NEBO ZŘÍZ. OCHRANY INŽENÝRSKÝCH SÍTÍ</t>
  </si>
  <si>
    <t>OSTATNÍ POŽADAVKY - GEODETICKÉ ZAMĚŘENÍ SKUT.PROVEDENÍ, VYH.GEOM.PLÁNU</t>
  </si>
  <si>
    <t>89712</t>
  </si>
  <si>
    <t>VPUSŤ KANALIZAČNÍ ULIČNÍ KOMPLETNÍ Z BETONOVÝCH DÍLCŮ</t>
  </si>
  <si>
    <t>KS</t>
  </si>
  <si>
    <t>89921</t>
  </si>
  <si>
    <t>VÝŠKOVÁ ÚPRAVA POKLOPŮ a MŘÍŽÍ</t>
  </si>
  <si>
    <t>III/1256 Vlašim, PS km 0,000 až 053 vč. OK na II/125 u Lidlu</t>
  </si>
  <si>
    <t xml:space="preserve">III/1256 Vlašim - Velíš </t>
  </si>
  <si>
    <t xml:space="preserve">III/1256, km 0,000 až 0,053 </t>
  </si>
  <si>
    <t>VYBOURÁNÍ KRYTU VČ.PODKL. V MÍSTĚ STŘED.PRSTENCE, ODVOZ DO 12 km</t>
  </si>
  <si>
    <t xml:space="preserve">rýhy pro drenáže (VO) v místě přechodů </t>
  </si>
  <si>
    <t>vybourání v místě střed. prstence (0,5+2,0+0,5 m po celém obvodu)</t>
  </si>
  <si>
    <t>121104</t>
  </si>
  <si>
    <t>SEJMUTÍ ORNICE NEBO LESNÍ PŮDY S ODVOZEM DO 5KM</t>
  </si>
  <si>
    <t>40 m x0,25</t>
  </si>
  <si>
    <t>18234</t>
  </si>
  <si>
    <t>ROZPROSTŘENÍ ORNICE V ROVINĚ V TL DO 0,25M</t>
  </si>
  <si>
    <t xml:space="preserve">ASFALTOVÝ BETON PRO OBRUSNÉ VRSTVY ACO 11+, 11S TL. 50MM </t>
  </si>
  <si>
    <t>ZKOUŠENÍ KONSTRUKCÍ A PRACÍ ZKUŠEBNOU ZHOTOVITELE (pláň pod středovým prstencem)</t>
  </si>
  <si>
    <t>OPRAVA OBJÍZDNÝCH TRAS - PRELIMIÁŘ 250.000,-Kč</t>
  </si>
  <si>
    <t>91744</t>
  </si>
  <si>
    <t>OBRUBY Z KAMEN ŘEZANÝCH STUPŇŮ</t>
  </si>
  <si>
    <t>91726</t>
  </si>
  <si>
    <t>OBRUBNÍKY BETONOVÉ</t>
  </si>
  <si>
    <t>58212</t>
  </si>
  <si>
    <t>DLÁŽDĚNÉ KRYTY Z VELKÝCH KOSTEK DO LOŽE Z MC</t>
  </si>
  <si>
    <t xml:space="preserve">pruh 0,5 m podél prstence </t>
  </si>
  <si>
    <t>Zdroj položek/cen: www.sfdi.cz (OTSKP 2020)</t>
  </si>
  <si>
    <t>KSÚS Středočeského kraje, příspěvková organizace</t>
  </si>
  <si>
    <t>150 m2 x 0,25 m pod prstenec a oboje obruby</t>
  </si>
  <si>
    <t>pod prstencem a obrubami</t>
  </si>
  <si>
    <t>914141</t>
  </si>
  <si>
    <t>DOPRAV ZNAČ ZÁKL VEL OCEL FÓLIE TŘ 3 - DODÁVKA A MONT</t>
  </si>
  <si>
    <t>rozhraní jízdního pruhu a prstence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</si>
</sst>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00000"/>
  </numFmts>
  <fonts count="57">
    <font>
      <sz val="8"/>
      <name val="MS Sans Serif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24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7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14"/>
      <name val="Arial"/>
      <family val="2"/>
    </font>
    <font>
      <sz val="12"/>
      <color indexed="8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 style="thin"/>
      <top style="medium"/>
      <bottom style="double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</borders>
  <cellStyleXfs count="62"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11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vertical="center"/>
      <protection/>
    </xf>
    <xf numFmtId="4" fontId="4" fillId="33" borderId="12" xfId="0" applyNumberFormat="1" applyFont="1" applyFill="1" applyBorder="1" applyAlignment="1" applyProtection="1">
      <alignment horizontal="right" vertical="center"/>
      <protection/>
    </xf>
    <xf numFmtId="4" fontId="4" fillId="33" borderId="13" xfId="0" applyNumberFormat="1" applyFont="1" applyFill="1" applyBorder="1" applyAlignment="1" applyProtection="1">
      <alignment horizontal="right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9" fontId="6" fillId="33" borderId="18" xfId="0" applyNumberFormat="1" applyFont="1" applyFill="1" applyBorder="1" applyAlignment="1" applyProtection="1">
      <alignment horizontal="center" vertical="center"/>
      <protection/>
    </xf>
    <xf numFmtId="49" fontId="6" fillId="33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39" fontId="0" fillId="0" borderId="0" xfId="0" applyNumberFormat="1" applyAlignment="1">
      <alignment horizontal="center" vertical="top"/>
    </xf>
    <xf numFmtId="39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37" fontId="0" fillId="0" borderId="0" xfId="0" applyNumberFormat="1" applyAlignment="1">
      <alignment horizontal="center" vertical="top"/>
    </xf>
    <xf numFmtId="0" fontId="0" fillId="0" borderId="0" xfId="0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/>
      <protection/>
    </xf>
    <xf numFmtId="4" fontId="3" fillId="0" borderId="2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3" fillId="0" borderId="17" xfId="0" applyNumberFormat="1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vertical="center"/>
      <protection/>
    </xf>
    <xf numFmtId="0" fontId="0" fillId="0" borderId="0" xfId="0" applyFill="1" applyAlignment="1" applyProtection="1">
      <alignment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7" xfId="0" applyFill="1" applyBorder="1" applyAlignment="1" applyProtection="1">
      <alignment horizontal="center" vertical="top"/>
      <protection/>
    </xf>
    <xf numFmtId="1" fontId="11" fillId="0" borderId="17" xfId="0" applyNumberFormat="1" applyFont="1" applyFill="1" applyBorder="1" applyAlignment="1">
      <alignment horizontal="left" vertical="center"/>
    </xf>
    <xf numFmtId="1" fontId="11" fillId="0" borderId="21" xfId="0" applyNumberFormat="1" applyFont="1" applyFill="1" applyBorder="1" applyAlignment="1">
      <alignment horizontal="left" vertical="center"/>
    </xf>
    <xf numFmtId="0" fontId="0" fillId="0" borderId="13" xfId="0" applyBorder="1" applyAlignment="1" applyProtection="1">
      <alignment vertical="top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10" fillId="34" borderId="22" xfId="0" applyFont="1" applyFill="1" applyBorder="1" applyAlignment="1" applyProtection="1">
      <alignment horizontal="right" vertical="center"/>
      <protection/>
    </xf>
    <xf numFmtId="0" fontId="10" fillId="34" borderId="23" xfId="0" applyFont="1" applyFill="1" applyBorder="1" applyAlignment="1" applyProtection="1">
      <alignment horizontal="right" vertical="center"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0" fontId="10" fillId="34" borderId="23" xfId="0" applyFont="1" applyFill="1" applyBorder="1" applyAlignment="1" applyProtection="1">
      <alignment vertical="center"/>
      <protection/>
    </xf>
    <xf numFmtId="0" fontId="10" fillId="34" borderId="24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 vertical="top" wrapText="1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39" fontId="16" fillId="0" borderId="0" xfId="0" applyNumberFormat="1" applyFont="1" applyAlignment="1" applyProtection="1">
      <alignment horizontal="center" vertical="top"/>
      <protection/>
    </xf>
    <xf numFmtId="39" fontId="16" fillId="0" borderId="0" xfId="0" applyNumberFormat="1" applyFont="1" applyAlignment="1" applyProtection="1">
      <alignment horizontal="right" vertical="top"/>
      <protection/>
    </xf>
    <xf numFmtId="166" fontId="17" fillId="0" borderId="0" xfId="0" applyNumberFormat="1" applyFont="1" applyAlignment="1" applyProtection="1">
      <alignment horizontal="right" vertical="top"/>
      <protection/>
    </xf>
    <xf numFmtId="0" fontId="16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 applyProtection="1">
      <alignment horizontal="left" vertical="top" wrapText="1"/>
      <protection/>
    </xf>
    <xf numFmtId="37" fontId="14" fillId="0" borderId="0" xfId="0" applyNumberFormat="1" applyFont="1" applyAlignment="1" applyProtection="1">
      <alignment horizontal="center" vertical="top"/>
      <protection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top"/>
      <protection/>
    </xf>
    <xf numFmtId="0" fontId="21" fillId="35" borderId="0" xfId="45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top"/>
      <protection/>
    </xf>
    <xf numFmtId="0" fontId="11" fillId="0" borderId="13" xfId="0" applyFont="1" applyFill="1" applyBorder="1" applyAlignment="1">
      <alignment vertical="center"/>
    </xf>
    <xf numFmtId="4" fontId="11" fillId="0" borderId="13" xfId="0" applyNumberFormat="1" applyFont="1" applyFill="1" applyBorder="1" applyAlignment="1">
      <alignment vertical="center"/>
    </xf>
    <xf numFmtId="49" fontId="11" fillId="0" borderId="26" xfId="0" applyNumberFormat="1" applyFont="1" applyFill="1" applyBorder="1" applyAlignment="1">
      <alignment horizontal="center" vertical="center"/>
    </xf>
    <xf numFmtId="4" fontId="11" fillId="0" borderId="13" xfId="0" applyNumberFormat="1" applyFont="1" applyFill="1" applyBorder="1" applyAlignment="1" applyProtection="1">
      <alignment vertical="center"/>
      <protection/>
    </xf>
    <xf numFmtId="4" fontId="11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top"/>
      <protection/>
    </xf>
    <xf numFmtId="0" fontId="22" fillId="0" borderId="27" xfId="0" applyFont="1" applyBorder="1" applyAlignment="1" applyProtection="1">
      <alignment vertical="center"/>
      <protection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2" fillId="0" borderId="28" xfId="0" applyNumberFormat="1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/>
      <protection/>
    </xf>
    <xf numFmtId="4" fontId="23" fillId="0" borderId="13" xfId="0" applyNumberFormat="1" applyFont="1" applyBorder="1" applyAlignment="1" applyProtection="1">
      <alignment horizontal="right"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22" fillId="0" borderId="29" xfId="0" applyFont="1" applyBorder="1" applyAlignment="1" applyProtection="1">
      <alignment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2" fillId="0" borderId="30" xfId="0" applyNumberFormat="1" applyFont="1" applyBorder="1" applyAlignment="1" applyProtection="1">
      <alignment vertical="center"/>
      <protection/>
    </xf>
    <xf numFmtId="49" fontId="11" fillId="0" borderId="31" xfId="0" applyNumberFormat="1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vertical="center"/>
    </xf>
    <xf numFmtId="4" fontId="11" fillId="0" borderId="32" xfId="0" applyNumberFormat="1" applyFont="1" applyFill="1" applyBorder="1" applyAlignment="1" applyProtection="1">
      <alignment vertical="center"/>
      <protection/>
    </xf>
    <xf numFmtId="4" fontId="11" fillId="0" borderId="32" xfId="0" applyNumberFormat="1" applyFont="1" applyFill="1" applyBorder="1" applyAlignment="1">
      <alignment vertical="center"/>
    </xf>
    <xf numFmtId="4" fontId="11" fillId="0" borderId="33" xfId="0" applyNumberFormat="1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center" vertical="top"/>
      <protection/>
    </xf>
    <xf numFmtId="0" fontId="0" fillId="0" borderId="13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49" fontId="20" fillId="0" borderId="34" xfId="0" applyNumberFormat="1" applyFont="1" applyFill="1" applyBorder="1" applyAlignment="1" applyProtection="1">
      <alignment horizontal="left" vertical="center"/>
      <protection/>
    </xf>
    <xf numFmtId="0" fontId="20" fillId="0" borderId="35" xfId="0" applyNumberFormat="1" applyFont="1" applyFill="1" applyBorder="1" applyAlignment="1" applyProtection="1">
      <alignment horizontal="left" vertical="center"/>
      <protection/>
    </xf>
    <xf numFmtId="0" fontId="20" fillId="0" borderId="36" xfId="0" applyNumberFormat="1" applyFont="1" applyFill="1" applyBorder="1" applyAlignment="1" applyProtection="1">
      <alignment horizontal="left" vertical="center"/>
      <protection/>
    </xf>
    <xf numFmtId="0" fontId="20" fillId="0" borderId="37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9" xfId="0" applyNumberFormat="1" applyFont="1" applyFill="1" applyBorder="1" applyAlignment="1" applyProtection="1">
      <alignment horizontal="left" vertical="center"/>
      <protection/>
    </xf>
    <xf numFmtId="0" fontId="20" fillId="0" borderId="10" xfId="0" applyNumberFormat="1" applyFont="1" applyFill="1" applyBorder="1" applyAlignment="1" applyProtection="1">
      <alignment horizontal="left" vertical="center"/>
      <protection/>
    </xf>
    <xf numFmtId="49" fontId="4" fillId="33" borderId="13" xfId="0" applyNumberFormat="1" applyFont="1" applyFill="1" applyBorder="1" applyAlignment="1" applyProtection="1">
      <alignment horizontal="left" vertical="center"/>
      <protection/>
    </xf>
    <xf numFmtId="0" fontId="4" fillId="33" borderId="13" xfId="0" applyNumberFormat="1" applyFont="1" applyFill="1" applyBorder="1" applyAlignment="1" applyProtection="1">
      <alignment horizontal="left" vertical="center"/>
      <protection/>
    </xf>
    <xf numFmtId="49" fontId="4" fillId="33" borderId="17" xfId="0" applyNumberFormat="1" applyFont="1" applyFill="1" applyBorder="1" applyAlignment="1" applyProtection="1">
      <alignment horizontal="left" vertical="center"/>
      <protection/>
    </xf>
    <xf numFmtId="49" fontId="20" fillId="36" borderId="40" xfId="0" applyNumberFormat="1" applyFont="1" applyFill="1" applyBorder="1" applyAlignment="1" applyProtection="1">
      <alignment horizontal="left" vertical="center"/>
      <protection/>
    </xf>
    <xf numFmtId="0" fontId="20" fillId="36" borderId="41" xfId="0" applyNumberFormat="1" applyFont="1" applyFill="1" applyBorder="1" applyAlignment="1" applyProtection="1">
      <alignment horizontal="left" vertical="center"/>
      <protection/>
    </xf>
    <xf numFmtId="0" fontId="20" fillId="36" borderId="42" xfId="0" applyNumberFormat="1" applyFont="1" applyFill="1" applyBorder="1" applyAlignment="1" applyProtection="1">
      <alignment horizontal="left" vertical="center"/>
      <protection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20" fillId="36" borderId="40" xfId="0" applyNumberFormat="1" applyFont="1" applyFill="1" applyBorder="1" applyAlignment="1" applyProtection="1">
      <alignment horizontal="center" vertical="center"/>
      <protection/>
    </xf>
    <xf numFmtId="0" fontId="20" fillId="36" borderId="41" xfId="0" applyNumberFormat="1" applyFont="1" applyFill="1" applyBorder="1" applyAlignment="1" applyProtection="1">
      <alignment horizontal="center" vertical="center"/>
      <protection/>
    </xf>
    <xf numFmtId="0" fontId="20" fillId="36" borderId="44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46" xfId="0" applyNumberFormat="1" applyFont="1" applyFill="1" applyBorder="1" applyAlignment="1" applyProtection="1">
      <alignment horizontal="left" vertical="center"/>
      <protection/>
    </xf>
    <xf numFmtId="49" fontId="2" fillId="0" borderId="17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4" fontId="2" fillId="0" borderId="12" xfId="0" applyNumberFormat="1" applyFont="1" applyFill="1" applyBorder="1" applyAlignment="1" applyProtection="1">
      <alignment horizontal="left" vertical="center"/>
      <protection/>
    </xf>
    <xf numFmtId="14" fontId="2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40" xfId="0" applyNumberFormat="1" applyFont="1" applyFill="1" applyBorder="1" applyAlignment="1" applyProtection="1">
      <alignment horizontal="left" vertical="center" wrapText="1"/>
      <protection/>
    </xf>
    <xf numFmtId="0" fontId="8" fillId="0" borderId="44" xfId="0" applyFont="1" applyBorder="1" applyAlignment="1" applyProtection="1">
      <alignment vertical="center" wrapText="1"/>
      <protection/>
    </xf>
    <xf numFmtId="0" fontId="8" fillId="0" borderId="47" xfId="0" applyFont="1" applyBorder="1" applyAlignment="1" applyProtection="1">
      <alignment vertical="center" wrapText="1"/>
      <protection/>
    </xf>
    <xf numFmtId="0" fontId="8" fillId="0" borderId="48" xfId="0" applyFont="1" applyBorder="1" applyAlignment="1" applyProtection="1">
      <alignment vertical="center" wrapText="1"/>
      <protection/>
    </xf>
    <xf numFmtId="49" fontId="2" fillId="0" borderId="46" xfId="0" applyNumberFormat="1" applyFont="1" applyFill="1" applyBorder="1" applyAlignment="1" applyProtection="1">
      <alignment horizontal="left" vertical="center"/>
      <protection/>
    </xf>
    <xf numFmtId="49" fontId="8" fillId="0" borderId="40" xfId="0" applyNumberFormat="1" applyFont="1" applyFill="1" applyBorder="1" applyAlignment="1" applyProtection="1">
      <alignment horizontal="left" vertical="center"/>
      <protection/>
    </xf>
    <xf numFmtId="0" fontId="8" fillId="0" borderId="44" xfId="0" applyNumberFormat="1" applyFont="1" applyFill="1" applyBorder="1" applyAlignment="1" applyProtection="1">
      <alignment horizontal="left" vertical="center"/>
      <protection/>
    </xf>
    <xf numFmtId="0" fontId="8" fillId="0" borderId="47" xfId="0" applyNumberFormat="1" applyFont="1" applyFill="1" applyBorder="1" applyAlignment="1" applyProtection="1">
      <alignment horizontal="left" vertical="center"/>
      <protection/>
    </xf>
    <xf numFmtId="0" fontId="8" fillId="0" borderId="48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left" vertical="center"/>
      <protection/>
    </xf>
    <xf numFmtId="0" fontId="2" fillId="0" borderId="18" xfId="0" applyNumberFormat="1" applyFont="1" applyFill="1" applyBorder="1" applyAlignment="1" applyProtection="1">
      <alignment horizontal="left" vertical="center"/>
      <protection/>
    </xf>
    <xf numFmtId="49" fontId="8" fillId="0" borderId="18" xfId="0" applyNumberFormat="1" applyFont="1" applyFill="1" applyBorder="1" applyAlignment="1" applyProtection="1">
      <alignment horizontal="left" vertical="center" wrapText="1"/>
      <protection/>
    </xf>
    <xf numFmtId="49" fontId="8" fillId="0" borderId="13" xfId="0" applyNumberFormat="1" applyFont="1" applyFill="1" applyBorder="1" applyAlignment="1" applyProtection="1">
      <alignment horizontal="left" vertical="center" wrapText="1"/>
      <protection/>
    </xf>
    <xf numFmtId="49" fontId="8" fillId="0" borderId="49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19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left" vertical="center"/>
      <protection/>
    </xf>
    <xf numFmtId="14" fontId="13" fillId="0" borderId="0" xfId="0" applyNumberFormat="1" applyFont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 10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6" sqref="C6:D7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7.832031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5" customHeight="1" thickBot="1">
      <c r="A1" s="149" t="s">
        <v>49</v>
      </c>
      <c r="B1" s="150"/>
      <c r="C1" s="150"/>
      <c r="D1" s="150"/>
      <c r="E1" s="150"/>
      <c r="F1" s="150"/>
      <c r="G1" s="150"/>
      <c r="H1" s="150"/>
      <c r="I1" s="150"/>
    </row>
    <row r="2" spans="1:10" ht="12.75" customHeight="1">
      <c r="A2" s="151" t="s">
        <v>48</v>
      </c>
      <c r="B2" s="152"/>
      <c r="C2" s="153" t="s">
        <v>130</v>
      </c>
      <c r="D2" s="153"/>
      <c r="E2" s="139" t="s">
        <v>47</v>
      </c>
      <c r="F2" s="155" t="s">
        <v>151</v>
      </c>
      <c r="G2" s="156"/>
      <c r="H2" s="139" t="s">
        <v>40</v>
      </c>
      <c r="I2" s="144" t="s">
        <v>46</v>
      </c>
      <c r="J2" s="2"/>
    </row>
    <row r="3" spans="1:10" ht="12.75">
      <c r="A3" s="134"/>
      <c r="B3" s="126"/>
      <c r="C3" s="154"/>
      <c r="D3" s="154"/>
      <c r="E3" s="126"/>
      <c r="F3" s="157"/>
      <c r="G3" s="158"/>
      <c r="H3" s="126"/>
      <c r="I3" s="136"/>
      <c r="J3" s="2"/>
    </row>
    <row r="4" spans="1:10" ht="12.75">
      <c r="A4" s="133" t="s">
        <v>45</v>
      </c>
      <c r="B4" s="126"/>
      <c r="C4" s="145" t="s">
        <v>91</v>
      </c>
      <c r="D4" s="146"/>
      <c r="E4" s="125" t="s">
        <v>44</v>
      </c>
      <c r="F4" s="125"/>
      <c r="G4" s="126"/>
      <c r="H4" s="125" t="s">
        <v>40</v>
      </c>
      <c r="I4" s="135"/>
      <c r="J4" s="2"/>
    </row>
    <row r="5" spans="1:10" ht="12.75">
      <c r="A5" s="134"/>
      <c r="B5" s="126"/>
      <c r="C5" s="147"/>
      <c r="D5" s="148"/>
      <c r="E5" s="126"/>
      <c r="F5" s="126"/>
      <c r="G5" s="126"/>
      <c r="H5" s="126"/>
      <c r="I5" s="136"/>
      <c r="J5" s="2"/>
    </row>
    <row r="6" spans="1:10" ht="12.75" customHeight="1">
      <c r="A6" s="133" t="s">
        <v>43</v>
      </c>
      <c r="B6" s="126"/>
      <c r="C6" s="140" t="s">
        <v>129</v>
      </c>
      <c r="D6" s="141"/>
      <c r="E6" s="125" t="s">
        <v>41</v>
      </c>
      <c r="F6" s="125"/>
      <c r="G6" s="126"/>
      <c r="H6" s="125" t="s">
        <v>40</v>
      </c>
      <c r="I6" s="135"/>
      <c r="J6" s="2"/>
    </row>
    <row r="7" spans="1:10" ht="12.75">
      <c r="A7" s="134"/>
      <c r="B7" s="126"/>
      <c r="C7" s="142"/>
      <c r="D7" s="143"/>
      <c r="E7" s="126"/>
      <c r="F7" s="126"/>
      <c r="G7" s="126"/>
      <c r="H7" s="126"/>
      <c r="I7" s="136"/>
      <c r="J7" s="2"/>
    </row>
    <row r="8" spans="1:10" ht="12.75">
      <c r="A8" s="133" t="s">
        <v>39</v>
      </c>
      <c r="B8" s="126"/>
      <c r="C8" s="138"/>
      <c r="D8" s="126"/>
      <c r="E8" s="125" t="s">
        <v>38</v>
      </c>
      <c r="F8" s="126"/>
      <c r="G8" s="126"/>
      <c r="H8" s="125" t="s">
        <v>37</v>
      </c>
      <c r="I8" s="135"/>
      <c r="J8" s="2"/>
    </row>
    <row r="9" spans="1:10" ht="12.75">
      <c r="A9" s="134"/>
      <c r="B9" s="126"/>
      <c r="C9" s="126"/>
      <c r="D9" s="126"/>
      <c r="E9" s="126"/>
      <c r="F9" s="126"/>
      <c r="G9" s="126"/>
      <c r="H9" s="126"/>
      <c r="I9" s="136"/>
      <c r="J9" s="2"/>
    </row>
    <row r="10" spans="1:10" ht="12.75">
      <c r="A10" s="133" t="s">
        <v>36</v>
      </c>
      <c r="B10" s="126"/>
      <c r="C10" s="125"/>
      <c r="D10" s="126"/>
      <c r="E10" s="125" t="s">
        <v>35</v>
      </c>
      <c r="F10" s="125" t="s">
        <v>81</v>
      </c>
      <c r="G10" s="126"/>
      <c r="H10" s="125" t="s">
        <v>34</v>
      </c>
      <c r="I10" s="137">
        <v>44249</v>
      </c>
      <c r="J10" s="2"/>
    </row>
    <row r="11" spans="1:10" ht="12.75">
      <c r="A11" s="134"/>
      <c r="B11" s="126"/>
      <c r="C11" s="126"/>
      <c r="D11" s="126"/>
      <c r="E11" s="126"/>
      <c r="F11" s="126"/>
      <c r="G11" s="126"/>
      <c r="H11" s="126"/>
      <c r="I11" s="136"/>
      <c r="J11" s="2"/>
    </row>
    <row r="12" spans="1:9" ht="23.25" customHeight="1" thickBot="1">
      <c r="A12" s="127" t="s">
        <v>33</v>
      </c>
      <c r="B12" s="128"/>
      <c r="C12" s="128"/>
      <c r="D12" s="128"/>
      <c r="E12" s="128"/>
      <c r="F12" s="128"/>
      <c r="G12" s="128"/>
      <c r="H12" s="128"/>
      <c r="I12" s="129"/>
    </row>
    <row r="13" spans="1:10" ht="26.25" customHeight="1">
      <c r="A13" s="18" t="s">
        <v>32</v>
      </c>
      <c r="B13" s="130" t="s">
        <v>31</v>
      </c>
      <c r="C13" s="131"/>
      <c r="D13" s="17" t="s">
        <v>30</v>
      </c>
      <c r="E13" s="130" t="s">
        <v>29</v>
      </c>
      <c r="F13" s="131"/>
      <c r="G13" s="17" t="s">
        <v>28</v>
      </c>
      <c r="H13" s="130" t="s">
        <v>27</v>
      </c>
      <c r="I13" s="132"/>
      <c r="J13" s="2"/>
    </row>
    <row r="14" spans="1:10" ht="15" customHeight="1">
      <c r="A14" s="15" t="s">
        <v>26</v>
      </c>
      <c r="B14" s="14" t="s">
        <v>16</v>
      </c>
      <c r="C14" s="11">
        <f>SUM(rozpočet!G44)</f>
        <v>0</v>
      </c>
      <c r="D14" s="98" t="s">
        <v>25</v>
      </c>
      <c r="E14" s="99"/>
      <c r="F14" s="11">
        <v>0</v>
      </c>
      <c r="G14" s="98" t="s">
        <v>24</v>
      </c>
      <c r="H14" s="99"/>
      <c r="I14" s="10">
        <v>0</v>
      </c>
      <c r="J14" s="2"/>
    </row>
    <row r="15" spans="1:11" ht="15" customHeight="1">
      <c r="A15" s="15"/>
      <c r="B15" s="14" t="s">
        <v>14</v>
      </c>
      <c r="C15" s="11">
        <v>0</v>
      </c>
      <c r="D15" s="98" t="s">
        <v>23</v>
      </c>
      <c r="E15" s="99"/>
      <c r="F15" s="11">
        <v>0</v>
      </c>
      <c r="G15" s="98" t="s">
        <v>22</v>
      </c>
      <c r="H15" s="99"/>
      <c r="I15" s="10">
        <v>0</v>
      </c>
      <c r="J15" s="2"/>
      <c r="K15" s="16"/>
    </row>
    <row r="16" spans="1:10" ht="15" customHeight="1">
      <c r="A16" s="15" t="s">
        <v>21</v>
      </c>
      <c r="B16" s="14" t="s">
        <v>16</v>
      </c>
      <c r="C16" s="11">
        <v>0</v>
      </c>
      <c r="D16" s="98" t="s">
        <v>20</v>
      </c>
      <c r="E16" s="99"/>
      <c r="F16" s="11">
        <v>0</v>
      </c>
      <c r="G16" s="98" t="s">
        <v>19</v>
      </c>
      <c r="H16" s="99"/>
      <c r="I16" s="10">
        <v>0</v>
      </c>
      <c r="J16" s="2"/>
    </row>
    <row r="17" spans="1:10" ht="15" customHeight="1">
      <c r="A17" s="15"/>
      <c r="B17" s="14" t="s">
        <v>14</v>
      </c>
      <c r="C17" s="11">
        <v>0</v>
      </c>
      <c r="D17" s="98"/>
      <c r="E17" s="99"/>
      <c r="F17" s="13"/>
      <c r="G17" s="98" t="s">
        <v>18</v>
      </c>
      <c r="H17" s="99"/>
      <c r="I17" s="10">
        <v>0</v>
      </c>
      <c r="J17" s="2"/>
    </row>
    <row r="18" spans="1:10" ht="15" customHeight="1">
      <c r="A18" s="15" t="s">
        <v>17</v>
      </c>
      <c r="B18" s="14" t="s">
        <v>16</v>
      </c>
      <c r="C18" s="11">
        <v>0</v>
      </c>
      <c r="D18" s="98"/>
      <c r="E18" s="99"/>
      <c r="F18" s="13"/>
      <c r="G18" s="98" t="s">
        <v>15</v>
      </c>
      <c r="H18" s="99"/>
      <c r="I18" s="10">
        <v>0</v>
      </c>
      <c r="J18" s="2"/>
    </row>
    <row r="19" spans="1:10" ht="15" customHeight="1">
      <c r="A19" s="15"/>
      <c r="B19" s="14" t="s">
        <v>14</v>
      </c>
      <c r="C19" s="11">
        <v>0</v>
      </c>
      <c r="D19" s="98"/>
      <c r="E19" s="99"/>
      <c r="F19" s="13"/>
      <c r="G19" s="98" t="s">
        <v>13</v>
      </c>
      <c r="H19" s="99"/>
      <c r="I19" s="10">
        <v>0</v>
      </c>
      <c r="J19" s="2"/>
    </row>
    <row r="20" spans="1:10" ht="15" customHeight="1">
      <c r="A20" s="122" t="s">
        <v>12</v>
      </c>
      <c r="B20" s="123"/>
      <c r="C20" s="11">
        <v>0</v>
      </c>
      <c r="D20" s="98"/>
      <c r="E20" s="99"/>
      <c r="F20" s="13"/>
      <c r="G20" s="98"/>
      <c r="H20" s="99"/>
      <c r="I20" s="12"/>
      <c r="J20" s="2"/>
    </row>
    <row r="21" spans="1:10" ht="15" customHeight="1">
      <c r="A21" s="122" t="s">
        <v>11</v>
      </c>
      <c r="B21" s="123"/>
      <c r="C21" s="11">
        <v>0</v>
      </c>
      <c r="D21" s="98"/>
      <c r="E21" s="99"/>
      <c r="F21" s="13"/>
      <c r="G21" s="98"/>
      <c r="H21" s="99"/>
      <c r="I21" s="12"/>
      <c r="J21" s="2"/>
    </row>
    <row r="22" spans="1:10" ht="16.5" customHeight="1">
      <c r="A22" s="122" t="s">
        <v>10</v>
      </c>
      <c r="B22" s="123"/>
      <c r="C22" s="11">
        <f>SUM(C14:C21)</f>
        <v>0</v>
      </c>
      <c r="D22" s="124" t="s">
        <v>9</v>
      </c>
      <c r="E22" s="123"/>
      <c r="F22" s="11">
        <f>SUM(F14:F21)</f>
        <v>0</v>
      </c>
      <c r="G22" s="124" t="s">
        <v>8</v>
      </c>
      <c r="H22" s="123"/>
      <c r="I22" s="10">
        <f>SUM(I14:I21)</f>
        <v>0</v>
      </c>
      <c r="J22" s="2"/>
    </row>
    <row r="23" spans="1:9" ht="12.75">
      <c r="A23" s="9"/>
      <c r="B23" s="8"/>
      <c r="C23" s="8"/>
      <c r="D23" s="8"/>
      <c r="E23" s="8"/>
      <c r="F23" s="8"/>
      <c r="G23" s="8"/>
      <c r="H23" s="8"/>
      <c r="I23" s="7"/>
    </row>
    <row r="24" spans="1:9" ht="15" customHeight="1">
      <c r="A24" s="106" t="s">
        <v>7</v>
      </c>
      <c r="B24" s="105"/>
      <c r="C24" s="6">
        <v>0</v>
      </c>
      <c r="D24" s="2"/>
      <c r="E24" s="2"/>
      <c r="F24" s="2"/>
      <c r="G24" s="2"/>
      <c r="H24" s="2"/>
      <c r="I24" s="3"/>
    </row>
    <row r="25" spans="1:10" ht="15" customHeight="1">
      <c r="A25" s="106" t="s">
        <v>6</v>
      </c>
      <c r="B25" s="105"/>
      <c r="C25" s="6">
        <v>0</v>
      </c>
      <c r="D25" s="104" t="s">
        <v>5</v>
      </c>
      <c r="E25" s="105"/>
      <c r="F25" s="6">
        <f>ROUND(C25*(14/100),2)</f>
        <v>0</v>
      </c>
      <c r="G25" s="104" t="s">
        <v>4</v>
      </c>
      <c r="H25" s="105"/>
      <c r="I25" s="5">
        <f>SUM(C24:C26)</f>
        <v>0</v>
      </c>
      <c r="J25" s="2"/>
    </row>
    <row r="26" spans="1:10" ht="15" customHeight="1">
      <c r="A26" s="106" t="s">
        <v>3</v>
      </c>
      <c r="B26" s="105"/>
      <c r="C26" s="6">
        <f>C22+F22*I22</f>
        <v>0</v>
      </c>
      <c r="D26" s="104" t="s">
        <v>2</v>
      </c>
      <c r="E26" s="105"/>
      <c r="F26" s="6">
        <f>ROUND(C26*(21/100),2)</f>
        <v>0</v>
      </c>
      <c r="G26" s="104" t="s">
        <v>1</v>
      </c>
      <c r="H26" s="105"/>
      <c r="I26" s="5">
        <f>SUM(F25:F26)+I25</f>
        <v>0</v>
      </c>
      <c r="J26" s="2"/>
    </row>
    <row r="27" spans="1:9" ht="12.75">
      <c r="A27" s="4"/>
      <c r="B27" s="2"/>
      <c r="C27" s="2"/>
      <c r="D27" s="2"/>
      <c r="E27" s="2"/>
      <c r="F27" s="2"/>
      <c r="G27" s="2"/>
      <c r="H27" s="2"/>
      <c r="I27" s="3"/>
    </row>
    <row r="28" spans="1:10" ht="14.25" customHeight="1">
      <c r="A28" s="110"/>
      <c r="B28" s="111"/>
      <c r="C28" s="112"/>
      <c r="D28" s="119" t="s">
        <v>78</v>
      </c>
      <c r="E28" s="120"/>
      <c r="F28" s="121"/>
      <c r="G28" s="107" t="s">
        <v>87</v>
      </c>
      <c r="H28" s="108"/>
      <c r="I28" s="109"/>
      <c r="J28" s="2"/>
    </row>
    <row r="29" spans="1:10" ht="14.25" customHeight="1">
      <c r="A29" s="113"/>
      <c r="B29" s="114"/>
      <c r="C29" s="115"/>
      <c r="D29" s="100" t="s">
        <v>82</v>
      </c>
      <c r="E29" s="101"/>
      <c r="F29" s="102"/>
      <c r="G29" s="100" t="s">
        <v>92</v>
      </c>
      <c r="H29" s="101"/>
      <c r="I29" s="103"/>
      <c r="J29" s="2"/>
    </row>
    <row r="30" spans="1:10" ht="14.25" customHeight="1">
      <c r="A30" s="113"/>
      <c r="B30" s="114"/>
      <c r="C30" s="115"/>
      <c r="D30" s="100"/>
      <c r="E30" s="101"/>
      <c r="F30" s="102"/>
      <c r="G30" s="100" t="s">
        <v>93</v>
      </c>
      <c r="H30" s="101"/>
      <c r="I30" s="103"/>
      <c r="J30" s="2"/>
    </row>
    <row r="31" spans="1:10" ht="14.25" customHeight="1">
      <c r="A31" s="113"/>
      <c r="B31" s="114"/>
      <c r="C31" s="115"/>
      <c r="D31" s="100"/>
      <c r="E31" s="101"/>
      <c r="F31" s="102"/>
      <c r="G31" s="100"/>
      <c r="H31" s="101"/>
      <c r="I31" s="103"/>
      <c r="J31" s="2"/>
    </row>
    <row r="32" spans="1:10" ht="25.5" customHeight="1" thickBot="1">
      <c r="A32" s="116"/>
      <c r="B32" s="117"/>
      <c r="C32" s="118"/>
      <c r="D32" s="94" t="s">
        <v>0</v>
      </c>
      <c r="E32" s="95"/>
      <c r="F32" s="96"/>
      <c r="G32" s="94" t="s">
        <v>0</v>
      </c>
      <c r="H32" s="95"/>
      <c r="I32" s="97"/>
      <c r="J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74">
    <mergeCell ref="I2:I3"/>
    <mergeCell ref="C4:D5"/>
    <mergeCell ref="E4:E5"/>
    <mergeCell ref="F4:G5"/>
    <mergeCell ref="H4:H5"/>
    <mergeCell ref="A1:I1"/>
    <mergeCell ref="A2:B3"/>
    <mergeCell ref="C2:D3"/>
    <mergeCell ref="E2:E3"/>
    <mergeCell ref="F2:G3"/>
    <mergeCell ref="H2:H3"/>
    <mergeCell ref="F8:G9"/>
    <mergeCell ref="H8:H9"/>
    <mergeCell ref="I4:I5"/>
    <mergeCell ref="A6:B7"/>
    <mergeCell ref="C6:D7"/>
    <mergeCell ref="E6:E7"/>
    <mergeCell ref="F6:G7"/>
    <mergeCell ref="H6:H7"/>
    <mergeCell ref="I6:I7"/>
    <mergeCell ref="A4:B5"/>
    <mergeCell ref="I8:I9"/>
    <mergeCell ref="A10:B11"/>
    <mergeCell ref="C10:D11"/>
    <mergeCell ref="E10:E11"/>
    <mergeCell ref="F10:G11"/>
    <mergeCell ref="H10:H11"/>
    <mergeCell ref="I10:I11"/>
    <mergeCell ref="A8:B9"/>
    <mergeCell ref="C8:D9"/>
    <mergeCell ref="D18:E18"/>
    <mergeCell ref="G18:H18"/>
    <mergeCell ref="D19:E19"/>
    <mergeCell ref="E8:E9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G19:H19"/>
    <mergeCell ref="A20:B20"/>
    <mergeCell ref="D20:E20"/>
    <mergeCell ref="G20:H20"/>
    <mergeCell ref="A22:B22"/>
    <mergeCell ref="D22:E22"/>
    <mergeCell ref="G22:H22"/>
    <mergeCell ref="A21:B21"/>
    <mergeCell ref="D25:E25"/>
    <mergeCell ref="G25:H25"/>
    <mergeCell ref="A24:B24"/>
    <mergeCell ref="A25:B25"/>
    <mergeCell ref="D29:F29"/>
    <mergeCell ref="G29:I29"/>
    <mergeCell ref="A26:B26"/>
    <mergeCell ref="G28:I28"/>
    <mergeCell ref="A28:C32"/>
    <mergeCell ref="D28:F28"/>
    <mergeCell ref="D32:F32"/>
    <mergeCell ref="G32:I32"/>
    <mergeCell ref="D21:E21"/>
    <mergeCell ref="G21:H21"/>
    <mergeCell ref="D30:F30"/>
    <mergeCell ref="G30:I30"/>
    <mergeCell ref="D31:F31"/>
    <mergeCell ref="G31:I31"/>
    <mergeCell ref="D26:E26"/>
    <mergeCell ref="G26:H2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showGridLines="0" tabSelected="1" zoomScalePageLayoutView="0" workbookViewId="0" topLeftCell="A7">
      <selection activeCell="F11" sqref="F11:F42"/>
    </sheetView>
  </sheetViews>
  <sheetFormatPr defaultColWidth="10.5" defaultRowHeight="12" customHeight="1"/>
  <cols>
    <col min="1" max="1" width="3.66015625" style="19" customWidth="1"/>
    <col min="2" max="2" width="17.83203125" style="25" customWidth="1"/>
    <col min="3" max="3" width="98" style="24" customWidth="1"/>
    <col min="4" max="4" width="10.16015625" style="24" customWidth="1"/>
    <col min="5" max="5" width="15.33203125" style="24" customWidth="1"/>
    <col min="6" max="6" width="17.16015625" style="23" customWidth="1"/>
    <col min="7" max="7" width="18.66015625" style="22" customWidth="1"/>
    <col min="8" max="8" width="14.33203125" style="21" customWidth="1"/>
    <col min="9" max="9" width="10.5" style="20" customWidth="1"/>
    <col min="10" max="10" width="75.66015625" style="19" customWidth="1"/>
    <col min="11" max="16384" width="10.5" style="19" customWidth="1"/>
  </cols>
  <sheetData>
    <row r="1" spans="1:9" s="48" customFormat="1" ht="27.75" customHeight="1">
      <c r="A1" s="160" t="s">
        <v>77</v>
      </c>
      <c r="B1" s="160"/>
      <c r="C1" s="160"/>
      <c r="D1" s="160"/>
      <c r="E1" s="160"/>
      <c r="F1" s="160"/>
      <c r="G1" s="160"/>
      <c r="H1" s="67"/>
      <c r="I1" s="49"/>
    </row>
    <row r="2" spans="2:9" s="48" customFormat="1" ht="19.5" customHeight="1">
      <c r="B2" s="53" t="s">
        <v>76</v>
      </c>
      <c r="C2" s="69" t="s">
        <v>94</v>
      </c>
      <c r="D2" s="66" t="s">
        <v>42</v>
      </c>
      <c r="E2" s="64"/>
      <c r="F2" s="64"/>
      <c r="G2" s="64"/>
      <c r="H2" s="63"/>
      <c r="I2" s="49"/>
    </row>
    <row r="3" spans="2:9" s="48" customFormat="1" ht="12.75" customHeight="1">
      <c r="B3" s="53" t="s">
        <v>75</v>
      </c>
      <c r="C3" s="56" t="s">
        <v>131</v>
      </c>
      <c r="D3" s="64"/>
      <c r="E3" s="64"/>
      <c r="F3" s="55"/>
      <c r="G3" s="64"/>
      <c r="H3" s="63"/>
      <c r="I3" s="49"/>
    </row>
    <row r="4" spans="2:9" s="48" customFormat="1" ht="13.5" customHeight="1">
      <c r="B4" s="53" t="s">
        <v>74</v>
      </c>
      <c r="C4" s="56" t="s">
        <v>129</v>
      </c>
      <c r="D4" s="65"/>
      <c r="E4" s="64"/>
      <c r="F4" s="64"/>
      <c r="G4" s="64"/>
      <c r="H4" s="63"/>
      <c r="I4" s="49"/>
    </row>
    <row r="5" spans="2:9" s="48" customFormat="1" ht="1.5" customHeight="1">
      <c r="B5" s="62"/>
      <c r="C5" s="52"/>
      <c r="D5" s="61"/>
      <c r="E5" s="60"/>
      <c r="F5" s="59"/>
      <c r="G5" s="58"/>
      <c r="H5" s="57"/>
      <c r="I5" s="49"/>
    </row>
    <row r="6" spans="2:9" s="48" customFormat="1" ht="20.25" customHeight="1">
      <c r="B6" s="53" t="s">
        <v>73</v>
      </c>
      <c r="C6" s="56" t="s">
        <v>72</v>
      </c>
      <c r="D6" s="54"/>
      <c r="E6" s="55"/>
      <c r="F6" s="55"/>
      <c r="G6" s="55"/>
      <c r="H6" s="50"/>
      <c r="I6" s="49"/>
    </row>
    <row r="7" spans="2:9" s="48" customFormat="1" ht="12.75">
      <c r="B7" s="53" t="s">
        <v>71</v>
      </c>
      <c r="C7" s="53" t="s">
        <v>70</v>
      </c>
      <c r="D7" s="54"/>
      <c r="E7" s="54" t="s">
        <v>69</v>
      </c>
      <c r="F7" s="161" t="s">
        <v>81</v>
      </c>
      <c r="G7" s="161"/>
      <c r="H7" s="50"/>
      <c r="I7" s="49"/>
    </row>
    <row r="8" spans="2:9" s="48" customFormat="1" ht="12.75" customHeight="1">
      <c r="B8" s="53"/>
      <c r="C8" s="52"/>
      <c r="D8" s="51"/>
      <c r="E8" s="51" t="s">
        <v>68</v>
      </c>
      <c r="F8" s="162">
        <v>44249</v>
      </c>
      <c r="G8" s="162"/>
      <c r="H8" s="50"/>
      <c r="I8" s="49"/>
    </row>
    <row r="9" ht="11.25" customHeight="1" thickBot="1"/>
    <row r="10" spans="1:10" s="26" customFormat="1" ht="21.75" thickBot="1">
      <c r="A10" s="47" t="s">
        <v>67</v>
      </c>
      <c r="B10" s="46" t="s">
        <v>66</v>
      </c>
      <c r="C10" s="45" t="s">
        <v>65</v>
      </c>
      <c r="D10" s="44" t="s">
        <v>64</v>
      </c>
      <c r="E10" s="43" t="s">
        <v>63</v>
      </c>
      <c r="F10" s="43" t="s">
        <v>62</v>
      </c>
      <c r="G10" s="42" t="s">
        <v>61</v>
      </c>
      <c r="H10" s="41" t="s">
        <v>60</v>
      </c>
      <c r="I10" s="40" t="s">
        <v>59</v>
      </c>
      <c r="J10" s="39" t="s">
        <v>58</v>
      </c>
    </row>
    <row r="11" spans="1:10" s="34" customFormat="1" ht="13.5" thickTop="1">
      <c r="A11" s="38">
        <v>1</v>
      </c>
      <c r="B11" s="86" t="s">
        <v>80</v>
      </c>
      <c r="C11" s="87" t="s">
        <v>83</v>
      </c>
      <c r="D11" s="87" t="s">
        <v>57</v>
      </c>
      <c r="E11" s="88">
        <v>1</v>
      </c>
      <c r="F11" s="89"/>
      <c r="G11" s="90">
        <f aca="true" t="shared" si="0" ref="G11:G37">F11*E11</f>
        <v>0</v>
      </c>
      <c r="H11" s="91"/>
      <c r="I11" s="92"/>
      <c r="J11" s="70"/>
    </row>
    <row r="12" spans="1:10" s="34" customFormat="1" ht="12.75">
      <c r="A12" s="37">
        <v>2</v>
      </c>
      <c r="B12" s="73" t="s">
        <v>105</v>
      </c>
      <c r="C12" s="71" t="s">
        <v>106</v>
      </c>
      <c r="D12" s="71" t="s">
        <v>53</v>
      </c>
      <c r="E12" s="74">
        <v>65</v>
      </c>
      <c r="F12" s="72"/>
      <c r="G12" s="75">
        <f t="shared" si="0"/>
        <v>0</v>
      </c>
      <c r="H12" s="91"/>
      <c r="I12" s="92"/>
      <c r="J12" s="70"/>
    </row>
    <row r="13" spans="1:10" s="34" customFormat="1" ht="12.75">
      <c r="A13" s="37">
        <v>3</v>
      </c>
      <c r="B13" s="73" t="s">
        <v>107</v>
      </c>
      <c r="C13" s="71" t="s">
        <v>108</v>
      </c>
      <c r="D13" s="71" t="s">
        <v>53</v>
      </c>
      <c r="E13" s="74">
        <v>7.2</v>
      </c>
      <c r="F13" s="72"/>
      <c r="G13" s="75">
        <f>F13*E13</f>
        <v>0</v>
      </c>
      <c r="H13" s="91"/>
      <c r="I13" s="92"/>
      <c r="J13" s="70"/>
    </row>
    <row r="14" spans="1:10" s="34" customFormat="1" ht="12.75">
      <c r="A14" s="37">
        <v>4</v>
      </c>
      <c r="B14" s="73" t="s">
        <v>96</v>
      </c>
      <c r="C14" s="71" t="s">
        <v>132</v>
      </c>
      <c r="D14" s="71" t="s">
        <v>53</v>
      </c>
      <c r="E14" s="74">
        <v>90</v>
      </c>
      <c r="F14" s="72"/>
      <c r="G14" s="75">
        <f t="shared" si="0"/>
        <v>0</v>
      </c>
      <c r="H14" s="91"/>
      <c r="I14" s="92"/>
      <c r="J14" s="70" t="s">
        <v>134</v>
      </c>
    </row>
    <row r="15" spans="1:10" s="34" customFormat="1" ht="12.75">
      <c r="A15" s="37">
        <v>5</v>
      </c>
      <c r="B15" s="73" t="s">
        <v>124</v>
      </c>
      <c r="C15" s="71" t="s">
        <v>125</v>
      </c>
      <c r="D15" s="71" t="s">
        <v>126</v>
      </c>
      <c r="E15" s="74">
        <v>2</v>
      </c>
      <c r="F15" s="72"/>
      <c r="G15" s="75">
        <f t="shared" si="0"/>
        <v>0</v>
      </c>
      <c r="H15" s="91"/>
      <c r="I15" s="92"/>
      <c r="J15" s="70"/>
    </row>
    <row r="16" spans="1:10" s="34" customFormat="1" ht="12.75">
      <c r="A16" s="37">
        <v>6</v>
      </c>
      <c r="B16" s="73" t="s">
        <v>127</v>
      </c>
      <c r="C16" s="71" t="s">
        <v>128</v>
      </c>
      <c r="D16" s="71" t="s">
        <v>126</v>
      </c>
      <c r="E16" s="74">
        <v>5</v>
      </c>
      <c r="F16" s="72"/>
      <c r="G16" s="75">
        <f t="shared" si="0"/>
        <v>0</v>
      </c>
      <c r="H16" s="91"/>
      <c r="I16" s="92"/>
      <c r="J16" s="70"/>
    </row>
    <row r="17" spans="1:10" s="34" customFormat="1" ht="12.75">
      <c r="A17" s="37">
        <v>7</v>
      </c>
      <c r="B17" s="73" t="s">
        <v>109</v>
      </c>
      <c r="C17" s="71" t="s">
        <v>110</v>
      </c>
      <c r="D17" s="71" t="s">
        <v>53</v>
      </c>
      <c r="E17" s="74">
        <v>10</v>
      </c>
      <c r="F17" s="72"/>
      <c r="G17" s="75">
        <f t="shared" si="0"/>
        <v>0</v>
      </c>
      <c r="H17" s="91"/>
      <c r="I17" s="92"/>
      <c r="J17" s="70" t="s">
        <v>133</v>
      </c>
    </row>
    <row r="18" spans="1:10" s="34" customFormat="1" ht="12.75">
      <c r="A18" s="37">
        <v>8</v>
      </c>
      <c r="B18" s="73" t="s">
        <v>111</v>
      </c>
      <c r="C18" s="71" t="s">
        <v>112</v>
      </c>
      <c r="D18" s="71" t="s">
        <v>52</v>
      </c>
      <c r="E18" s="74">
        <v>150</v>
      </c>
      <c r="F18" s="72"/>
      <c r="G18" s="75">
        <f t="shared" si="0"/>
        <v>0</v>
      </c>
      <c r="H18" s="91"/>
      <c r="I18" s="92"/>
      <c r="J18" s="70" t="s">
        <v>153</v>
      </c>
    </row>
    <row r="19" spans="1:10" s="34" customFormat="1" ht="12.75">
      <c r="A19" s="37">
        <v>9</v>
      </c>
      <c r="B19" s="73" t="s">
        <v>135</v>
      </c>
      <c r="C19" s="71" t="s">
        <v>136</v>
      </c>
      <c r="D19" s="71" t="s">
        <v>53</v>
      </c>
      <c r="E19" s="74">
        <v>10</v>
      </c>
      <c r="F19" s="72"/>
      <c r="G19" s="75">
        <f t="shared" si="0"/>
        <v>0</v>
      </c>
      <c r="H19" s="91"/>
      <c r="I19" s="92"/>
      <c r="J19" s="70" t="s">
        <v>137</v>
      </c>
    </row>
    <row r="20" spans="1:10" s="34" customFormat="1" ht="12.75">
      <c r="A20" s="37">
        <v>10</v>
      </c>
      <c r="B20" s="73" t="s">
        <v>97</v>
      </c>
      <c r="C20" s="71" t="s">
        <v>85</v>
      </c>
      <c r="D20" s="71" t="s">
        <v>53</v>
      </c>
      <c r="E20" s="74">
        <v>37.5</v>
      </c>
      <c r="F20" s="72"/>
      <c r="G20" s="75">
        <f t="shared" si="0"/>
        <v>0</v>
      </c>
      <c r="H20" s="91"/>
      <c r="I20" s="92"/>
      <c r="J20" s="70" t="s">
        <v>152</v>
      </c>
    </row>
    <row r="21" spans="1:10" s="34" customFormat="1" ht="12.75">
      <c r="A21" s="37">
        <v>11</v>
      </c>
      <c r="B21" s="73" t="s">
        <v>86</v>
      </c>
      <c r="C21" s="71" t="s">
        <v>95</v>
      </c>
      <c r="D21" s="71" t="s">
        <v>53</v>
      </c>
      <c r="E21" s="74">
        <v>25.5</v>
      </c>
      <c r="F21" s="72"/>
      <c r="G21" s="75">
        <f t="shared" si="0"/>
        <v>0</v>
      </c>
      <c r="H21" s="91"/>
      <c r="I21" s="92"/>
      <c r="J21" s="70" t="s">
        <v>153</v>
      </c>
    </row>
    <row r="22" spans="1:10" s="34" customFormat="1" ht="12.75">
      <c r="A22" s="37">
        <v>12</v>
      </c>
      <c r="B22" s="73" t="s">
        <v>143</v>
      </c>
      <c r="C22" s="71" t="s">
        <v>144</v>
      </c>
      <c r="D22" s="71" t="s">
        <v>51</v>
      </c>
      <c r="E22" s="74">
        <v>51</v>
      </c>
      <c r="F22" s="72"/>
      <c r="G22" s="75">
        <f t="shared" si="0"/>
        <v>0</v>
      </c>
      <c r="H22" s="91"/>
      <c r="I22" s="92"/>
      <c r="J22" s="70" t="s">
        <v>156</v>
      </c>
    </row>
    <row r="23" spans="1:10" s="34" customFormat="1" ht="12.75">
      <c r="A23" s="37">
        <v>13</v>
      </c>
      <c r="B23" s="73" t="s">
        <v>145</v>
      </c>
      <c r="C23" s="71" t="s">
        <v>146</v>
      </c>
      <c r="D23" s="71" t="s">
        <v>51</v>
      </c>
      <c r="E23" s="74">
        <v>40</v>
      </c>
      <c r="F23" s="72"/>
      <c r="G23" s="75">
        <f t="shared" si="0"/>
        <v>0</v>
      </c>
      <c r="H23" s="91"/>
      <c r="I23" s="92"/>
      <c r="J23" s="70"/>
    </row>
    <row r="24" spans="1:10" s="34" customFormat="1" ht="12.75">
      <c r="A24" s="37">
        <v>14</v>
      </c>
      <c r="B24" s="73" t="s">
        <v>147</v>
      </c>
      <c r="C24" s="71" t="s">
        <v>148</v>
      </c>
      <c r="D24" s="71" t="s">
        <v>52</v>
      </c>
      <c r="E24" s="74">
        <v>98</v>
      </c>
      <c r="F24" s="72"/>
      <c r="G24" s="75">
        <f t="shared" si="0"/>
        <v>0</v>
      </c>
      <c r="H24" s="91"/>
      <c r="I24" s="92"/>
      <c r="J24" s="70"/>
    </row>
    <row r="25" spans="1:10" s="34" customFormat="1" ht="12.75">
      <c r="A25" s="37">
        <v>15</v>
      </c>
      <c r="B25" s="73">
        <v>919111</v>
      </c>
      <c r="C25" s="71" t="s">
        <v>56</v>
      </c>
      <c r="D25" s="71" t="s">
        <v>51</v>
      </c>
      <c r="E25" s="74">
        <v>164</v>
      </c>
      <c r="F25" s="72"/>
      <c r="G25" s="75">
        <f t="shared" si="0"/>
        <v>0</v>
      </c>
      <c r="H25" s="91"/>
      <c r="I25" s="92"/>
      <c r="J25" s="70"/>
    </row>
    <row r="26" spans="1:10" s="34" customFormat="1" ht="12.75">
      <c r="A26" s="37">
        <v>16</v>
      </c>
      <c r="B26" s="73" t="s">
        <v>104</v>
      </c>
      <c r="C26" s="71" t="s">
        <v>103</v>
      </c>
      <c r="D26" s="71" t="s">
        <v>51</v>
      </c>
      <c r="E26" s="74">
        <v>164</v>
      </c>
      <c r="F26" s="72"/>
      <c r="G26" s="75">
        <f>F26*E26</f>
        <v>0</v>
      </c>
      <c r="H26" s="91"/>
      <c r="I26" s="92"/>
      <c r="J26" s="70"/>
    </row>
    <row r="27" spans="1:10" s="34" customFormat="1" ht="12.75">
      <c r="A27" s="37">
        <v>17</v>
      </c>
      <c r="B27" s="73">
        <v>93818</v>
      </c>
      <c r="C27" s="71" t="s">
        <v>55</v>
      </c>
      <c r="D27" s="71" t="s">
        <v>52</v>
      </c>
      <c r="E27" s="74">
        <v>1474</v>
      </c>
      <c r="F27" s="72"/>
      <c r="G27" s="75">
        <f>F27*E27</f>
        <v>0</v>
      </c>
      <c r="H27" s="91"/>
      <c r="I27" s="92"/>
      <c r="J27" s="70"/>
    </row>
    <row r="28" spans="1:10" s="34" customFormat="1" ht="12.75">
      <c r="A28" s="37">
        <v>18</v>
      </c>
      <c r="B28" s="73" t="s">
        <v>98</v>
      </c>
      <c r="C28" s="71" t="s">
        <v>99</v>
      </c>
      <c r="D28" s="71" t="s">
        <v>53</v>
      </c>
      <c r="E28" s="74">
        <v>2</v>
      </c>
      <c r="F28" s="72"/>
      <c r="G28" s="75">
        <f>F28*E28</f>
        <v>0</v>
      </c>
      <c r="H28" s="91"/>
      <c r="I28" s="92"/>
      <c r="J28" s="70" t="s">
        <v>149</v>
      </c>
    </row>
    <row r="29" spans="1:10" s="34" customFormat="1" ht="12.75">
      <c r="A29" s="37">
        <v>19</v>
      </c>
      <c r="B29" s="73">
        <v>572213</v>
      </c>
      <c r="C29" s="71" t="s">
        <v>54</v>
      </c>
      <c r="D29" s="71" t="s">
        <v>52</v>
      </c>
      <c r="E29" s="74">
        <v>1474</v>
      </c>
      <c r="F29" s="72"/>
      <c r="G29" s="75">
        <f>F29*E29</f>
        <v>0</v>
      </c>
      <c r="H29" s="91"/>
      <c r="I29" s="92"/>
      <c r="J29" s="70"/>
    </row>
    <row r="30" spans="1:10" s="34" customFormat="1" ht="12.75">
      <c r="A30" s="37">
        <v>20</v>
      </c>
      <c r="B30" s="73" t="s">
        <v>79</v>
      </c>
      <c r="C30" s="71" t="s">
        <v>140</v>
      </c>
      <c r="D30" s="71" t="s">
        <v>52</v>
      </c>
      <c r="E30" s="74">
        <v>1444</v>
      </c>
      <c r="F30" s="72"/>
      <c r="G30" s="75">
        <f t="shared" si="0"/>
        <v>0</v>
      </c>
      <c r="H30" s="91"/>
      <c r="I30" s="92"/>
      <c r="J30" s="70"/>
    </row>
    <row r="31" spans="1:10" s="34" customFormat="1" ht="12.75">
      <c r="A31" s="37">
        <v>21</v>
      </c>
      <c r="B31" s="73" t="s">
        <v>138</v>
      </c>
      <c r="C31" s="71" t="s">
        <v>139</v>
      </c>
      <c r="D31" s="71" t="s">
        <v>52</v>
      </c>
      <c r="E31" s="74">
        <v>40</v>
      </c>
      <c r="F31" s="72"/>
      <c r="G31" s="75">
        <f t="shared" si="0"/>
        <v>0</v>
      </c>
      <c r="H31" s="91"/>
      <c r="I31" s="92"/>
      <c r="J31" s="70"/>
    </row>
    <row r="32" spans="1:10" s="34" customFormat="1" ht="12.75">
      <c r="A32" s="37">
        <v>22</v>
      </c>
      <c r="B32" s="73" t="s">
        <v>90</v>
      </c>
      <c r="C32" s="71" t="s">
        <v>100</v>
      </c>
      <c r="D32" s="71" t="s">
        <v>84</v>
      </c>
      <c r="E32" s="74">
        <v>250</v>
      </c>
      <c r="F32" s="72"/>
      <c r="G32" s="75">
        <f>F32*E32</f>
        <v>0</v>
      </c>
      <c r="H32" s="91"/>
      <c r="I32" s="92"/>
      <c r="J32" s="70"/>
    </row>
    <row r="33" spans="1:10" s="34" customFormat="1" ht="12.75">
      <c r="A33" s="37">
        <v>23</v>
      </c>
      <c r="B33" s="73" t="s">
        <v>88</v>
      </c>
      <c r="C33" s="71" t="s">
        <v>89</v>
      </c>
      <c r="D33" s="71" t="s">
        <v>52</v>
      </c>
      <c r="E33" s="74">
        <v>90.5</v>
      </c>
      <c r="F33" s="72"/>
      <c r="G33" s="75">
        <f>F33*E33</f>
        <v>0</v>
      </c>
      <c r="H33" s="91"/>
      <c r="I33" s="92"/>
      <c r="J33" s="70"/>
    </row>
    <row r="34" spans="1:10" s="34" customFormat="1" ht="12.75">
      <c r="A34" s="37">
        <v>24</v>
      </c>
      <c r="B34" s="73" t="s">
        <v>101</v>
      </c>
      <c r="C34" s="71" t="s">
        <v>102</v>
      </c>
      <c r="D34" s="71" t="s">
        <v>52</v>
      </c>
      <c r="E34" s="74">
        <v>90.5</v>
      </c>
      <c r="F34" s="72"/>
      <c r="G34" s="75">
        <f>F34*E34</f>
        <v>0</v>
      </c>
      <c r="H34" s="91"/>
      <c r="I34" s="92"/>
      <c r="J34" s="70"/>
    </row>
    <row r="35" spans="1:10" s="34" customFormat="1" ht="12.75">
      <c r="A35" s="37">
        <v>25</v>
      </c>
      <c r="B35" s="73" t="s">
        <v>154</v>
      </c>
      <c r="C35" s="71" t="s">
        <v>155</v>
      </c>
      <c r="D35" s="71" t="s">
        <v>126</v>
      </c>
      <c r="E35" s="74">
        <v>6</v>
      </c>
      <c r="F35" s="72"/>
      <c r="G35" s="75">
        <f>F35*E35</f>
        <v>0</v>
      </c>
      <c r="H35" s="91"/>
      <c r="I35" s="92"/>
      <c r="J35" s="70"/>
    </row>
    <row r="36" spans="1:10" s="34" customFormat="1" ht="12.75">
      <c r="A36" s="37">
        <v>26</v>
      </c>
      <c r="B36" s="73" t="s">
        <v>115</v>
      </c>
      <c r="C36" s="71" t="s">
        <v>141</v>
      </c>
      <c r="D36" s="71" t="s">
        <v>57</v>
      </c>
      <c r="E36" s="74">
        <v>1</v>
      </c>
      <c r="F36" s="72"/>
      <c r="G36" s="75">
        <f t="shared" si="0"/>
        <v>0</v>
      </c>
      <c r="H36" s="91"/>
      <c r="I36" s="92"/>
      <c r="J36" s="70"/>
    </row>
    <row r="37" spans="1:10" s="34" customFormat="1" ht="12.75">
      <c r="A37" s="37">
        <v>27</v>
      </c>
      <c r="B37" s="73" t="s">
        <v>120</v>
      </c>
      <c r="C37" s="71" t="s">
        <v>122</v>
      </c>
      <c r="D37" s="71" t="s">
        <v>57</v>
      </c>
      <c r="E37" s="74">
        <v>1</v>
      </c>
      <c r="F37" s="72"/>
      <c r="G37" s="75">
        <f t="shared" si="0"/>
        <v>0</v>
      </c>
      <c r="H37" s="91"/>
      <c r="I37" s="92"/>
      <c r="J37" s="70"/>
    </row>
    <row r="38" spans="1:10" s="34" customFormat="1" ht="12.75">
      <c r="A38" s="37">
        <v>28</v>
      </c>
      <c r="B38" s="73" t="s">
        <v>121</v>
      </c>
      <c r="C38" s="71" t="s">
        <v>123</v>
      </c>
      <c r="D38" s="71" t="s">
        <v>57</v>
      </c>
      <c r="E38" s="74">
        <v>1</v>
      </c>
      <c r="F38" s="72"/>
      <c r="G38" s="75">
        <f>F38*E38</f>
        <v>0</v>
      </c>
      <c r="H38" s="91"/>
      <c r="I38" s="92"/>
      <c r="J38" s="70"/>
    </row>
    <row r="39" spans="1:10" s="34" customFormat="1" ht="12.75">
      <c r="A39" s="37">
        <v>29</v>
      </c>
      <c r="B39" s="73" t="s">
        <v>113</v>
      </c>
      <c r="C39" s="71" t="s">
        <v>114</v>
      </c>
      <c r="D39" s="71" t="s">
        <v>57</v>
      </c>
      <c r="E39" s="74">
        <v>1</v>
      </c>
      <c r="F39" s="72"/>
      <c r="G39" s="75">
        <f>F39*E39</f>
        <v>0</v>
      </c>
      <c r="H39" s="91"/>
      <c r="I39" s="92"/>
      <c r="J39" s="70"/>
    </row>
    <row r="40" spans="1:10" s="34" customFormat="1" ht="12.75">
      <c r="A40" s="37">
        <v>30</v>
      </c>
      <c r="B40" s="73" t="s">
        <v>116</v>
      </c>
      <c r="C40" s="71" t="s">
        <v>117</v>
      </c>
      <c r="D40" s="71" t="s">
        <v>84</v>
      </c>
      <c r="E40" s="74">
        <v>584.25</v>
      </c>
      <c r="F40" s="72"/>
      <c r="G40" s="75">
        <f>F40*E40</f>
        <v>0</v>
      </c>
      <c r="H40" s="93"/>
      <c r="I40" s="93"/>
      <c r="J40" s="76"/>
    </row>
    <row r="41" spans="1:10" s="34" customFormat="1" ht="12.75">
      <c r="A41" s="37">
        <v>31</v>
      </c>
      <c r="B41" s="73" t="s">
        <v>116</v>
      </c>
      <c r="C41" s="71" t="s">
        <v>142</v>
      </c>
      <c r="D41" s="71" t="s">
        <v>57</v>
      </c>
      <c r="E41" s="74">
        <v>1</v>
      </c>
      <c r="F41" s="72"/>
      <c r="G41" s="75">
        <f>F41*E41</f>
        <v>0</v>
      </c>
      <c r="H41" s="93"/>
      <c r="I41" s="93"/>
      <c r="J41" s="76"/>
    </row>
    <row r="42" spans="1:10" s="34" customFormat="1" ht="12.75">
      <c r="A42" s="37">
        <v>32</v>
      </c>
      <c r="B42" s="73" t="s">
        <v>118</v>
      </c>
      <c r="C42" s="71" t="s">
        <v>119</v>
      </c>
      <c r="D42" s="71" t="s">
        <v>53</v>
      </c>
      <c r="E42" s="74">
        <v>90</v>
      </c>
      <c r="F42" s="72"/>
      <c r="G42" s="75">
        <f>F42*E42</f>
        <v>0</v>
      </c>
      <c r="H42" s="93"/>
      <c r="I42" s="93"/>
      <c r="J42" s="76"/>
    </row>
    <row r="43" spans="1:10" s="34" customFormat="1" ht="12.75">
      <c r="A43" s="37"/>
      <c r="B43" s="73"/>
      <c r="C43" s="71"/>
      <c r="D43" s="71"/>
      <c r="E43" s="74"/>
      <c r="F43" s="72"/>
      <c r="G43" s="75"/>
      <c r="H43" s="36"/>
      <c r="I43" s="35"/>
      <c r="J43" s="68"/>
    </row>
    <row r="44" spans="1:10" s="26" customFormat="1" ht="15">
      <c r="A44" s="31"/>
      <c r="B44" s="33"/>
      <c r="C44" s="77" t="s">
        <v>4</v>
      </c>
      <c r="D44" s="77"/>
      <c r="E44" s="77"/>
      <c r="F44" s="78" t="s">
        <v>42</v>
      </c>
      <c r="G44" s="79">
        <f>SUM(G11:G43)</f>
        <v>0</v>
      </c>
      <c r="H44" s="29"/>
      <c r="I44" s="29"/>
      <c r="J44" s="28"/>
    </row>
    <row r="45" spans="1:10" s="26" customFormat="1" ht="15">
      <c r="A45" s="31"/>
      <c r="B45" s="32"/>
      <c r="C45" s="80" t="s">
        <v>2</v>
      </c>
      <c r="D45" s="80"/>
      <c r="E45" s="80"/>
      <c r="F45" s="81" t="s">
        <v>42</v>
      </c>
      <c r="G45" s="82">
        <f>G44*0.21</f>
        <v>0</v>
      </c>
      <c r="H45" s="29"/>
      <c r="I45" s="29"/>
      <c r="J45" s="28"/>
    </row>
    <row r="46" spans="1:10" s="26" customFormat="1" ht="15.75" thickBot="1">
      <c r="A46" s="31"/>
      <c r="B46" s="30"/>
      <c r="C46" s="83" t="s">
        <v>50</v>
      </c>
      <c r="D46" s="83"/>
      <c r="E46" s="83"/>
      <c r="F46" s="84" t="s">
        <v>42</v>
      </c>
      <c r="G46" s="85">
        <f>G45+G44</f>
        <v>0</v>
      </c>
      <c r="H46" s="29"/>
      <c r="I46" s="29"/>
      <c r="J46" s="28"/>
    </row>
    <row r="47" spans="8:10" ht="24" customHeight="1">
      <c r="H47" s="29"/>
      <c r="I47" s="29"/>
      <c r="J47" s="28"/>
    </row>
    <row r="48" spans="2:10" ht="12" customHeight="1">
      <c r="B48" s="159" t="s">
        <v>150</v>
      </c>
      <c r="C48" s="159"/>
      <c r="H48" s="29"/>
      <c r="I48" s="29"/>
      <c r="J48" s="28"/>
    </row>
    <row r="49" spans="8:10" ht="12" customHeight="1">
      <c r="H49" s="29"/>
      <c r="I49" s="29"/>
      <c r="J49" s="28"/>
    </row>
    <row r="50" spans="8:10" ht="12" customHeight="1">
      <c r="H50" s="27"/>
      <c r="I50" s="27"/>
      <c r="J50" s="26"/>
    </row>
    <row r="51" spans="8:10" ht="12" customHeight="1">
      <c r="H51" s="27"/>
      <c r="I51" s="27"/>
      <c r="J51" s="26"/>
    </row>
    <row r="52" spans="8:10" ht="12" customHeight="1">
      <c r="H52" s="27"/>
      <c r="I52" s="27"/>
      <c r="J52" s="26"/>
    </row>
  </sheetData>
  <sheetProtection/>
  <mergeCells count="4">
    <mergeCell ref="B48:C48"/>
    <mergeCell ref="A1:G1"/>
    <mergeCell ref="F7:G7"/>
    <mergeCell ref="F8:G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7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Pohunek Miloslav</cp:lastModifiedBy>
  <cp:lastPrinted>2021-02-22T16:36:07Z</cp:lastPrinted>
  <dcterms:created xsi:type="dcterms:W3CDTF">2019-02-15T16:16:44Z</dcterms:created>
  <dcterms:modified xsi:type="dcterms:W3CDTF">2021-03-08T08:43:51Z</dcterms:modified>
  <cp:category/>
  <cp:version/>
  <cp:contentType/>
  <cp:contentStatus/>
</cp:coreProperties>
</file>