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01 - Oprava komunikace" sheetId="2" r:id="rId2"/>
    <sheet name="SO 102 - Oprava komunikace" sheetId="3" r:id="rId3"/>
    <sheet name="SO 000 - Vedlejší rozpočt..." sheetId="4" r:id="rId4"/>
  </sheets>
  <definedNames>
    <definedName name="_xlnm.Print_Area" localSheetId="0">'Rekapitulace stavby'!$D$4:$AO$76,'Rekapitulace stavby'!$C$82:$AQ$98</definedName>
    <definedName name="_xlnm._FilterDatabase" localSheetId="1" hidden="1">'SO 101 - Oprava komunikace'!$C$121:$K$298</definedName>
    <definedName name="_xlnm.Print_Area" localSheetId="1">'SO 101 - Oprava komunikace'!$C$4:$J$76,'SO 101 - Oprava komunikace'!$C$82:$J$103,'SO 101 - Oprava komunikace'!$C$109:$J$298</definedName>
    <definedName name="_xlnm._FilterDatabase" localSheetId="2" hidden="1">'SO 102 - Oprava komunikace'!$C$119:$K$170</definedName>
    <definedName name="_xlnm.Print_Area" localSheetId="2">'SO 102 - Oprava komunikace'!$C$4:$J$76,'SO 102 - Oprava komunikace'!$C$82:$J$101,'SO 102 - Oprava komunikace'!$C$107:$J$170</definedName>
    <definedName name="_xlnm._FilterDatabase" localSheetId="3" hidden="1">'SO 000 - Vedlejší rozpočt...'!$C$116:$K$147</definedName>
    <definedName name="_xlnm.Print_Area" localSheetId="3">'SO 000 - Vedlejší rozpočt...'!$C$4:$J$76,'SO 000 - Vedlejší rozpočt...'!$C$82:$J$98,'SO 000 - Vedlejší rozpočt...'!$C$104:$J$147</definedName>
    <definedName name="_xlnm.Print_Titles" localSheetId="0">'Rekapitulace stavby'!$92:$92</definedName>
    <definedName name="_xlnm.Print_Titles" localSheetId="1">'SO 101 - Oprava komunikace'!$121:$121</definedName>
    <definedName name="_xlnm.Print_Titles" localSheetId="2">'SO 102 - Oprava komunikace'!$119:$119</definedName>
    <definedName name="_xlnm.Print_Titles" localSheetId="3">'SO 000 - Vedlejší rozpočt...'!$116:$116</definedName>
  </definedNames>
  <calcPr fullCalcOnLoad="1"/>
</workbook>
</file>

<file path=xl/sharedStrings.xml><?xml version="1.0" encoding="utf-8"?>
<sst xmlns="http://schemas.openxmlformats.org/spreadsheetml/2006/main" count="2510" uniqueCount="437">
  <si>
    <t>Export Komplet</t>
  </si>
  <si>
    <t/>
  </si>
  <si>
    <t>2.0</t>
  </si>
  <si>
    <t>ZAMOK</t>
  </si>
  <si>
    <t>False</t>
  </si>
  <si>
    <t>{4b792c21-8ff2-4195-aa81-59fcee2de068}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</si>
  <si>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</si>
  <si>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</si>
  <si>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</si>
  <si>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</si>
  <si>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</si>
  <si>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</si>
  <si>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</si>
  <si>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</si>
  <si>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201723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</si>
  <si>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</si>
  <si>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</si>
  <si>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II/329 Plaňany - Radim</t>
  </si>
  <si>
    <t>KSO:</t>
  </si>
  <si>
    <t>CC-CZ:</t>
  </si>
  <si>
    <t>Místo:</t>
  </si>
  <si>
    <t xml:space="preserve"> </t>
  </si>
  <si>
    <t>Datum:</t>
  </si>
  <si>
    <t>25. 1. 2018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</si>
  <si>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</si>
  <si>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</si>
  <si>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</si>
  <si>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</si>
  <si>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</si>
  <si>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</si>
  <si>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</si>
  <si>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</si>
  <si>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</si>
  <si>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</si>
  <si>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</si>
  <si>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</si>
  <si>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</si>
  <si>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</si>
  <si>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</si>
  <si>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</si>
  <si>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</si>
  <si>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</si>
  <si>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</si>
  <si>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</si>
  <si>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</si>
  <si>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</si>
  <si>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</si>
  <si>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</si>
  <si>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</si>
  <si>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</si>
  <si>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</si>
  <si>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</si>
  <si>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</si>
  <si>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</si>
  <si>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</si>
  <si>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</si>
  <si>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</si>
  <si>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</si>
  <si>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</si>
  <si>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</si>
  <si>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</si>
  <si>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</si>
  <si>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</si>
  <si>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</si>
  <si>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</si>
  <si>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</si>
  <si>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</si>
  <si>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</si>
  <si>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</si>
  <si>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</si>
  <si>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</si>
  <si>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</si>
  <si>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</si>
  <si>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</si>
  <si>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</si>
  <si>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</si>
  <si>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</si>
  <si>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</si>
  <si>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</si>
  <si>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Oprava komunikace</t>
  </si>
  <si>
    <t>STA</t>
  </si>
  <si>
    <t>1</t>
  </si>
  <si>
    <t>{a63c1ae7-013f-4c08-8c2f-dae1ecc29da8}</t>
  </si>
  <si>
    <t>2</t>
  </si>
  <si>
    <t>SO 102</t>
  </si>
  <si>
    <t>{2d5ec517-0f71-40c2-bd41-cf8bbdf0a8a5}</t>
  </si>
  <si>
    <t>SO 000</t>
  </si>
  <si>
    <t>Vedlejší rozpočtové náklady</t>
  </si>
  <si>
    <t>{1560d2d2-e1dc-479b-8163-a3623ad40264}</t>
  </si>
  <si>
    <t>KRYCÍ LIST SOUPISU PRACÍ</t>
  </si>
  <si>
    <t>Objekt:</t>
  </si>
  <si>
    <t>SO 101 - Oprava komunikace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</si>
  <si>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</si>
  <si>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</si>
  <si>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</si>
  <si>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</si>
  <si>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</si>
  <si>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</si>
  <si>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</si>
  <si>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</si>
  <si>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</t>
  </si>
  <si>
    <t xml:space="preserve">    9 - Ostatní konstrukce a práce, bourání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</si>
  <si>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</si>
  <si>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</si>
  <si>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</si>
  <si>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</si>
  <si>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</si>
  <si>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</si>
  <si>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</si>
  <si>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</si>
  <si>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</si>
  <si>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</si>
  <si>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</si>
  <si>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</si>
  <si>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</si>
  <si>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</si>
  <si>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</si>
  <si>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</si>
  <si>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</si>
  <si>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</si>
  <si>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</si>
  <si>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111208</t>
  </si>
  <si>
    <t>ODSTRANĚNÍ KŘOVIN S ODVOZEM DO 20KM</t>
  </si>
  <si>
    <t>M2</t>
  </si>
  <si>
    <t>4</t>
  </si>
  <si>
    <t>1114186189</t>
  </si>
  <si>
    <t>PP</t>
  </si>
  <si>
    <t>PSC</t>
  </si>
  <si>
    <t>Poznámka k souboru cen:
odstranění křovin a stromů do průměru 100 mm doprava dřevin na předepsanou vzdálenost spálení na hromadách nebo štěpkování</t>
  </si>
  <si>
    <t>VV</t>
  </si>
  <si>
    <t>"odstranění křovin odhad 10%*2*délka*2m"0,1*2*1748*2</t>
  </si>
  <si>
    <t>113728.1</t>
  </si>
  <si>
    <t>FRÉZOVÁNÍ ZPEVNĚNÝCH PLOCH ASFALTOVÝCH, ODVOZ DO 20KM</t>
  </si>
  <si>
    <t>M3</t>
  </si>
  <si>
    <t>-7956025</t>
  </si>
  <si>
    <t xml:space="preserve">FRÉZOVÁNÍ ZPEVNĚNÝCH PLOCH ASFALTOVÝCH, ODVOZ DO 20KM
POVINNÝ ODKUP ZHOTOVITELEM.
Materiál byl zatříděn dle vyhlášky 130/2019 Sb. do kvalitativní třídy ZAS-T1.
Stanovení tloušťky dle výsledků diagnostiky vozovky. Plocha odečtena ze situace.
</t>
  </si>
  <si>
    <t>Poznámka k souboru cen:
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</si>
  <si>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"SO 101 - JV 2, tl. 190 mm"(573+2133)*0,19</t>
  </si>
  <si>
    <t>"SO 101 - JV 4, tl. 40 mm"(4090)*0,04</t>
  </si>
  <si>
    <t>"SO 101 - JV 3, tl. 70 mm"(3810)*0,07</t>
  </si>
  <si>
    <t>"SO 101 - JV 3, křižovatky, tl. 40 mm"(241+110)*0,04</t>
  </si>
  <si>
    <t>3</t>
  </si>
  <si>
    <t>113728.2</t>
  </si>
  <si>
    <t>824867949</t>
  </si>
  <si>
    <t>FRÉZOVÁNÍ ZPEVNĚNÝCH PLOCH ASFALTOVÝCH, ODVOZ DO 20KM
Materiál byl zatříděn dle vyhlášky 130/2019 Sb. do kvalitativní třídy ZAS-T3 a ZAS-T4.
Stanovení tloušťky dle výsledků diagnostiky vozovky. Plocha odečtena ze situace.
Skládkovné je zahrnuto v pol. 014132.
Obsah benzo(a)pyrenu je menší než 50 mg/kg, tudíž se nejedná o nebezpečný odpad.</t>
  </si>
  <si>
    <t>"SO 101 - JV 4, tl. 60 mm"(4090)*0,06</t>
  </si>
  <si>
    <t>"SO 101 - JV 3, tl. 40 mm"(3810)*0,04</t>
  </si>
  <si>
    <t>113764</t>
  </si>
  <si>
    <t>FRÉZOVÁNÍ DRÁŽKY PRŮŘEZU DO 400MM2 V ASFALTOVÉ VOZOVCE</t>
  </si>
  <si>
    <t>M</t>
  </si>
  <si>
    <t>1009846487</t>
  </si>
  <si>
    <t>Poznámka k souboru cen:
Položka zahrnuje veškerou manipulaci s vybouranou sutí a s vybouranými hmotami vč. uložení na skládku.</t>
  </si>
  <si>
    <t>"napojení úseků a vjezdy"6,5+12+5,5+9,5</t>
  </si>
  <si>
    <t>5</t>
  </si>
  <si>
    <t>121108</t>
  </si>
  <si>
    <t>SEJMUTÍ ORNICE NEBO LESNÍ PŮDY S ODVOZEM DO 20KM</t>
  </si>
  <si>
    <t>-14409038</t>
  </si>
  <si>
    <t>Poznámka k souboru cen:
položka zahrnuje sejmutí ornice bez ohledu na tloušťku vrstvy a její vodorovnou dopravu nezahrnuje uložení na trvalou skládku</t>
  </si>
  <si>
    <t>"sejmutí ornice - násyp"(90*1,5+226*2,5)*0,15</t>
  </si>
  <si>
    <t>"sejmutí ornice - příkopy"(1653*3+222+294+100*2+324*3+112*7+123+451+512*3,7)*0,15</t>
  </si>
  <si>
    <t>"sejmutí ornice - krajnice"(45+810+6+44+54+46+158+166+16+63+249)*0,15</t>
  </si>
  <si>
    <t>6</t>
  </si>
  <si>
    <t>12273</t>
  </si>
  <si>
    <t>ODKOPÁVKY A PROKOPÁVKY OBECNÉ TŘ. I</t>
  </si>
  <si>
    <t>-2091279460</t>
  </si>
  <si>
    <t>ODKOPÁVKY A PROKOPÁVKY OBECNÉ TŘ. I
Čerpání položky na přímý příkaz TDI a investora.</t>
  </si>
  <si>
    <t>Poznámka k souboru cen:
položka zahrnuje: - vodorovná a svislá doprava, přemístění, přeložení, manipulace s výkopkem - kompletní provedení vykopávky nezapažené i zapažené - ošetření výkopiště po celou dobu práce v něm vč. klimatických opatření - ztížení vykopávek v blízkosti podzemního vedení, konstrukcí a objektů vč. jejich dočasného zajištění - ztížení pod vodou, v okolí výbušnin, ve stísněných prostorech a pod. - příplatek za lepivost - těžení po vrstvách, pásech a po jiných nutných částech (figurách) - čerpání vody vč. čerpacích jímek, potrubí a pohotovostní čerpací soupravy (viz ustanovení k pol. 1151,2) - potřebné snížení hladiny podzemní vody - těžení a rozpojování jednotlivých balvanů - vytahování a nošení výkopku - svahování a přesvah. svahů do konečného tvaru, výměna hornin v podloží a v pláni znehodnocené klimatickými vlivy - ruční vykopávky, odstranění kořenů a napadávek - pažení, vzepření a rozepření vč. přepažování (vyjma štětových stěn) - úpravu, ochranu a očištění dna, základové spáry, stěn a svahů - zhutnění podloží, případně i svahů vč. svahování - zřízení stupňů v podloží a lavic na svazích, není-li pro tyto práce zřízena samostatná položka - udržování výkopiště a jeho ochrana proti vodě - odvedení nebo obvedení vody v okolí výkopiště a ve výkopišti - třídění výkopku - veškeré pomocné konstrukce umožňující provedení vykopávky (příjezdy, sjezdy, nájezdy, lešení, podpěr. konstr., přemostění, zpevněné plochy, zakrytí a pod.) - nezahrnuje uložení zeminy (na skládku, do násypu) ani poplatky za skládku, vykazují se v položce č.0141**</t>
  </si>
  <si>
    <t>"km 1,513 - 2,900 - sanace AZ vápněním tl. 400 mm - odhad 50 %"1,3*(1228*6,0)*0,4*0,5</t>
  </si>
  <si>
    <t>"km 2,900 - 3,419 90 - sanace AZ vápněním tl. 400 mm - odhad 100 %"1,3*(520*6)*0,4</t>
  </si>
  <si>
    <t>7</t>
  </si>
  <si>
    <t>122738</t>
  </si>
  <si>
    <t>ODKOPÁVKY A PROKOPÁVKY OBECNÉ TŘ. I, ODVOZ DO 20KM</t>
  </si>
  <si>
    <t>-1500681947</t>
  </si>
  <si>
    <t>ODKOPÁVKY A PROKOPÁVKY OBECNÉ TŘ. I, ODVOZ DO 20KM
Skládkovné je zahrnuto v položce 014122.1.</t>
  </si>
  <si>
    <t>"úprava příkopů"(1653*3+222+294+100*2+324*3+112*7+123+451+512*3,7)*0,25</t>
  </si>
  <si>
    <t>"SO 101 - JV 2, dobourání na hl. 0,5 m"(573+2133)*(0,5-0,19)*1,2</t>
  </si>
  <si>
    <t>"SO 101 - JV 4, dobourání na hl. 0,5 m"(4090)*(0,5-0,1)*1,2</t>
  </si>
  <si>
    <t>"SO 101 - JV 3,dobourání na hl. 0,5 m"(3810)*(0,5-0,11)*1,2</t>
  </si>
  <si>
    <t>8</t>
  </si>
  <si>
    <t>12926</t>
  </si>
  <si>
    <t>ČIŠTĚNÍ KRAJNIC OD NÁNOSU TL. DO 300MM</t>
  </si>
  <si>
    <t>-898854618</t>
  </si>
  <si>
    <t>ČIŠTĚNÍ KRAJNIC OD NÁNOSU TL. DO 300MM
Skládkovné je zahrnuto v položce 014122.</t>
  </si>
  <si>
    <t>Poznámka k souboru cen:
Součástí položky je vodorovná a svislá doprava, přemístění, přeložení, manipulace s materiálem a uložení na skládku. Nezahrnuje poplatek za skládku, který se vykazuje v položce 0141** (s výjimkou malého množství materiálu, kde je možné poplatek zahrnout do jednotkové ceny položky – tento fakt musí být uveden v doplňujícím textu k položce)</t>
  </si>
  <si>
    <t>"čištění krajnic"(45+810+6+44+54+46+158+166+16+63+249)</t>
  </si>
  <si>
    <t>9</t>
  </si>
  <si>
    <t>12932</t>
  </si>
  <si>
    <t>ČIŠTĚNÍ PŘÍKOPŮ OD NÁNOSU DO 0,5M3/M</t>
  </si>
  <si>
    <t>-795977314</t>
  </si>
  <si>
    <t>"příkopy"(1653+86+120+100+324+112+43+142+512)</t>
  </si>
  <si>
    <t>10</t>
  </si>
  <si>
    <t>17380</t>
  </si>
  <si>
    <t>ZEMNÍ KRAJNICE A DOSYPÁVKY Z NAKUPOVANÝCH MATERIÁLŮ</t>
  </si>
  <si>
    <t>2100670607</t>
  </si>
  <si>
    <t>Poznámka k souboru cen:
položka zahrnuje: - kompletní provedení zemní konstrukce včetně nákupu a dopravy materiálu dle zadávací dokumentace - úprava ukládaného materiálu vlhčením, tříděním, promícháním nebo vysoušením, příp. jiné úpravy za účelem zlepšení jeho mech. vlastností - hutnění i různé míry hutnění - ošetření úložiště po celou dobu práce v něm vč. klimatických opatření - ztížení v okolí vedení, konstrukcí a objektů a jejich dočasné zajištění - ztížení provádění vč. hutnění ve ztížených podmínkách a stísněných prostorech - ztížené ukládání sypaniny pod vodu - ukládání po vrstvách a po jiných nutných částech (figurách) vč. dosypávek - spouštění a nošení materiálu - výměna částí zemní konstrukce znehodnocené klimatickými vlivy - svahování, hutnění a uzavírání povrchů svahů - udržování úložiště a jeho ochrana proti vodě - odvedení nebo obvedení vody v okolí úložiště a v úložišti - veškeré pomocné konstrukce umožňující provedení zemní konstrukce (příjezdy, sjezdy, nájezdy, lešení, podpěrné konstrukce, přemostění, zpevněné plochy, zakrytí a pod.)</t>
  </si>
  <si>
    <t>"zásypy krajnic štěrkopískem"0,25*2*(94+1654)</t>
  </si>
  <si>
    <t>11</t>
  </si>
  <si>
    <t>17481</t>
  </si>
  <si>
    <t>ZÁSYP JAM A RÝH Z NAKUPOVANÝCH MATERIÁLŮ</t>
  </si>
  <si>
    <t>-777054947</t>
  </si>
  <si>
    <t>Poznámka k souboru cen:
položka zahrnuje: - kompletní provedení zemní konstrukce včetně nákupu a dopravy materiálu dle zadávací dokumentace - úprava ukládaného materiálu vlhčením, tříděním, promícháním nebo vysoušením, příp. jiné úpravy za účelem zlepšení jeho mech. vlastností - hutnění i různé míry hutnění - ošetření úložiště po celou dobu práce v něm vč. klimatických opatření - ztížení v okolí vedení, konstrukcí a objektů a jejich dočasné zajištění - ztížení provádění vč. hutnění ve ztížených podmínkách a stísněných prostorech - ztížené ukládání sypaniny pod vodu - ukládání po vrstvách a po jiných nutných částech (figurách) vč. dosypávek - spouštění a nošení materiálu - výměna částí zemní konstrukce znehodnocené klimatickými vlivy - udržování úložiště a jeho ochrana proti vodě - odvedení nebo obvedení vody v okolí úložiště a v úložišti - veškeré pomocné konstrukce umožňující provedení zemní konstrukce (příjezdy, sjezdy, nájezdy, lešení, podpěrné konstrukce, přemostění, zpevněné plochy, zakrytí a pod.)</t>
  </si>
  <si>
    <t>"vsakovací jámy"0,2*(16+19+7+10+39+22+34+18+4*20)</t>
  </si>
  <si>
    <t>12</t>
  </si>
  <si>
    <t>18221</t>
  </si>
  <si>
    <t>ROZPROSTŘENÍ ORNICE VE SVAHU V TL DO 0,10M</t>
  </si>
  <si>
    <t>-1760700692</t>
  </si>
  <si>
    <t>Poznámka k souboru cen:
položka zahrnuje: nutné přemístění ornice z dočasných skládek vzdálených do 50m rozprostření ornice v předepsané tloušťce ve svahu přes 1:5</t>
  </si>
  <si>
    <t>"příkopy"(1653*3+222+294+100*2+324*3+112*7+123+451+512*3,7)</t>
  </si>
  <si>
    <t>"násyp"(90*1,5+226*2,5)</t>
  </si>
  <si>
    <t>13</t>
  </si>
  <si>
    <t>18242</t>
  </si>
  <si>
    <t>ZALOŽENÍ TRÁVNÍKU HYDROOSEVEM NA ORNICI</t>
  </si>
  <si>
    <t>-511930112</t>
  </si>
  <si>
    <t>Poznámka k souboru cen:
Zahrnuje dodání předepsané travní směsi, hydroosev na ornici, zalévání, první pokosení, to vše bez ohledu na sklon terénu</t>
  </si>
  <si>
    <t>Zakládání</t>
  </si>
  <si>
    <t>14</t>
  </si>
  <si>
    <t>21263</t>
  </si>
  <si>
    <t>TRATIVODY KOMPLET Z TRUB Z PLAST HMOT DN DO 150MM</t>
  </si>
  <si>
    <t>383050206</t>
  </si>
  <si>
    <t>Poznámka k souboru cen:
Položka platí pro kompletní konstrukce trativodů a zahrnuje zejména: - výkop rýhy předepsaného tvaru v dané třídě těžitelnosti, výplň, zásyp trativodu včetně dopravy, uložení přebytečného materiálu, dodávky předepsaného materiálu pro výplň a zásyp - zřízení spojovací vrstvy - zřízení podkladu a lože trativodu z předepsaného materiálu - dodávka a uložení trativodu předepsaného materiálu a profilu - obsyp trativodu předepsaným materiálem - ukončení trativodu zaústěním do potrubí nebo vodoteče, případně vybudování ukončujícího objektu (kapličky) dle VL - veškerý materiál, výrobky a polotovary, včetně mimostaveništní a vnitrostaveništní dopravy - nezahrnuje opláštění z geotextilie, fólie</t>
  </si>
  <si>
    <t>"drenážní rýha"(80+587+373+323+78+1620)</t>
  </si>
  <si>
    <t>28997</t>
  </si>
  <si>
    <t>OPLÁŠTĚNÍ (ZPEVNĚNÍ) Z GEOTEXTILIE A GEOMŘÍŽOVIN</t>
  </si>
  <si>
    <t>-266970208</t>
  </si>
  <si>
    <t xml:space="preserve">Technická specifikace:  Položka zahrnuje:
- dodávku předepsané geotextilie nebo geomřížoviny
- úpravu, očištění a ochranu podkladu
- přichycení k podkladu, případně zatížení
- úpravy spojů a zajištění okrajů
- úpravy pro odvodnění
- nutné přesahy
- mimostaveništní a vnitrostaveništní dopravu </t>
  </si>
  <si>
    <t>"opláštění drenážní rýhy"1,8*(80+587+373+323+78+1620)</t>
  </si>
  <si>
    <t>Komunikace</t>
  </si>
  <si>
    <t>16</t>
  </si>
  <si>
    <t>56334</t>
  </si>
  <si>
    <t>VOZOVKOVÉ VRSTVY ZE ŠTĚRKODRTI TL. DO 200MM</t>
  </si>
  <si>
    <t>-1098242992</t>
  </si>
  <si>
    <t>Poznámka k souboru cen:
- dodání kameniva předepsané kvality a zrnitosti - rozprostření a zhutnění vrstvy v předepsané tloušťce - zřízení vrstvy bez rozlišení šířky, pokládání vrstvy po etapách - nezahrnuje postřiky, nátěry</t>
  </si>
  <si>
    <t>"ŠDA 0/32 tl. 170 mm"(573+10029+110+240+140)*1,2</t>
  </si>
  <si>
    <t>"ŠDA 32/63 tl. 200 mm"(573+10029+110+240+140)*1,2</t>
  </si>
  <si>
    <t>17</t>
  </si>
  <si>
    <t>56363</t>
  </si>
  <si>
    <t>VOZOVKOVÉ VRSTVY Z RECYKLOVANÉHO MATERIÁLU TL DO 150MM</t>
  </si>
  <si>
    <t>-2026959788</t>
  </si>
  <si>
    <t>Poznámka k souboru cen:
- dodání recyklátu v požadované kvalitě - očištění podkladu - uložení recyklátu dle předepsaného technologického předpisu, zhutnění vrstvy v předepsané tloušťce - zřízení vrstvy bez rozlišení šířky, pokládání vrstvy po etapách, včetně pracovních spar a spojů - úpravu napojení, ukončení - nezahrnuje postřiky, nátěry</t>
  </si>
  <si>
    <t>"vjezd v km 2,690 11, hospodářské sjezdy"111+25+21+24+20+21+9+25</t>
  </si>
  <si>
    <t>18</t>
  </si>
  <si>
    <t>567202</t>
  </si>
  <si>
    <t>VRSTVY PRO OBNOVU A OPRAVY Z MATERIÁLŮ STAB VÁPNEM</t>
  </si>
  <si>
    <t>-1344220455</t>
  </si>
  <si>
    <t>VRSTVY PRO OBNOVU A OPRAVY Z MATERIÁLŮ STAB VÁPNEM
Čerpání na přímý příkaz investora a TDI.</t>
  </si>
  <si>
    <t>Poznámka k souboru cen:
- dodání směsi v požadované kvalitě - očištění podkladu - uložení směsi dle předepsaného technologického předpisu a zhutnění vrstvy v předepsané tloušťce - zřízení vrstvy bez rozlišení šířky, pokládání vrstvy po etapách, včetně pracovních spar a spojů - úpravu napojení, ukončení - úpravu dilatačních spar včetně předepsané výztuže - nezahrnuje postřiky, nátěry - nezahrnuje úpravu povrchu krytu</t>
  </si>
  <si>
    <t>19</t>
  </si>
  <si>
    <t>56963</t>
  </si>
  <si>
    <t>ZPEVNĚNÍ KRAJNIC Z RECYKLOVANÉHO MATERIÁLU TL DO 150MM</t>
  </si>
  <si>
    <t>-783909481</t>
  </si>
  <si>
    <t>"krajnice"(45+810+6+44+54+46+158+166+16+63+249)</t>
  </si>
  <si>
    <t>20</t>
  </si>
  <si>
    <t>572123</t>
  </si>
  <si>
    <t>INFILTRAČNÍ POSTŘIK Z EMULZE DO 1,0KG/M2</t>
  </si>
  <si>
    <t>1649899007</t>
  </si>
  <si>
    <t>Poznámka k souboru cen:
- dodání všech předepsaných materiálů pro postřiky v předepsaném množství - provedení dle předepsaného technologického předpisu - zřízení vrstvy bez rozlišení šířky, pokládání vrstvy po etapách - úpravu napojení, ukončení</t>
  </si>
  <si>
    <t>"PI-CP 1,0 km/m2"1,3*(573+10029+110+240+86+140)</t>
  </si>
  <si>
    <t>572214</t>
  </si>
  <si>
    <t>SPOJOVACÍ POSTŘIK Z MODIFIK EMULZE DO 0,5KG/M2</t>
  </si>
  <si>
    <t>219958519</t>
  </si>
  <si>
    <t>"PS-CP 0,3km/m2"(573+10029+110+240+86+140)*1,04</t>
  </si>
  <si>
    <t>22</t>
  </si>
  <si>
    <t>574B44</t>
  </si>
  <si>
    <t>ASFALTOVÝ BETON PRO OBRUSNÉ VRSTVY MODIFIK ACO 11+, 11S TL. 50MM</t>
  </si>
  <si>
    <t>918537634</t>
  </si>
  <si>
    <t>Poznámka k souboru cen:
- dodání směsi v požadované kvalitě - očištění podkladu - uložení směsi dle předepsaného technologického předpisu, zhutnění vrstvy v předepsané tloušťce - zřízení vrstvy bez rozlišení šířky, pokládání vrstvy po etapách, včetně pracovních spar a spojů - úpravu napojení, ukončení podél obrubníků, dilatačních zařízení, odvodňovacích proužků, odvodňovačů, vpustí, šachet a pod. - nezahrnuje postřiky, nátěry - nezahrnuje těsnění podél obrubníků, dilatačních zařízení, odvodňovacích proužků, odvodňovačů, vpustí, šachet a pod.</t>
  </si>
  <si>
    <t>"ACO 11S PMB 25/55-60"573+10029+110+240+86+140</t>
  </si>
  <si>
    <t>23</t>
  </si>
  <si>
    <t>574E78</t>
  </si>
  <si>
    <t>ASFALTOVÝ BETON PRO PODKLADNÍ VRSTVY ACP 22+, 22S TL. 80MM</t>
  </si>
  <si>
    <t>-2100202177</t>
  </si>
  <si>
    <t>"ACP 22+ 50/70"1,1*(573+10029+110+240+86+140)</t>
  </si>
  <si>
    <t>24</t>
  </si>
  <si>
    <t>58920</t>
  </si>
  <si>
    <t>VÝPLŇ SPAR MODIFIKOVANÝM ASFALTEM</t>
  </si>
  <si>
    <t>-1653654446</t>
  </si>
  <si>
    <t>Poznámka k souboru cen:
položka zahrnuje: - dodávku předepsaného materiálu - vyčištění a výplň spar tímto materiálem</t>
  </si>
  <si>
    <t>Ostatní konstrukce a práce, bourání</t>
  </si>
  <si>
    <t>25</t>
  </si>
  <si>
    <t>91228</t>
  </si>
  <si>
    <t>SMĚROVÉ SLOUPKY Z PLAST HMOT VČETNĚ ODRAZNÉHO PÁSKU</t>
  </si>
  <si>
    <t>KUS</t>
  </si>
  <si>
    <t>-1185543963</t>
  </si>
  <si>
    <t>Poznámka k souboru cen:
položka zahrnuje: - dodání a osazení sloupku včetně nutných zemních prací - vnitrostaveništní a mimostaveništní doprava - odrazky plastové nebo z retroreflexní fólie</t>
  </si>
  <si>
    <t>"směrové sloupky po trase - (302/50+259/30+720/20+477/10)*2"197</t>
  </si>
  <si>
    <t>"směrové sloupky u horpodářských sjezdů"17*2</t>
  </si>
  <si>
    <t>26</t>
  </si>
  <si>
    <t>914121</t>
  </si>
  <si>
    <t>DOPRAVNÍ ZNAČKY ZÁKLADNÍ VELIKOSTI OCELOVÉ FÓLIE TŘ 1 - DODÁVKA A MONTÁŽ</t>
  </si>
  <si>
    <t>-1267037983</t>
  </si>
  <si>
    <t xml:space="preserve">Poznámka k souboru cen:
položka zahrnuje: - dodávku a montáž značek v požadovaném provedení </t>
  </si>
  <si>
    <t>"IZ4a"2</t>
  </si>
  <si>
    <t>"IZ4b"2</t>
  </si>
  <si>
    <t>"B20a"2</t>
  </si>
  <si>
    <t>"B21a"2</t>
  </si>
  <si>
    <t>"B26"2</t>
  </si>
  <si>
    <t>"P1"1</t>
  </si>
  <si>
    <t>"A2b"1</t>
  </si>
  <si>
    <t>"IS4b"1</t>
  </si>
  <si>
    <t>27</t>
  </si>
  <si>
    <t>914123</t>
  </si>
  <si>
    <t>DOPRAVNÍ ZNAČKY ZÁKLADNÍ VELIKOSTI OCELOVÉ FÓLIE TŘ 1 - DEMONTÁŽ</t>
  </si>
  <si>
    <t>693058264</t>
  </si>
  <si>
    <t>Poznámka k souboru cen:
Položka zahrnuje odstranění, demontáž a odklizení materiálu s odvozem na předepsané místo</t>
  </si>
  <si>
    <t>"A7a"2</t>
  </si>
  <si>
    <t>"E4"2</t>
  </si>
  <si>
    <t>"E2b"1</t>
  </si>
  <si>
    <t>28</t>
  </si>
  <si>
    <t>915111</t>
  </si>
  <si>
    <t>VODOROVNÉ DOPRAVNÍ ZNAČENÍ BARVOU HLADKÉ - DODÁVKA A POKLÁDKA</t>
  </si>
  <si>
    <t>-507526811</t>
  </si>
  <si>
    <t>Poznámka k souboru cen:
položka zahrnuje: - dodání a pokládku nátěrového materiálu (měří se pouze natíraná plocha) - předznačení a reflexní úpravu</t>
  </si>
  <si>
    <t>"0,25*2*délka"1748*2*0,25</t>
  </si>
  <si>
    <t>29</t>
  </si>
  <si>
    <t>915221</t>
  </si>
  <si>
    <t>VODOR DOPRAV ZNAČ PLASTEM STRUKTURÁLNÍ NEHLUČNÉ - DOD A POKLÁDKA</t>
  </si>
  <si>
    <t>-524884768</t>
  </si>
  <si>
    <t>30</t>
  </si>
  <si>
    <t>919112</t>
  </si>
  <si>
    <t>ŘEZÁNÍ ASFALTOVÉHO KRYTU VOZOVEK TL DO 100MM</t>
  </si>
  <si>
    <t>-1321970326</t>
  </si>
  <si>
    <t>Poznámka k souboru cen:
položka zahrnuje řezání vozovkové vrstvy v předepsané tloušťce, včetně spotřeby vody</t>
  </si>
  <si>
    <t>"pracovní spáry"20*6,5</t>
  </si>
  <si>
    <t>31</t>
  </si>
  <si>
    <t>966168</t>
  </si>
  <si>
    <t>BOURÁNÍ KONSTRUKCÍ ZE ŽELEZOBETONU S ODVOZEM DO 20KM</t>
  </si>
  <si>
    <t>-900697124</t>
  </si>
  <si>
    <t>BOURÁNÍ KONSTRUKCÍ ZE ŽELEZOBETONU S ODVOZEM DO 20KM
Skládkovné je zahrnuto v položce 014112.</t>
  </si>
  <si>
    <t>Poznámka k souboru cen:
položka zahrnuje: - rozbourání konstrukce bez ohledu na použitou technologii - veškeré pomocné konstrukce (lešení a pod.) 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- veškeré další práce plynoucí z technologického předpisu a z platných předpisů</t>
  </si>
  <si>
    <t>"bourání vjezdu na skládku"240*0,2</t>
  </si>
  <si>
    <t>OST</t>
  </si>
  <si>
    <t>Ostatní</t>
  </si>
  <si>
    <t>32</t>
  </si>
  <si>
    <t>014112</t>
  </si>
  <si>
    <t>POPLATKY ZA SKLÁDKU TYP S-IO (INERTNÍ ODPAD)</t>
  </si>
  <si>
    <t>T</t>
  </si>
  <si>
    <t>-4608424</t>
  </si>
  <si>
    <t>Poznámka k souboru cen:
zahrnuje veškeré poplatky provozovateli skládky související s uložením odpadu na skládce.</t>
  </si>
  <si>
    <t>"pol. 966168 - železobeton"48,000*2,4</t>
  </si>
  <si>
    <t>33</t>
  </si>
  <si>
    <t>014122</t>
  </si>
  <si>
    <t>POPLATKY ZA SKLÁDKU TYP S-OO (OSTATNÍ ODPAD)</t>
  </si>
  <si>
    <t>512</t>
  </si>
  <si>
    <t>-1205034560</t>
  </si>
  <si>
    <t>"pol. 122738 - odkop"7227,762*2,1</t>
  </si>
  <si>
    <t>"pol. 12932 - čištění příkopů"(3092,000*0,5)*1,8</t>
  </si>
  <si>
    <t>"pol. 12926 - čištění krajnic"1657,000*0,3*2</t>
  </si>
  <si>
    <t>34</t>
  </si>
  <si>
    <t>014122.1</t>
  </si>
  <si>
    <t>422188681</t>
  </si>
  <si>
    <t>POPLATKY ZA SKLÁDKU TYP S-OO (OSTATNÍ ODPAD)
Materiál byl zatříděn dle vyhlášky 130/2019 Sb. do kvalitativní třídy ZAS-T3 a ZAS-T4.
Obsah benzo(a)pyrenu je menší než 50 mg/kg, tudíž se nejedná o nebezpečný odpad.</t>
  </si>
  <si>
    <t>"pol. 113728.2 - fréza"414,84*2,2</t>
  </si>
  <si>
    <t>SO 102 - Oprava komunikace</t>
  </si>
  <si>
    <t>113728</t>
  </si>
  <si>
    <t>1684902671</t>
  </si>
  <si>
    <t>FRÉZOVÁNÍ ZPEVNĚNÝCH PLOCH ASFALTOVÝCH, ODVOZ DO 20KM
Materiál byl zatříděn dle vyhlášky 130/2019 Sb. do kvalitativní třídy ZAS-T1.
Povinný odkup zhotovitelem.</t>
  </si>
  <si>
    <t>"frézování tl. 50 mm" 2019*0,05</t>
  </si>
  <si>
    <t>1673336687</t>
  </si>
  <si>
    <t>FRÉZOVÁNÍ ZPEVNĚNÝCH PLOCH ASFALTOVÝCH, ODVOZ DO 20KM
Materiál byl zatříděn dle vyhlášky 130/2019 Sb. do kvalitativní třídy ZAS-T1.
Čerpání položky na přímý příkaz investora a TDI.</t>
  </si>
  <si>
    <t>"ACP 22+ 50/70 - sanace podkladní vrstvy - odhad 10 %" 2019*0,1</t>
  </si>
  <si>
    <t>1506081624</t>
  </si>
  <si>
    <t>"napojení úseků"11+6,5</t>
  </si>
  <si>
    <t>572224</t>
  </si>
  <si>
    <t>SPOJOVACÍ POSTŘIK Z MODIFIK EMULZE DO 1,0KG/M2</t>
  </si>
  <si>
    <t>1533329833</t>
  </si>
  <si>
    <t>"PC-CP, C 60 BP 4"2019*1,04</t>
  </si>
  <si>
    <t>-1076509098</t>
  </si>
  <si>
    <t>"ACO 11S PMB 25/55-60"2019</t>
  </si>
  <si>
    <t>574E58</t>
  </si>
  <si>
    <t>ASFALTOVÝ BETON PRO PODKLADNÍ VRSTVY ACP 22+, 22S TL. 60MM</t>
  </si>
  <si>
    <t>383228589</t>
  </si>
  <si>
    <t>ASFALTOVÝ BETON PRO PODKLADNÍ VRSTVY ACP 22+, 22S TL. 60MM
Čerpání položky na přímý příkaz investora a TDI.</t>
  </si>
  <si>
    <t>577A2</t>
  </si>
  <si>
    <t>VÝSPRAVA TRHLIN ASFALTOVOU ZÁLIVKOU MODIFIK</t>
  </si>
  <si>
    <t>863479362</t>
  </si>
  <si>
    <t>Poznámka k souboru cen:
- vyfrézování drážky šířky do 20mm hloubky do 40mm - vyčištění - nátěr - výplň předepsanou zálivkovou hmotou</t>
  </si>
  <si>
    <t>"odhad cca každých 30 m v délce 6,0 m"336/30*6,0</t>
  </si>
  <si>
    <t>151150313</t>
  </si>
  <si>
    <t>"napojení úseků a úsek v obci"11+6,5</t>
  </si>
  <si>
    <t>"spára podél přídlažby"336*2</t>
  </si>
  <si>
    <t>-1969775197</t>
  </si>
  <si>
    <t>"přechod pro chodce"4*6*0,5</t>
  </si>
  <si>
    <t>-1567206709</t>
  </si>
  <si>
    <t>285475778</t>
  </si>
  <si>
    <t>"pracovní spáry"5*6,5</t>
  </si>
  <si>
    <t>SO 000 - Vedlejší rozpočtové náklady</t>
  </si>
  <si>
    <t>02992485</t>
  </si>
  <si>
    <t>Forvia CZ</t>
  </si>
  <si>
    <t>CZ02992485</t>
  </si>
  <si>
    <t>02710</t>
  </si>
  <si>
    <t>POMOC PRÁCE ZŘÍZ NEBO ZAJIŠŤ OBJÍŽĎKY A PŘÍSTUP CESTY</t>
  </si>
  <si>
    <t>KPL</t>
  </si>
  <si>
    <t>1752626846</t>
  </si>
  <si>
    <t xml:space="preserve">POMOC PRÁCE ZŘÍZ NEBO ZAJIŠŤ OBJÍŽĎKY A PŘÍSTUP CESTY
Náklady na opravu poškozených komunikací na objízdných trasách a komunikacích dotčených stavbou - PRELIMINÁŘ - PEVNÁ CENA 1.500.000,- Kč bez DPH 
Čerpáno v rozsahu a se souhlasem investora!
</t>
  </si>
  <si>
    <t>02720</t>
  </si>
  <si>
    <t>POMOC PRÁCE ZŘÍZ NEBO ZAJIŠŤ REGULACI A OCHRANU DOPRAVY</t>
  </si>
  <si>
    <t>359089393</t>
  </si>
  <si>
    <t>POMOC PRÁCE ZŘÍZ NEBO ZAJIŠŤ REGULACI A OCHRANU DOPRAVY
Položka zahrnuje zařízení objízdných tras během výstavby; projekt DIO během výstavby, vč. projednání a povolení.</t>
  </si>
  <si>
    <t>Poznámka k souboru cen:
zahrnuje veškeré náklady spojené s objednatelem požadovanými zařízeními</t>
  </si>
  <si>
    <t>02730</t>
  </si>
  <si>
    <t>POMOC PRÁCE ZŘÍZ NEBO ZAJIŠŤ OCHRANU INŽENÝRSKÝCH SÍTÍ</t>
  </si>
  <si>
    <t>KČ</t>
  </si>
  <si>
    <t>712210450</t>
  </si>
  <si>
    <t>02911</t>
  </si>
  <si>
    <t>OSTATNÍ POŽADAVKY - GEODETICKÉ ZAMĚŘENÍ</t>
  </si>
  <si>
    <t>607213896</t>
  </si>
  <si>
    <t>OSTATNÍ POŽADAVKY - GEODETICKÉ ZAMĚŘENÍ
Geodetická činnost v průběhu provádění stavebních prací.</t>
  </si>
  <si>
    <t>02911.1</t>
  </si>
  <si>
    <t>OSTATNÍ POŽADAVKY - VYTYČENÍ ING. SÍTÍ</t>
  </si>
  <si>
    <t>-273807093</t>
  </si>
  <si>
    <t>02943</t>
  </si>
  <si>
    <t>OSTATNÍ POŽADAVKY - VYPRACOVÁNÍ RDS</t>
  </si>
  <si>
    <t>-2011376502</t>
  </si>
  <si>
    <t>Poznámka k souboru cen:
zahrnuje veškeré náklady spojené s objednatelem požadovanými pracemi</t>
  </si>
  <si>
    <t>02944</t>
  </si>
  <si>
    <t xml:space="preserve">OSTAT POŽADAVKY - DOKUMENTACE SKUTEČ PROVEDENÍ </t>
  </si>
  <si>
    <t>447383565</t>
  </si>
  <si>
    <t>OSTAT POŽADAVKY - DOKUMENTACE SKUTEČ PROVEDENÍ 
Podmínky zpracování dokumentace dle SOD.</t>
  </si>
  <si>
    <t>02945</t>
  </si>
  <si>
    <t>OSTAT POŽADAVKY - GEOMETRICKÝ PLÁN</t>
  </si>
  <si>
    <t>-915586665</t>
  </si>
  <si>
    <t>OSTAT POŽADAVKY - GEOMETRICKÝ PLÁN
Vypracování oddělovacího geometrického plánu po dokončení stavby pro vypořádání majetkoprávních vztahů se sousedními vlastníky.</t>
  </si>
  <si>
    <t>Poznámka k souboru cen:
položka zahrnuje: - přípravu podkladů, vyhotovení žádosti pro vklad na katastrální úřad - polní práce spojené s vyhotovením geometrického plánu - výpočetní a grafické kancelářské práce - úřední ověření výsledného elaborátu - schválení návrhu vkladu do katastru nemovitostí příslušným katastrálním úřadem</t>
  </si>
  <si>
    <t>02991.1</t>
  </si>
  <si>
    <t>OSTATNÍ POŽADAVKY - INFORMAČNÍ TABULE</t>
  </si>
  <si>
    <t>1838821593</t>
  </si>
  <si>
    <t>OSTATNÍ POŽADAVKY - INFORMAČNÍ TABULE
povinná publicita - viz. odkaz na stránky IROP a grafický manuál vzhledu v SOD</t>
  </si>
  <si>
    <t>"označení staveniště s logem IROP v průběhu výstavby (velikost dle graf. manuálu 2,2x2,1m)"1</t>
  </si>
  <si>
    <t>"pamětní deska po dokončení stavby (velikost 0,3x0,4m)"1</t>
  </si>
  <si>
    <t>02991.2</t>
  </si>
  <si>
    <t>-315532503</t>
  </si>
  <si>
    <t xml:space="preserve">OSTATNÍ POŽADAVKY - INFORMAČNÍ TABULE
</t>
  </si>
  <si>
    <t>"Středočeský kraj, omlouváme se za dočasné omezení"2</t>
  </si>
  <si>
    <t>03100</t>
  </si>
  <si>
    <t>ZAŘÍZENÍ STAVENIŠTĚ - ZŘÍZENÍ, PROVOZ, DEMONTÁŽ</t>
  </si>
  <si>
    <t>-420913751</t>
  </si>
  <si>
    <t>Poznámka k souboru cen:
zahrnuje objednatelem povolené náklady na pořízení (event. pronájem), provozování, udržování a likvidaci zhotovitelova zařízení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</si>
</sst>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left"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21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5" fillId="0" borderId="0" xfId="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s="1" customFormat="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s="1" customFormat="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19</v>
      </c>
      <c r="AL7" s="20"/>
      <c r="AM7" s="20"/>
      <c r="AN7" s="25" t="s">
        <v>1</v>
      </c>
      <c r="AO7" s="20"/>
      <c r="AP7" s="20"/>
      <c r="AQ7" s="20"/>
      <c r="AR7" s="18"/>
      <c r="BE7" s="29"/>
      <c r="BS7" s="15" t="s">
        <v>6</v>
      </c>
    </row>
    <row r="8" spans="2:71" s="1" customFormat="1" ht="12" customHeight="1">
      <c r="B8" s="19"/>
      <c r="C8" s="20"/>
      <c r="D8" s="30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22</v>
      </c>
      <c r="AL8" s="20"/>
      <c r="AM8" s="20"/>
      <c r="AN8" s="31" t="s">
        <v>23</v>
      </c>
      <c r="AO8" s="20"/>
      <c r="AP8" s="20"/>
      <c r="AQ8" s="20"/>
      <c r="AR8" s="18"/>
      <c r="BE8" s="29"/>
      <c r="BS8" s="15" t="s">
        <v>6</v>
      </c>
    </row>
    <row r="9" spans="2:71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pans="2:71" s="1" customFormat="1" ht="12" customHeight="1">
      <c r="B10" s="19"/>
      <c r="C10" s="20"/>
      <c r="D10" s="30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25</v>
      </c>
      <c r="AL10" s="20"/>
      <c r="AM10" s="20"/>
      <c r="AN10" s="25" t="s">
        <v>1</v>
      </c>
      <c r="AO10" s="20"/>
      <c r="AP10" s="20"/>
      <c r="AQ10" s="20"/>
      <c r="AR10" s="18"/>
      <c r="BE10" s="29"/>
      <c r="BS10" s="15" t="s">
        <v>6</v>
      </c>
    </row>
    <row r="11" spans="2:71" s="1" customFormat="1" ht="18.45" customHeight="1">
      <c r="B11" s="19"/>
      <c r="C11" s="20"/>
      <c r="D11" s="20"/>
      <c r="E11" s="25" t="s">
        <v>21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26</v>
      </c>
      <c r="AL11" s="20"/>
      <c r="AM11" s="20"/>
      <c r="AN11" s="25" t="s">
        <v>1</v>
      </c>
      <c r="AO11" s="20"/>
      <c r="AP11" s="20"/>
      <c r="AQ11" s="20"/>
      <c r="AR11" s="18"/>
      <c r="BE11" s="29"/>
      <c r="BS11" s="15" t="s">
        <v>6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s="1" customFormat="1" ht="12" customHeight="1">
      <c r="B13" s="19"/>
      <c r="C13" s="20"/>
      <c r="D13" s="30" t="s">
        <v>27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25</v>
      </c>
      <c r="AL13" s="20"/>
      <c r="AM13" s="20"/>
      <c r="AN13" s="32" t="s">
        <v>28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2" t="s">
        <v>28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26</v>
      </c>
      <c r="AL14" s="20"/>
      <c r="AM14" s="20"/>
      <c r="AN14" s="32" t="s">
        <v>28</v>
      </c>
      <c r="AO14" s="20"/>
      <c r="AP14" s="20"/>
      <c r="AQ14" s="20"/>
      <c r="AR14" s="18"/>
      <c r="BE14" s="29"/>
      <c r="BS14" s="15" t="s">
        <v>6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s="1" customFormat="1" ht="12" customHeight="1">
      <c r="B16" s="19"/>
      <c r="C16" s="20"/>
      <c r="D16" s="30" t="s">
        <v>29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25</v>
      </c>
      <c r="AL16" s="20"/>
      <c r="AM16" s="20"/>
      <c r="AN16" s="25" t="s">
        <v>1</v>
      </c>
      <c r="AO16" s="20"/>
      <c r="AP16" s="20"/>
      <c r="AQ16" s="20"/>
      <c r="AR16" s="18"/>
      <c r="BE16" s="29"/>
      <c r="BS16" s="15" t="s">
        <v>4</v>
      </c>
    </row>
    <row r="17" spans="2:71" s="1" customFormat="1" ht="18.45" customHeight="1">
      <c r="B17" s="19"/>
      <c r="C17" s="20"/>
      <c r="D17" s="20"/>
      <c r="E17" s="25" t="s">
        <v>21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26</v>
      </c>
      <c r="AL17" s="20"/>
      <c r="AM17" s="20"/>
      <c r="AN17" s="25" t="s">
        <v>1</v>
      </c>
      <c r="AO17" s="20"/>
      <c r="AP17" s="20"/>
      <c r="AQ17" s="20"/>
      <c r="AR17" s="18"/>
      <c r="BE17" s="29"/>
      <c r="BS17" s="15" t="s">
        <v>30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s="1" customFormat="1" ht="12" customHeight="1">
      <c r="B19" s="19"/>
      <c r="C19" s="20"/>
      <c r="D19" s="30" t="s">
        <v>31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25</v>
      </c>
      <c r="AL19" s="20"/>
      <c r="AM19" s="20"/>
      <c r="AN19" s="25" t="s">
        <v>1</v>
      </c>
      <c r="AO19" s="20"/>
      <c r="AP19" s="20"/>
      <c r="AQ19" s="20"/>
      <c r="AR19" s="18"/>
      <c r="BE19" s="29"/>
      <c r="BS19" s="15" t="s">
        <v>6</v>
      </c>
    </row>
    <row r="20" spans="2:71" s="1" customFormat="1" ht="18.45" customHeight="1">
      <c r="B20" s="19"/>
      <c r="C20" s="20"/>
      <c r="D20" s="20"/>
      <c r="E20" s="25" t="s">
        <v>21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26</v>
      </c>
      <c r="AL20" s="20"/>
      <c r="AM20" s="20"/>
      <c r="AN20" s="25" t="s">
        <v>1</v>
      </c>
      <c r="AO20" s="20"/>
      <c r="AP20" s="20"/>
      <c r="AQ20" s="20"/>
      <c r="AR20" s="18"/>
      <c r="BE20" s="29"/>
      <c r="BS20" s="15" t="s">
        <v>30</v>
      </c>
    </row>
    <row r="21" spans="2:57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s="1" customFormat="1" ht="12" customHeight="1">
      <c r="B22" s="19"/>
      <c r="C22" s="20"/>
      <c r="D22" s="30" t="s">
        <v>32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s="1" customFormat="1" ht="16.5" customHeight="1">
      <c r="B23" s="19"/>
      <c r="C23" s="20"/>
      <c r="D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s="1" customFormat="1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1:57" s="2" customFormat="1" ht="25.9" customHeight="1">
      <c r="A26" s="36"/>
      <c r="B26" s="37"/>
      <c r="C26" s="38"/>
      <c r="D26" s="39" t="s">
        <v>33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8"/>
      <c r="AQ26" s="38"/>
      <c r="AR26" s="42"/>
      <c r="BE26" s="29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29"/>
    </row>
    <row r="28" spans="1:57" s="2" customFormat="1" ht="1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34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35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36</v>
      </c>
      <c r="AL28" s="43"/>
      <c r="AM28" s="43"/>
      <c r="AN28" s="43"/>
      <c r="AO28" s="43"/>
      <c r="AP28" s="38"/>
      <c r="AQ28" s="38"/>
      <c r="AR28" s="42"/>
      <c r="BE28" s="29"/>
    </row>
    <row r="29" spans="1:57" s="3" customFormat="1" ht="14.4" customHeight="1">
      <c r="A29" s="3"/>
      <c r="B29" s="44"/>
      <c r="C29" s="45"/>
      <c r="D29" s="30" t="s">
        <v>37</v>
      </c>
      <c r="E29" s="45"/>
      <c r="F29" s="30" t="s">
        <v>38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ROUND(AZ94,2)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ROUND(AV94,2)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1:57" s="3" customFormat="1" ht="14.4" customHeight="1">
      <c r="A30" s="3"/>
      <c r="B30" s="44"/>
      <c r="C30" s="45"/>
      <c r="D30" s="45"/>
      <c r="E30" s="45"/>
      <c r="F30" s="30" t="s">
        <v>39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ROUND(BA94,2)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ROUND(AW94,2)</f>
        <v>0</v>
      </c>
      <c r="AL30" s="45"/>
      <c r="AM30" s="45"/>
      <c r="AN30" s="45"/>
      <c r="AO30" s="45"/>
      <c r="AP30" s="45"/>
      <c r="AQ30" s="45"/>
      <c r="AR30" s="48"/>
      <c r="BE30" s="49"/>
    </row>
    <row r="31" spans="1:57" s="3" customFormat="1" ht="14.4" customHeight="1" hidden="1">
      <c r="A31" s="3"/>
      <c r="B31" s="44"/>
      <c r="C31" s="45"/>
      <c r="D31" s="45"/>
      <c r="E31" s="45"/>
      <c r="F31" s="30" t="s">
        <v>40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ROUND(BB94,2)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1:57" s="3" customFormat="1" ht="14.4" customHeight="1" hidden="1">
      <c r="A32" s="3"/>
      <c r="B32" s="44"/>
      <c r="C32" s="45"/>
      <c r="D32" s="45"/>
      <c r="E32" s="45"/>
      <c r="F32" s="30" t="s">
        <v>41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ROUND(BC94,2)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1:57" s="3" customFormat="1" ht="14.4" customHeight="1" hidden="1">
      <c r="A33" s="3"/>
      <c r="B33" s="44"/>
      <c r="C33" s="45"/>
      <c r="D33" s="45"/>
      <c r="E33" s="45"/>
      <c r="F33" s="30" t="s">
        <v>42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ROUND(BD94,2)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49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29"/>
    </row>
    <row r="35" spans="1:57" s="2" customFormat="1" ht="25.9" customHeight="1">
      <c r="A35" s="36"/>
      <c r="B35" s="37"/>
      <c r="C35" s="50"/>
      <c r="D35" s="51" t="s">
        <v>43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44</v>
      </c>
      <c r="U35" s="52"/>
      <c r="V35" s="52"/>
      <c r="W35" s="52"/>
      <c r="X35" s="54" t="s">
        <v>45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  <c r="BE36" s="36"/>
    </row>
    <row r="37" spans="1:57" s="2" customFormat="1" ht="14.4" customHeight="1">
      <c r="A37" s="36"/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2"/>
      <c r="BE37" s="36"/>
    </row>
    <row r="38" spans="2:44" s="1" customFormat="1" ht="14.4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2:44" s="1" customFormat="1" ht="14.4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2:44" s="1" customFormat="1" ht="14.4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2:44" s="1" customFormat="1" ht="14.4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s="1" customFormat="1" ht="14.4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s="1" customFormat="1" ht="14.4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s="1" customFormat="1" ht="14.4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s="1" customFormat="1" ht="14.4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s="1" customFormat="1" ht="14.4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s="1" customFormat="1" ht="14.4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s="1" customFormat="1" ht="14.4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2" customFormat="1" ht="14.4" customHeight="1">
      <c r="B49" s="57"/>
      <c r="C49" s="58"/>
      <c r="D49" s="59" t="s">
        <v>46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59" t="s">
        <v>47</v>
      </c>
      <c r="AI49" s="60"/>
      <c r="AJ49" s="60"/>
      <c r="AK49" s="60"/>
      <c r="AL49" s="60"/>
      <c r="AM49" s="60"/>
      <c r="AN49" s="60"/>
      <c r="AO49" s="60"/>
      <c r="AP49" s="58"/>
      <c r="AQ49" s="58"/>
      <c r="AR49" s="61"/>
    </row>
    <row r="50" spans="2:44" ht="12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2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2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2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2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2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2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2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2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2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1:57" s="2" customFormat="1" ht="12">
      <c r="A60" s="36"/>
      <c r="B60" s="37"/>
      <c r="C60" s="38"/>
      <c r="D60" s="62" t="s">
        <v>48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62" t="s">
        <v>49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62" t="s">
        <v>48</v>
      </c>
      <c r="AI60" s="40"/>
      <c r="AJ60" s="40"/>
      <c r="AK60" s="40"/>
      <c r="AL60" s="40"/>
      <c r="AM60" s="62" t="s">
        <v>49</v>
      </c>
      <c r="AN60" s="40"/>
      <c r="AO60" s="40"/>
      <c r="AP60" s="38"/>
      <c r="AQ60" s="38"/>
      <c r="AR60" s="42"/>
      <c r="BE60" s="36"/>
    </row>
    <row r="61" spans="2:44" ht="12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2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1:57" s="2" customFormat="1" ht="12">
      <c r="A64" s="36"/>
      <c r="B64" s="37"/>
      <c r="C64" s="38"/>
      <c r="D64" s="59" t="s">
        <v>50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59" t="s">
        <v>51</v>
      </c>
      <c r="AI64" s="63"/>
      <c r="AJ64" s="63"/>
      <c r="AK64" s="63"/>
      <c r="AL64" s="63"/>
      <c r="AM64" s="63"/>
      <c r="AN64" s="63"/>
      <c r="AO64" s="63"/>
      <c r="AP64" s="38"/>
      <c r="AQ64" s="38"/>
      <c r="AR64" s="42"/>
      <c r="BE64" s="36"/>
    </row>
    <row r="65" spans="2:44" ht="12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2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2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2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2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2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2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2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2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2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1:57" s="2" customFormat="1" ht="12">
      <c r="A75" s="36"/>
      <c r="B75" s="37"/>
      <c r="C75" s="38"/>
      <c r="D75" s="62" t="s">
        <v>48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62" t="s">
        <v>49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62" t="s">
        <v>48</v>
      </c>
      <c r="AI75" s="40"/>
      <c r="AJ75" s="40"/>
      <c r="AK75" s="40"/>
      <c r="AL75" s="40"/>
      <c r="AM75" s="62" t="s">
        <v>49</v>
      </c>
      <c r="AN75" s="40"/>
      <c r="AO75" s="40"/>
      <c r="AP75" s="38"/>
      <c r="AQ75" s="38"/>
      <c r="AR75" s="42"/>
      <c r="BE75" s="36"/>
    </row>
    <row r="76" spans="1:57" s="2" customFormat="1" ht="12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2"/>
      <c r="BE76" s="36"/>
    </row>
    <row r="77" spans="1:57" s="2" customFormat="1" ht="6.95" customHeight="1">
      <c r="A77" s="36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42"/>
      <c r="BE77" s="36"/>
    </row>
    <row r="81" spans="1:57" s="2" customFormat="1" ht="6.95" customHeight="1">
      <c r="A81" s="36"/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42"/>
      <c r="BE81" s="36"/>
    </row>
    <row r="82" spans="1:57" s="2" customFormat="1" ht="24.95" customHeight="1">
      <c r="A82" s="36"/>
      <c r="B82" s="37"/>
      <c r="C82" s="21" t="s">
        <v>52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2"/>
      <c r="BE82" s="36"/>
    </row>
    <row r="83" spans="1:57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2"/>
      <c r="BE83" s="36"/>
    </row>
    <row r="84" spans="1:57" s="4" customFormat="1" ht="12" customHeight="1">
      <c r="A84" s="4"/>
      <c r="B84" s="68"/>
      <c r="C84" s="30" t="s">
        <v>13</v>
      </c>
      <c r="D84" s="69"/>
      <c r="E84" s="69"/>
      <c r="F84" s="69"/>
      <c r="G84" s="69"/>
      <c r="H84" s="69"/>
      <c r="I84" s="69"/>
      <c r="J84" s="69"/>
      <c r="K84" s="69"/>
      <c r="L84" s="69" t="str">
        <f>K5</f>
        <v>201723</v>
      </c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70"/>
      <c r="BE84" s="4"/>
    </row>
    <row r="85" spans="1:57" s="5" customFormat="1" ht="36.95" customHeight="1">
      <c r="A85" s="5"/>
      <c r="B85" s="71"/>
      <c r="C85" s="72" t="s">
        <v>16</v>
      </c>
      <c r="D85" s="73"/>
      <c r="E85" s="73"/>
      <c r="F85" s="73"/>
      <c r="G85" s="73"/>
      <c r="H85" s="73"/>
      <c r="I85" s="73"/>
      <c r="J85" s="73"/>
      <c r="K85" s="73"/>
      <c r="L85" s="74" t="str">
        <f>K6</f>
        <v>II/329 Plaňany - Radim</v>
      </c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5"/>
      <c r="BE85" s="5"/>
    </row>
    <row r="86" spans="1:57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2"/>
      <c r="BE86" s="36"/>
    </row>
    <row r="87" spans="1:57" s="2" customFormat="1" ht="12" customHeight="1">
      <c r="A87" s="36"/>
      <c r="B87" s="37"/>
      <c r="C87" s="30" t="s">
        <v>20</v>
      </c>
      <c r="D87" s="38"/>
      <c r="E87" s="38"/>
      <c r="F87" s="38"/>
      <c r="G87" s="38"/>
      <c r="H87" s="38"/>
      <c r="I87" s="38"/>
      <c r="J87" s="38"/>
      <c r="K87" s="38"/>
      <c r="L87" s="76" t="str">
        <f>IF(K8="","",K8)</f>
        <v xml:space="preserve"> 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0" t="s">
        <v>22</v>
      </c>
      <c r="AJ87" s="38"/>
      <c r="AK87" s="38"/>
      <c r="AL87" s="38"/>
      <c r="AM87" s="77" t="str">
        <f>IF(AN8="","",AN8)</f>
        <v>25. 1. 2018</v>
      </c>
      <c r="AN87" s="77"/>
      <c r="AO87" s="38"/>
      <c r="AP87" s="38"/>
      <c r="AQ87" s="38"/>
      <c r="AR87" s="42"/>
      <c r="BE87" s="36"/>
    </row>
    <row r="88" spans="1:57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2"/>
      <c r="BE88" s="36"/>
    </row>
    <row r="89" spans="1:57" s="2" customFormat="1" ht="15.15" customHeight="1">
      <c r="A89" s="36"/>
      <c r="B89" s="37"/>
      <c r="C89" s="30" t="s">
        <v>24</v>
      </c>
      <c r="D89" s="38"/>
      <c r="E89" s="38"/>
      <c r="F89" s="38"/>
      <c r="G89" s="38"/>
      <c r="H89" s="38"/>
      <c r="I89" s="38"/>
      <c r="J89" s="38"/>
      <c r="K89" s="38"/>
      <c r="L89" s="69" t="str">
        <f>IF(E11="","",E11)</f>
        <v xml:space="preserve"> 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0" t="s">
        <v>29</v>
      </c>
      <c r="AJ89" s="38"/>
      <c r="AK89" s="38"/>
      <c r="AL89" s="38"/>
      <c r="AM89" s="78" t="str">
        <f>IF(E17="","",E17)</f>
        <v xml:space="preserve"> </v>
      </c>
      <c r="AN89" s="69"/>
      <c r="AO89" s="69"/>
      <c r="AP89" s="69"/>
      <c r="AQ89" s="38"/>
      <c r="AR89" s="42"/>
      <c r="AS89" s="79" t="s">
        <v>53</v>
      </c>
      <c r="AT89" s="80"/>
      <c r="AU89" s="81"/>
      <c r="AV89" s="81"/>
      <c r="AW89" s="81"/>
      <c r="AX89" s="81"/>
      <c r="AY89" s="81"/>
      <c r="AZ89" s="81"/>
      <c r="BA89" s="81"/>
      <c r="BB89" s="81"/>
      <c r="BC89" s="81"/>
      <c r="BD89" s="82"/>
      <c r="BE89" s="36"/>
    </row>
    <row r="90" spans="1:57" s="2" customFormat="1" ht="15.15" customHeight="1">
      <c r="A90" s="36"/>
      <c r="B90" s="37"/>
      <c r="C90" s="30" t="s">
        <v>27</v>
      </c>
      <c r="D90" s="38"/>
      <c r="E90" s="38"/>
      <c r="F90" s="38"/>
      <c r="G90" s="38"/>
      <c r="H90" s="38"/>
      <c r="I90" s="38"/>
      <c r="J90" s="38"/>
      <c r="K90" s="38"/>
      <c r="L90" s="69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0" t="s">
        <v>31</v>
      </c>
      <c r="AJ90" s="38"/>
      <c r="AK90" s="38"/>
      <c r="AL90" s="38"/>
      <c r="AM90" s="78" t="str">
        <f>IF(E20="","",E20)</f>
        <v xml:space="preserve"> </v>
      </c>
      <c r="AN90" s="69"/>
      <c r="AO90" s="69"/>
      <c r="AP90" s="69"/>
      <c r="AQ90" s="38"/>
      <c r="AR90" s="42"/>
      <c r="AS90" s="83"/>
      <c r="AT90" s="84"/>
      <c r="AU90" s="85"/>
      <c r="AV90" s="85"/>
      <c r="AW90" s="85"/>
      <c r="AX90" s="85"/>
      <c r="AY90" s="85"/>
      <c r="AZ90" s="85"/>
      <c r="BA90" s="85"/>
      <c r="BB90" s="85"/>
      <c r="BC90" s="85"/>
      <c r="BD90" s="86"/>
      <c r="BE90" s="36"/>
    </row>
    <row r="91" spans="1:57" s="2" customFormat="1" ht="10.8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2"/>
      <c r="AS91" s="87"/>
      <c r="AT91" s="88"/>
      <c r="AU91" s="89"/>
      <c r="AV91" s="89"/>
      <c r="AW91" s="89"/>
      <c r="AX91" s="89"/>
      <c r="AY91" s="89"/>
      <c r="AZ91" s="89"/>
      <c r="BA91" s="89"/>
      <c r="BB91" s="89"/>
      <c r="BC91" s="89"/>
      <c r="BD91" s="90"/>
      <c r="BE91" s="36"/>
    </row>
    <row r="92" spans="1:57" s="2" customFormat="1" ht="29.25" customHeight="1">
      <c r="A92" s="36"/>
      <c r="B92" s="37"/>
      <c r="C92" s="91" t="s">
        <v>54</v>
      </c>
      <c r="D92" s="92"/>
      <c r="E92" s="92"/>
      <c r="F92" s="92"/>
      <c r="G92" s="92"/>
      <c r="H92" s="93"/>
      <c r="I92" s="94" t="s">
        <v>55</v>
      </c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5" t="s">
        <v>56</v>
      </c>
      <c r="AH92" s="92"/>
      <c r="AI92" s="92"/>
      <c r="AJ92" s="92"/>
      <c r="AK92" s="92"/>
      <c r="AL92" s="92"/>
      <c r="AM92" s="92"/>
      <c r="AN92" s="94" t="s">
        <v>57</v>
      </c>
      <c r="AO92" s="92"/>
      <c r="AP92" s="96"/>
      <c r="AQ92" s="97" t="s">
        <v>58</v>
      </c>
      <c r="AR92" s="42"/>
      <c r="AS92" s="98" t="s">
        <v>59</v>
      </c>
      <c r="AT92" s="99" t="s">
        <v>60</v>
      </c>
      <c r="AU92" s="99" t="s">
        <v>61</v>
      </c>
      <c r="AV92" s="99" t="s">
        <v>62</v>
      </c>
      <c r="AW92" s="99" t="s">
        <v>63</v>
      </c>
      <c r="AX92" s="99" t="s">
        <v>64</v>
      </c>
      <c r="AY92" s="99" t="s">
        <v>65</v>
      </c>
      <c r="AZ92" s="99" t="s">
        <v>66</v>
      </c>
      <c r="BA92" s="99" t="s">
        <v>67</v>
      </c>
      <c r="BB92" s="99" t="s">
        <v>68</v>
      </c>
      <c r="BC92" s="99" t="s">
        <v>69</v>
      </c>
      <c r="BD92" s="100" t="s">
        <v>70</v>
      </c>
      <c r="BE92" s="36"/>
    </row>
    <row r="93" spans="1:57" s="2" customFormat="1" ht="10.8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2"/>
      <c r="AS93" s="101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3"/>
      <c r="BE93" s="36"/>
    </row>
    <row r="94" spans="1:90" s="6" customFormat="1" ht="32.4" customHeight="1">
      <c r="A94" s="6"/>
      <c r="B94" s="104"/>
      <c r="C94" s="105" t="s">
        <v>71</v>
      </c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7">
        <f>ROUND(SUM(AG95:AG97),2)</f>
        <v>0</v>
      </c>
      <c r="AH94" s="107"/>
      <c r="AI94" s="107"/>
      <c r="AJ94" s="107"/>
      <c r="AK94" s="107"/>
      <c r="AL94" s="107"/>
      <c r="AM94" s="107"/>
      <c r="AN94" s="108">
        <f>SUM(AG94,AT94)</f>
        <v>0</v>
      </c>
      <c r="AO94" s="108"/>
      <c r="AP94" s="108"/>
      <c r="AQ94" s="109" t="s">
        <v>1</v>
      </c>
      <c r="AR94" s="110"/>
      <c r="AS94" s="111">
        <f>ROUND(SUM(AS95:AS97),2)</f>
        <v>0</v>
      </c>
      <c r="AT94" s="112">
        <f>ROUND(SUM(AV94:AW94),2)</f>
        <v>0</v>
      </c>
      <c r="AU94" s="113">
        <f>ROUND(SUM(AU95:AU97),5)</f>
        <v>0</v>
      </c>
      <c r="AV94" s="112">
        <f>ROUND(AZ94*L29,2)</f>
        <v>0</v>
      </c>
      <c r="AW94" s="112">
        <f>ROUND(BA94*L30,2)</f>
        <v>0</v>
      </c>
      <c r="AX94" s="112">
        <f>ROUND(BB94*L29,2)</f>
        <v>0</v>
      </c>
      <c r="AY94" s="112">
        <f>ROUND(BC94*L30,2)</f>
        <v>0</v>
      </c>
      <c r="AZ94" s="112">
        <f>ROUND(SUM(AZ95:AZ97),2)</f>
        <v>0</v>
      </c>
      <c r="BA94" s="112">
        <f>ROUND(SUM(BA95:BA97),2)</f>
        <v>0</v>
      </c>
      <c r="BB94" s="112">
        <f>ROUND(SUM(BB95:BB97),2)</f>
        <v>0</v>
      </c>
      <c r="BC94" s="112">
        <f>ROUND(SUM(BC95:BC97),2)</f>
        <v>0</v>
      </c>
      <c r="BD94" s="114">
        <f>ROUND(SUM(BD95:BD97),2)</f>
        <v>0</v>
      </c>
      <c r="BE94" s="6"/>
      <c r="BS94" s="115" t="s">
        <v>72</v>
      </c>
      <c r="BT94" s="115" t="s">
        <v>73</v>
      </c>
      <c r="BU94" s="116" t="s">
        <v>74</v>
      </c>
      <c r="BV94" s="115" t="s">
        <v>75</v>
      </c>
      <c r="BW94" s="115" t="s">
        <v>5</v>
      </c>
      <c r="BX94" s="115" t="s">
        <v>76</v>
      </c>
      <c r="CL94" s="115" t="s">
        <v>1</v>
      </c>
    </row>
    <row r="95" spans="1:91" s="7" customFormat="1" ht="16.5" customHeight="1">
      <c r="A95" s="117" t="s">
        <v>77</v>
      </c>
      <c r="B95" s="118"/>
      <c r="C95" s="119"/>
      <c r="D95" s="120" t="s">
        <v>78</v>
      </c>
      <c r="E95" s="120"/>
      <c r="F95" s="120"/>
      <c r="G95" s="120"/>
      <c r="H95" s="120"/>
      <c r="I95" s="121"/>
      <c r="J95" s="120" t="s">
        <v>79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'SO 101 - Oprava komunikace'!J30</f>
        <v>0</v>
      </c>
      <c r="AH95" s="121"/>
      <c r="AI95" s="121"/>
      <c r="AJ95" s="121"/>
      <c r="AK95" s="121"/>
      <c r="AL95" s="121"/>
      <c r="AM95" s="121"/>
      <c r="AN95" s="122">
        <f>SUM(AG95,AT95)</f>
        <v>0</v>
      </c>
      <c r="AO95" s="121"/>
      <c r="AP95" s="121"/>
      <c r="AQ95" s="123" t="s">
        <v>80</v>
      </c>
      <c r="AR95" s="124"/>
      <c r="AS95" s="125">
        <v>0</v>
      </c>
      <c r="AT95" s="126">
        <f>ROUND(SUM(AV95:AW95),2)</f>
        <v>0</v>
      </c>
      <c r="AU95" s="127">
        <f>'SO 101 - Oprava komunikace'!P122</f>
        <v>0</v>
      </c>
      <c r="AV95" s="126">
        <f>'SO 101 - Oprava komunikace'!J33</f>
        <v>0</v>
      </c>
      <c r="AW95" s="126">
        <f>'SO 101 - Oprava komunikace'!J34</f>
        <v>0</v>
      </c>
      <c r="AX95" s="126">
        <f>'SO 101 - Oprava komunikace'!J35</f>
        <v>0</v>
      </c>
      <c r="AY95" s="126">
        <f>'SO 101 - Oprava komunikace'!J36</f>
        <v>0</v>
      </c>
      <c r="AZ95" s="126">
        <f>'SO 101 - Oprava komunikace'!F33</f>
        <v>0</v>
      </c>
      <c r="BA95" s="126">
        <f>'SO 101 - Oprava komunikace'!F34</f>
        <v>0</v>
      </c>
      <c r="BB95" s="126">
        <f>'SO 101 - Oprava komunikace'!F35</f>
        <v>0</v>
      </c>
      <c r="BC95" s="126">
        <f>'SO 101 - Oprava komunikace'!F36</f>
        <v>0</v>
      </c>
      <c r="BD95" s="128">
        <f>'SO 101 - Oprava komunikace'!F37</f>
        <v>0</v>
      </c>
      <c r="BE95" s="7"/>
      <c r="BT95" s="129" t="s">
        <v>81</v>
      </c>
      <c r="BV95" s="129" t="s">
        <v>75</v>
      </c>
      <c r="BW95" s="129" t="s">
        <v>82</v>
      </c>
      <c r="BX95" s="129" t="s">
        <v>5</v>
      </c>
      <c r="CL95" s="129" t="s">
        <v>1</v>
      </c>
      <c r="CM95" s="129" t="s">
        <v>83</v>
      </c>
    </row>
    <row r="96" spans="1:91" s="7" customFormat="1" ht="16.5" customHeight="1">
      <c r="A96" s="117" t="s">
        <v>77</v>
      </c>
      <c r="B96" s="118"/>
      <c r="C96" s="119"/>
      <c r="D96" s="120" t="s">
        <v>84</v>
      </c>
      <c r="E96" s="120"/>
      <c r="F96" s="120"/>
      <c r="G96" s="120"/>
      <c r="H96" s="120"/>
      <c r="I96" s="121"/>
      <c r="J96" s="120" t="s">
        <v>79</v>
      </c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2">
        <f>'SO 102 - Oprava komunikace'!J30</f>
        <v>0</v>
      </c>
      <c r="AH96" s="121"/>
      <c r="AI96" s="121"/>
      <c r="AJ96" s="121"/>
      <c r="AK96" s="121"/>
      <c r="AL96" s="121"/>
      <c r="AM96" s="121"/>
      <c r="AN96" s="122">
        <f>SUM(AG96,AT96)</f>
        <v>0</v>
      </c>
      <c r="AO96" s="121"/>
      <c r="AP96" s="121"/>
      <c r="AQ96" s="123" t="s">
        <v>80</v>
      </c>
      <c r="AR96" s="124"/>
      <c r="AS96" s="125">
        <v>0</v>
      </c>
      <c r="AT96" s="126">
        <f>ROUND(SUM(AV96:AW96),2)</f>
        <v>0</v>
      </c>
      <c r="AU96" s="127">
        <f>'SO 102 - Oprava komunikace'!P120</f>
        <v>0</v>
      </c>
      <c r="AV96" s="126">
        <f>'SO 102 - Oprava komunikace'!J33</f>
        <v>0</v>
      </c>
      <c r="AW96" s="126">
        <f>'SO 102 - Oprava komunikace'!J34</f>
        <v>0</v>
      </c>
      <c r="AX96" s="126">
        <f>'SO 102 - Oprava komunikace'!J35</f>
        <v>0</v>
      </c>
      <c r="AY96" s="126">
        <f>'SO 102 - Oprava komunikace'!J36</f>
        <v>0</v>
      </c>
      <c r="AZ96" s="126">
        <f>'SO 102 - Oprava komunikace'!F33</f>
        <v>0</v>
      </c>
      <c r="BA96" s="126">
        <f>'SO 102 - Oprava komunikace'!F34</f>
        <v>0</v>
      </c>
      <c r="BB96" s="126">
        <f>'SO 102 - Oprava komunikace'!F35</f>
        <v>0</v>
      </c>
      <c r="BC96" s="126">
        <f>'SO 102 - Oprava komunikace'!F36</f>
        <v>0</v>
      </c>
      <c r="BD96" s="128">
        <f>'SO 102 - Oprava komunikace'!F37</f>
        <v>0</v>
      </c>
      <c r="BE96" s="7"/>
      <c r="BT96" s="129" t="s">
        <v>81</v>
      </c>
      <c r="BV96" s="129" t="s">
        <v>75</v>
      </c>
      <c r="BW96" s="129" t="s">
        <v>85</v>
      </c>
      <c r="BX96" s="129" t="s">
        <v>5</v>
      </c>
      <c r="CL96" s="129" t="s">
        <v>1</v>
      </c>
      <c r="CM96" s="129" t="s">
        <v>83</v>
      </c>
    </row>
    <row r="97" spans="1:91" s="7" customFormat="1" ht="16.5" customHeight="1">
      <c r="A97" s="117" t="s">
        <v>77</v>
      </c>
      <c r="B97" s="118"/>
      <c r="C97" s="119"/>
      <c r="D97" s="120" t="s">
        <v>86</v>
      </c>
      <c r="E97" s="120"/>
      <c r="F97" s="120"/>
      <c r="G97" s="120"/>
      <c r="H97" s="120"/>
      <c r="I97" s="121"/>
      <c r="J97" s="120" t="s">
        <v>87</v>
      </c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2">
        <f>'SO 000 - Vedlejší rozpočt...'!J30</f>
        <v>0</v>
      </c>
      <c r="AH97" s="121"/>
      <c r="AI97" s="121"/>
      <c r="AJ97" s="121"/>
      <c r="AK97" s="121"/>
      <c r="AL97" s="121"/>
      <c r="AM97" s="121"/>
      <c r="AN97" s="122">
        <f>SUM(AG97,AT97)</f>
        <v>0</v>
      </c>
      <c r="AO97" s="121"/>
      <c r="AP97" s="121"/>
      <c r="AQ97" s="123" t="s">
        <v>80</v>
      </c>
      <c r="AR97" s="124"/>
      <c r="AS97" s="130">
        <v>0</v>
      </c>
      <c r="AT97" s="131">
        <f>ROUND(SUM(AV97:AW97),2)</f>
        <v>0</v>
      </c>
      <c r="AU97" s="132">
        <f>'SO 000 - Vedlejší rozpočt...'!P117</f>
        <v>0</v>
      </c>
      <c r="AV97" s="131">
        <f>'SO 000 - Vedlejší rozpočt...'!J33</f>
        <v>0</v>
      </c>
      <c r="AW97" s="131">
        <f>'SO 000 - Vedlejší rozpočt...'!J34</f>
        <v>0</v>
      </c>
      <c r="AX97" s="131">
        <f>'SO 000 - Vedlejší rozpočt...'!J35</f>
        <v>0</v>
      </c>
      <c r="AY97" s="131">
        <f>'SO 000 - Vedlejší rozpočt...'!J36</f>
        <v>0</v>
      </c>
      <c r="AZ97" s="131">
        <f>'SO 000 - Vedlejší rozpočt...'!F33</f>
        <v>0</v>
      </c>
      <c r="BA97" s="131">
        <f>'SO 000 - Vedlejší rozpočt...'!F34</f>
        <v>0</v>
      </c>
      <c r="BB97" s="131">
        <f>'SO 000 - Vedlejší rozpočt...'!F35</f>
        <v>0</v>
      </c>
      <c r="BC97" s="131">
        <f>'SO 000 - Vedlejší rozpočt...'!F36</f>
        <v>0</v>
      </c>
      <c r="BD97" s="133">
        <f>'SO 000 - Vedlejší rozpočt...'!F37</f>
        <v>0</v>
      </c>
      <c r="BE97" s="7"/>
      <c r="BT97" s="129" t="s">
        <v>81</v>
      </c>
      <c r="BV97" s="129" t="s">
        <v>75</v>
      </c>
      <c r="BW97" s="129" t="s">
        <v>88</v>
      </c>
      <c r="BX97" s="129" t="s">
        <v>5</v>
      </c>
      <c r="CL97" s="129" t="s">
        <v>1</v>
      </c>
      <c r="CM97" s="129" t="s">
        <v>83</v>
      </c>
    </row>
    <row r="98" spans="1:57" s="2" customFormat="1" ht="30" customHeight="1">
      <c r="A98" s="36"/>
      <c r="B98" s="37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42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</row>
    <row r="99" spans="1:57" s="2" customFormat="1" ht="6.95" customHeight="1">
      <c r="A99" s="36"/>
      <c r="B99" s="64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42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</row>
  </sheetData>
  <sheetProtection password="CC35" sheet="1" objects="1" scenarios="1" formatColumns="0" formatRows="0"/>
  <mergeCells count="50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AG94:AM94"/>
    <mergeCell ref="AN94:AP94"/>
    <mergeCell ref="AR2:BE2"/>
  </mergeCells>
  <hyperlinks>
    <hyperlink ref="A95" location="'SO 101 - Oprava komunikace'!C2" display="/"/>
    <hyperlink ref="A96" location="'SO 102 - Oprava komunikace'!C2" display="/"/>
    <hyperlink ref="A97" location="'SO 000 - Vedlejší rozpočt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9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82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8"/>
      <c r="AT3" s="15" t="s">
        <v>83</v>
      </c>
    </row>
    <row r="4" spans="2:46" s="1" customFormat="1" ht="24.95" customHeight="1">
      <c r="B4" s="18"/>
      <c r="D4" s="136" t="s">
        <v>89</v>
      </c>
      <c r="L4" s="18"/>
      <c r="M4" s="137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8" t="s">
        <v>16</v>
      </c>
      <c r="L6" s="18"/>
    </row>
    <row r="7" spans="2:12" s="1" customFormat="1" ht="16.5" customHeight="1">
      <c r="B7" s="18"/>
      <c r="E7" s="139" t="str">
        <f>'Rekapitulace stavby'!K6</f>
        <v>II/329 Plaňany - Radim</v>
      </c>
      <c r="F7" s="138"/>
      <c r="G7" s="138"/>
      <c r="H7" s="138"/>
      <c r="L7" s="18"/>
    </row>
    <row r="8" spans="1:31" s="2" customFormat="1" ht="12" customHeight="1">
      <c r="A8" s="36"/>
      <c r="B8" s="42"/>
      <c r="C8" s="36"/>
      <c r="D8" s="138" t="s">
        <v>90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0" t="s">
        <v>91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8" t="s">
        <v>18</v>
      </c>
      <c r="E11" s="36"/>
      <c r="F11" s="141" t="s">
        <v>1</v>
      </c>
      <c r="G11" s="36"/>
      <c r="H11" s="36"/>
      <c r="I11" s="138" t="s">
        <v>19</v>
      </c>
      <c r="J11" s="141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8" t="s">
        <v>20</v>
      </c>
      <c r="E12" s="36"/>
      <c r="F12" s="141" t="s">
        <v>21</v>
      </c>
      <c r="G12" s="36"/>
      <c r="H12" s="36"/>
      <c r="I12" s="138" t="s">
        <v>22</v>
      </c>
      <c r="J12" s="142" t="str">
        <f>'Rekapitulace stavby'!AN8</f>
        <v>25. 1. 2018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8" t="s">
        <v>24</v>
      </c>
      <c r="E14" s="36"/>
      <c r="F14" s="36"/>
      <c r="G14" s="36"/>
      <c r="H14" s="36"/>
      <c r="I14" s="138" t="s">
        <v>25</v>
      </c>
      <c r="J14" s="141" t="str">
        <f>IF('Rekapitulace stavby'!AN10="","",'Rekapitulace stavby'!AN10)</f>
        <v/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1" t="str">
        <f>IF('Rekapitulace stavby'!E11="","",'Rekapitulace stavby'!E11)</f>
        <v xml:space="preserve"> </v>
      </c>
      <c r="F15" s="36"/>
      <c r="G15" s="36"/>
      <c r="H15" s="36"/>
      <c r="I15" s="138" t="s">
        <v>26</v>
      </c>
      <c r="J15" s="141" t="str">
        <f>IF('Rekapitulace stavby'!AN11="","",'Rekapitulace stavby'!AN11)</f>
        <v/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8" t="s">
        <v>27</v>
      </c>
      <c r="E17" s="36"/>
      <c r="F17" s="36"/>
      <c r="G17" s="36"/>
      <c r="H17" s="36"/>
      <c r="I17" s="138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1"/>
      <c r="G18" s="141"/>
      <c r="H18" s="141"/>
      <c r="I18" s="138" t="s">
        <v>26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8" t="s">
        <v>29</v>
      </c>
      <c r="E20" s="36"/>
      <c r="F20" s="36"/>
      <c r="G20" s="36"/>
      <c r="H20" s="36"/>
      <c r="I20" s="138" t="s">
        <v>25</v>
      </c>
      <c r="J20" s="141" t="str">
        <f>IF('Rekapitulace stavby'!AN16="","",'Rekapitulace stavby'!AN16)</f>
        <v/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1" t="str">
        <f>IF('Rekapitulace stavby'!E17="","",'Rekapitulace stavby'!E17)</f>
        <v xml:space="preserve"> </v>
      </c>
      <c r="F21" s="36"/>
      <c r="G21" s="36"/>
      <c r="H21" s="36"/>
      <c r="I21" s="138" t="s">
        <v>26</v>
      </c>
      <c r="J21" s="141" t="str">
        <f>IF('Rekapitulace stavby'!AN17="","",'Rekapitulace stavby'!AN17)</f>
        <v/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8" t="s">
        <v>31</v>
      </c>
      <c r="E23" s="36"/>
      <c r="F23" s="36"/>
      <c r="G23" s="36"/>
      <c r="H23" s="36"/>
      <c r="I23" s="138" t="s">
        <v>25</v>
      </c>
      <c r="J23" s="141" t="str">
        <f>IF('Rekapitulace stavby'!AN19="","",'Rekapitulace stavby'!AN19)</f>
        <v/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1" t="str">
        <f>IF('Rekapitulace stavby'!E20="","",'Rekapitulace stavby'!E20)</f>
        <v xml:space="preserve"> </v>
      </c>
      <c r="F24" s="36"/>
      <c r="G24" s="36"/>
      <c r="H24" s="36"/>
      <c r="I24" s="138" t="s">
        <v>26</v>
      </c>
      <c r="J24" s="141" t="str">
        <f>IF('Rekapitulace stavby'!AN20="","",'Rekapitulace stavby'!AN20)</f>
        <v/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8" t="s">
        <v>32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7"/>
      <c r="E29" s="147"/>
      <c r="F29" s="147"/>
      <c r="G29" s="147"/>
      <c r="H29" s="147"/>
      <c r="I29" s="147"/>
      <c r="J29" s="147"/>
      <c r="K29" s="147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8" t="s">
        <v>33</v>
      </c>
      <c r="E30" s="36"/>
      <c r="F30" s="36"/>
      <c r="G30" s="36"/>
      <c r="H30" s="36"/>
      <c r="I30" s="36"/>
      <c r="J30" s="149">
        <f>ROUND(J122,2)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7"/>
      <c r="E31" s="147"/>
      <c r="F31" s="147"/>
      <c r="G31" s="147"/>
      <c r="H31" s="147"/>
      <c r="I31" s="147"/>
      <c r="J31" s="147"/>
      <c r="K31" s="147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0" t="s">
        <v>35</v>
      </c>
      <c r="G32" s="36"/>
      <c r="H32" s="36"/>
      <c r="I32" s="150" t="s">
        <v>34</v>
      </c>
      <c r="J32" s="150" t="s">
        <v>36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1" t="s">
        <v>37</v>
      </c>
      <c r="E33" s="138" t="s">
        <v>38</v>
      </c>
      <c r="F33" s="152">
        <f>ROUND((SUM(BE122:BE298)),2)</f>
        <v>0</v>
      </c>
      <c r="G33" s="36"/>
      <c r="H33" s="36"/>
      <c r="I33" s="153">
        <v>0.21</v>
      </c>
      <c r="J33" s="152">
        <f>ROUND(((SUM(BE122:BE298))*I33),2)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8" t="s">
        <v>39</v>
      </c>
      <c r="F34" s="152">
        <f>ROUND((SUM(BF122:BF298)),2)</f>
        <v>0</v>
      </c>
      <c r="G34" s="36"/>
      <c r="H34" s="36"/>
      <c r="I34" s="153">
        <v>0.15</v>
      </c>
      <c r="J34" s="152">
        <f>ROUND(((SUM(BF122:BF298))*I34),2)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8" t="s">
        <v>40</v>
      </c>
      <c r="F35" s="152">
        <f>ROUND((SUM(BG122:BG298)),2)</f>
        <v>0</v>
      </c>
      <c r="G35" s="36"/>
      <c r="H35" s="36"/>
      <c r="I35" s="153">
        <v>0.21</v>
      </c>
      <c r="J35" s="152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8" t="s">
        <v>41</v>
      </c>
      <c r="F36" s="152">
        <f>ROUND((SUM(BH122:BH298)),2)</f>
        <v>0</v>
      </c>
      <c r="G36" s="36"/>
      <c r="H36" s="36"/>
      <c r="I36" s="153">
        <v>0.15</v>
      </c>
      <c r="J36" s="152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8" t="s">
        <v>42</v>
      </c>
      <c r="F37" s="152">
        <f>ROUND((SUM(BI122:BI298)),2)</f>
        <v>0</v>
      </c>
      <c r="G37" s="36"/>
      <c r="H37" s="36"/>
      <c r="I37" s="153">
        <v>0</v>
      </c>
      <c r="J37" s="152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54"/>
      <c r="D39" s="155" t="s">
        <v>43</v>
      </c>
      <c r="E39" s="156"/>
      <c r="F39" s="156"/>
      <c r="G39" s="157" t="s">
        <v>44</v>
      </c>
      <c r="H39" s="158" t="s">
        <v>45</v>
      </c>
      <c r="I39" s="156"/>
      <c r="J39" s="159">
        <f>SUM(J30:J37)</f>
        <v>0</v>
      </c>
      <c r="K39" s="160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61" t="s">
        <v>46</v>
      </c>
      <c r="E50" s="162"/>
      <c r="F50" s="162"/>
      <c r="G50" s="161" t="s">
        <v>47</v>
      </c>
      <c r="H50" s="162"/>
      <c r="I50" s="162"/>
      <c r="J50" s="162"/>
      <c r="K50" s="162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63" t="s">
        <v>48</v>
      </c>
      <c r="E61" s="164"/>
      <c r="F61" s="165" t="s">
        <v>49</v>
      </c>
      <c r="G61" s="163" t="s">
        <v>48</v>
      </c>
      <c r="H61" s="164"/>
      <c r="I61" s="164"/>
      <c r="J61" s="166" t="s">
        <v>49</v>
      </c>
      <c r="K61" s="164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1" t="s">
        <v>50</v>
      </c>
      <c r="E65" s="167"/>
      <c r="F65" s="167"/>
      <c r="G65" s="161" t="s">
        <v>51</v>
      </c>
      <c r="H65" s="167"/>
      <c r="I65" s="167"/>
      <c r="J65" s="167"/>
      <c r="K65" s="16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63" t="s">
        <v>48</v>
      </c>
      <c r="E76" s="164"/>
      <c r="F76" s="165" t="s">
        <v>49</v>
      </c>
      <c r="G76" s="163" t="s">
        <v>48</v>
      </c>
      <c r="H76" s="164"/>
      <c r="I76" s="164"/>
      <c r="J76" s="166" t="s">
        <v>49</v>
      </c>
      <c r="K76" s="164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0"/>
      <c r="C81" s="171"/>
      <c r="D81" s="171"/>
      <c r="E81" s="171"/>
      <c r="F81" s="171"/>
      <c r="G81" s="171"/>
      <c r="H81" s="171"/>
      <c r="I81" s="171"/>
      <c r="J81" s="171"/>
      <c r="K81" s="171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92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72" t="str">
        <f>E7</f>
        <v>II/329 Plaňany - Radim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90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SO 101 - Oprava komunikace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 xml:space="preserve"> </v>
      </c>
      <c r="G89" s="38"/>
      <c r="H89" s="38"/>
      <c r="I89" s="30" t="s">
        <v>22</v>
      </c>
      <c r="J89" s="77" t="str">
        <f>IF(J12="","",J12)</f>
        <v>25. 1. 2018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8"/>
      <c r="E91" s="38"/>
      <c r="F91" s="25" t="str">
        <f>E15</f>
        <v xml:space="preserve"> </v>
      </c>
      <c r="G91" s="38"/>
      <c r="H91" s="38"/>
      <c r="I91" s="30" t="s">
        <v>29</v>
      </c>
      <c r="J91" s="34" t="str">
        <f>E21</f>
        <v xml:space="preserve"> 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27</v>
      </c>
      <c r="D92" s="38"/>
      <c r="E92" s="38"/>
      <c r="F92" s="25" t="str">
        <f>IF(E18="","",E18)</f>
        <v>Vyplň údaj</v>
      </c>
      <c r="G92" s="38"/>
      <c r="H92" s="38"/>
      <c r="I92" s="30" t="s">
        <v>31</v>
      </c>
      <c r="J92" s="34" t="str">
        <f>E24</f>
        <v xml:space="preserve"> 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73" t="s">
        <v>93</v>
      </c>
      <c r="D94" s="174"/>
      <c r="E94" s="174"/>
      <c r="F94" s="174"/>
      <c r="G94" s="174"/>
      <c r="H94" s="174"/>
      <c r="I94" s="174"/>
      <c r="J94" s="175" t="s">
        <v>94</v>
      </c>
      <c r="K94" s="174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76" t="s">
        <v>95</v>
      </c>
      <c r="D96" s="38"/>
      <c r="E96" s="38"/>
      <c r="F96" s="38"/>
      <c r="G96" s="38"/>
      <c r="H96" s="38"/>
      <c r="I96" s="38"/>
      <c r="J96" s="108">
        <f>J122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96</v>
      </c>
    </row>
    <row r="97" spans="1:31" s="9" customFormat="1" ht="24.95" customHeight="1">
      <c r="A97" s="9"/>
      <c r="B97" s="177"/>
      <c r="C97" s="178"/>
      <c r="D97" s="179" t="s">
        <v>97</v>
      </c>
      <c r="E97" s="180"/>
      <c r="F97" s="180"/>
      <c r="G97" s="180"/>
      <c r="H97" s="180"/>
      <c r="I97" s="180"/>
      <c r="J97" s="181">
        <f>J123</f>
        <v>0</v>
      </c>
      <c r="K97" s="178"/>
      <c r="L97" s="18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3"/>
      <c r="C98" s="184"/>
      <c r="D98" s="185" t="s">
        <v>98</v>
      </c>
      <c r="E98" s="186"/>
      <c r="F98" s="186"/>
      <c r="G98" s="186"/>
      <c r="H98" s="186"/>
      <c r="I98" s="186"/>
      <c r="J98" s="187">
        <f>J124</f>
        <v>0</v>
      </c>
      <c r="K98" s="184"/>
      <c r="L98" s="18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3"/>
      <c r="C99" s="184"/>
      <c r="D99" s="185" t="s">
        <v>99</v>
      </c>
      <c r="E99" s="186"/>
      <c r="F99" s="186"/>
      <c r="G99" s="186"/>
      <c r="H99" s="186"/>
      <c r="I99" s="186"/>
      <c r="J99" s="187">
        <f>J190</f>
        <v>0</v>
      </c>
      <c r="K99" s="184"/>
      <c r="L99" s="18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3"/>
      <c r="C100" s="184"/>
      <c r="D100" s="185" t="s">
        <v>100</v>
      </c>
      <c r="E100" s="186"/>
      <c r="F100" s="186"/>
      <c r="G100" s="186"/>
      <c r="H100" s="186"/>
      <c r="I100" s="186"/>
      <c r="J100" s="187">
        <f>J198</f>
        <v>0</v>
      </c>
      <c r="K100" s="184"/>
      <c r="L100" s="18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3"/>
      <c r="C101" s="184"/>
      <c r="D101" s="185" t="s">
        <v>101</v>
      </c>
      <c r="E101" s="186"/>
      <c r="F101" s="186"/>
      <c r="G101" s="186"/>
      <c r="H101" s="186"/>
      <c r="I101" s="186"/>
      <c r="J101" s="187">
        <f>J237</f>
        <v>0</v>
      </c>
      <c r="K101" s="184"/>
      <c r="L101" s="18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7"/>
      <c r="C102" s="178"/>
      <c r="D102" s="179" t="s">
        <v>102</v>
      </c>
      <c r="E102" s="180"/>
      <c r="F102" s="180"/>
      <c r="G102" s="180"/>
      <c r="H102" s="180"/>
      <c r="I102" s="180"/>
      <c r="J102" s="181">
        <f>J285</f>
        <v>0</v>
      </c>
      <c r="K102" s="178"/>
      <c r="L102" s="182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2" customFormat="1" ht="21.8" customHeight="1">
      <c r="A103" s="36"/>
      <c r="B103" s="37"/>
      <c r="C103" s="38"/>
      <c r="D103" s="38"/>
      <c r="E103" s="38"/>
      <c r="F103" s="38"/>
      <c r="G103" s="38"/>
      <c r="H103" s="38"/>
      <c r="I103" s="38"/>
      <c r="J103" s="38"/>
      <c r="K103" s="38"/>
      <c r="L103" s="61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4" spans="1:31" s="2" customFormat="1" ht="6.95" customHeight="1">
      <c r="A104" s="36"/>
      <c r="B104" s="64"/>
      <c r="C104" s="65"/>
      <c r="D104" s="65"/>
      <c r="E104" s="65"/>
      <c r="F104" s="65"/>
      <c r="G104" s="65"/>
      <c r="H104" s="65"/>
      <c r="I104" s="65"/>
      <c r="J104" s="65"/>
      <c r="K104" s="65"/>
      <c r="L104" s="61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8" spans="1:31" s="2" customFormat="1" ht="6.95" customHeight="1">
      <c r="A108" s="36"/>
      <c r="B108" s="66"/>
      <c r="C108" s="67"/>
      <c r="D108" s="67"/>
      <c r="E108" s="67"/>
      <c r="F108" s="67"/>
      <c r="G108" s="67"/>
      <c r="H108" s="67"/>
      <c r="I108" s="67"/>
      <c r="J108" s="67"/>
      <c r="K108" s="67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24.95" customHeight="1">
      <c r="A109" s="36"/>
      <c r="B109" s="37"/>
      <c r="C109" s="21" t="s">
        <v>103</v>
      </c>
      <c r="D109" s="38"/>
      <c r="E109" s="38"/>
      <c r="F109" s="38"/>
      <c r="G109" s="38"/>
      <c r="H109" s="38"/>
      <c r="I109" s="38"/>
      <c r="J109" s="38"/>
      <c r="K109" s="38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6.95" customHeight="1">
      <c r="A110" s="36"/>
      <c r="B110" s="37"/>
      <c r="C110" s="38"/>
      <c r="D110" s="38"/>
      <c r="E110" s="38"/>
      <c r="F110" s="38"/>
      <c r="G110" s="38"/>
      <c r="H110" s="38"/>
      <c r="I110" s="38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2" customHeight="1">
      <c r="A111" s="36"/>
      <c r="B111" s="37"/>
      <c r="C111" s="30" t="s">
        <v>16</v>
      </c>
      <c r="D111" s="38"/>
      <c r="E111" s="38"/>
      <c r="F111" s="38"/>
      <c r="G111" s="38"/>
      <c r="H111" s="38"/>
      <c r="I111" s="38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6.5" customHeight="1">
      <c r="A112" s="36"/>
      <c r="B112" s="37"/>
      <c r="C112" s="38"/>
      <c r="D112" s="38"/>
      <c r="E112" s="172" t="str">
        <f>E7</f>
        <v>II/329 Plaňany - Radim</v>
      </c>
      <c r="F112" s="30"/>
      <c r="G112" s="30"/>
      <c r="H112" s="30"/>
      <c r="I112" s="38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2" customHeight="1">
      <c r="A113" s="36"/>
      <c r="B113" s="37"/>
      <c r="C113" s="30" t="s">
        <v>90</v>
      </c>
      <c r="D113" s="38"/>
      <c r="E113" s="38"/>
      <c r="F113" s="38"/>
      <c r="G113" s="38"/>
      <c r="H113" s="38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6.5" customHeight="1">
      <c r="A114" s="36"/>
      <c r="B114" s="37"/>
      <c r="C114" s="38"/>
      <c r="D114" s="38"/>
      <c r="E114" s="74" t="str">
        <f>E9</f>
        <v>SO 101 - Oprava komunikace</v>
      </c>
      <c r="F114" s="38"/>
      <c r="G114" s="38"/>
      <c r="H114" s="38"/>
      <c r="I114" s="38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6.95" customHeight="1">
      <c r="A115" s="36"/>
      <c r="B115" s="37"/>
      <c r="C115" s="38"/>
      <c r="D115" s="38"/>
      <c r="E115" s="38"/>
      <c r="F115" s="38"/>
      <c r="G115" s="38"/>
      <c r="H115" s="38"/>
      <c r="I115" s="38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2" customHeight="1">
      <c r="A116" s="36"/>
      <c r="B116" s="37"/>
      <c r="C116" s="30" t="s">
        <v>20</v>
      </c>
      <c r="D116" s="38"/>
      <c r="E116" s="38"/>
      <c r="F116" s="25" t="str">
        <f>F12</f>
        <v xml:space="preserve"> </v>
      </c>
      <c r="G116" s="38"/>
      <c r="H116" s="38"/>
      <c r="I116" s="30" t="s">
        <v>22</v>
      </c>
      <c r="J116" s="77" t="str">
        <f>IF(J12="","",J12)</f>
        <v>25. 1. 2018</v>
      </c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6.95" customHeight="1">
      <c r="A117" s="36"/>
      <c r="B117" s="37"/>
      <c r="C117" s="38"/>
      <c r="D117" s="38"/>
      <c r="E117" s="38"/>
      <c r="F117" s="38"/>
      <c r="G117" s="38"/>
      <c r="H117" s="38"/>
      <c r="I117" s="38"/>
      <c r="J117" s="38"/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5.15" customHeight="1">
      <c r="A118" s="36"/>
      <c r="B118" s="37"/>
      <c r="C118" s="30" t="s">
        <v>24</v>
      </c>
      <c r="D118" s="38"/>
      <c r="E118" s="38"/>
      <c r="F118" s="25" t="str">
        <f>E15</f>
        <v xml:space="preserve"> </v>
      </c>
      <c r="G118" s="38"/>
      <c r="H118" s="38"/>
      <c r="I118" s="30" t="s">
        <v>29</v>
      </c>
      <c r="J118" s="34" t="str">
        <f>E21</f>
        <v xml:space="preserve"> </v>
      </c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5.15" customHeight="1">
      <c r="A119" s="36"/>
      <c r="B119" s="37"/>
      <c r="C119" s="30" t="s">
        <v>27</v>
      </c>
      <c r="D119" s="38"/>
      <c r="E119" s="38"/>
      <c r="F119" s="25" t="str">
        <f>IF(E18="","",E18)</f>
        <v>Vyplň údaj</v>
      </c>
      <c r="G119" s="38"/>
      <c r="H119" s="38"/>
      <c r="I119" s="30" t="s">
        <v>31</v>
      </c>
      <c r="J119" s="34" t="str">
        <f>E24</f>
        <v xml:space="preserve"> </v>
      </c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0.3" customHeight="1">
      <c r="A120" s="36"/>
      <c r="B120" s="37"/>
      <c r="C120" s="38"/>
      <c r="D120" s="38"/>
      <c r="E120" s="38"/>
      <c r="F120" s="38"/>
      <c r="G120" s="38"/>
      <c r="H120" s="38"/>
      <c r="I120" s="38"/>
      <c r="J120" s="38"/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11" customFormat="1" ht="29.25" customHeight="1">
      <c r="A121" s="189"/>
      <c r="B121" s="190"/>
      <c r="C121" s="191" t="s">
        <v>104</v>
      </c>
      <c r="D121" s="192" t="s">
        <v>58</v>
      </c>
      <c r="E121" s="192" t="s">
        <v>54</v>
      </c>
      <c r="F121" s="192" t="s">
        <v>55</v>
      </c>
      <c r="G121" s="192" t="s">
        <v>105</v>
      </c>
      <c r="H121" s="192" t="s">
        <v>106</v>
      </c>
      <c r="I121" s="192" t="s">
        <v>107</v>
      </c>
      <c r="J121" s="193" t="s">
        <v>94</v>
      </c>
      <c r="K121" s="194" t="s">
        <v>108</v>
      </c>
      <c r="L121" s="195"/>
      <c r="M121" s="98" t="s">
        <v>1</v>
      </c>
      <c r="N121" s="99" t="s">
        <v>37</v>
      </c>
      <c r="O121" s="99" t="s">
        <v>109</v>
      </c>
      <c r="P121" s="99" t="s">
        <v>110</v>
      </c>
      <c r="Q121" s="99" t="s">
        <v>111</v>
      </c>
      <c r="R121" s="99" t="s">
        <v>112</v>
      </c>
      <c r="S121" s="99" t="s">
        <v>113</v>
      </c>
      <c r="T121" s="100" t="s">
        <v>114</v>
      </c>
      <c r="U121" s="189"/>
      <c r="V121" s="189"/>
      <c r="W121" s="189"/>
      <c r="X121" s="189"/>
      <c r="Y121" s="189"/>
      <c r="Z121" s="189"/>
      <c r="AA121" s="189"/>
      <c r="AB121" s="189"/>
      <c r="AC121" s="189"/>
      <c r="AD121" s="189"/>
      <c r="AE121" s="189"/>
    </row>
    <row r="122" spans="1:63" s="2" customFormat="1" ht="22.8" customHeight="1">
      <c r="A122" s="36"/>
      <c r="B122" s="37"/>
      <c r="C122" s="105" t="s">
        <v>115</v>
      </c>
      <c r="D122" s="38"/>
      <c r="E122" s="38"/>
      <c r="F122" s="38"/>
      <c r="G122" s="38"/>
      <c r="H122" s="38"/>
      <c r="I122" s="38"/>
      <c r="J122" s="196">
        <f>BK122</f>
        <v>0</v>
      </c>
      <c r="K122" s="38"/>
      <c r="L122" s="42"/>
      <c r="M122" s="101"/>
      <c r="N122" s="197"/>
      <c r="O122" s="102"/>
      <c r="P122" s="198">
        <f>P123+P285</f>
        <v>0</v>
      </c>
      <c r="Q122" s="102"/>
      <c r="R122" s="198">
        <f>R123+R285</f>
        <v>0</v>
      </c>
      <c r="S122" s="102"/>
      <c r="T122" s="199">
        <f>T123+T285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5" t="s">
        <v>72</v>
      </c>
      <c r="AU122" s="15" t="s">
        <v>96</v>
      </c>
      <c r="BK122" s="200">
        <f>BK123+BK285</f>
        <v>0</v>
      </c>
    </row>
    <row r="123" spans="1:63" s="12" customFormat="1" ht="25.9" customHeight="1">
      <c r="A123" s="12"/>
      <c r="B123" s="201"/>
      <c r="C123" s="202"/>
      <c r="D123" s="203" t="s">
        <v>72</v>
      </c>
      <c r="E123" s="204" t="s">
        <v>116</v>
      </c>
      <c r="F123" s="204" t="s">
        <v>117</v>
      </c>
      <c r="G123" s="202"/>
      <c r="H123" s="202"/>
      <c r="I123" s="205"/>
      <c r="J123" s="206">
        <f>BK123</f>
        <v>0</v>
      </c>
      <c r="K123" s="202"/>
      <c r="L123" s="207"/>
      <c r="M123" s="208"/>
      <c r="N123" s="209"/>
      <c r="O123" s="209"/>
      <c r="P123" s="210">
        <f>P124+P190+P198+P237</f>
        <v>0</v>
      </c>
      <c r="Q123" s="209"/>
      <c r="R123" s="210">
        <f>R124+R190+R198+R237</f>
        <v>0</v>
      </c>
      <c r="S123" s="209"/>
      <c r="T123" s="211">
        <f>T124+T190+T198+T237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2" t="s">
        <v>81</v>
      </c>
      <c r="AT123" s="213" t="s">
        <v>72</v>
      </c>
      <c r="AU123" s="213" t="s">
        <v>73</v>
      </c>
      <c r="AY123" s="212" t="s">
        <v>118</v>
      </c>
      <c r="BK123" s="214">
        <f>BK124+BK190+BK198+BK237</f>
        <v>0</v>
      </c>
    </row>
    <row r="124" spans="1:63" s="12" customFormat="1" ht="22.8" customHeight="1">
      <c r="A124" s="12"/>
      <c r="B124" s="201"/>
      <c r="C124" s="202"/>
      <c r="D124" s="203" t="s">
        <v>72</v>
      </c>
      <c r="E124" s="215" t="s">
        <v>81</v>
      </c>
      <c r="F124" s="215" t="s">
        <v>119</v>
      </c>
      <c r="G124" s="202"/>
      <c r="H124" s="202"/>
      <c r="I124" s="205"/>
      <c r="J124" s="216">
        <f>BK124</f>
        <v>0</v>
      </c>
      <c r="K124" s="202"/>
      <c r="L124" s="207"/>
      <c r="M124" s="208"/>
      <c r="N124" s="209"/>
      <c r="O124" s="209"/>
      <c r="P124" s="210">
        <f>SUM(P125:P189)</f>
        <v>0</v>
      </c>
      <c r="Q124" s="209"/>
      <c r="R124" s="210">
        <f>SUM(R125:R189)</f>
        <v>0</v>
      </c>
      <c r="S124" s="209"/>
      <c r="T124" s="211">
        <f>SUM(T125:T189)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2" t="s">
        <v>81</v>
      </c>
      <c r="AT124" s="213" t="s">
        <v>72</v>
      </c>
      <c r="AU124" s="213" t="s">
        <v>81</v>
      </c>
      <c r="AY124" s="212" t="s">
        <v>118</v>
      </c>
      <c r="BK124" s="214">
        <f>SUM(BK125:BK189)</f>
        <v>0</v>
      </c>
    </row>
    <row r="125" spans="1:65" s="2" customFormat="1" ht="16.5" customHeight="1">
      <c r="A125" s="36"/>
      <c r="B125" s="37"/>
      <c r="C125" s="217" t="s">
        <v>81</v>
      </c>
      <c r="D125" s="217" t="s">
        <v>120</v>
      </c>
      <c r="E125" s="218" t="s">
        <v>121</v>
      </c>
      <c r="F125" s="219" t="s">
        <v>122</v>
      </c>
      <c r="G125" s="220" t="s">
        <v>123</v>
      </c>
      <c r="H125" s="221">
        <v>699.2</v>
      </c>
      <c r="I125" s="222"/>
      <c r="J125" s="223">
        <f>ROUND(I125*H125,2)</f>
        <v>0</v>
      </c>
      <c r="K125" s="224"/>
      <c r="L125" s="42"/>
      <c r="M125" s="225" t="s">
        <v>1</v>
      </c>
      <c r="N125" s="226" t="s">
        <v>38</v>
      </c>
      <c r="O125" s="89"/>
      <c r="P125" s="227">
        <f>O125*H125</f>
        <v>0</v>
      </c>
      <c r="Q125" s="227">
        <v>0</v>
      </c>
      <c r="R125" s="227">
        <f>Q125*H125</f>
        <v>0</v>
      </c>
      <c r="S125" s="227">
        <v>0</v>
      </c>
      <c r="T125" s="228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29" t="s">
        <v>124</v>
      </c>
      <c r="AT125" s="229" t="s">
        <v>120</v>
      </c>
      <c r="AU125" s="229" t="s">
        <v>83</v>
      </c>
      <c r="AY125" s="15" t="s">
        <v>118</v>
      </c>
      <c r="BE125" s="230">
        <f>IF(N125="základní",J125,0)</f>
        <v>0</v>
      </c>
      <c r="BF125" s="230">
        <f>IF(N125="snížená",J125,0)</f>
        <v>0</v>
      </c>
      <c r="BG125" s="230">
        <f>IF(N125="zákl. přenesená",J125,0)</f>
        <v>0</v>
      </c>
      <c r="BH125" s="230">
        <f>IF(N125="sníž. přenesená",J125,0)</f>
        <v>0</v>
      </c>
      <c r="BI125" s="230">
        <f>IF(N125="nulová",J125,0)</f>
        <v>0</v>
      </c>
      <c r="BJ125" s="15" t="s">
        <v>81</v>
      </c>
      <c r="BK125" s="230">
        <f>ROUND(I125*H125,2)</f>
        <v>0</v>
      </c>
      <c r="BL125" s="15" t="s">
        <v>124</v>
      </c>
      <c r="BM125" s="229" t="s">
        <v>125</v>
      </c>
    </row>
    <row r="126" spans="1:47" s="2" customFormat="1" ht="12">
      <c r="A126" s="36"/>
      <c r="B126" s="37"/>
      <c r="C126" s="38"/>
      <c r="D126" s="231" t="s">
        <v>126</v>
      </c>
      <c r="E126" s="38"/>
      <c r="F126" s="232" t="s">
        <v>122</v>
      </c>
      <c r="G126" s="38"/>
      <c r="H126" s="38"/>
      <c r="I126" s="233"/>
      <c r="J126" s="38"/>
      <c r="K126" s="38"/>
      <c r="L126" s="42"/>
      <c r="M126" s="234"/>
      <c r="N126" s="235"/>
      <c r="O126" s="89"/>
      <c r="P126" s="89"/>
      <c r="Q126" s="89"/>
      <c r="R126" s="89"/>
      <c r="S126" s="89"/>
      <c r="T126" s="90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5" t="s">
        <v>126</v>
      </c>
      <c r="AU126" s="15" t="s">
        <v>83</v>
      </c>
    </row>
    <row r="127" spans="1:47" s="2" customFormat="1" ht="12">
      <c r="A127" s="36"/>
      <c r="B127" s="37"/>
      <c r="C127" s="38"/>
      <c r="D127" s="231" t="s">
        <v>127</v>
      </c>
      <c r="E127" s="38"/>
      <c r="F127" s="236" t="s">
        <v>128</v>
      </c>
      <c r="G127" s="38"/>
      <c r="H127" s="38"/>
      <c r="I127" s="233"/>
      <c r="J127" s="38"/>
      <c r="K127" s="38"/>
      <c r="L127" s="42"/>
      <c r="M127" s="234"/>
      <c r="N127" s="235"/>
      <c r="O127" s="89"/>
      <c r="P127" s="89"/>
      <c r="Q127" s="89"/>
      <c r="R127" s="89"/>
      <c r="S127" s="89"/>
      <c r="T127" s="90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5" t="s">
        <v>127</v>
      </c>
      <c r="AU127" s="15" t="s">
        <v>83</v>
      </c>
    </row>
    <row r="128" spans="1:51" s="13" customFormat="1" ht="12">
      <c r="A128" s="13"/>
      <c r="B128" s="237"/>
      <c r="C128" s="238"/>
      <c r="D128" s="231" t="s">
        <v>129</v>
      </c>
      <c r="E128" s="239" t="s">
        <v>1</v>
      </c>
      <c r="F128" s="240" t="s">
        <v>130</v>
      </c>
      <c r="G128" s="238"/>
      <c r="H128" s="241">
        <v>699.2</v>
      </c>
      <c r="I128" s="242"/>
      <c r="J128" s="238"/>
      <c r="K128" s="238"/>
      <c r="L128" s="243"/>
      <c r="M128" s="244"/>
      <c r="N128" s="245"/>
      <c r="O128" s="245"/>
      <c r="P128" s="245"/>
      <c r="Q128" s="245"/>
      <c r="R128" s="245"/>
      <c r="S128" s="245"/>
      <c r="T128" s="246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7" t="s">
        <v>129</v>
      </c>
      <c r="AU128" s="247" t="s">
        <v>83</v>
      </c>
      <c r="AV128" s="13" t="s">
        <v>83</v>
      </c>
      <c r="AW128" s="13" t="s">
        <v>30</v>
      </c>
      <c r="AX128" s="13" t="s">
        <v>81</v>
      </c>
      <c r="AY128" s="247" t="s">
        <v>118</v>
      </c>
    </row>
    <row r="129" spans="1:65" s="2" customFormat="1" ht="21.75" customHeight="1">
      <c r="A129" s="36"/>
      <c r="B129" s="37"/>
      <c r="C129" s="217" t="s">
        <v>83</v>
      </c>
      <c r="D129" s="217" t="s">
        <v>120</v>
      </c>
      <c r="E129" s="218" t="s">
        <v>131</v>
      </c>
      <c r="F129" s="219" t="s">
        <v>132</v>
      </c>
      <c r="G129" s="220" t="s">
        <v>133</v>
      </c>
      <c r="H129" s="221">
        <v>958.48</v>
      </c>
      <c r="I129" s="222"/>
      <c r="J129" s="223">
        <f>ROUND(I129*H129,2)</f>
        <v>0</v>
      </c>
      <c r="K129" s="224"/>
      <c r="L129" s="42"/>
      <c r="M129" s="225" t="s">
        <v>1</v>
      </c>
      <c r="N129" s="226" t="s">
        <v>38</v>
      </c>
      <c r="O129" s="89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29" t="s">
        <v>124</v>
      </c>
      <c r="AT129" s="229" t="s">
        <v>120</v>
      </c>
      <c r="AU129" s="229" t="s">
        <v>83</v>
      </c>
      <c r="AY129" s="15" t="s">
        <v>118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5" t="s">
        <v>81</v>
      </c>
      <c r="BK129" s="230">
        <f>ROUND(I129*H129,2)</f>
        <v>0</v>
      </c>
      <c r="BL129" s="15" t="s">
        <v>124</v>
      </c>
      <c r="BM129" s="229" t="s">
        <v>134</v>
      </c>
    </row>
    <row r="130" spans="1:47" s="2" customFormat="1" ht="12">
      <c r="A130" s="36"/>
      <c r="B130" s="37"/>
      <c r="C130" s="38"/>
      <c r="D130" s="231" t="s">
        <v>126</v>
      </c>
      <c r="E130" s="38"/>
      <c r="F130" s="232" t="s">
        <v>135</v>
      </c>
      <c r="G130" s="38"/>
      <c r="H130" s="38"/>
      <c r="I130" s="233"/>
      <c r="J130" s="38"/>
      <c r="K130" s="38"/>
      <c r="L130" s="42"/>
      <c r="M130" s="234"/>
      <c r="N130" s="235"/>
      <c r="O130" s="89"/>
      <c r="P130" s="89"/>
      <c r="Q130" s="89"/>
      <c r="R130" s="89"/>
      <c r="S130" s="89"/>
      <c r="T130" s="90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5" t="s">
        <v>126</v>
      </c>
      <c r="AU130" s="15" t="s">
        <v>83</v>
      </c>
    </row>
    <row r="131" spans="1:47" s="2" customFormat="1" ht="12">
      <c r="A131" s="36"/>
      <c r="B131" s="37"/>
      <c r="C131" s="38"/>
      <c r="D131" s="231" t="s">
        <v>127</v>
      </c>
      <c r="E131" s="38"/>
      <c r="F131" s="236" t="s">
        <v>136</v>
      </c>
      <c r="G131" s="38"/>
      <c r="H131" s="38"/>
      <c r="I131" s="233"/>
      <c r="J131" s="38"/>
      <c r="K131" s="38"/>
      <c r="L131" s="42"/>
      <c r="M131" s="234"/>
      <c r="N131" s="235"/>
      <c r="O131" s="89"/>
      <c r="P131" s="89"/>
      <c r="Q131" s="89"/>
      <c r="R131" s="89"/>
      <c r="S131" s="89"/>
      <c r="T131" s="90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5" t="s">
        <v>127</v>
      </c>
      <c r="AU131" s="15" t="s">
        <v>83</v>
      </c>
    </row>
    <row r="132" spans="1:51" s="13" customFormat="1" ht="12">
      <c r="A132" s="13"/>
      <c r="B132" s="237"/>
      <c r="C132" s="238"/>
      <c r="D132" s="231" t="s">
        <v>129</v>
      </c>
      <c r="E132" s="239" t="s">
        <v>1</v>
      </c>
      <c r="F132" s="240" t="s">
        <v>137</v>
      </c>
      <c r="G132" s="238"/>
      <c r="H132" s="241">
        <v>514.14</v>
      </c>
      <c r="I132" s="242"/>
      <c r="J132" s="238"/>
      <c r="K132" s="238"/>
      <c r="L132" s="243"/>
      <c r="M132" s="244"/>
      <c r="N132" s="245"/>
      <c r="O132" s="245"/>
      <c r="P132" s="245"/>
      <c r="Q132" s="245"/>
      <c r="R132" s="245"/>
      <c r="S132" s="245"/>
      <c r="T132" s="246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7" t="s">
        <v>129</v>
      </c>
      <c r="AU132" s="247" t="s">
        <v>83</v>
      </c>
      <c r="AV132" s="13" t="s">
        <v>83</v>
      </c>
      <c r="AW132" s="13" t="s">
        <v>30</v>
      </c>
      <c r="AX132" s="13" t="s">
        <v>73</v>
      </c>
      <c r="AY132" s="247" t="s">
        <v>118</v>
      </c>
    </row>
    <row r="133" spans="1:51" s="13" customFormat="1" ht="12">
      <c r="A133" s="13"/>
      <c r="B133" s="237"/>
      <c r="C133" s="238"/>
      <c r="D133" s="231" t="s">
        <v>129</v>
      </c>
      <c r="E133" s="239" t="s">
        <v>1</v>
      </c>
      <c r="F133" s="240" t="s">
        <v>138</v>
      </c>
      <c r="G133" s="238"/>
      <c r="H133" s="241">
        <v>163.6</v>
      </c>
      <c r="I133" s="242"/>
      <c r="J133" s="238"/>
      <c r="K133" s="238"/>
      <c r="L133" s="243"/>
      <c r="M133" s="244"/>
      <c r="N133" s="245"/>
      <c r="O133" s="245"/>
      <c r="P133" s="245"/>
      <c r="Q133" s="245"/>
      <c r="R133" s="245"/>
      <c r="S133" s="245"/>
      <c r="T133" s="246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7" t="s">
        <v>129</v>
      </c>
      <c r="AU133" s="247" t="s">
        <v>83</v>
      </c>
      <c r="AV133" s="13" t="s">
        <v>83</v>
      </c>
      <c r="AW133" s="13" t="s">
        <v>30</v>
      </c>
      <c r="AX133" s="13" t="s">
        <v>73</v>
      </c>
      <c r="AY133" s="247" t="s">
        <v>118</v>
      </c>
    </row>
    <row r="134" spans="1:51" s="13" customFormat="1" ht="12">
      <c r="A134" s="13"/>
      <c r="B134" s="237"/>
      <c r="C134" s="238"/>
      <c r="D134" s="231" t="s">
        <v>129</v>
      </c>
      <c r="E134" s="239" t="s">
        <v>1</v>
      </c>
      <c r="F134" s="240" t="s">
        <v>139</v>
      </c>
      <c r="G134" s="238"/>
      <c r="H134" s="241">
        <v>266.7</v>
      </c>
      <c r="I134" s="242"/>
      <c r="J134" s="238"/>
      <c r="K134" s="238"/>
      <c r="L134" s="243"/>
      <c r="M134" s="244"/>
      <c r="N134" s="245"/>
      <c r="O134" s="245"/>
      <c r="P134" s="245"/>
      <c r="Q134" s="245"/>
      <c r="R134" s="245"/>
      <c r="S134" s="245"/>
      <c r="T134" s="246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7" t="s">
        <v>129</v>
      </c>
      <c r="AU134" s="247" t="s">
        <v>83</v>
      </c>
      <c r="AV134" s="13" t="s">
        <v>83</v>
      </c>
      <c r="AW134" s="13" t="s">
        <v>30</v>
      </c>
      <c r="AX134" s="13" t="s">
        <v>73</v>
      </c>
      <c r="AY134" s="247" t="s">
        <v>118</v>
      </c>
    </row>
    <row r="135" spans="1:51" s="13" customFormat="1" ht="12">
      <c r="A135" s="13"/>
      <c r="B135" s="237"/>
      <c r="C135" s="238"/>
      <c r="D135" s="231" t="s">
        <v>129</v>
      </c>
      <c r="E135" s="239" t="s">
        <v>1</v>
      </c>
      <c r="F135" s="240" t="s">
        <v>140</v>
      </c>
      <c r="G135" s="238"/>
      <c r="H135" s="241">
        <v>14.04</v>
      </c>
      <c r="I135" s="242"/>
      <c r="J135" s="238"/>
      <c r="K135" s="238"/>
      <c r="L135" s="243"/>
      <c r="M135" s="244"/>
      <c r="N135" s="245"/>
      <c r="O135" s="245"/>
      <c r="P135" s="245"/>
      <c r="Q135" s="245"/>
      <c r="R135" s="245"/>
      <c r="S135" s="245"/>
      <c r="T135" s="246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7" t="s">
        <v>129</v>
      </c>
      <c r="AU135" s="247" t="s">
        <v>83</v>
      </c>
      <c r="AV135" s="13" t="s">
        <v>83</v>
      </c>
      <c r="AW135" s="13" t="s">
        <v>30</v>
      </c>
      <c r="AX135" s="13" t="s">
        <v>73</v>
      </c>
      <c r="AY135" s="247" t="s">
        <v>118</v>
      </c>
    </row>
    <row r="136" spans="1:65" s="2" customFormat="1" ht="21.75" customHeight="1">
      <c r="A136" s="36"/>
      <c r="B136" s="37"/>
      <c r="C136" s="217" t="s">
        <v>141</v>
      </c>
      <c r="D136" s="217" t="s">
        <v>120</v>
      </c>
      <c r="E136" s="218" t="s">
        <v>142</v>
      </c>
      <c r="F136" s="219" t="s">
        <v>132</v>
      </c>
      <c r="G136" s="220" t="s">
        <v>133</v>
      </c>
      <c r="H136" s="221">
        <v>411.84</v>
      </c>
      <c r="I136" s="222"/>
      <c r="J136" s="223">
        <f>ROUND(I136*H136,2)</f>
        <v>0</v>
      </c>
      <c r="K136" s="224"/>
      <c r="L136" s="42"/>
      <c r="M136" s="225" t="s">
        <v>1</v>
      </c>
      <c r="N136" s="226" t="s">
        <v>38</v>
      </c>
      <c r="O136" s="89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29" t="s">
        <v>124</v>
      </c>
      <c r="AT136" s="229" t="s">
        <v>120</v>
      </c>
      <c r="AU136" s="229" t="s">
        <v>83</v>
      </c>
      <c r="AY136" s="15" t="s">
        <v>118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5" t="s">
        <v>81</v>
      </c>
      <c r="BK136" s="230">
        <f>ROUND(I136*H136,2)</f>
        <v>0</v>
      </c>
      <c r="BL136" s="15" t="s">
        <v>124</v>
      </c>
      <c r="BM136" s="229" t="s">
        <v>143</v>
      </c>
    </row>
    <row r="137" spans="1:47" s="2" customFormat="1" ht="12">
      <c r="A137" s="36"/>
      <c r="B137" s="37"/>
      <c r="C137" s="38"/>
      <c r="D137" s="231" t="s">
        <v>126</v>
      </c>
      <c r="E137" s="38"/>
      <c r="F137" s="232" t="s">
        <v>144</v>
      </c>
      <c r="G137" s="38"/>
      <c r="H137" s="38"/>
      <c r="I137" s="233"/>
      <c r="J137" s="38"/>
      <c r="K137" s="38"/>
      <c r="L137" s="42"/>
      <c r="M137" s="234"/>
      <c r="N137" s="235"/>
      <c r="O137" s="89"/>
      <c r="P137" s="89"/>
      <c r="Q137" s="89"/>
      <c r="R137" s="89"/>
      <c r="S137" s="89"/>
      <c r="T137" s="90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5" t="s">
        <v>126</v>
      </c>
      <c r="AU137" s="15" t="s">
        <v>83</v>
      </c>
    </row>
    <row r="138" spans="1:47" s="2" customFormat="1" ht="12">
      <c r="A138" s="36"/>
      <c r="B138" s="37"/>
      <c r="C138" s="38"/>
      <c r="D138" s="231" t="s">
        <v>127</v>
      </c>
      <c r="E138" s="38"/>
      <c r="F138" s="236" t="s">
        <v>136</v>
      </c>
      <c r="G138" s="38"/>
      <c r="H138" s="38"/>
      <c r="I138" s="233"/>
      <c r="J138" s="38"/>
      <c r="K138" s="38"/>
      <c r="L138" s="42"/>
      <c r="M138" s="234"/>
      <c r="N138" s="235"/>
      <c r="O138" s="89"/>
      <c r="P138" s="89"/>
      <c r="Q138" s="89"/>
      <c r="R138" s="89"/>
      <c r="S138" s="89"/>
      <c r="T138" s="90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5" t="s">
        <v>127</v>
      </c>
      <c r="AU138" s="15" t="s">
        <v>83</v>
      </c>
    </row>
    <row r="139" spans="1:51" s="13" customFormat="1" ht="12">
      <c r="A139" s="13"/>
      <c r="B139" s="237"/>
      <c r="C139" s="238"/>
      <c r="D139" s="231" t="s">
        <v>129</v>
      </c>
      <c r="E139" s="239" t="s">
        <v>1</v>
      </c>
      <c r="F139" s="240" t="s">
        <v>145</v>
      </c>
      <c r="G139" s="238"/>
      <c r="H139" s="241">
        <v>245.4</v>
      </c>
      <c r="I139" s="242"/>
      <c r="J139" s="238"/>
      <c r="K139" s="238"/>
      <c r="L139" s="243"/>
      <c r="M139" s="244"/>
      <c r="N139" s="245"/>
      <c r="O139" s="245"/>
      <c r="P139" s="245"/>
      <c r="Q139" s="245"/>
      <c r="R139" s="245"/>
      <c r="S139" s="245"/>
      <c r="T139" s="246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7" t="s">
        <v>129</v>
      </c>
      <c r="AU139" s="247" t="s">
        <v>83</v>
      </c>
      <c r="AV139" s="13" t="s">
        <v>83</v>
      </c>
      <c r="AW139" s="13" t="s">
        <v>30</v>
      </c>
      <c r="AX139" s="13" t="s">
        <v>73</v>
      </c>
      <c r="AY139" s="247" t="s">
        <v>118</v>
      </c>
    </row>
    <row r="140" spans="1:51" s="13" customFormat="1" ht="12">
      <c r="A140" s="13"/>
      <c r="B140" s="237"/>
      <c r="C140" s="238"/>
      <c r="D140" s="231" t="s">
        <v>129</v>
      </c>
      <c r="E140" s="239" t="s">
        <v>1</v>
      </c>
      <c r="F140" s="240" t="s">
        <v>146</v>
      </c>
      <c r="G140" s="238"/>
      <c r="H140" s="241">
        <v>152.4</v>
      </c>
      <c r="I140" s="242"/>
      <c r="J140" s="238"/>
      <c r="K140" s="238"/>
      <c r="L140" s="243"/>
      <c r="M140" s="244"/>
      <c r="N140" s="245"/>
      <c r="O140" s="245"/>
      <c r="P140" s="245"/>
      <c r="Q140" s="245"/>
      <c r="R140" s="245"/>
      <c r="S140" s="245"/>
      <c r="T140" s="246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7" t="s">
        <v>129</v>
      </c>
      <c r="AU140" s="247" t="s">
        <v>83</v>
      </c>
      <c r="AV140" s="13" t="s">
        <v>83</v>
      </c>
      <c r="AW140" s="13" t="s">
        <v>30</v>
      </c>
      <c r="AX140" s="13" t="s">
        <v>73</v>
      </c>
      <c r="AY140" s="247" t="s">
        <v>118</v>
      </c>
    </row>
    <row r="141" spans="1:51" s="13" customFormat="1" ht="12">
      <c r="A141" s="13"/>
      <c r="B141" s="237"/>
      <c r="C141" s="238"/>
      <c r="D141" s="231" t="s">
        <v>129</v>
      </c>
      <c r="E141" s="239" t="s">
        <v>1</v>
      </c>
      <c r="F141" s="240" t="s">
        <v>140</v>
      </c>
      <c r="G141" s="238"/>
      <c r="H141" s="241">
        <v>14.04</v>
      </c>
      <c r="I141" s="242"/>
      <c r="J141" s="238"/>
      <c r="K141" s="238"/>
      <c r="L141" s="243"/>
      <c r="M141" s="244"/>
      <c r="N141" s="245"/>
      <c r="O141" s="245"/>
      <c r="P141" s="245"/>
      <c r="Q141" s="245"/>
      <c r="R141" s="245"/>
      <c r="S141" s="245"/>
      <c r="T141" s="24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7" t="s">
        <v>129</v>
      </c>
      <c r="AU141" s="247" t="s">
        <v>83</v>
      </c>
      <c r="AV141" s="13" t="s">
        <v>83</v>
      </c>
      <c r="AW141" s="13" t="s">
        <v>30</v>
      </c>
      <c r="AX141" s="13" t="s">
        <v>73</v>
      </c>
      <c r="AY141" s="247" t="s">
        <v>118</v>
      </c>
    </row>
    <row r="142" spans="1:65" s="2" customFormat="1" ht="21.75" customHeight="1">
      <c r="A142" s="36"/>
      <c r="B142" s="37"/>
      <c r="C142" s="217" t="s">
        <v>124</v>
      </c>
      <c r="D142" s="217" t="s">
        <v>120</v>
      </c>
      <c r="E142" s="218" t="s">
        <v>147</v>
      </c>
      <c r="F142" s="219" t="s">
        <v>148</v>
      </c>
      <c r="G142" s="220" t="s">
        <v>149</v>
      </c>
      <c r="H142" s="221">
        <v>33.5</v>
      </c>
      <c r="I142" s="222"/>
      <c r="J142" s="223">
        <f>ROUND(I142*H142,2)</f>
        <v>0</v>
      </c>
      <c r="K142" s="224"/>
      <c r="L142" s="42"/>
      <c r="M142" s="225" t="s">
        <v>1</v>
      </c>
      <c r="N142" s="226" t="s">
        <v>38</v>
      </c>
      <c r="O142" s="89"/>
      <c r="P142" s="227">
        <f>O142*H142</f>
        <v>0</v>
      </c>
      <c r="Q142" s="227">
        <v>0</v>
      </c>
      <c r="R142" s="227">
        <f>Q142*H142</f>
        <v>0</v>
      </c>
      <c r="S142" s="227">
        <v>0</v>
      </c>
      <c r="T142" s="228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29" t="s">
        <v>124</v>
      </c>
      <c r="AT142" s="229" t="s">
        <v>120</v>
      </c>
      <c r="AU142" s="229" t="s">
        <v>83</v>
      </c>
      <c r="AY142" s="15" t="s">
        <v>118</v>
      </c>
      <c r="BE142" s="230">
        <f>IF(N142="základní",J142,0)</f>
        <v>0</v>
      </c>
      <c r="BF142" s="230">
        <f>IF(N142="snížená",J142,0)</f>
        <v>0</v>
      </c>
      <c r="BG142" s="230">
        <f>IF(N142="zákl. přenesená",J142,0)</f>
        <v>0</v>
      </c>
      <c r="BH142" s="230">
        <f>IF(N142="sníž. přenesená",J142,0)</f>
        <v>0</v>
      </c>
      <c r="BI142" s="230">
        <f>IF(N142="nulová",J142,0)</f>
        <v>0</v>
      </c>
      <c r="BJ142" s="15" t="s">
        <v>81</v>
      </c>
      <c r="BK142" s="230">
        <f>ROUND(I142*H142,2)</f>
        <v>0</v>
      </c>
      <c r="BL142" s="15" t="s">
        <v>124</v>
      </c>
      <c r="BM142" s="229" t="s">
        <v>150</v>
      </c>
    </row>
    <row r="143" spans="1:47" s="2" customFormat="1" ht="12">
      <c r="A143" s="36"/>
      <c r="B143" s="37"/>
      <c r="C143" s="38"/>
      <c r="D143" s="231" t="s">
        <v>126</v>
      </c>
      <c r="E143" s="38"/>
      <c r="F143" s="232" t="s">
        <v>148</v>
      </c>
      <c r="G143" s="38"/>
      <c r="H143" s="38"/>
      <c r="I143" s="233"/>
      <c r="J143" s="38"/>
      <c r="K143" s="38"/>
      <c r="L143" s="42"/>
      <c r="M143" s="234"/>
      <c r="N143" s="235"/>
      <c r="O143" s="89"/>
      <c r="P143" s="89"/>
      <c r="Q143" s="89"/>
      <c r="R143" s="89"/>
      <c r="S143" s="89"/>
      <c r="T143" s="90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5" t="s">
        <v>126</v>
      </c>
      <c r="AU143" s="15" t="s">
        <v>83</v>
      </c>
    </row>
    <row r="144" spans="1:47" s="2" customFormat="1" ht="12">
      <c r="A144" s="36"/>
      <c r="B144" s="37"/>
      <c r="C144" s="38"/>
      <c r="D144" s="231" t="s">
        <v>127</v>
      </c>
      <c r="E144" s="38"/>
      <c r="F144" s="236" t="s">
        <v>151</v>
      </c>
      <c r="G144" s="38"/>
      <c r="H144" s="38"/>
      <c r="I144" s="233"/>
      <c r="J144" s="38"/>
      <c r="K144" s="38"/>
      <c r="L144" s="42"/>
      <c r="M144" s="234"/>
      <c r="N144" s="235"/>
      <c r="O144" s="89"/>
      <c r="P144" s="89"/>
      <c r="Q144" s="89"/>
      <c r="R144" s="89"/>
      <c r="S144" s="89"/>
      <c r="T144" s="90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5" t="s">
        <v>127</v>
      </c>
      <c r="AU144" s="15" t="s">
        <v>83</v>
      </c>
    </row>
    <row r="145" spans="1:51" s="13" customFormat="1" ht="12">
      <c r="A145" s="13"/>
      <c r="B145" s="237"/>
      <c r="C145" s="238"/>
      <c r="D145" s="231" t="s">
        <v>129</v>
      </c>
      <c r="E145" s="239" t="s">
        <v>1</v>
      </c>
      <c r="F145" s="240" t="s">
        <v>152</v>
      </c>
      <c r="G145" s="238"/>
      <c r="H145" s="241">
        <v>33.5</v>
      </c>
      <c r="I145" s="242"/>
      <c r="J145" s="238"/>
      <c r="K145" s="238"/>
      <c r="L145" s="243"/>
      <c r="M145" s="244"/>
      <c r="N145" s="245"/>
      <c r="O145" s="245"/>
      <c r="P145" s="245"/>
      <c r="Q145" s="245"/>
      <c r="R145" s="245"/>
      <c r="S145" s="245"/>
      <c r="T145" s="24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7" t="s">
        <v>129</v>
      </c>
      <c r="AU145" s="247" t="s">
        <v>83</v>
      </c>
      <c r="AV145" s="13" t="s">
        <v>83</v>
      </c>
      <c r="AW145" s="13" t="s">
        <v>30</v>
      </c>
      <c r="AX145" s="13" t="s">
        <v>81</v>
      </c>
      <c r="AY145" s="247" t="s">
        <v>118</v>
      </c>
    </row>
    <row r="146" spans="1:65" s="2" customFormat="1" ht="21.75" customHeight="1">
      <c r="A146" s="36"/>
      <c r="B146" s="37"/>
      <c r="C146" s="217" t="s">
        <v>153</v>
      </c>
      <c r="D146" s="217" t="s">
        <v>120</v>
      </c>
      <c r="E146" s="218" t="s">
        <v>154</v>
      </c>
      <c r="F146" s="219" t="s">
        <v>155</v>
      </c>
      <c r="G146" s="220" t="s">
        <v>133</v>
      </c>
      <c r="H146" s="221">
        <v>1838.46</v>
      </c>
      <c r="I146" s="222"/>
      <c r="J146" s="223">
        <f>ROUND(I146*H146,2)</f>
        <v>0</v>
      </c>
      <c r="K146" s="224"/>
      <c r="L146" s="42"/>
      <c r="M146" s="225" t="s">
        <v>1</v>
      </c>
      <c r="N146" s="226" t="s">
        <v>38</v>
      </c>
      <c r="O146" s="89"/>
      <c r="P146" s="227">
        <f>O146*H146</f>
        <v>0</v>
      </c>
      <c r="Q146" s="227">
        <v>0</v>
      </c>
      <c r="R146" s="227">
        <f>Q146*H146</f>
        <v>0</v>
      </c>
      <c r="S146" s="227">
        <v>0</v>
      </c>
      <c r="T146" s="228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29" t="s">
        <v>124</v>
      </c>
      <c r="AT146" s="229" t="s">
        <v>120</v>
      </c>
      <c r="AU146" s="229" t="s">
        <v>83</v>
      </c>
      <c r="AY146" s="15" t="s">
        <v>118</v>
      </c>
      <c r="BE146" s="230">
        <f>IF(N146="základní",J146,0)</f>
        <v>0</v>
      </c>
      <c r="BF146" s="230">
        <f>IF(N146="snížená",J146,0)</f>
        <v>0</v>
      </c>
      <c r="BG146" s="230">
        <f>IF(N146="zákl. přenesená",J146,0)</f>
        <v>0</v>
      </c>
      <c r="BH146" s="230">
        <f>IF(N146="sníž. přenesená",J146,0)</f>
        <v>0</v>
      </c>
      <c r="BI146" s="230">
        <f>IF(N146="nulová",J146,0)</f>
        <v>0</v>
      </c>
      <c r="BJ146" s="15" t="s">
        <v>81</v>
      </c>
      <c r="BK146" s="230">
        <f>ROUND(I146*H146,2)</f>
        <v>0</v>
      </c>
      <c r="BL146" s="15" t="s">
        <v>124</v>
      </c>
      <c r="BM146" s="229" t="s">
        <v>156</v>
      </c>
    </row>
    <row r="147" spans="1:47" s="2" customFormat="1" ht="12">
      <c r="A147" s="36"/>
      <c r="B147" s="37"/>
      <c r="C147" s="38"/>
      <c r="D147" s="231" t="s">
        <v>126</v>
      </c>
      <c r="E147" s="38"/>
      <c r="F147" s="232" t="s">
        <v>155</v>
      </c>
      <c r="G147" s="38"/>
      <c r="H147" s="38"/>
      <c r="I147" s="233"/>
      <c r="J147" s="38"/>
      <c r="K147" s="38"/>
      <c r="L147" s="42"/>
      <c r="M147" s="234"/>
      <c r="N147" s="235"/>
      <c r="O147" s="89"/>
      <c r="P147" s="89"/>
      <c r="Q147" s="89"/>
      <c r="R147" s="89"/>
      <c r="S147" s="89"/>
      <c r="T147" s="90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5" t="s">
        <v>126</v>
      </c>
      <c r="AU147" s="15" t="s">
        <v>83</v>
      </c>
    </row>
    <row r="148" spans="1:47" s="2" customFormat="1" ht="12">
      <c r="A148" s="36"/>
      <c r="B148" s="37"/>
      <c r="C148" s="38"/>
      <c r="D148" s="231" t="s">
        <v>127</v>
      </c>
      <c r="E148" s="38"/>
      <c r="F148" s="236" t="s">
        <v>157</v>
      </c>
      <c r="G148" s="38"/>
      <c r="H148" s="38"/>
      <c r="I148" s="233"/>
      <c r="J148" s="38"/>
      <c r="K148" s="38"/>
      <c r="L148" s="42"/>
      <c r="M148" s="234"/>
      <c r="N148" s="235"/>
      <c r="O148" s="89"/>
      <c r="P148" s="89"/>
      <c r="Q148" s="89"/>
      <c r="R148" s="89"/>
      <c r="S148" s="89"/>
      <c r="T148" s="90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T148" s="15" t="s">
        <v>127</v>
      </c>
      <c r="AU148" s="15" t="s">
        <v>83</v>
      </c>
    </row>
    <row r="149" spans="1:51" s="13" customFormat="1" ht="12">
      <c r="A149" s="13"/>
      <c r="B149" s="237"/>
      <c r="C149" s="238"/>
      <c r="D149" s="231" t="s">
        <v>129</v>
      </c>
      <c r="E149" s="239" t="s">
        <v>1</v>
      </c>
      <c r="F149" s="240" t="s">
        <v>158</v>
      </c>
      <c r="G149" s="238"/>
      <c r="H149" s="241">
        <v>105</v>
      </c>
      <c r="I149" s="242"/>
      <c r="J149" s="238"/>
      <c r="K149" s="238"/>
      <c r="L149" s="243"/>
      <c r="M149" s="244"/>
      <c r="N149" s="245"/>
      <c r="O149" s="245"/>
      <c r="P149" s="245"/>
      <c r="Q149" s="245"/>
      <c r="R149" s="245"/>
      <c r="S149" s="245"/>
      <c r="T149" s="246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7" t="s">
        <v>129</v>
      </c>
      <c r="AU149" s="247" t="s">
        <v>83</v>
      </c>
      <c r="AV149" s="13" t="s">
        <v>83</v>
      </c>
      <c r="AW149" s="13" t="s">
        <v>30</v>
      </c>
      <c r="AX149" s="13" t="s">
        <v>73</v>
      </c>
      <c r="AY149" s="247" t="s">
        <v>118</v>
      </c>
    </row>
    <row r="150" spans="1:51" s="13" customFormat="1" ht="12">
      <c r="A150" s="13"/>
      <c r="B150" s="237"/>
      <c r="C150" s="238"/>
      <c r="D150" s="231" t="s">
        <v>129</v>
      </c>
      <c r="E150" s="239" t="s">
        <v>1</v>
      </c>
      <c r="F150" s="240" t="s">
        <v>159</v>
      </c>
      <c r="G150" s="238"/>
      <c r="H150" s="241">
        <v>1484.91</v>
      </c>
      <c r="I150" s="242"/>
      <c r="J150" s="238"/>
      <c r="K150" s="238"/>
      <c r="L150" s="243"/>
      <c r="M150" s="244"/>
      <c r="N150" s="245"/>
      <c r="O150" s="245"/>
      <c r="P150" s="245"/>
      <c r="Q150" s="245"/>
      <c r="R150" s="245"/>
      <c r="S150" s="245"/>
      <c r="T150" s="246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7" t="s">
        <v>129</v>
      </c>
      <c r="AU150" s="247" t="s">
        <v>83</v>
      </c>
      <c r="AV150" s="13" t="s">
        <v>83</v>
      </c>
      <c r="AW150" s="13" t="s">
        <v>30</v>
      </c>
      <c r="AX150" s="13" t="s">
        <v>73</v>
      </c>
      <c r="AY150" s="247" t="s">
        <v>118</v>
      </c>
    </row>
    <row r="151" spans="1:51" s="13" customFormat="1" ht="12">
      <c r="A151" s="13"/>
      <c r="B151" s="237"/>
      <c r="C151" s="238"/>
      <c r="D151" s="231" t="s">
        <v>129</v>
      </c>
      <c r="E151" s="239" t="s">
        <v>1</v>
      </c>
      <c r="F151" s="240" t="s">
        <v>160</v>
      </c>
      <c r="G151" s="238"/>
      <c r="H151" s="241">
        <v>248.55</v>
      </c>
      <c r="I151" s="242"/>
      <c r="J151" s="238"/>
      <c r="K151" s="238"/>
      <c r="L151" s="243"/>
      <c r="M151" s="244"/>
      <c r="N151" s="245"/>
      <c r="O151" s="245"/>
      <c r="P151" s="245"/>
      <c r="Q151" s="245"/>
      <c r="R151" s="245"/>
      <c r="S151" s="245"/>
      <c r="T151" s="24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7" t="s">
        <v>129</v>
      </c>
      <c r="AU151" s="247" t="s">
        <v>83</v>
      </c>
      <c r="AV151" s="13" t="s">
        <v>83</v>
      </c>
      <c r="AW151" s="13" t="s">
        <v>30</v>
      </c>
      <c r="AX151" s="13" t="s">
        <v>73</v>
      </c>
      <c r="AY151" s="247" t="s">
        <v>118</v>
      </c>
    </row>
    <row r="152" spans="1:65" s="2" customFormat="1" ht="16.5" customHeight="1">
      <c r="A152" s="36"/>
      <c r="B152" s="37"/>
      <c r="C152" s="217" t="s">
        <v>161</v>
      </c>
      <c r="D152" s="217" t="s">
        <v>120</v>
      </c>
      <c r="E152" s="218" t="s">
        <v>162</v>
      </c>
      <c r="F152" s="219" t="s">
        <v>163</v>
      </c>
      <c r="G152" s="220" t="s">
        <v>133</v>
      </c>
      <c r="H152" s="221">
        <v>3538.08</v>
      </c>
      <c r="I152" s="222"/>
      <c r="J152" s="223">
        <f>ROUND(I152*H152,2)</f>
        <v>0</v>
      </c>
      <c r="K152" s="224"/>
      <c r="L152" s="42"/>
      <c r="M152" s="225" t="s">
        <v>1</v>
      </c>
      <c r="N152" s="226" t="s">
        <v>38</v>
      </c>
      <c r="O152" s="89"/>
      <c r="P152" s="227">
        <f>O152*H152</f>
        <v>0</v>
      </c>
      <c r="Q152" s="227">
        <v>0</v>
      </c>
      <c r="R152" s="227">
        <f>Q152*H152</f>
        <v>0</v>
      </c>
      <c r="S152" s="227">
        <v>0</v>
      </c>
      <c r="T152" s="228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29" t="s">
        <v>124</v>
      </c>
      <c r="AT152" s="229" t="s">
        <v>120</v>
      </c>
      <c r="AU152" s="229" t="s">
        <v>83</v>
      </c>
      <c r="AY152" s="15" t="s">
        <v>118</v>
      </c>
      <c r="BE152" s="230">
        <f>IF(N152="základní",J152,0)</f>
        <v>0</v>
      </c>
      <c r="BF152" s="230">
        <f>IF(N152="snížená",J152,0)</f>
        <v>0</v>
      </c>
      <c r="BG152" s="230">
        <f>IF(N152="zákl. přenesená",J152,0)</f>
        <v>0</v>
      </c>
      <c r="BH152" s="230">
        <f>IF(N152="sníž. přenesená",J152,0)</f>
        <v>0</v>
      </c>
      <c r="BI152" s="230">
        <f>IF(N152="nulová",J152,0)</f>
        <v>0</v>
      </c>
      <c r="BJ152" s="15" t="s">
        <v>81</v>
      </c>
      <c r="BK152" s="230">
        <f>ROUND(I152*H152,2)</f>
        <v>0</v>
      </c>
      <c r="BL152" s="15" t="s">
        <v>124</v>
      </c>
      <c r="BM152" s="229" t="s">
        <v>164</v>
      </c>
    </row>
    <row r="153" spans="1:47" s="2" customFormat="1" ht="12">
      <c r="A153" s="36"/>
      <c r="B153" s="37"/>
      <c r="C153" s="38"/>
      <c r="D153" s="231" t="s">
        <v>126</v>
      </c>
      <c r="E153" s="38"/>
      <c r="F153" s="232" t="s">
        <v>165</v>
      </c>
      <c r="G153" s="38"/>
      <c r="H153" s="38"/>
      <c r="I153" s="233"/>
      <c r="J153" s="38"/>
      <c r="K153" s="38"/>
      <c r="L153" s="42"/>
      <c r="M153" s="234"/>
      <c r="N153" s="235"/>
      <c r="O153" s="89"/>
      <c r="P153" s="89"/>
      <c r="Q153" s="89"/>
      <c r="R153" s="89"/>
      <c r="S153" s="89"/>
      <c r="T153" s="90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5" t="s">
        <v>126</v>
      </c>
      <c r="AU153" s="15" t="s">
        <v>83</v>
      </c>
    </row>
    <row r="154" spans="1:47" s="2" customFormat="1" ht="12">
      <c r="A154" s="36"/>
      <c r="B154" s="37"/>
      <c r="C154" s="38"/>
      <c r="D154" s="231" t="s">
        <v>127</v>
      </c>
      <c r="E154" s="38"/>
      <c r="F154" s="236" t="s">
        <v>166</v>
      </c>
      <c r="G154" s="38"/>
      <c r="H154" s="38"/>
      <c r="I154" s="233"/>
      <c r="J154" s="38"/>
      <c r="K154" s="38"/>
      <c r="L154" s="42"/>
      <c r="M154" s="234"/>
      <c r="N154" s="235"/>
      <c r="O154" s="89"/>
      <c r="P154" s="89"/>
      <c r="Q154" s="89"/>
      <c r="R154" s="89"/>
      <c r="S154" s="89"/>
      <c r="T154" s="90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5" t="s">
        <v>127</v>
      </c>
      <c r="AU154" s="15" t="s">
        <v>83</v>
      </c>
    </row>
    <row r="155" spans="1:51" s="13" customFormat="1" ht="12">
      <c r="A155" s="13"/>
      <c r="B155" s="237"/>
      <c r="C155" s="238"/>
      <c r="D155" s="231" t="s">
        <v>129</v>
      </c>
      <c r="E155" s="239" t="s">
        <v>1</v>
      </c>
      <c r="F155" s="240" t="s">
        <v>167</v>
      </c>
      <c r="G155" s="238"/>
      <c r="H155" s="241">
        <v>1915.68</v>
      </c>
      <c r="I155" s="242"/>
      <c r="J155" s="238"/>
      <c r="K155" s="238"/>
      <c r="L155" s="243"/>
      <c r="M155" s="244"/>
      <c r="N155" s="245"/>
      <c r="O155" s="245"/>
      <c r="P155" s="245"/>
      <c r="Q155" s="245"/>
      <c r="R155" s="245"/>
      <c r="S155" s="245"/>
      <c r="T155" s="24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7" t="s">
        <v>129</v>
      </c>
      <c r="AU155" s="247" t="s">
        <v>83</v>
      </c>
      <c r="AV155" s="13" t="s">
        <v>83</v>
      </c>
      <c r="AW155" s="13" t="s">
        <v>30</v>
      </c>
      <c r="AX155" s="13" t="s">
        <v>73</v>
      </c>
      <c r="AY155" s="247" t="s">
        <v>118</v>
      </c>
    </row>
    <row r="156" spans="1:51" s="13" customFormat="1" ht="12">
      <c r="A156" s="13"/>
      <c r="B156" s="237"/>
      <c r="C156" s="238"/>
      <c r="D156" s="231" t="s">
        <v>129</v>
      </c>
      <c r="E156" s="239" t="s">
        <v>1</v>
      </c>
      <c r="F156" s="240" t="s">
        <v>168</v>
      </c>
      <c r="G156" s="238"/>
      <c r="H156" s="241">
        <v>1622.4</v>
      </c>
      <c r="I156" s="242"/>
      <c r="J156" s="238"/>
      <c r="K156" s="238"/>
      <c r="L156" s="243"/>
      <c r="M156" s="244"/>
      <c r="N156" s="245"/>
      <c r="O156" s="245"/>
      <c r="P156" s="245"/>
      <c r="Q156" s="245"/>
      <c r="R156" s="245"/>
      <c r="S156" s="245"/>
      <c r="T156" s="246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7" t="s">
        <v>129</v>
      </c>
      <c r="AU156" s="247" t="s">
        <v>83</v>
      </c>
      <c r="AV156" s="13" t="s">
        <v>83</v>
      </c>
      <c r="AW156" s="13" t="s">
        <v>30</v>
      </c>
      <c r="AX156" s="13" t="s">
        <v>73</v>
      </c>
      <c r="AY156" s="247" t="s">
        <v>118</v>
      </c>
    </row>
    <row r="157" spans="1:65" s="2" customFormat="1" ht="21.75" customHeight="1">
      <c r="A157" s="36"/>
      <c r="B157" s="37"/>
      <c r="C157" s="217" t="s">
        <v>169</v>
      </c>
      <c r="D157" s="217" t="s">
        <v>120</v>
      </c>
      <c r="E157" s="218" t="s">
        <v>170</v>
      </c>
      <c r="F157" s="219" t="s">
        <v>171</v>
      </c>
      <c r="G157" s="220" t="s">
        <v>133</v>
      </c>
      <c r="H157" s="221">
        <v>7227.762</v>
      </c>
      <c r="I157" s="222"/>
      <c r="J157" s="223">
        <f>ROUND(I157*H157,2)</f>
        <v>0</v>
      </c>
      <c r="K157" s="224"/>
      <c r="L157" s="42"/>
      <c r="M157" s="225" t="s">
        <v>1</v>
      </c>
      <c r="N157" s="226" t="s">
        <v>38</v>
      </c>
      <c r="O157" s="89"/>
      <c r="P157" s="227">
        <f>O157*H157</f>
        <v>0</v>
      </c>
      <c r="Q157" s="227">
        <v>0</v>
      </c>
      <c r="R157" s="227">
        <f>Q157*H157</f>
        <v>0</v>
      </c>
      <c r="S157" s="227">
        <v>0</v>
      </c>
      <c r="T157" s="228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29" t="s">
        <v>124</v>
      </c>
      <c r="AT157" s="229" t="s">
        <v>120</v>
      </c>
      <c r="AU157" s="229" t="s">
        <v>83</v>
      </c>
      <c r="AY157" s="15" t="s">
        <v>118</v>
      </c>
      <c r="BE157" s="230">
        <f>IF(N157="základní",J157,0)</f>
        <v>0</v>
      </c>
      <c r="BF157" s="230">
        <f>IF(N157="snížená",J157,0)</f>
        <v>0</v>
      </c>
      <c r="BG157" s="230">
        <f>IF(N157="zákl. přenesená",J157,0)</f>
        <v>0</v>
      </c>
      <c r="BH157" s="230">
        <f>IF(N157="sníž. přenesená",J157,0)</f>
        <v>0</v>
      </c>
      <c r="BI157" s="230">
        <f>IF(N157="nulová",J157,0)</f>
        <v>0</v>
      </c>
      <c r="BJ157" s="15" t="s">
        <v>81</v>
      </c>
      <c r="BK157" s="230">
        <f>ROUND(I157*H157,2)</f>
        <v>0</v>
      </c>
      <c r="BL157" s="15" t="s">
        <v>124</v>
      </c>
      <c r="BM157" s="229" t="s">
        <v>172</v>
      </c>
    </row>
    <row r="158" spans="1:47" s="2" customFormat="1" ht="12">
      <c r="A158" s="36"/>
      <c r="B158" s="37"/>
      <c r="C158" s="38"/>
      <c r="D158" s="231" t="s">
        <v>126</v>
      </c>
      <c r="E158" s="38"/>
      <c r="F158" s="232" t="s">
        <v>173</v>
      </c>
      <c r="G158" s="38"/>
      <c r="H158" s="38"/>
      <c r="I158" s="233"/>
      <c r="J158" s="38"/>
      <c r="K158" s="38"/>
      <c r="L158" s="42"/>
      <c r="M158" s="234"/>
      <c r="N158" s="235"/>
      <c r="O158" s="89"/>
      <c r="P158" s="89"/>
      <c r="Q158" s="89"/>
      <c r="R158" s="89"/>
      <c r="S158" s="89"/>
      <c r="T158" s="90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5" t="s">
        <v>126</v>
      </c>
      <c r="AU158" s="15" t="s">
        <v>83</v>
      </c>
    </row>
    <row r="159" spans="1:47" s="2" customFormat="1" ht="12">
      <c r="A159" s="36"/>
      <c r="B159" s="37"/>
      <c r="C159" s="38"/>
      <c r="D159" s="231" t="s">
        <v>127</v>
      </c>
      <c r="E159" s="38"/>
      <c r="F159" s="236" t="s">
        <v>166</v>
      </c>
      <c r="G159" s="38"/>
      <c r="H159" s="38"/>
      <c r="I159" s="233"/>
      <c r="J159" s="38"/>
      <c r="K159" s="38"/>
      <c r="L159" s="42"/>
      <c r="M159" s="234"/>
      <c r="N159" s="235"/>
      <c r="O159" s="89"/>
      <c r="P159" s="89"/>
      <c r="Q159" s="89"/>
      <c r="R159" s="89"/>
      <c r="S159" s="89"/>
      <c r="T159" s="90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T159" s="15" t="s">
        <v>127</v>
      </c>
      <c r="AU159" s="15" t="s">
        <v>83</v>
      </c>
    </row>
    <row r="160" spans="1:51" s="13" customFormat="1" ht="12">
      <c r="A160" s="13"/>
      <c r="B160" s="237"/>
      <c r="C160" s="238"/>
      <c r="D160" s="231" t="s">
        <v>129</v>
      </c>
      <c r="E160" s="239" t="s">
        <v>1</v>
      </c>
      <c r="F160" s="240" t="s">
        <v>174</v>
      </c>
      <c r="G160" s="238"/>
      <c r="H160" s="241">
        <v>2474.85</v>
      </c>
      <c r="I160" s="242"/>
      <c r="J160" s="238"/>
      <c r="K160" s="238"/>
      <c r="L160" s="243"/>
      <c r="M160" s="244"/>
      <c r="N160" s="245"/>
      <c r="O160" s="245"/>
      <c r="P160" s="245"/>
      <c r="Q160" s="245"/>
      <c r="R160" s="245"/>
      <c r="S160" s="245"/>
      <c r="T160" s="246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7" t="s">
        <v>129</v>
      </c>
      <c r="AU160" s="247" t="s">
        <v>83</v>
      </c>
      <c r="AV160" s="13" t="s">
        <v>83</v>
      </c>
      <c r="AW160" s="13" t="s">
        <v>30</v>
      </c>
      <c r="AX160" s="13" t="s">
        <v>73</v>
      </c>
      <c r="AY160" s="247" t="s">
        <v>118</v>
      </c>
    </row>
    <row r="161" spans="1:51" s="13" customFormat="1" ht="12">
      <c r="A161" s="13"/>
      <c r="B161" s="237"/>
      <c r="C161" s="238"/>
      <c r="D161" s="231" t="s">
        <v>129</v>
      </c>
      <c r="E161" s="239" t="s">
        <v>1</v>
      </c>
      <c r="F161" s="240" t="s">
        <v>175</v>
      </c>
      <c r="G161" s="238"/>
      <c r="H161" s="241">
        <v>1006.632</v>
      </c>
      <c r="I161" s="242"/>
      <c r="J161" s="238"/>
      <c r="K161" s="238"/>
      <c r="L161" s="243"/>
      <c r="M161" s="244"/>
      <c r="N161" s="245"/>
      <c r="O161" s="245"/>
      <c r="P161" s="245"/>
      <c r="Q161" s="245"/>
      <c r="R161" s="245"/>
      <c r="S161" s="245"/>
      <c r="T161" s="24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7" t="s">
        <v>129</v>
      </c>
      <c r="AU161" s="247" t="s">
        <v>83</v>
      </c>
      <c r="AV161" s="13" t="s">
        <v>83</v>
      </c>
      <c r="AW161" s="13" t="s">
        <v>30</v>
      </c>
      <c r="AX161" s="13" t="s">
        <v>73</v>
      </c>
      <c r="AY161" s="247" t="s">
        <v>118</v>
      </c>
    </row>
    <row r="162" spans="1:51" s="13" customFormat="1" ht="12">
      <c r="A162" s="13"/>
      <c r="B162" s="237"/>
      <c r="C162" s="238"/>
      <c r="D162" s="231" t="s">
        <v>129</v>
      </c>
      <c r="E162" s="239" t="s">
        <v>1</v>
      </c>
      <c r="F162" s="240" t="s">
        <v>176</v>
      </c>
      <c r="G162" s="238"/>
      <c r="H162" s="241">
        <v>1963.2</v>
      </c>
      <c r="I162" s="242"/>
      <c r="J162" s="238"/>
      <c r="K162" s="238"/>
      <c r="L162" s="243"/>
      <c r="M162" s="244"/>
      <c r="N162" s="245"/>
      <c r="O162" s="245"/>
      <c r="P162" s="245"/>
      <c r="Q162" s="245"/>
      <c r="R162" s="245"/>
      <c r="S162" s="245"/>
      <c r="T162" s="246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7" t="s">
        <v>129</v>
      </c>
      <c r="AU162" s="247" t="s">
        <v>83</v>
      </c>
      <c r="AV162" s="13" t="s">
        <v>83</v>
      </c>
      <c r="AW162" s="13" t="s">
        <v>30</v>
      </c>
      <c r="AX162" s="13" t="s">
        <v>73</v>
      </c>
      <c r="AY162" s="247" t="s">
        <v>118</v>
      </c>
    </row>
    <row r="163" spans="1:51" s="13" customFormat="1" ht="12">
      <c r="A163" s="13"/>
      <c r="B163" s="237"/>
      <c r="C163" s="238"/>
      <c r="D163" s="231" t="s">
        <v>129</v>
      </c>
      <c r="E163" s="239" t="s">
        <v>1</v>
      </c>
      <c r="F163" s="240" t="s">
        <v>177</v>
      </c>
      <c r="G163" s="238"/>
      <c r="H163" s="241">
        <v>1783.08</v>
      </c>
      <c r="I163" s="242"/>
      <c r="J163" s="238"/>
      <c r="K163" s="238"/>
      <c r="L163" s="243"/>
      <c r="M163" s="244"/>
      <c r="N163" s="245"/>
      <c r="O163" s="245"/>
      <c r="P163" s="245"/>
      <c r="Q163" s="245"/>
      <c r="R163" s="245"/>
      <c r="S163" s="245"/>
      <c r="T163" s="24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7" t="s">
        <v>129</v>
      </c>
      <c r="AU163" s="247" t="s">
        <v>83</v>
      </c>
      <c r="AV163" s="13" t="s">
        <v>83</v>
      </c>
      <c r="AW163" s="13" t="s">
        <v>30</v>
      </c>
      <c r="AX163" s="13" t="s">
        <v>73</v>
      </c>
      <c r="AY163" s="247" t="s">
        <v>118</v>
      </c>
    </row>
    <row r="164" spans="1:65" s="2" customFormat="1" ht="16.5" customHeight="1">
      <c r="A164" s="36"/>
      <c r="B164" s="37"/>
      <c r="C164" s="217" t="s">
        <v>178</v>
      </c>
      <c r="D164" s="217" t="s">
        <v>120</v>
      </c>
      <c r="E164" s="218" t="s">
        <v>179</v>
      </c>
      <c r="F164" s="219" t="s">
        <v>180</v>
      </c>
      <c r="G164" s="220" t="s">
        <v>123</v>
      </c>
      <c r="H164" s="221">
        <v>1657</v>
      </c>
      <c r="I164" s="222"/>
      <c r="J164" s="223">
        <f>ROUND(I164*H164,2)</f>
        <v>0</v>
      </c>
      <c r="K164" s="224"/>
      <c r="L164" s="42"/>
      <c r="M164" s="225" t="s">
        <v>1</v>
      </c>
      <c r="N164" s="226" t="s">
        <v>38</v>
      </c>
      <c r="O164" s="89"/>
      <c r="P164" s="227">
        <f>O164*H164</f>
        <v>0</v>
      </c>
      <c r="Q164" s="227">
        <v>0</v>
      </c>
      <c r="R164" s="227">
        <f>Q164*H164</f>
        <v>0</v>
      </c>
      <c r="S164" s="227">
        <v>0</v>
      </c>
      <c r="T164" s="228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29" t="s">
        <v>124</v>
      </c>
      <c r="AT164" s="229" t="s">
        <v>120</v>
      </c>
      <c r="AU164" s="229" t="s">
        <v>83</v>
      </c>
      <c r="AY164" s="15" t="s">
        <v>118</v>
      </c>
      <c r="BE164" s="230">
        <f>IF(N164="základní",J164,0)</f>
        <v>0</v>
      </c>
      <c r="BF164" s="230">
        <f>IF(N164="snížená",J164,0)</f>
        <v>0</v>
      </c>
      <c r="BG164" s="230">
        <f>IF(N164="zákl. přenesená",J164,0)</f>
        <v>0</v>
      </c>
      <c r="BH164" s="230">
        <f>IF(N164="sníž. přenesená",J164,0)</f>
        <v>0</v>
      </c>
      <c r="BI164" s="230">
        <f>IF(N164="nulová",J164,0)</f>
        <v>0</v>
      </c>
      <c r="BJ164" s="15" t="s">
        <v>81</v>
      </c>
      <c r="BK164" s="230">
        <f>ROUND(I164*H164,2)</f>
        <v>0</v>
      </c>
      <c r="BL164" s="15" t="s">
        <v>124</v>
      </c>
      <c r="BM164" s="229" t="s">
        <v>181</v>
      </c>
    </row>
    <row r="165" spans="1:47" s="2" customFormat="1" ht="12">
      <c r="A165" s="36"/>
      <c r="B165" s="37"/>
      <c r="C165" s="38"/>
      <c r="D165" s="231" t="s">
        <v>126</v>
      </c>
      <c r="E165" s="38"/>
      <c r="F165" s="232" t="s">
        <v>182</v>
      </c>
      <c r="G165" s="38"/>
      <c r="H165" s="38"/>
      <c r="I165" s="233"/>
      <c r="J165" s="38"/>
      <c r="K165" s="38"/>
      <c r="L165" s="42"/>
      <c r="M165" s="234"/>
      <c r="N165" s="235"/>
      <c r="O165" s="89"/>
      <c r="P165" s="89"/>
      <c r="Q165" s="89"/>
      <c r="R165" s="89"/>
      <c r="S165" s="89"/>
      <c r="T165" s="90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T165" s="15" t="s">
        <v>126</v>
      </c>
      <c r="AU165" s="15" t="s">
        <v>83</v>
      </c>
    </row>
    <row r="166" spans="1:47" s="2" customFormat="1" ht="12">
      <c r="A166" s="36"/>
      <c r="B166" s="37"/>
      <c r="C166" s="38"/>
      <c r="D166" s="231" t="s">
        <v>127</v>
      </c>
      <c r="E166" s="38"/>
      <c r="F166" s="236" t="s">
        <v>183</v>
      </c>
      <c r="G166" s="38"/>
      <c r="H166" s="38"/>
      <c r="I166" s="233"/>
      <c r="J166" s="38"/>
      <c r="K166" s="38"/>
      <c r="L166" s="42"/>
      <c r="M166" s="234"/>
      <c r="N166" s="235"/>
      <c r="O166" s="89"/>
      <c r="P166" s="89"/>
      <c r="Q166" s="89"/>
      <c r="R166" s="89"/>
      <c r="S166" s="89"/>
      <c r="T166" s="90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5" t="s">
        <v>127</v>
      </c>
      <c r="AU166" s="15" t="s">
        <v>83</v>
      </c>
    </row>
    <row r="167" spans="1:51" s="13" customFormat="1" ht="12">
      <c r="A167" s="13"/>
      <c r="B167" s="237"/>
      <c r="C167" s="238"/>
      <c r="D167" s="231" t="s">
        <v>129</v>
      </c>
      <c r="E167" s="239" t="s">
        <v>1</v>
      </c>
      <c r="F167" s="240" t="s">
        <v>184</v>
      </c>
      <c r="G167" s="238"/>
      <c r="H167" s="241">
        <v>1657</v>
      </c>
      <c r="I167" s="242"/>
      <c r="J167" s="238"/>
      <c r="K167" s="238"/>
      <c r="L167" s="243"/>
      <c r="M167" s="244"/>
      <c r="N167" s="245"/>
      <c r="O167" s="245"/>
      <c r="P167" s="245"/>
      <c r="Q167" s="245"/>
      <c r="R167" s="245"/>
      <c r="S167" s="245"/>
      <c r="T167" s="24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7" t="s">
        <v>129</v>
      </c>
      <c r="AU167" s="247" t="s">
        <v>83</v>
      </c>
      <c r="AV167" s="13" t="s">
        <v>83</v>
      </c>
      <c r="AW167" s="13" t="s">
        <v>30</v>
      </c>
      <c r="AX167" s="13" t="s">
        <v>81</v>
      </c>
      <c r="AY167" s="247" t="s">
        <v>118</v>
      </c>
    </row>
    <row r="168" spans="1:65" s="2" customFormat="1" ht="16.5" customHeight="1">
      <c r="A168" s="36"/>
      <c r="B168" s="37"/>
      <c r="C168" s="217" t="s">
        <v>185</v>
      </c>
      <c r="D168" s="217" t="s">
        <v>120</v>
      </c>
      <c r="E168" s="218" t="s">
        <v>186</v>
      </c>
      <c r="F168" s="219" t="s">
        <v>187</v>
      </c>
      <c r="G168" s="220" t="s">
        <v>149</v>
      </c>
      <c r="H168" s="221">
        <v>3092</v>
      </c>
      <c r="I168" s="222"/>
      <c r="J168" s="223">
        <f>ROUND(I168*H168,2)</f>
        <v>0</v>
      </c>
      <c r="K168" s="224"/>
      <c r="L168" s="42"/>
      <c r="M168" s="225" t="s">
        <v>1</v>
      </c>
      <c r="N168" s="226" t="s">
        <v>38</v>
      </c>
      <c r="O168" s="89"/>
      <c r="P168" s="227">
        <f>O168*H168</f>
        <v>0</v>
      </c>
      <c r="Q168" s="227">
        <v>0</v>
      </c>
      <c r="R168" s="227">
        <f>Q168*H168</f>
        <v>0</v>
      </c>
      <c r="S168" s="227">
        <v>0</v>
      </c>
      <c r="T168" s="228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29" t="s">
        <v>124</v>
      </c>
      <c r="AT168" s="229" t="s">
        <v>120</v>
      </c>
      <c r="AU168" s="229" t="s">
        <v>83</v>
      </c>
      <c r="AY168" s="15" t="s">
        <v>118</v>
      </c>
      <c r="BE168" s="230">
        <f>IF(N168="základní",J168,0)</f>
        <v>0</v>
      </c>
      <c r="BF168" s="230">
        <f>IF(N168="snížená",J168,0)</f>
        <v>0</v>
      </c>
      <c r="BG168" s="230">
        <f>IF(N168="zákl. přenesená",J168,0)</f>
        <v>0</v>
      </c>
      <c r="BH168" s="230">
        <f>IF(N168="sníž. přenesená",J168,0)</f>
        <v>0</v>
      </c>
      <c r="BI168" s="230">
        <f>IF(N168="nulová",J168,0)</f>
        <v>0</v>
      </c>
      <c r="BJ168" s="15" t="s">
        <v>81</v>
      </c>
      <c r="BK168" s="230">
        <f>ROUND(I168*H168,2)</f>
        <v>0</v>
      </c>
      <c r="BL168" s="15" t="s">
        <v>124</v>
      </c>
      <c r="BM168" s="229" t="s">
        <v>188</v>
      </c>
    </row>
    <row r="169" spans="1:47" s="2" customFormat="1" ht="12">
      <c r="A169" s="36"/>
      <c r="B169" s="37"/>
      <c r="C169" s="38"/>
      <c r="D169" s="231" t="s">
        <v>126</v>
      </c>
      <c r="E169" s="38"/>
      <c r="F169" s="232" t="s">
        <v>187</v>
      </c>
      <c r="G169" s="38"/>
      <c r="H169" s="38"/>
      <c r="I169" s="233"/>
      <c r="J169" s="38"/>
      <c r="K169" s="38"/>
      <c r="L169" s="42"/>
      <c r="M169" s="234"/>
      <c r="N169" s="235"/>
      <c r="O169" s="89"/>
      <c r="P169" s="89"/>
      <c r="Q169" s="89"/>
      <c r="R169" s="89"/>
      <c r="S169" s="89"/>
      <c r="T169" s="90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T169" s="15" t="s">
        <v>126</v>
      </c>
      <c r="AU169" s="15" t="s">
        <v>83</v>
      </c>
    </row>
    <row r="170" spans="1:47" s="2" customFormat="1" ht="12">
      <c r="A170" s="36"/>
      <c r="B170" s="37"/>
      <c r="C170" s="38"/>
      <c r="D170" s="231" t="s">
        <v>127</v>
      </c>
      <c r="E170" s="38"/>
      <c r="F170" s="236" t="s">
        <v>183</v>
      </c>
      <c r="G170" s="38"/>
      <c r="H170" s="38"/>
      <c r="I170" s="233"/>
      <c r="J170" s="38"/>
      <c r="K170" s="38"/>
      <c r="L170" s="42"/>
      <c r="M170" s="234"/>
      <c r="N170" s="235"/>
      <c r="O170" s="89"/>
      <c r="P170" s="89"/>
      <c r="Q170" s="89"/>
      <c r="R170" s="89"/>
      <c r="S170" s="89"/>
      <c r="T170" s="90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T170" s="15" t="s">
        <v>127</v>
      </c>
      <c r="AU170" s="15" t="s">
        <v>83</v>
      </c>
    </row>
    <row r="171" spans="1:51" s="13" customFormat="1" ht="12">
      <c r="A171" s="13"/>
      <c r="B171" s="237"/>
      <c r="C171" s="238"/>
      <c r="D171" s="231" t="s">
        <v>129</v>
      </c>
      <c r="E171" s="239" t="s">
        <v>1</v>
      </c>
      <c r="F171" s="240" t="s">
        <v>189</v>
      </c>
      <c r="G171" s="238"/>
      <c r="H171" s="241">
        <v>3092</v>
      </c>
      <c r="I171" s="242"/>
      <c r="J171" s="238"/>
      <c r="K171" s="238"/>
      <c r="L171" s="243"/>
      <c r="M171" s="244"/>
      <c r="N171" s="245"/>
      <c r="O171" s="245"/>
      <c r="P171" s="245"/>
      <c r="Q171" s="245"/>
      <c r="R171" s="245"/>
      <c r="S171" s="245"/>
      <c r="T171" s="246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7" t="s">
        <v>129</v>
      </c>
      <c r="AU171" s="247" t="s">
        <v>83</v>
      </c>
      <c r="AV171" s="13" t="s">
        <v>83</v>
      </c>
      <c r="AW171" s="13" t="s">
        <v>30</v>
      </c>
      <c r="AX171" s="13" t="s">
        <v>81</v>
      </c>
      <c r="AY171" s="247" t="s">
        <v>118</v>
      </c>
    </row>
    <row r="172" spans="1:65" s="2" customFormat="1" ht="21.75" customHeight="1">
      <c r="A172" s="36"/>
      <c r="B172" s="37"/>
      <c r="C172" s="217" t="s">
        <v>190</v>
      </c>
      <c r="D172" s="217" t="s">
        <v>120</v>
      </c>
      <c r="E172" s="218" t="s">
        <v>191</v>
      </c>
      <c r="F172" s="219" t="s">
        <v>192</v>
      </c>
      <c r="G172" s="220" t="s">
        <v>133</v>
      </c>
      <c r="H172" s="221">
        <v>874</v>
      </c>
      <c r="I172" s="222"/>
      <c r="J172" s="223">
        <f>ROUND(I172*H172,2)</f>
        <v>0</v>
      </c>
      <c r="K172" s="224"/>
      <c r="L172" s="42"/>
      <c r="M172" s="225" t="s">
        <v>1</v>
      </c>
      <c r="N172" s="226" t="s">
        <v>38</v>
      </c>
      <c r="O172" s="89"/>
      <c r="P172" s="227">
        <f>O172*H172</f>
        <v>0</v>
      </c>
      <c r="Q172" s="227">
        <v>0</v>
      </c>
      <c r="R172" s="227">
        <f>Q172*H172</f>
        <v>0</v>
      </c>
      <c r="S172" s="227">
        <v>0</v>
      </c>
      <c r="T172" s="228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29" t="s">
        <v>124</v>
      </c>
      <c r="AT172" s="229" t="s">
        <v>120</v>
      </c>
      <c r="AU172" s="229" t="s">
        <v>83</v>
      </c>
      <c r="AY172" s="15" t="s">
        <v>118</v>
      </c>
      <c r="BE172" s="230">
        <f>IF(N172="základní",J172,0)</f>
        <v>0</v>
      </c>
      <c r="BF172" s="230">
        <f>IF(N172="snížená",J172,0)</f>
        <v>0</v>
      </c>
      <c r="BG172" s="230">
        <f>IF(N172="zákl. přenesená",J172,0)</f>
        <v>0</v>
      </c>
      <c r="BH172" s="230">
        <f>IF(N172="sníž. přenesená",J172,0)</f>
        <v>0</v>
      </c>
      <c r="BI172" s="230">
        <f>IF(N172="nulová",J172,0)</f>
        <v>0</v>
      </c>
      <c r="BJ172" s="15" t="s">
        <v>81</v>
      </c>
      <c r="BK172" s="230">
        <f>ROUND(I172*H172,2)</f>
        <v>0</v>
      </c>
      <c r="BL172" s="15" t="s">
        <v>124</v>
      </c>
      <c r="BM172" s="229" t="s">
        <v>193</v>
      </c>
    </row>
    <row r="173" spans="1:47" s="2" customFormat="1" ht="12">
      <c r="A173" s="36"/>
      <c r="B173" s="37"/>
      <c r="C173" s="38"/>
      <c r="D173" s="231" t="s">
        <v>126</v>
      </c>
      <c r="E173" s="38"/>
      <c r="F173" s="232" t="s">
        <v>192</v>
      </c>
      <c r="G173" s="38"/>
      <c r="H173" s="38"/>
      <c r="I173" s="233"/>
      <c r="J173" s="38"/>
      <c r="K173" s="38"/>
      <c r="L173" s="42"/>
      <c r="M173" s="234"/>
      <c r="N173" s="235"/>
      <c r="O173" s="89"/>
      <c r="P173" s="89"/>
      <c r="Q173" s="89"/>
      <c r="R173" s="89"/>
      <c r="S173" s="89"/>
      <c r="T173" s="90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T173" s="15" t="s">
        <v>126</v>
      </c>
      <c r="AU173" s="15" t="s">
        <v>83</v>
      </c>
    </row>
    <row r="174" spans="1:47" s="2" customFormat="1" ht="12">
      <c r="A174" s="36"/>
      <c r="B174" s="37"/>
      <c r="C174" s="38"/>
      <c r="D174" s="231" t="s">
        <v>127</v>
      </c>
      <c r="E174" s="38"/>
      <c r="F174" s="236" t="s">
        <v>194</v>
      </c>
      <c r="G174" s="38"/>
      <c r="H174" s="38"/>
      <c r="I174" s="233"/>
      <c r="J174" s="38"/>
      <c r="K174" s="38"/>
      <c r="L174" s="42"/>
      <c r="M174" s="234"/>
      <c r="N174" s="235"/>
      <c r="O174" s="89"/>
      <c r="P174" s="89"/>
      <c r="Q174" s="89"/>
      <c r="R174" s="89"/>
      <c r="S174" s="89"/>
      <c r="T174" s="90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T174" s="15" t="s">
        <v>127</v>
      </c>
      <c r="AU174" s="15" t="s">
        <v>83</v>
      </c>
    </row>
    <row r="175" spans="1:51" s="13" customFormat="1" ht="12">
      <c r="A175" s="13"/>
      <c r="B175" s="237"/>
      <c r="C175" s="238"/>
      <c r="D175" s="231" t="s">
        <v>129</v>
      </c>
      <c r="E175" s="239" t="s">
        <v>1</v>
      </c>
      <c r="F175" s="240" t="s">
        <v>195</v>
      </c>
      <c r="G175" s="238"/>
      <c r="H175" s="241">
        <v>874</v>
      </c>
      <c r="I175" s="242"/>
      <c r="J175" s="238"/>
      <c r="K175" s="238"/>
      <c r="L175" s="243"/>
      <c r="M175" s="244"/>
      <c r="N175" s="245"/>
      <c r="O175" s="245"/>
      <c r="P175" s="245"/>
      <c r="Q175" s="245"/>
      <c r="R175" s="245"/>
      <c r="S175" s="245"/>
      <c r="T175" s="246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7" t="s">
        <v>129</v>
      </c>
      <c r="AU175" s="247" t="s">
        <v>83</v>
      </c>
      <c r="AV175" s="13" t="s">
        <v>83</v>
      </c>
      <c r="AW175" s="13" t="s">
        <v>30</v>
      </c>
      <c r="AX175" s="13" t="s">
        <v>81</v>
      </c>
      <c r="AY175" s="247" t="s">
        <v>118</v>
      </c>
    </row>
    <row r="176" spans="1:65" s="2" customFormat="1" ht="21.75" customHeight="1">
      <c r="A176" s="36"/>
      <c r="B176" s="37"/>
      <c r="C176" s="217" t="s">
        <v>196</v>
      </c>
      <c r="D176" s="217" t="s">
        <v>120</v>
      </c>
      <c r="E176" s="218" t="s">
        <v>197</v>
      </c>
      <c r="F176" s="219" t="s">
        <v>198</v>
      </c>
      <c r="G176" s="220" t="s">
        <v>133</v>
      </c>
      <c r="H176" s="221">
        <v>49</v>
      </c>
      <c r="I176" s="222"/>
      <c r="J176" s="223">
        <f>ROUND(I176*H176,2)</f>
        <v>0</v>
      </c>
      <c r="K176" s="224"/>
      <c r="L176" s="42"/>
      <c r="M176" s="225" t="s">
        <v>1</v>
      </c>
      <c r="N176" s="226" t="s">
        <v>38</v>
      </c>
      <c r="O176" s="89"/>
      <c r="P176" s="227">
        <f>O176*H176</f>
        <v>0</v>
      </c>
      <c r="Q176" s="227">
        <v>0</v>
      </c>
      <c r="R176" s="227">
        <f>Q176*H176</f>
        <v>0</v>
      </c>
      <c r="S176" s="227">
        <v>0</v>
      </c>
      <c r="T176" s="228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29" t="s">
        <v>124</v>
      </c>
      <c r="AT176" s="229" t="s">
        <v>120</v>
      </c>
      <c r="AU176" s="229" t="s">
        <v>83</v>
      </c>
      <c r="AY176" s="15" t="s">
        <v>118</v>
      </c>
      <c r="BE176" s="230">
        <f>IF(N176="základní",J176,0)</f>
        <v>0</v>
      </c>
      <c r="BF176" s="230">
        <f>IF(N176="snížená",J176,0)</f>
        <v>0</v>
      </c>
      <c r="BG176" s="230">
        <f>IF(N176="zákl. přenesená",J176,0)</f>
        <v>0</v>
      </c>
      <c r="BH176" s="230">
        <f>IF(N176="sníž. přenesená",J176,0)</f>
        <v>0</v>
      </c>
      <c r="BI176" s="230">
        <f>IF(N176="nulová",J176,0)</f>
        <v>0</v>
      </c>
      <c r="BJ176" s="15" t="s">
        <v>81</v>
      </c>
      <c r="BK176" s="230">
        <f>ROUND(I176*H176,2)</f>
        <v>0</v>
      </c>
      <c r="BL176" s="15" t="s">
        <v>124</v>
      </c>
      <c r="BM176" s="229" t="s">
        <v>199</v>
      </c>
    </row>
    <row r="177" spans="1:47" s="2" customFormat="1" ht="12">
      <c r="A177" s="36"/>
      <c r="B177" s="37"/>
      <c r="C177" s="38"/>
      <c r="D177" s="231" t="s">
        <v>126</v>
      </c>
      <c r="E177" s="38"/>
      <c r="F177" s="232" t="s">
        <v>198</v>
      </c>
      <c r="G177" s="38"/>
      <c r="H177" s="38"/>
      <c r="I177" s="233"/>
      <c r="J177" s="38"/>
      <c r="K177" s="38"/>
      <c r="L177" s="42"/>
      <c r="M177" s="234"/>
      <c r="N177" s="235"/>
      <c r="O177" s="89"/>
      <c r="P177" s="89"/>
      <c r="Q177" s="89"/>
      <c r="R177" s="89"/>
      <c r="S177" s="89"/>
      <c r="T177" s="90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5" t="s">
        <v>126</v>
      </c>
      <c r="AU177" s="15" t="s">
        <v>83</v>
      </c>
    </row>
    <row r="178" spans="1:47" s="2" customFormat="1" ht="12">
      <c r="A178" s="36"/>
      <c r="B178" s="37"/>
      <c r="C178" s="38"/>
      <c r="D178" s="231" t="s">
        <v>127</v>
      </c>
      <c r="E178" s="38"/>
      <c r="F178" s="236" t="s">
        <v>200</v>
      </c>
      <c r="G178" s="38"/>
      <c r="H178" s="38"/>
      <c r="I178" s="233"/>
      <c r="J178" s="38"/>
      <c r="K178" s="38"/>
      <c r="L178" s="42"/>
      <c r="M178" s="234"/>
      <c r="N178" s="235"/>
      <c r="O178" s="89"/>
      <c r="P178" s="89"/>
      <c r="Q178" s="89"/>
      <c r="R178" s="89"/>
      <c r="S178" s="89"/>
      <c r="T178" s="90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T178" s="15" t="s">
        <v>127</v>
      </c>
      <c r="AU178" s="15" t="s">
        <v>83</v>
      </c>
    </row>
    <row r="179" spans="1:51" s="13" customFormat="1" ht="12">
      <c r="A179" s="13"/>
      <c r="B179" s="237"/>
      <c r="C179" s="238"/>
      <c r="D179" s="231" t="s">
        <v>129</v>
      </c>
      <c r="E179" s="239" t="s">
        <v>1</v>
      </c>
      <c r="F179" s="240" t="s">
        <v>201</v>
      </c>
      <c r="G179" s="238"/>
      <c r="H179" s="241">
        <v>49</v>
      </c>
      <c r="I179" s="242"/>
      <c r="J179" s="238"/>
      <c r="K179" s="238"/>
      <c r="L179" s="243"/>
      <c r="M179" s="244"/>
      <c r="N179" s="245"/>
      <c r="O179" s="245"/>
      <c r="P179" s="245"/>
      <c r="Q179" s="245"/>
      <c r="R179" s="245"/>
      <c r="S179" s="245"/>
      <c r="T179" s="246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7" t="s">
        <v>129</v>
      </c>
      <c r="AU179" s="247" t="s">
        <v>83</v>
      </c>
      <c r="AV179" s="13" t="s">
        <v>83</v>
      </c>
      <c r="AW179" s="13" t="s">
        <v>30</v>
      </c>
      <c r="AX179" s="13" t="s">
        <v>73</v>
      </c>
      <c r="AY179" s="247" t="s">
        <v>118</v>
      </c>
    </row>
    <row r="180" spans="1:65" s="2" customFormat="1" ht="21.75" customHeight="1">
      <c r="A180" s="36"/>
      <c r="B180" s="37"/>
      <c r="C180" s="217" t="s">
        <v>202</v>
      </c>
      <c r="D180" s="217" t="s">
        <v>120</v>
      </c>
      <c r="E180" s="218" t="s">
        <v>203</v>
      </c>
      <c r="F180" s="219" t="s">
        <v>204</v>
      </c>
      <c r="G180" s="220" t="s">
        <v>123</v>
      </c>
      <c r="H180" s="221">
        <v>10599.4</v>
      </c>
      <c r="I180" s="222"/>
      <c r="J180" s="223">
        <f>ROUND(I180*H180,2)</f>
        <v>0</v>
      </c>
      <c r="K180" s="224"/>
      <c r="L180" s="42"/>
      <c r="M180" s="225" t="s">
        <v>1</v>
      </c>
      <c r="N180" s="226" t="s">
        <v>38</v>
      </c>
      <c r="O180" s="89"/>
      <c r="P180" s="227">
        <f>O180*H180</f>
        <v>0</v>
      </c>
      <c r="Q180" s="227">
        <v>0</v>
      </c>
      <c r="R180" s="227">
        <f>Q180*H180</f>
        <v>0</v>
      </c>
      <c r="S180" s="227">
        <v>0</v>
      </c>
      <c r="T180" s="228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29" t="s">
        <v>124</v>
      </c>
      <c r="AT180" s="229" t="s">
        <v>120</v>
      </c>
      <c r="AU180" s="229" t="s">
        <v>83</v>
      </c>
      <c r="AY180" s="15" t="s">
        <v>118</v>
      </c>
      <c r="BE180" s="230">
        <f>IF(N180="základní",J180,0)</f>
        <v>0</v>
      </c>
      <c r="BF180" s="230">
        <f>IF(N180="snížená",J180,0)</f>
        <v>0</v>
      </c>
      <c r="BG180" s="230">
        <f>IF(N180="zákl. přenesená",J180,0)</f>
        <v>0</v>
      </c>
      <c r="BH180" s="230">
        <f>IF(N180="sníž. přenesená",J180,0)</f>
        <v>0</v>
      </c>
      <c r="BI180" s="230">
        <f>IF(N180="nulová",J180,0)</f>
        <v>0</v>
      </c>
      <c r="BJ180" s="15" t="s">
        <v>81</v>
      </c>
      <c r="BK180" s="230">
        <f>ROUND(I180*H180,2)</f>
        <v>0</v>
      </c>
      <c r="BL180" s="15" t="s">
        <v>124</v>
      </c>
      <c r="BM180" s="229" t="s">
        <v>205</v>
      </c>
    </row>
    <row r="181" spans="1:47" s="2" customFormat="1" ht="12">
      <c r="A181" s="36"/>
      <c r="B181" s="37"/>
      <c r="C181" s="38"/>
      <c r="D181" s="231" t="s">
        <v>126</v>
      </c>
      <c r="E181" s="38"/>
      <c r="F181" s="232" t="s">
        <v>204</v>
      </c>
      <c r="G181" s="38"/>
      <c r="H181" s="38"/>
      <c r="I181" s="233"/>
      <c r="J181" s="38"/>
      <c r="K181" s="38"/>
      <c r="L181" s="42"/>
      <c r="M181" s="234"/>
      <c r="N181" s="235"/>
      <c r="O181" s="89"/>
      <c r="P181" s="89"/>
      <c r="Q181" s="89"/>
      <c r="R181" s="89"/>
      <c r="S181" s="89"/>
      <c r="T181" s="90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T181" s="15" t="s">
        <v>126</v>
      </c>
      <c r="AU181" s="15" t="s">
        <v>83</v>
      </c>
    </row>
    <row r="182" spans="1:47" s="2" customFormat="1" ht="12">
      <c r="A182" s="36"/>
      <c r="B182" s="37"/>
      <c r="C182" s="38"/>
      <c r="D182" s="231" t="s">
        <v>127</v>
      </c>
      <c r="E182" s="38"/>
      <c r="F182" s="236" t="s">
        <v>206</v>
      </c>
      <c r="G182" s="38"/>
      <c r="H182" s="38"/>
      <c r="I182" s="233"/>
      <c r="J182" s="38"/>
      <c r="K182" s="38"/>
      <c r="L182" s="42"/>
      <c r="M182" s="234"/>
      <c r="N182" s="235"/>
      <c r="O182" s="89"/>
      <c r="P182" s="89"/>
      <c r="Q182" s="89"/>
      <c r="R182" s="89"/>
      <c r="S182" s="89"/>
      <c r="T182" s="90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T182" s="15" t="s">
        <v>127</v>
      </c>
      <c r="AU182" s="15" t="s">
        <v>83</v>
      </c>
    </row>
    <row r="183" spans="1:51" s="13" customFormat="1" ht="12">
      <c r="A183" s="13"/>
      <c r="B183" s="237"/>
      <c r="C183" s="238"/>
      <c r="D183" s="231" t="s">
        <v>129</v>
      </c>
      <c r="E183" s="239" t="s">
        <v>1</v>
      </c>
      <c r="F183" s="240" t="s">
        <v>207</v>
      </c>
      <c r="G183" s="238"/>
      <c r="H183" s="241">
        <v>9899.4</v>
      </c>
      <c r="I183" s="242"/>
      <c r="J183" s="238"/>
      <c r="K183" s="238"/>
      <c r="L183" s="243"/>
      <c r="M183" s="244"/>
      <c r="N183" s="245"/>
      <c r="O183" s="245"/>
      <c r="P183" s="245"/>
      <c r="Q183" s="245"/>
      <c r="R183" s="245"/>
      <c r="S183" s="245"/>
      <c r="T183" s="246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7" t="s">
        <v>129</v>
      </c>
      <c r="AU183" s="247" t="s">
        <v>83</v>
      </c>
      <c r="AV183" s="13" t="s">
        <v>83</v>
      </c>
      <c r="AW183" s="13" t="s">
        <v>30</v>
      </c>
      <c r="AX183" s="13" t="s">
        <v>73</v>
      </c>
      <c r="AY183" s="247" t="s">
        <v>118</v>
      </c>
    </row>
    <row r="184" spans="1:51" s="13" customFormat="1" ht="12">
      <c r="A184" s="13"/>
      <c r="B184" s="237"/>
      <c r="C184" s="238"/>
      <c r="D184" s="231" t="s">
        <v>129</v>
      </c>
      <c r="E184" s="239" t="s">
        <v>1</v>
      </c>
      <c r="F184" s="240" t="s">
        <v>208</v>
      </c>
      <c r="G184" s="238"/>
      <c r="H184" s="241">
        <v>700</v>
      </c>
      <c r="I184" s="242"/>
      <c r="J184" s="238"/>
      <c r="K184" s="238"/>
      <c r="L184" s="243"/>
      <c r="M184" s="244"/>
      <c r="N184" s="245"/>
      <c r="O184" s="245"/>
      <c r="P184" s="245"/>
      <c r="Q184" s="245"/>
      <c r="R184" s="245"/>
      <c r="S184" s="245"/>
      <c r="T184" s="246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7" t="s">
        <v>129</v>
      </c>
      <c r="AU184" s="247" t="s">
        <v>83</v>
      </c>
      <c r="AV184" s="13" t="s">
        <v>83</v>
      </c>
      <c r="AW184" s="13" t="s">
        <v>30</v>
      </c>
      <c r="AX184" s="13" t="s">
        <v>73</v>
      </c>
      <c r="AY184" s="247" t="s">
        <v>118</v>
      </c>
    </row>
    <row r="185" spans="1:65" s="2" customFormat="1" ht="21.75" customHeight="1">
      <c r="A185" s="36"/>
      <c r="B185" s="37"/>
      <c r="C185" s="217" t="s">
        <v>209</v>
      </c>
      <c r="D185" s="217" t="s">
        <v>120</v>
      </c>
      <c r="E185" s="218" t="s">
        <v>210</v>
      </c>
      <c r="F185" s="219" t="s">
        <v>211</v>
      </c>
      <c r="G185" s="220" t="s">
        <v>123</v>
      </c>
      <c r="H185" s="221">
        <v>10599.4</v>
      </c>
      <c r="I185" s="222"/>
      <c r="J185" s="223">
        <f>ROUND(I185*H185,2)</f>
        <v>0</v>
      </c>
      <c r="K185" s="224"/>
      <c r="L185" s="42"/>
      <c r="M185" s="225" t="s">
        <v>1</v>
      </c>
      <c r="N185" s="226" t="s">
        <v>38</v>
      </c>
      <c r="O185" s="89"/>
      <c r="P185" s="227">
        <f>O185*H185</f>
        <v>0</v>
      </c>
      <c r="Q185" s="227">
        <v>0</v>
      </c>
      <c r="R185" s="227">
        <f>Q185*H185</f>
        <v>0</v>
      </c>
      <c r="S185" s="227">
        <v>0</v>
      </c>
      <c r="T185" s="228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229" t="s">
        <v>124</v>
      </c>
      <c r="AT185" s="229" t="s">
        <v>120</v>
      </c>
      <c r="AU185" s="229" t="s">
        <v>83</v>
      </c>
      <c r="AY185" s="15" t="s">
        <v>118</v>
      </c>
      <c r="BE185" s="230">
        <f>IF(N185="základní",J185,0)</f>
        <v>0</v>
      </c>
      <c r="BF185" s="230">
        <f>IF(N185="snížená",J185,0)</f>
        <v>0</v>
      </c>
      <c r="BG185" s="230">
        <f>IF(N185="zákl. přenesená",J185,0)</f>
        <v>0</v>
      </c>
      <c r="BH185" s="230">
        <f>IF(N185="sníž. přenesená",J185,0)</f>
        <v>0</v>
      </c>
      <c r="BI185" s="230">
        <f>IF(N185="nulová",J185,0)</f>
        <v>0</v>
      </c>
      <c r="BJ185" s="15" t="s">
        <v>81</v>
      </c>
      <c r="BK185" s="230">
        <f>ROUND(I185*H185,2)</f>
        <v>0</v>
      </c>
      <c r="BL185" s="15" t="s">
        <v>124</v>
      </c>
      <c r="BM185" s="229" t="s">
        <v>212</v>
      </c>
    </row>
    <row r="186" spans="1:47" s="2" customFormat="1" ht="12">
      <c r="A186" s="36"/>
      <c r="B186" s="37"/>
      <c r="C186" s="38"/>
      <c r="D186" s="231" t="s">
        <v>126</v>
      </c>
      <c r="E186" s="38"/>
      <c r="F186" s="232" t="s">
        <v>211</v>
      </c>
      <c r="G186" s="38"/>
      <c r="H186" s="38"/>
      <c r="I186" s="233"/>
      <c r="J186" s="38"/>
      <c r="K186" s="38"/>
      <c r="L186" s="42"/>
      <c r="M186" s="234"/>
      <c r="N186" s="235"/>
      <c r="O186" s="89"/>
      <c r="P186" s="89"/>
      <c r="Q186" s="89"/>
      <c r="R186" s="89"/>
      <c r="S186" s="89"/>
      <c r="T186" s="90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T186" s="15" t="s">
        <v>126</v>
      </c>
      <c r="AU186" s="15" t="s">
        <v>83</v>
      </c>
    </row>
    <row r="187" spans="1:47" s="2" customFormat="1" ht="12">
      <c r="A187" s="36"/>
      <c r="B187" s="37"/>
      <c r="C187" s="38"/>
      <c r="D187" s="231" t="s">
        <v>127</v>
      </c>
      <c r="E187" s="38"/>
      <c r="F187" s="236" t="s">
        <v>213</v>
      </c>
      <c r="G187" s="38"/>
      <c r="H187" s="38"/>
      <c r="I187" s="233"/>
      <c r="J187" s="38"/>
      <c r="K187" s="38"/>
      <c r="L187" s="42"/>
      <c r="M187" s="234"/>
      <c r="N187" s="235"/>
      <c r="O187" s="89"/>
      <c r="P187" s="89"/>
      <c r="Q187" s="89"/>
      <c r="R187" s="89"/>
      <c r="S187" s="89"/>
      <c r="T187" s="90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T187" s="15" t="s">
        <v>127</v>
      </c>
      <c r="AU187" s="15" t="s">
        <v>83</v>
      </c>
    </row>
    <row r="188" spans="1:51" s="13" customFormat="1" ht="12">
      <c r="A188" s="13"/>
      <c r="B188" s="237"/>
      <c r="C188" s="238"/>
      <c r="D188" s="231" t="s">
        <v>129</v>
      </c>
      <c r="E188" s="239" t="s">
        <v>1</v>
      </c>
      <c r="F188" s="240" t="s">
        <v>207</v>
      </c>
      <c r="G188" s="238"/>
      <c r="H188" s="241">
        <v>9899.4</v>
      </c>
      <c r="I188" s="242"/>
      <c r="J188" s="238"/>
      <c r="K188" s="238"/>
      <c r="L188" s="243"/>
      <c r="M188" s="244"/>
      <c r="N188" s="245"/>
      <c r="O188" s="245"/>
      <c r="P188" s="245"/>
      <c r="Q188" s="245"/>
      <c r="R188" s="245"/>
      <c r="S188" s="245"/>
      <c r="T188" s="246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7" t="s">
        <v>129</v>
      </c>
      <c r="AU188" s="247" t="s">
        <v>83</v>
      </c>
      <c r="AV188" s="13" t="s">
        <v>83</v>
      </c>
      <c r="AW188" s="13" t="s">
        <v>30</v>
      </c>
      <c r="AX188" s="13" t="s">
        <v>73</v>
      </c>
      <c r="AY188" s="247" t="s">
        <v>118</v>
      </c>
    </row>
    <row r="189" spans="1:51" s="13" customFormat="1" ht="12">
      <c r="A189" s="13"/>
      <c r="B189" s="237"/>
      <c r="C189" s="238"/>
      <c r="D189" s="231" t="s">
        <v>129</v>
      </c>
      <c r="E189" s="239" t="s">
        <v>1</v>
      </c>
      <c r="F189" s="240" t="s">
        <v>208</v>
      </c>
      <c r="G189" s="238"/>
      <c r="H189" s="241">
        <v>700</v>
      </c>
      <c r="I189" s="242"/>
      <c r="J189" s="238"/>
      <c r="K189" s="238"/>
      <c r="L189" s="243"/>
      <c r="M189" s="244"/>
      <c r="N189" s="245"/>
      <c r="O189" s="245"/>
      <c r="P189" s="245"/>
      <c r="Q189" s="245"/>
      <c r="R189" s="245"/>
      <c r="S189" s="245"/>
      <c r="T189" s="246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7" t="s">
        <v>129</v>
      </c>
      <c r="AU189" s="247" t="s">
        <v>83</v>
      </c>
      <c r="AV189" s="13" t="s">
        <v>83</v>
      </c>
      <c r="AW189" s="13" t="s">
        <v>30</v>
      </c>
      <c r="AX189" s="13" t="s">
        <v>73</v>
      </c>
      <c r="AY189" s="247" t="s">
        <v>118</v>
      </c>
    </row>
    <row r="190" spans="1:63" s="12" customFormat="1" ht="22.8" customHeight="1">
      <c r="A190" s="12"/>
      <c r="B190" s="201"/>
      <c r="C190" s="202"/>
      <c r="D190" s="203" t="s">
        <v>72</v>
      </c>
      <c r="E190" s="215" t="s">
        <v>83</v>
      </c>
      <c r="F190" s="215" t="s">
        <v>214</v>
      </c>
      <c r="G190" s="202"/>
      <c r="H190" s="202"/>
      <c r="I190" s="205"/>
      <c r="J190" s="216">
        <f>BK190</f>
        <v>0</v>
      </c>
      <c r="K190" s="202"/>
      <c r="L190" s="207"/>
      <c r="M190" s="208"/>
      <c r="N190" s="209"/>
      <c r="O190" s="209"/>
      <c r="P190" s="210">
        <f>SUM(P191:P197)</f>
        <v>0</v>
      </c>
      <c r="Q190" s="209"/>
      <c r="R190" s="210">
        <f>SUM(R191:R197)</f>
        <v>0</v>
      </c>
      <c r="S190" s="209"/>
      <c r="T190" s="211">
        <f>SUM(T191:T197)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12" t="s">
        <v>81</v>
      </c>
      <c r="AT190" s="213" t="s">
        <v>72</v>
      </c>
      <c r="AU190" s="213" t="s">
        <v>81</v>
      </c>
      <c r="AY190" s="212" t="s">
        <v>118</v>
      </c>
      <c r="BK190" s="214">
        <f>SUM(BK191:BK197)</f>
        <v>0</v>
      </c>
    </row>
    <row r="191" spans="1:65" s="2" customFormat="1" ht="21.75" customHeight="1">
      <c r="A191" s="36"/>
      <c r="B191" s="37"/>
      <c r="C191" s="217" t="s">
        <v>215</v>
      </c>
      <c r="D191" s="217" t="s">
        <v>120</v>
      </c>
      <c r="E191" s="218" t="s">
        <v>216</v>
      </c>
      <c r="F191" s="219" t="s">
        <v>217</v>
      </c>
      <c r="G191" s="220" t="s">
        <v>149</v>
      </c>
      <c r="H191" s="221">
        <v>3061</v>
      </c>
      <c r="I191" s="222"/>
      <c r="J191" s="223">
        <f>ROUND(I191*H191,2)</f>
        <v>0</v>
      </c>
      <c r="K191" s="224"/>
      <c r="L191" s="42"/>
      <c r="M191" s="225" t="s">
        <v>1</v>
      </c>
      <c r="N191" s="226" t="s">
        <v>38</v>
      </c>
      <c r="O191" s="89"/>
      <c r="P191" s="227">
        <f>O191*H191</f>
        <v>0</v>
      </c>
      <c r="Q191" s="227">
        <v>0</v>
      </c>
      <c r="R191" s="227">
        <f>Q191*H191</f>
        <v>0</v>
      </c>
      <c r="S191" s="227">
        <v>0</v>
      </c>
      <c r="T191" s="228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29" t="s">
        <v>124</v>
      </c>
      <c r="AT191" s="229" t="s">
        <v>120</v>
      </c>
      <c r="AU191" s="229" t="s">
        <v>83</v>
      </c>
      <c r="AY191" s="15" t="s">
        <v>118</v>
      </c>
      <c r="BE191" s="230">
        <f>IF(N191="základní",J191,0)</f>
        <v>0</v>
      </c>
      <c r="BF191" s="230">
        <f>IF(N191="snížená",J191,0)</f>
        <v>0</v>
      </c>
      <c r="BG191" s="230">
        <f>IF(N191="zákl. přenesená",J191,0)</f>
        <v>0</v>
      </c>
      <c r="BH191" s="230">
        <f>IF(N191="sníž. přenesená",J191,0)</f>
        <v>0</v>
      </c>
      <c r="BI191" s="230">
        <f>IF(N191="nulová",J191,0)</f>
        <v>0</v>
      </c>
      <c r="BJ191" s="15" t="s">
        <v>81</v>
      </c>
      <c r="BK191" s="230">
        <f>ROUND(I191*H191,2)</f>
        <v>0</v>
      </c>
      <c r="BL191" s="15" t="s">
        <v>124</v>
      </c>
      <c r="BM191" s="229" t="s">
        <v>218</v>
      </c>
    </row>
    <row r="192" spans="1:47" s="2" customFormat="1" ht="12">
      <c r="A192" s="36"/>
      <c r="B192" s="37"/>
      <c r="C192" s="38"/>
      <c r="D192" s="231" t="s">
        <v>126</v>
      </c>
      <c r="E192" s="38"/>
      <c r="F192" s="232" t="s">
        <v>217</v>
      </c>
      <c r="G192" s="38"/>
      <c r="H192" s="38"/>
      <c r="I192" s="233"/>
      <c r="J192" s="38"/>
      <c r="K192" s="38"/>
      <c r="L192" s="42"/>
      <c r="M192" s="234"/>
      <c r="N192" s="235"/>
      <c r="O192" s="89"/>
      <c r="P192" s="89"/>
      <c r="Q192" s="89"/>
      <c r="R192" s="89"/>
      <c r="S192" s="89"/>
      <c r="T192" s="90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T192" s="15" t="s">
        <v>126</v>
      </c>
      <c r="AU192" s="15" t="s">
        <v>83</v>
      </c>
    </row>
    <row r="193" spans="1:47" s="2" customFormat="1" ht="12">
      <c r="A193" s="36"/>
      <c r="B193" s="37"/>
      <c r="C193" s="38"/>
      <c r="D193" s="231" t="s">
        <v>127</v>
      </c>
      <c r="E193" s="38"/>
      <c r="F193" s="236" t="s">
        <v>219</v>
      </c>
      <c r="G193" s="38"/>
      <c r="H193" s="38"/>
      <c r="I193" s="233"/>
      <c r="J193" s="38"/>
      <c r="K193" s="38"/>
      <c r="L193" s="42"/>
      <c r="M193" s="234"/>
      <c r="N193" s="235"/>
      <c r="O193" s="89"/>
      <c r="P193" s="89"/>
      <c r="Q193" s="89"/>
      <c r="R193" s="89"/>
      <c r="S193" s="89"/>
      <c r="T193" s="90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T193" s="15" t="s">
        <v>127</v>
      </c>
      <c r="AU193" s="15" t="s">
        <v>83</v>
      </c>
    </row>
    <row r="194" spans="1:51" s="13" customFormat="1" ht="12">
      <c r="A194" s="13"/>
      <c r="B194" s="237"/>
      <c r="C194" s="238"/>
      <c r="D194" s="231" t="s">
        <v>129</v>
      </c>
      <c r="E194" s="239" t="s">
        <v>1</v>
      </c>
      <c r="F194" s="240" t="s">
        <v>220</v>
      </c>
      <c r="G194" s="238"/>
      <c r="H194" s="241">
        <v>3061</v>
      </c>
      <c r="I194" s="242"/>
      <c r="J194" s="238"/>
      <c r="K194" s="238"/>
      <c r="L194" s="243"/>
      <c r="M194" s="244"/>
      <c r="N194" s="245"/>
      <c r="O194" s="245"/>
      <c r="P194" s="245"/>
      <c r="Q194" s="245"/>
      <c r="R194" s="245"/>
      <c r="S194" s="245"/>
      <c r="T194" s="246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7" t="s">
        <v>129</v>
      </c>
      <c r="AU194" s="247" t="s">
        <v>83</v>
      </c>
      <c r="AV194" s="13" t="s">
        <v>83</v>
      </c>
      <c r="AW194" s="13" t="s">
        <v>30</v>
      </c>
      <c r="AX194" s="13" t="s">
        <v>81</v>
      </c>
      <c r="AY194" s="247" t="s">
        <v>118</v>
      </c>
    </row>
    <row r="195" spans="1:65" s="2" customFormat="1" ht="21.75" customHeight="1">
      <c r="A195" s="36"/>
      <c r="B195" s="37"/>
      <c r="C195" s="217" t="s">
        <v>8</v>
      </c>
      <c r="D195" s="217" t="s">
        <v>120</v>
      </c>
      <c r="E195" s="218" t="s">
        <v>221</v>
      </c>
      <c r="F195" s="219" t="s">
        <v>222</v>
      </c>
      <c r="G195" s="220" t="s">
        <v>123</v>
      </c>
      <c r="H195" s="221">
        <v>5509.8</v>
      </c>
      <c r="I195" s="222"/>
      <c r="J195" s="223">
        <f>ROUND(I195*H195,2)</f>
        <v>0</v>
      </c>
      <c r="K195" s="224"/>
      <c r="L195" s="42"/>
      <c r="M195" s="225" t="s">
        <v>1</v>
      </c>
      <c r="N195" s="226" t="s">
        <v>38</v>
      </c>
      <c r="O195" s="89"/>
      <c r="P195" s="227">
        <f>O195*H195</f>
        <v>0</v>
      </c>
      <c r="Q195" s="227">
        <v>0</v>
      </c>
      <c r="R195" s="227">
        <f>Q195*H195</f>
        <v>0</v>
      </c>
      <c r="S195" s="227">
        <v>0</v>
      </c>
      <c r="T195" s="228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229" t="s">
        <v>124</v>
      </c>
      <c r="AT195" s="229" t="s">
        <v>120</v>
      </c>
      <c r="AU195" s="229" t="s">
        <v>83</v>
      </c>
      <c r="AY195" s="15" t="s">
        <v>118</v>
      </c>
      <c r="BE195" s="230">
        <f>IF(N195="základní",J195,0)</f>
        <v>0</v>
      </c>
      <c r="BF195" s="230">
        <f>IF(N195="snížená",J195,0)</f>
        <v>0</v>
      </c>
      <c r="BG195" s="230">
        <f>IF(N195="zákl. přenesená",J195,0)</f>
        <v>0</v>
      </c>
      <c r="BH195" s="230">
        <f>IF(N195="sníž. přenesená",J195,0)</f>
        <v>0</v>
      </c>
      <c r="BI195" s="230">
        <f>IF(N195="nulová",J195,0)</f>
        <v>0</v>
      </c>
      <c r="BJ195" s="15" t="s">
        <v>81</v>
      </c>
      <c r="BK195" s="230">
        <f>ROUND(I195*H195,2)</f>
        <v>0</v>
      </c>
      <c r="BL195" s="15" t="s">
        <v>124</v>
      </c>
      <c r="BM195" s="229" t="s">
        <v>223</v>
      </c>
    </row>
    <row r="196" spans="1:47" s="2" customFormat="1" ht="12">
      <c r="A196" s="36"/>
      <c r="B196" s="37"/>
      <c r="C196" s="38"/>
      <c r="D196" s="231" t="s">
        <v>126</v>
      </c>
      <c r="E196" s="38"/>
      <c r="F196" s="232" t="s">
        <v>224</v>
      </c>
      <c r="G196" s="38"/>
      <c r="H196" s="38"/>
      <c r="I196" s="233"/>
      <c r="J196" s="38"/>
      <c r="K196" s="38"/>
      <c r="L196" s="42"/>
      <c r="M196" s="234"/>
      <c r="N196" s="235"/>
      <c r="O196" s="89"/>
      <c r="P196" s="89"/>
      <c r="Q196" s="89"/>
      <c r="R196" s="89"/>
      <c r="S196" s="89"/>
      <c r="T196" s="90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T196" s="15" t="s">
        <v>126</v>
      </c>
      <c r="AU196" s="15" t="s">
        <v>83</v>
      </c>
    </row>
    <row r="197" spans="1:51" s="13" customFormat="1" ht="12">
      <c r="A197" s="13"/>
      <c r="B197" s="237"/>
      <c r="C197" s="238"/>
      <c r="D197" s="231" t="s">
        <v>129</v>
      </c>
      <c r="E197" s="239" t="s">
        <v>1</v>
      </c>
      <c r="F197" s="240" t="s">
        <v>225</v>
      </c>
      <c r="G197" s="238"/>
      <c r="H197" s="241">
        <v>5509.8</v>
      </c>
      <c r="I197" s="242"/>
      <c r="J197" s="238"/>
      <c r="K197" s="238"/>
      <c r="L197" s="243"/>
      <c r="M197" s="244"/>
      <c r="N197" s="245"/>
      <c r="O197" s="245"/>
      <c r="P197" s="245"/>
      <c r="Q197" s="245"/>
      <c r="R197" s="245"/>
      <c r="S197" s="245"/>
      <c r="T197" s="246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7" t="s">
        <v>129</v>
      </c>
      <c r="AU197" s="247" t="s">
        <v>83</v>
      </c>
      <c r="AV197" s="13" t="s">
        <v>83</v>
      </c>
      <c r="AW197" s="13" t="s">
        <v>30</v>
      </c>
      <c r="AX197" s="13" t="s">
        <v>81</v>
      </c>
      <c r="AY197" s="247" t="s">
        <v>118</v>
      </c>
    </row>
    <row r="198" spans="1:63" s="12" customFormat="1" ht="22.8" customHeight="1">
      <c r="A198" s="12"/>
      <c r="B198" s="201"/>
      <c r="C198" s="202"/>
      <c r="D198" s="203" t="s">
        <v>72</v>
      </c>
      <c r="E198" s="215" t="s">
        <v>153</v>
      </c>
      <c r="F198" s="215" t="s">
        <v>226</v>
      </c>
      <c r="G198" s="202"/>
      <c r="H198" s="202"/>
      <c r="I198" s="205"/>
      <c r="J198" s="216">
        <f>BK198</f>
        <v>0</v>
      </c>
      <c r="K198" s="202"/>
      <c r="L198" s="207"/>
      <c r="M198" s="208"/>
      <c r="N198" s="209"/>
      <c r="O198" s="209"/>
      <c r="P198" s="210">
        <f>SUM(P199:P236)</f>
        <v>0</v>
      </c>
      <c r="Q198" s="209"/>
      <c r="R198" s="210">
        <f>SUM(R199:R236)</f>
        <v>0</v>
      </c>
      <c r="S198" s="209"/>
      <c r="T198" s="211">
        <f>SUM(T199:T236)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12" t="s">
        <v>81</v>
      </c>
      <c r="AT198" s="213" t="s">
        <v>72</v>
      </c>
      <c r="AU198" s="213" t="s">
        <v>81</v>
      </c>
      <c r="AY198" s="212" t="s">
        <v>118</v>
      </c>
      <c r="BK198" s="214">
        <f>SUM(BK199:BK236)</f>
        <v>0</v>
      </c>
    </row>
    <row r="199" spans="1:65" s="2" customFormat="1" ht="21.75" customHeight="1">
      <c r="A199" s="36"/>
      <c r="B199" s="37"/>
      <c r="C199" s="217" t="s">
        <v>227</v>
      </c>
      <c r="D199" s="217" t="s">
        <v>120</v>
      </c>
      <c r="E199" s="218" t="s">
        <v>228</v>
      </c>
      <c r="F199" s="219" t="s">
        <v>229</v>
      </c>
      <c r="G199" s="220" t="s">
        <v>123</v>
      </c>
      <c r="H199" s="221">
        <v>26620.8</v>
      </c>
      <c r="I199" s="222"/>
      <c r="J199" s="223">
        <f>ROUND(I199*H199,2)</f>
        <v>0</v>
      </c>
      <c r="K199" s="224"/>
      <c r="L199" s="42"/>
      <c r="M199" s="225" t="s">
        <v>1</v>
      </c>
      <c r="N199" s="226" t="s">
        <v>38</v>
      </c>
      <c r="O199" s="89"/>
      <c r="P199" s="227">
        <f>O199*H199</f>
        <v>0</v>
      </c>
      <c r="Q199" s="227">
        <v>0</v>
      </c>
      <c r="R199" s="227">
        <f>Q199*H199</f>
        <v>0</v>
      </c>
      <c r="S199" s="227">
        <v>0</v>
      </c>
      <c r="T199" s="228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229" t="s">
        <v>124</v>
      </c>
      <c r="AT199" s="229" t="s">
        <v>120</v>
      </c>
      <c r="AU199" s="229" t="s">
        <v>83</v>
      </c>
      <c r="AY199" s="15" t="s">
        <v>118</v>
      </c>
      <c r="BE199" s="230">
        <f>IF(N199="základní",J199,0)</f>
        <v>0</v>
      </c>
      <c r="BF199" s="230">
        <f>IF(N199="snížená",J199,0)</f>
        <v>0</v>
      </c>
      <c r="BG199" s="230">
        <f>IF(N199="zákl. přenesená",J199,0)</f>
        <v>0</v>
      </c>
      <c r="BH199" s="230">
        <f>IF(N199="sníž. přenesená",J199,0)</f>
        <v>0</v>
      </c>
      <c r="BI199" s="230">
        <f>IF(N199="nulová",J199,0)</f>
        <v>0</v>
      </c>
      <c r="BJ199" s="15" t="s">
        <v>81</v>
      </c>
      <c r="BK199" s="230">
        <f>ROUND(I199*H199,2)</f>
        <v>0</v>
      </c>
      <c r="BL199" s="15" t="s">
        <v>124</v>
      </c>
      <c r="BM199" s="229" t="s">
        <v>230</v>
      </c>
    </row>
    <row r="200" spans="1:47" s="2" customFormat="1" ht="12">
      <c r="A200" s="36"/>
      <c r="B200" s="37"/>
      <c r="C200" s="38"/>
      <c r="D200" s="231" t="s">
        <v>126</v>
      </c>
      <c r="E200" s="38"/>
      <c r="F200" s="232" t="s">
        <v>229</v>
      </c>
      <c r="G200" s="38"/>
      <c r="H200" s="38"/>
      <c r="I200" s="233"/>
      <c r="J200" s="38"/>
      <c r="K200" s="38"/>
      <c r="L200" s="42"/>
      <c r="M200" s="234"/>
      <c r="N200" s="235"/>
      <c r="O200" s="89"/>
      <c r="P200" s="89"/>
      <c r="Q200" s="89"/>
      <c r="R200" s="89"/>
      <c r="S200" s="89"/>
      <c r="T200" s="90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T200" s="15" t="s">
        <v>126</v>
      </c>
      <c r="AU200" s="15" t="s">
        <v>83</v>
      </c>
    </row>
    <row r="201" spans="1:47" s="2" customFormat="1" ht="12">
      <c r="A201" s="36"/>
      <c r="B201" s="37"/>
      <c r="C201" s="38"/>
      <c r="D201" s="231" t="s">
        <v>127</v>
      </c>
      <c r="E201" s="38"/>
      <c r="F201" s="236" t="s">
        <v>231</v>
      </c>
      <c r="G201" s="38"/>
      <c r="H201" s="38"/>
      <c r="I201" s="233"/>
      <c r="J201" s="38"/>
      <c r="K201" s="38"/>
      <c r="L201" s="42"/>
      <c r="M201" s="234"/>
      <c r="N201" s="235"/>
      <c r="O201" s="89"/>
      <c r="P201" s="89"/>
      <c r="Q201" s="89"/>
      <c r="R201" s="89"/>
      <c r="S201" s="89"/>
      <c r="T201" s="90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T201" s="15" t="s">
        <v>127</v>
      </c>
      <c r="AU201" s="15" t="s">
        <v>83</v>
      </c>
    </row>
    <row r="202" spans="1:51" s="13" customFormat="1" ht="12">
      <c r="A202" s="13"/>
      <c r="B202" s="237"/>
      <c r="C202" s="238"/>
      <c r="D202" s="231" t="s">
        <v>129</v>
      </c>
      <c r="E202" s="239" t="s">
        <v>1</v>
      </c>
      <c r="F202" s="240" t="s">
        <v>232</v>
      </c>
      <c r="G202" s="238"/>
      <c r="H202" s="241">
        <v>13310.4</v>
      </c>
      <c r="I202" s="242"/>
      <c r="J202" s="238"/>
      <c r="K202" s="238"/>
      <c r="L202" s="243"/>
      <c r="M202" s="244"/>
      <c r="N202" s="245"/>
      <c r="O202" s="245"/>
      <c r="P202" s="245"/>
      <c r="Q202" s="245"/>
      <c r="R202" s="245"/>
      <c r="S202" s="245"/>
      <c r="T202" s="246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7" t="s">
        <v>129</v>
      </c>
      <c r="AU202" s="247" t="s">
        <v>83</v>
      </c>
      <c r="AV202" s="13" t="s">
        <v>83</v>
      </c>
      <c r="AW202" s="13" t="s">
        <v>30</v>
      </c>
      <c r="AX202" s="13" t="s">
        <v>73</v>
      </c>
      <c r="AY202" s="247" t="s">
        <v>118</v>
      </c>
    </row>
    <row r="203" spans="1:51" s="13" customFormat="1" ht="12">
      <c r="A203" s="13"/>
      <c r="B203" s="237"/>
      <c r="C203" s="238"/>
      <c r="D203" s="231" t="s">
        <v>129</v>
      </c>
      <c r="E203" s="239" t="s">
        <v>1</v>
      </c>
      <c r="F203" s="240" t="s">
        <v>233</v>
      </c>
      <c r="G203" s="238"/>
      <c r="H203" s="241">
        <v>13310.4</v>
      </c>
      <c r="I203" s="242"/>
      <c r="J203" s="238"/>
      <c r="K203" s="238"/>
      <c r="L203" s="243"/>
      <c r="M203" s="244"/>
      <c r="N203" s="245"/>
      <c r="O203" s="245"/>
      <c r="P203" s="245"/>
      <c r="Q203" s="245"/>
      <c r="R203" s="245"/>
      <c r="S203" s="245"/>
      <c r="T203" s="246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7" t="s">
        <v>129</v>
      </c>
      <c r="AU203" s="247" t="s">
        <v>83</v>
      </c>
      <c r="AV203" s="13" t="s">
        <v>83</v>
      </c>
      <c r="AW203" s="13" t="s">
        <v>30</v>
      </c>
      <c r="AX203" s="13" t="s">
        <v>73</v>
      </c>
      <c r="AY203" s="247" t="s">
        <v>118</v>
      </c>
    </row>
    <row r="204" spans="1:65" s="2" customFormat="1" ht="21.75" customHeight="1">
      <c r="A204" s="36"/>
      <c r="B204" s="37"/>
      <c r="C204" s="217" t="s">
        <v>234</v>
      </c>
      <c r="D204" s="217" t="s">
        <v>120</v>
      </c>
      <c r="E204" s="218" t="s">
        <v>235</v>
      </c>
      <c r="F204" s="219" t="s">
        <v>236</v>
      </c>
      <c r="G204" s="220" t="s">
        <v>123</v>
      </c>
      <c r="H204" s="221">
        <v>256</v>
      </c>
      <c r="I204" s="222"/>
      <c r="J204" s="223">
        <f>ROUND(I204*H204,2)</f>
        <v>0</v>
      </c>
      <c r="K204" s="224"/>
      <c r="L204" s="42"/>
      <c r="M204" s="225" t="s">
        <v>1</v>
      </c>
      <c r="N204" s="226" t="s">
        <v>38</v>
      </c>
      <c r="O204" s="89"/>
      <c r="P204" s="227">
        <f>O204*H204</f>
        <v>0</v>
      </c>
      <c r="Q204" s="227">
        <v>0</v>
      </c>
      <c r="R204" s="227">
        <f>Q204*H204</f>
        <v>0</v>
      </c>
      <c r="S204" s="227">
        <v>0</v>
      </c>
      <c r="T204" s="228">
        <f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229" t="s">
        <v>124</v>
      </c>
      <c r="AT204" s="229" t="s">
        <v>120</v>
      </c>
      <c r="AU204" s="229" t="s">
        <v>83</v>
      </c>
      <c r="AY204" s="15" t="s">
        <v>118</v>
      </c>
      <c r="BE204" s="230">
        <f>IF(N204="základní",J204,0)</f>
        <v>0</v>
      </c>
      <c r="BF204" s="230">
        <f>IF(N204="snížená",J204,0)</f>
        <v>0</v>
      </c>
      <c r="BG204" s="230">
        <f>IF(N204="zákl. přenesená",J204,0)</f>
        <v>0</v>
      </c>
      <c r="BH204" s="230">
        <f>IF(N204="sníž. přenesená",J204,0)</f>
        <v>0</v>
      </c>
      <c r="BI204" s="230">
        <f>IF(N204="nulová",J204,0)</f>
        <v>0</v>
      </c>
      <c r="BJ204" s="15" t="s">
        <v>81</v>
      </c>
      <c r="BK204" s="230">
        <f>ROUND(I204*H204,2)</f>
        <v>0</v>
      </c>
      <c r="BL204" s="15" t="s">
        <v>124</v>
      </c>
      <c r="BM204" s="229" t="s">
        <v>237</v>
      </c>
    </row>
    <row r="205" spans="1:47" s="2" customFormat="1" ht="12">
      <c r="A205" s="36"/>
      <c r="B205" s="37"/>
      <c r="C205" s="38"/>
      <c r="D205" s="231" t="s">
        <v>126</v>
      </c>
      <c r="E205" s="38"/>
      <c r="F205" s="232" t="s">
        <v>236</v>
      </c>
      <c r="G205" s="38"/>
      <c r="H205" s="38"/>
      <c r="I205" s="233"/>
      <c r="J205" s="38"/>
      <c r="K205" s="38"/>
      <c r="L205" s="42"/>
      <c r="M205" s="234"/>
      <c r="N205" s="235"/>
      <c r="O205" s="89"/>
      <c r="P205" s="89"/>
      <c r="Q205" s="89"/>
      <c r="R205" s="89"/>
      <c r="S205" s="89"/>
      <c r="T205" s="90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T205" s="15" t="s">
        <v>126</v>
      </c>
      <c r="AU205" s="15" t="s">
        <v>83</v>
      </c>
    </row>
    <row r="206" spans="1:47" s="2" customFormat="1" ht="12">
      <c r="A206" s="36"/>
      <c r="B206" s="37"/>
      <c r="C206" s="38"/>
      <c r="D206" s="231" t="s">
        <v>127</v>
      </c>
      <c r="E206" s="38"/>
      <c r="F206" s="236" t="s">
        <v>238</v>
      </c>
      <c r="G206" s="38"/>
      <c r="H206" s="38"/>
      <c r="I206" s="233"/>
      <c r="J206" s="38"/>
      <c r="K206" s="38"/>
      <c r="L206" s="42"/>
      <c r="M206" s="234"/>
      <c r="N206" s="235"/>
      <c r="O206" s="89"/>
      <c r="P206" s="89"/>
      <c r="Q206" s="89"/>
      <c r="R206" s="89"/>
      <c r="S206" s="89"/>
      <c r="T206" s="90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T206" s="15" t="s">
        <v>127</v>
      </c>
      <c r="AU206" s="15" t="s">
        <v>83</v>
      </c>
    </row>
    <row r="207" spans="1:51" s="13" customFormat="1" ht="12">
      <c r="A207" s="13"/>
      <c r="B207" s="237"/>
      <c r="C207" s="238"/>
      <c r="D207" s="231" t="s">
        <v>129</v>
      </c>
      <c r="E207" s="239" t="s">
        <v>1</v>
      </c>
      <c r="F207" s="240" t="s">
        <v>239</v>
      </c>
      <c r="G207" s="238"/>
      <c r="H207" s="241">
        <v>256</v>
      </c>
      <c r="I207" s="242"/>
      <c r="J207" s="238"/>
      <c r="K207" s="238"/>
      <c r="L207" s="243"/>
      <c r="M207" s="244"/>
      <c r="N207" s="245"/>
      <c r="O207" s="245"/>
      <c r="P207" s="245"/>
      <c r="Q207" s="245"/>
      <c r="R207" s="245"/>
      <c r="S207" s="245"/>
      <c r="T207" s="246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7" t="s">
        <v>129</v>
      </c>
      <c r="AU207" s="247" t="s">
        <v>83</v>
      </c>
      <c r="AV207" s="13" t="s">
        <v>83</v>
      </c>
      <c r="AW207" s="13" t="s">
        <v>30</v>
      </c>
      <c r="AX207" s="13" t="s">
        <v>81</v>
      </c>
      <c r="AY207" s="247" t="s">
        <v>118</v>
      </c>
    </row>
    <row r="208" spans="1:65" s="2" customFormat="1" ht="21.75" customHeight="1">
      <c r="A208" s="36"/>
      <c r="B208" s="37"/>
      <c r="C208" s="217" t="s">
        <v>240</v>
      </c>
      <c r="D208" s="217" t="s">
        <v>120</v>
      </c>
      <c r="E208" s="218" t="s">
        <v>241</v>
      </c>
      <c r="F208" s="219" t="s">
        <v>242</v>
      </c>
      <c r="G208" s="220" t="s">
        <v>133</v>
      </c>
      <c r="H208" s="221">
        <v>3538.08</v>
      </c>
      <c r="I208" s="222"/>
      <c r="J208" s="223">
        <f>ROUND(I208*H208,2)</f>
        <v>0</v>
      </c>
      <c r="K208" s="224"/>
      <c r="L208" s="42"/>
      <c r="M208" s="225" t="s">
        <v>1</v>
      </c>
      <c r="N208" s="226" t="s">
        <v>38</v>
      </c>
      <c r="O208" s="89"/>
      <c r="P208" s="227">
        <f>O208*H208</f>
        <v>0</v>
      </c>
      <c r="Q208" s="227">
        <v>0</v>
      </c>
      <c r="R208" s="227">
        <f>Q208*H208</f>
        <v>0</v>
      </c>
      <c r="S208" s="227">
        <v>0</v>
      </c>
      <c r="T208" s="228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229" t="s">
        <v>124</v>
      </c>
      <c r="AT208" s="229" t="s">
        <v>120</v>
      </c>
      <c r="AU208" s="229" t="s">
        <v>83</v>
      </c>
      <c r="AY208" s="15" t="s">
        <v>118</v>
      </c>
      <c r="BE208" s="230">
        <f>IF(N208="základní",J208,0)</f>
        <v>0</v>
      </c>
      <c r="BF208" s="230">
        <f>IF(N208="snížená",J208,0)</f>
        <v>0</v>
      </c>
      <c r="BG208" s="230">
        <f>IF(N208="zákl. přenesená",J208,0)</f>
        <v>0</v>
      </c>
      <c r="BH208" s="230">
        <f>IF(N208="sníž. přenesená",J208,0)</f>
        <v>0</v>
      </c>
      <c r="BI208" s="230">
        <f>IF(N208="nulová",J208,0)</f>
        <v>0</v>
      </c>
      <c r="BJ208" s="15" t="s">
        <v>81</v>
      </c>
      <c r="BK208" s="230">
        <f>ROUND(I208*H208,2)</f>
        <v>0</v>
      </c>
      <c r="BL208" s="15" t="s">
        <v>124</v>
      </c>
      <c r="BM208" s="229" t="s">
        <v>243</v>
      </c>
    </row>
    <row r="209" spans="1:47" s="2" customFormat="1" ht="12">
      <c r="A209" s="36"/>
      <c r="B209" s="37"/>
      <c r="C209" s="38"/>
      <c r="D209" s="231" t="s">
        <v>126</v>
      </c>
      <c r="E209" s="38"/>
      <c r="F209" s="232" t="s">
        <v>244</v>
      </c>
      <c r="G209" s="38"/>
      <c r="H209" s="38"/>
      <c r="I209" s="233"/>
      <c r="J209" s="38"/>
      <c r="K209" s="38"/>
      <c r="L209" s="42"/>
      <c r="M209" s="234"/>
      <c r="N209" s="235"/>
      <c r="O209" s="89"/>
      <c r="P209" s="89"/>
      <c r="Q209" s="89"/>
      <c r="R209" s="89"/>
      <c r="S209" s="89"/>
      <c r="T209" s="90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T209" s="15" t="s">
        <v>126</v>
      </c>
      <c r="AU209" s="15" t="s">
        <v>83</v>
      </c>
    </row>
    <row r="210" spans="1:47" s="2" customFormat="1" ht="12">
      <c r="A210" s="36"/>
      <c r="B210" s="37"/>
      <c r="C210" s="38"/>
      <c r="D210" s="231" t="s">
        <v>127</v>
      </c>
      <c r="E210" s="38"/>
      <c r="F210" s="236" t="s">
        <v>245</v>
      </c>
      <c r="G210" s="38"/>
      <c r="H210" s="38"/>
      <c r="I210" s="233"/>
      <c r="J210" s="38"/>
      <c r="K210" s="38"/>
      <c r="L210" s="42"/>
      <c r="M210" s="234"/>
      <c r="N210" s="235"/>
      <c r="O210" s="89"/>
      <c r="P210" s="89"/>
      <c r="Q210" s="89"/>
      <c r="R210" s="89"/>
      <c r="S210" s="89"/>
      <c r="T210" s="90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T210" s="15" t="s">
        <v>127</v>
      </c>
      <c r="AU210" s="15" t="s">
        <v>83</v>
      </c>
    </row>
    <row r="211" spans="1:51" s="13" customFormat="1" ht="12">
      <c r="A211" s="13"/>
      <c r="B211" s="237"/>
      <c r="C211" s="238"/>
      <c r="D211" s="231" t="s">
        <v>129</v>
      </c>
      <c r="E211" s="239" t="s">
        <v>1</v>
      </c>
      <c r="F211" s="240" t="s">
        <v>167</v>
      </c>
      <c r="G211" s="238"/>
      <c r="H211" s="241">
        <v>1915.68</v>
      </c>
      <c r="I211" s="242"/>
      <c r="J211" s="238"/>
      <c r="K211" s="238"/>
      <c r="L211" s="243"/>
      <c r="M211" s="244"/>
      <c r="N211" s="245"/>
      <c r="O211" s="245"/>
      <c r="P211" s="245"/>
      <c r="Q211" s="245"/>
      <c r="R211" s="245"/>
      <c r="S211" s="245"/>
      <c r="T211" s="246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7" t="s">
        <v>129</v>
      </c>
      <c r="AU211" s="247" t="s">
        <v>83</v>
      </c>
      <c r="AV211" s="13" t="s">
        <v>83</v>
      </c>
      <c r="AW211" s="13" t="s">
        <v>30</v>
      </c>
      <c r="AX211" s="13" t="s">
        <v>73</v>
      </c>
      <c r="AY211" s="247" t="s">
        <v>118</v>
      </c>
    </row>
    <row r="212" spans="1:51" s="13" customFormat="1" ht="12">
      <c r="A212" s="13"/>
      <c r="B212" s="237"/>
      <c r="C212" s="238"/>
      <c r="D212" s="231" t="s">
        <v>129</v>
      </c>
      <c r="E212" s="239" t="s">
        <v>1</v>
      </c>
      <c r="F212" s="240" t="s">
        <v>168</v>
      </c>
      <c r="G212" s="238"/>
      <c r="H212" s="241">
        <v>1622.4</v>
      </c>
      <c r="I212" s="242"/>
      <c r="J212" s="238"/>
      <c r="K212" s="238"/>
      <c r="L212" s="243"/>
      <c r="M212" s="244"/>
      <c r="N212" s="245"/>
      <c r="O212" s="245"/>
      <c r="P212" s="245"/>
      <c r="Q212" s="245"/>
      <c r="R212" s="245"/>
      <c r="S212" s="245"/>
      <c r="T212" s="246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7" t="s">
        <v>129</v>
      </c>
      <c r="AU212" s="247" t="s">
        <v>83</v>
      </c>
      <c r="AV212" s="13" t="s">
        <v>83</v>
      </c>
      <c r="AW212" s="13" t="s">
        <v>30</v>
      </c>
      <c r="AX212" s="13" t="s">
        <v>73</v>
      </c>
      <c r="AY212" s="247" t="s">
        <v>118</v>
      </c>
    </row>
    <row r="213" spans="1:65" s="2" customFormat="1" ht="21.75" customHeight="1">
      <c r="A213" s="36"/>
      <c r="B213" s="37"/>
      <c r="C213" s="217" t="s">
        <v>246</v>
      </c>
      <c r="D213" s="217" t="s">
        <v>120</v>
      </c>
      <c r="E213" s="218" t="s">
        <v>247</v>
      </c>
      <c r="F213" s="219" t="s">
        <v>248</v>
      </c>
      <c r="G213" s="220" t="s">
        <v>123</v>
      </c>
      <c r="H213" s="221">
        <v>1657</v>
      </c>
      <c r="I213" s="222"/>
      <c r="J213" s="223">
        <f>ROUND(I213*H213,2)</f>
        <v>0</v>
      </c>
      <c r="K213" s="224"/>
      <c r="L213" s="42"/>
      <c r="M213" s="225" t="s">
        <v>1</v>
      </c>
      <c r="N213" s="226" t="s">
        <v>38</v>
      </c>
      <c r="O213" s="89"/>
      <c r="P213" s="227">
        <f>O213*H213</f>
        <v>0</v>
      </c>
      <c r="Q213" s="227">
        <v>0</v>
      </c>
      <c r="R213" s="227">
        <f>Q213*H213</f>
        <v>0</v>
      </c>
      <c r="S213" s="227">
        <v>0</v>
      </c>
      <c r="T213" s="228">
        <f>S213*H213</f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229" t="s">
        <v>124</v>
      </c>
      <c r="AT213" s="229" t="s">
        <v>120</v>
      </c>
      <c r="AU213" s="229" t="s">
        <v>83</v>
      </c>
      <c r="AY213" s="15" t="s">
        <v>118</v>
      </c>
      <c r="BE213" s="230">
        <f>IF(N213="základní",J213,0)</f>
        <v>0</v>
      </c>
      <c r="BF213" s="230">
        <f>IF(N213="snížená",J213,0)</f>
        <v>0</v>
      </c>
      <c r="BG213" s="230">
        <f>IF(N213="zákl. přenesená",J213,0)</f>
        <v>0</v>
      </c>
      <c r="BH213" s="230">
        <f>IF(N213="sníž. přenesená",J213,0)</f>
        <v>0</v>
      </c>
      <c r="BI213" s="230">
        <f>IF(N213="nulová",J213,0)</f>
        <v>0</v>
      </c>
      <c r="BJ213" s="15" t="s">
        <v>81</v>
      </c>
      <c r="BK213" s="230">
        <f>ROUND(I213*H213,2)</f>
        <v>0</v>
      </c>
      <c r="BL213" s="15" t="s">
        <v>124</v>
      </c>
      <c r="BM213" s="229" t="s">
        <v>249</v>
      </c>
    </row>
    <row r="214" spans="1:47" s="2" customFormat="1" ht="12">
      <c r="A214" s="36"/>
      <c r="B214" s="37"/>
      <c r="C214" s="38"/>
      <c r="D214" s="231" t="s">
        <v>126</v>
      </c>
      <c r="E214" s="38"/>
      <c r="F214" s="232" t="s">
        <v>248</v>
      </c>
      <c r="G214" s="38"/>
      <c r="H214" s="38"/>
      <c r="I214" s="233"/>
      <c r="J214" s="38"/>
      <c r="K214" s="38"/>
      <c r="L214" s="42"/>
      <c r="M214" s="234"/>
      <c r="N214" s="235"/>
      <c r="O214" s="89"/>
      <c r="P214" s="89"/>
      <c r="Q214" s="89"/>
      <c r="R214" s="89"/>
      <c r="S214" s="89"/>
      <c r="T214" s="90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T214" s="15" t="s">
        <v>126</v>
      </c>
      <c r="AU214" s="15" t="s">
        <v>83</v>
      </c>
    </row>
    <row r="215" spans="1:47" s="2" customFormat="1" ht="12">
      <c r="A215" s="36"/>
      <c r="B215" s="37"/>
      <c r="C215" s="38"/>
      <c r="D215" s="231" t="s">
        <v>127</v>
      </c>
      <c r="E215" s="38"/>
      <c r="F215" s="236" t="s">
        <v>238</v>
      </c>
      <c r="G215" s="38"/>
      <c r="H215" s="38"/>
      <c r="I215" s="233"/>
      <c r="J215" s="38"/>
      <c r="K215" s="38"/>
      <c r="L215" s="42"/>
      <c r="M215" s="234"/>
      <c r="N215" s="235"/>
      <c r="O215" s="89"/>
      <c r="P215" s="89"/>
      <c r="Q215" s="89"/>
      <c r="R215" s="89"/>
      <c r="S215" s="89"/>
      <c r="T215" s="90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T215" s="15" t="s">
        <v>127</v>
      </c>
      <c r="AU215" s="15" t="s">
        <v>83</v>
      </c>
    </row>
    <row r="216" spans="1:51" s="13" customFormat="1" ht="12">
      <c r="A216" s="13"/>
      <c r="B216" s="237"/>
      <c r="C216" s="238"/>
      <c r="D216" s="231" t="s">
        <v>129</v>
      </c>
      <c r="E216" s="239" t="s">
        <v>1</v>
      </c>
      <c r="F216" s="240" t="s">
        <v>250</v>
      </c>
      <c r="G216" s="238"/>
      <c r="H216" s="241">
        <v>1657</v>
      </c>
      <c r="I216" s="242"/>
      <c r="J216" s="238"/>
      <c r="K216" s="238"/>
      <c r="L216" s="243"/>
      <c r="M216" s="244"/>
      <c r="N216" s="245"/>
      <c r="O216" s="245"/>
      <c r="P216" s="245"/>
      <c r="Q216" s="245"/>
      <c r="R216" s="245"/>
      <c r="S216" s="245"/>
      <c r="T216" s="246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7" t="s">
        <v>129</v>
      </c>
      <c r="AU216" s="247" t="s">
        <v>83</v>
      </c>
      <c r="AV216" s="13" t="s">
        <v>83</v>
      </c>
      <c r="AW216" s="13" t="s">
        <v>30</v>
      </c>
      <c r="AX216" s="13" t="s">
        <v>81</v>
      </c>
      <c r="AY216" s="247" t="s">
        <v>118</v>
      </c>
    </row>
    <row r="217" spans="1:65" s="2" customFormat="1" ht="16.5" customHeight="1">
      <c r="A217" s="36"/>
      <c r="B217" s="37"/>
      <c r="C217" s="217" t="s">
        <v>251</v>
      </c>
      <c r="D217" s="217" t="s">
        <v>120</v>
      </c>
      <c r="E217" s="218" t="s">
        <v>252</v>
      </c>
      <c r="F217" s="219" t="s">
        <v>253</v>
      </c>
      <c r="G217" s="220" t="s">
        <v>123</v>
      </c>
      <c r="H217" s="221">
        <v>14531.4</v>
      </c>
      <c r="I217" s="222"/>
      <c r="J217" s="223">
        <f>ROUND(I217*H217,2)</f>
        <v>0</v>
      </c>
      <c r="K217" s="224"/>
      <c r="L217" s="42"/>
      <c r="M217" s="225" t="s">
        <v>1</v>
      </c>
      <c r="N217" s="226" t="s">
        <v>38</v>
      </c>
      <c r="O217" s="89"/>
      <c r="P217" s="227">
        <f>O217*H217</f>
        <v>0</v>
      </c>
      <c r="Q217" s="227">
        <v>0</v>
      </c>
      <c r="R217" s="227">
        <f>Q217*H217</f>
        <v>0</v>
      </c>
      <c r="S217" s="227">
        <v>0</v>
      </c>
      <c r="T217" s="228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229" t="s">
        <v>124</v>
      </c>
      <c r="AT217" s="229" t="s">
        <v>120</v>
      </c>
      <c r="AU217" s="229" t="s">
        <v>83</v>
      </c>
      <c r="AY217" s="15" t="s">
        <v>118</v>
      </c>
      <c r="BE217" s="230">
        <f>IF(N217="základní",J217,0)</f>
        <v>0</v>
      </c>
      <c r="BF217" s="230">
        <f>IF(N217="snížená",J217,0)</f>
        <v>0</v>
      </c>
      <c r="BG217" s="230">
        <f>IF(N217="zákl. přenesená",J217,0)</f>
        <v>0</v>
      </c>
      <c r="BH217" s="230">
        <f>IF(N217="sníž. přenesená",J217,0)</f>
        <v>0</v>
      </c>
      <c r="BI217" s="230">
        <f>IF(N217="nulová",J217,0)</f>
        <v>0</v>
      </c>
      <c r="BJ217" s="15" t="s">
        <v>81</v>
      </c>
      <c r="BK217" s="230">
        <f>ROUND(I217*H217,2)</f>
        <v>0</v>
      </c>
      <c r="BL217" s="15" t="s">
        <v>124</v>
      </c>
      <c r="BM217" s="229" t="s">
        <v>254</v>
      </c>
    </row>
    <row r="218" spans="1:47" s="2" customFormat="1" ht="12">
      <c r="A218" s="36"/>
      <c r="B218" s="37"/>
      <c r="C218" s="38"/>
      <c r="D218" s="231" t="s">
        <v>126</v>
      </c>
      <c r="E218" s="38"/>
      <c r="F218" s="232" t="s">
        <v>253</v>
      </c>
      <c r="G218" s="38"/>
      <c r="H218" s="38"/>
      <c r="I218" s="233"/>
      <c r="J218" s="38"/>
      <c r="K218" s="38"/>
      <c r="L218" s="42"/>
      <c r="M218" s="234"/>
      <c r="N218" s="235"/>
      <c r="O218" s="89"/>
      <c r="P218" s="89"/>
      <c r="Q218" s="89"/>
      <c r="R218" s="89"/>
      <c r="S218" s="89"/>
      <c r="T218" s="90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T218" s="15" t="s">
        <v>126</v>
      </c>
      <c r="AU218" s="15" t="s">
        <v>83</v>
      </c>
    </row>
    <row r="219" spans="1:47" s="2" customFormat="1" ht="12">
      <c r="A219" s="36"/>
      <c r="B219" s="37"/>
      <c r="C219" s="38"/>
      <c r="D219" s="231" t="s">
        <v>127</v>
      </c>
      <c r="E219" s="38"/>
      <c r="F219" s="236" t="s">
        <v>255</v>
      </c>
      <c r="G219" s="38"/>
      <c r="H219" s="38"/>
      <c r="I219" s="233"/>
      <c r="J219" s="38"/>
      <c r="K219" s="38"/>
      <c r="L219" s="42"/>
      <c r="M219" s="234"/>
      <c r="N219" s="235"/>
      <c r="O219" s="89"/>
      <c r="P219" s="89"/>
      <c r="Q219" s="89"/>
      <c r="R219" s="89"/>
      <c r="S219" s="89"/>
      <c r="T219" s="90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T219" s="15" t="s">
        <v>127</v>
      </c>
      <c r="AU219" s="15" t="s">
        <v>83</v>
      </c>
    </row>
    <row r="220" spans="1:51" s="13" customFormat="1" ht="12">
      <c r="A220" s="13"/>
      <c r="B220" s="237"/>
      <c r="C220" s="238"/>
      <c r="D220" s="231" t="s">
        <v>129</v>
      </c>
      <c r="E220" s="239" t="s">
        <v>1</v>
      </c>
      <c r="F220" s="240" t="s">
        <v>256</v>
      </c>
      <c r="G220" s="238"/>
      <c r="H220" s="241">
        <v>14531.4</v>
      </c>
      <c r="I220" s="242"/>
      <c r="J220" s="238"/>
      <c r="K220" s="238"/>
      <c r="L220" s="243"/>
      <c r="M220" s="244"/>
      <c r="N220" s="245"/>
      <c r="O220" s="245"/>
      <c r="P220" s="245"/>
      <c r="Q220" s="245"/>
      <c r="R220" s="245"/>
      <c r="S220" s="245"/>
      <c r="T220" s="246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7" t="s">
        <v>129</v>
      </c>
      <c r="AU220" s="247" t="s">
        <v>83</v>
      </c>
      <c r="AV220" s="13" t="s">
        <v>83</v>
      </c>
      <c r="AW220" s="13" t="s">
        <v>30</v>
      </c>
      <c r="AX220" s="13" t="s">
        <v>81</v>
      </c>
      <c r="AY220" s="247" t="s">
        <v>118</v>
      </c>
    </row>
    <row r="221" spans="1:65" s="2" customFormat="1" ht="21.75" customHeight="1">
      <c r="A221" s="36"/>
      <c r="B221" s="37"/>
      <c r="C221" s="217" t="s">
        <v>7</v>
      </c>
      <c r="D221" s="217" t="s">
        <v>120</v>
      </c>
      <c r="E221" s="218" t="s">
        <v>257</v>
      </c>
      <c r="F221" s="219" t="s">
        <v>258</v>
      </c>
      <c r="G221" s="220" t="s">
        <v>123</v>
      </c>
      <c r="H221" s="221">
        <v>11625.12</v>
      </c>
      <c r="I221" s="222"/>
      <c r="J221" s="223">
        <f>ROUND(I221*H221,2)</f>
        <v>0</v>
      </c>
      <c r="K221" s="224"/>
      <c r="L221" s="42"/>
      <c r="M221" s="225" t="s">
        <v>1</v>
      </c>
      <c r="N221" s="226" t="s">
        <v>38</v>
      </c>
      <c r="O221" s="89"/>
      <c r="P221" s="227">
        <f>O221*H221</f>
        <v>0</v>
      </c>
      <c r="Q221" s="227">
        <v>0</v>
      </c>
      <c r="R221" s="227">
        <f>Q221*H221</f>
        <v>0</v>
      </c>
      <c r="S221" s="227">
        <v>0</v>
      </c>
      <c r="T221" s="228">
        <f>S221*H221</f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229" t="s">
        <v>124</v>
      </c>
      <c r="AT221" s="229" t="s">
        <v>120</v>
      </c>
      <c r="AU221" s="229" t="s">
        <v>83</v>
      </c>
      <c r="AY221" s="15" t="s">
        <v>118</v>
      </c>
      <c r="BE221" s="230">
        <f>IF(N221="základní",J221,0)</f>
        <v>0</v>
      </c>
      <c r="BF221" s="230">
        <f>IF(N221="snížená",J221,0)</f>
        <v>0</v>
      </c>
      <c r="BG221" s="230">
        <f>IF(N221="zákl. přenesená",J221,0)</f>
        <v>0</v>
      </c>
      <c r="BH221" s="230">
        <f>IF(N221="sníž. přenesená",J221,0)</f>
        <v>0</v>
      </c>
      <c r="BI221" s="230">
        <f>IF(N221="nulová",J221,0)</f>
        <v>0</v>
      </c>
      <c r="BJ221" s="15" t="s">
        <v>81</v>
      </c>
      <c r="BK221" s="230">
        <f>ROUND(I221*H221,2)</f>
        <v>0</v>
      </c>
      <c r="BL221" s="15" t="s">
        <v>124</v>
      </c>
      <c r="BM221" s="229" t="s">
        <v>259</v>
      </c>
    </row>
    <row r="222" spans="1:47" s="2" customFormat="1" ht="12">
      <c r="A222" s="36"/>
      <c r="B222" s="37"/>
      <c r="C222" s="38"/>
      <c r="D222" s="231" t="s">
        <v>126</v>
      </c>
      <c r="E222" s="38"/>
      <c r="F222" s="232" t="s">
        <v>258</v>
      </c>
      <c r="G222" s="38"/>
      <c r="H222" s="38"/>
      <c r="I222" s="233"/>
      <c r="J222" s="38"/>
      <c r="K222" s="38"/>
      <c r="L222" s="42"/>
      <c r="M222" s="234"/>
      <c r="N222" s="235"/>
      <c r="O222" s="89"/>
      <c r="P222" s="89"/>
      <c r="Q222" s="89"/>
      <c r="R222" s="89"/>
      <c r="S222" s="89"/>
      <c r="T222" s="90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T222" s="15" t="s">
        <v>126</v>
      </c>
      <c r="AU222" s="15" t="s">
        <v>83</v>
      </c>
    </row>
    <row r="223" spans="1:47" s="2" customFormat="1" ht="12">
      <c r="A223" s="36"/>
      <c r="B223" s="37"/>
      <c r="C223" s="38"/>
      <c r="D223" s="231" t="s">
        <v>127</v>
      </c>
      <c r="E223" s="38"/>
      <c r="F223" s="236" t="s">
        <v>255</v>
      </c>
      <c r="G223" s="38"/>
      <c r="H223" s="38"/>
      <c r="I223" s="233"/>
      <c r="J223" s="38"/>
      <c r="K223" s="38"/>
      <c r="L223" s="42"/>
      <c r="M223" s="234"/>
      <c r="N223" s="235"/>
      <c r="O223" s="89"/>
      <c r="P223" s="89"/>
      <c r="Q223" s="89"/>
      <c r="R223" s="89"/>
      <c r="S223" s="89"/>
      <c r="T223" s="90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T223" s="15" t="s">
        <v>127</v>
      </c>
      <c r="AU223" s="15" t="s">
        <v>83</v>
      </c>
    </row>
    <row r="224" spans="1:51" s="13" customFormat="1" ht="12">
      <c r="A224" s="13"/>
      <c r="B224" s="237"/>
      <c r="C224" s="238"/>
      <c r="D224" s="231" t="s">
        <v>129</v>
      </c>
      <c r="E224" s="239" t="s">
        <v>1</v>
      </c>
      <c r="F224" s="240" t="s">
        <v>260</v>
      </c>
      <c r="G224" s="238"/>
      <c r="H224" s="241">
        <v>11625.12</v>
      </c>
      <c r="I224" s="242"/>
      <c r="J224" s="238"/>
      <c r="K224" s="238"/>
      <c r="L224" s="243"/>
      <c r="M224" s="244"/>
      <c r="N224" s="245"/>
      <c r="O224" s="245"/>
      <c r="P224" s="245"/>
      <c r="Q224" s="245"/>
      <c r="R224" s="245"/>
      <c r="S224" s="245"/>
      <c r="T224" s="246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7" t="s">
        <v>129</v>
      </c>
      <c r="AU224" s="247" t="s">
        <v>83</v>
      </c>
      <c r="AV224" s="13" t="s">
        <v>83</v>
      </c>
      <c r="AW224" s="13" t="s">
        <v>30</v>
      </c>
      <c r="AX224" s="13" t="s">
        <v>73</v>
      </c>
      <c r="AY224" s="247" t="s">
        <v>118</v>
      </c>
    </row>
    <row r="225" spans="1:65" s="2" customFormat="1" ht="21.75" customHeight="1">
      <c r="A225" s="36"/>
      <c r="B225" s="37"/>
      <c r="C225" s="217" t="s">
        <v>261</v>
      </c>
      <c r="D225" s="217" t="s">
        <v>120</v>
      </c>
      <c r="E225" s="218" t="s">
        <v>262</v>
      </c>
      <c r="F225" s="219" t="s">
        <v>263</v>
      </c>
      <c r="G225" s="220" t="s">
        <v>123</v>
      </c>
      <c r="H225" s="221">
        <v>11178</v>
      </c>
      <c r="I225" s="222"/>
      <c r="J225" s="223">
        <f>ROUND(I225*H225,2)</f>
        <v>0</v>
      </c>
      <c r="K225" s="224"/>
      <c r="L225" s="42"/>
      <c r="M225" s="225" t="s">
        <v>1</v>
      </c>
      <c r="N225" s="226" t="s">
        <v>38</v>
      </c>
      <c r="O225" s="89"/>
      <c r="P225" s="227">
        <f>O225*H225</f>
        <v>0</v>
      </c>
      <c r="Q225" s="227">
        <v>0</v>
      </c>
      <c r="R225" s="227">
        <f>Q225*H225</f>
        <v>0</v>
      </c>
      <c r="S225" s="227">
        <v>0</v>
      </c>
      <c r="T225" s="228">
        <f>S225*H225</f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229" t="s">
        <v>124</v>
      </c>
      <c r="AT225" s="229" t="s">
        <v>120</v>
      </c>
      <c r="AU225" s="229" t="s">
        <v>83</v>
      </c>
      <c r="AY225" s="15" t="s">
        <v>118</v>
      </c>
      <c r="BE225" s="230">
        <f>IF(N225="základní",J225,0)</f>
        <v>0</v>
      </c>
      <c r="BF225" s="230">
        <f>IF(N225="snížená",J225,0)</f>
        <v>0</v>
      </c>
      <c r="BG225" s="230">
        <f>IF(N225="zákl. přenesená",J225,0)</f>
        <v>0</v>
      </c>
      <c r="BH225" s="230">
        <f>IF(N225="sníž. přenesená",J225,0)</f>
        <v>0</v>
      </c>
      <c r="BI225" s="230">
        <f>IF(N225="nulová",J225,0)</f>
        <v>0</v>
      </c>
      <c r="BJ225" s="15" t="s">
        <v>81</v>
      </c>
      <c r="BK225" s="230">
        <f>ROUND(I225*H225,2)</f>
        <v>0</v>
      </c>
      <c r="BL225" s="15" t="s">
        <v>124</v>
      </c>
      <c r="BM225" s="229" t="s">
        <v>264</v>
      </c>
    </row>
    <row r="226" spans="1:47" s="2" customFormat="1" ht="12">
      <c r="A226" s="36"/>
      <c r="B226" s="37"/>
      <c r="C226" s="38"/>
      <c r="D226" s="231" t="s">
        <v>126</v>
      </c>
      <c r="E226" s="38"/>
      <c r="F226" s="232" t="s">
        <v>263</v>
      </c>
      <c r="G226" s="38"/>
      <c r="H226" s="38"/>
      <c r="I226" s="233"/>
      <c r="J226" s="38"/>
      <c r="K226" s="38"/>
      <c r="L226" s="42"/>
      <c r="M226" s="234"/>
      <c r="N226" s="235"/>
      <c r="O226" s="89"/>
      <c r="P226" s="89"/>
      <c r="Q226" s="89"/>
      <c r="R226" s="89"/>
      <c r="S226" s="89"/>
      <c r="T226" s="90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T226" s="15" t="s">
        <v>126</v>
      </c>
      <c r="AU226" s="15" t="s">
        <v>83</v>
      </c>
    </row>
    <row r="227" spans="1:47" s="2" customFormat="1" ht="12">
      <c r="A227" s="36"/>
      <c r="B227" s="37"/>
      <c r="C227" s="38"/>
      <c r="D227" s="231" t="s">
        <v>127</v>
      </c>
      <c r="E227" s="38"/>
      <c r="F227" s="236" t="s">
        <v>265</v>
      </c>
      <c r="G227" s="38"/>
      <c r="H227" s="38"/>
      <c r="I227" s="233"/>
      <c r="J227" s="38"/>
      <c r="K227" s="38"/>
      <c r="L227" s="42"/>
      <c r="M227" s="234"/>
      <c r="N227" s="235"/>
      <c r="O227" s="89"/>
      <c r="P227" s="89"/>
      <c r="Q227" s="89"/>
      <c r="R227" s="89"/>
      <c r="S227" s="89"/>
      <c r="T227" s="90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T227" s="15" t="s">
        <v>127</v>
      </c>
      <c r="AU227" s="15" t="s">
        <v>83</v>
      </c>
    </row>
    <row r="228" spans="1:51" s="13" customFormat="1" ht="12">
      <c r="A228" s="13"/>
      <c r="B228" s="237"/>
      <c r="C228" s="238"/>
      <c r="D228" s="231" t="s">
        <v>129</v>
      </c>
      <c r="E228" s="239" t="s">
        <v>1</v>
      </c>
      <c r="F228" s="240" t="s">
        <v>266</v>
      </c>
      <c r="G228" s="238"/>
      <c r="H228" s="241">
        <v>11178</v>
      </c>
      <c r="I228" s="242"/>
      <c r="J228" s="238"/>
      <c r="K228" s="238"/>
      <c r="L228" s="243"/>
      <c r="M228" s="244"/>
      <c r="N228" s="245"/>
      <c r="O228" s="245"/>
      <c r="P228" s="245"/>
      <c r="Q228" s="245"/>
      <c r="R228" s="245"/>
      <c r="S228" s="245"/>
      <c r="T228" s="246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7" t="s">
        <v>129</v>
      </c>
      <c r="AU228" s="247" t="s">
        <v>83</v>
      </c>
      <c r="AV228" s="13" t="s">
        <v>83</v>
      </c>
      <c r="AW228" s="13" t="s">
        <v>30</v>
      </c>
      <c r="AX228" s="13" t="s">
        <v>81</v>
      </c>
      <c r="AY228" s="247" t="s">
        <v>118</v>
      </c>
    </row>
    <row r="229" spans="1:65" s="2" customFormat="1" ht="21.75" customHeight="1">
      <c r="A229" s="36"/>
      <c r="B229" s="37"/>
      <c r="C229" s="217" t="s">
        <v>267</v>
      </c>
      <c r="D229" s="217" t="s">
        <v>120</v>
      </c>
      <c r="E229" s="218" t="s">
        <v>268</v>
      </c>
      <c r="F229" s="219" t="s">
        <v>269</v>
      </c>
      <c r="G229" s="220" t="s">
        <v>123</v>
      </c>
      <c r="H229" s="221">
        <v>12295.8</v>
      </c>
      <c r="I229" s="222"/>
      <c r="J229" s="223">
        <f>ROUND(I229*H229,2)</f>
        <v>0</v>
      </c>
      <c r="K229" s="224"/>
      <c r="L229" s="42"/>
      <c r="M229" s="225" t="s">
        <v>1</v>
      </c>
      <c r="N229" s="226" t="s">
        <v>38</v>
      </c>
      <c r="O229" s="89"/>
      <c r="P229" s="227">
        <f>O229*H229</f>
        <v>0</v>
      </c>
      <c r="Q229" s="227">
        <v>0</v>
      </c>
      <c r="R229" s="227">
        <f>Q229*H229</f>
        <v>0</v>
      </c>
      <c r="S229" s="227">
        <v>0</v>
      </c>
      <c r="T229" s="228">
        <f>S229*H229</f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229" t="s">
        <v>124</v>
      </c>
      <c r="AT229" s="229" t="s">
        <v>120</v>
      </c>
      <c r="AU229" s="229" t="s">
        <v>83</v>
      </c>
      <c r="AY229" s="15" t="s">
        <v>118</v>
      </c>
      <c r="BE229" s="230">
        <f>IF(N229="základní",J229,0)</f>
        <v>0</v>
      </c>
      <c r="BF229" s="230">
        <f>IF(N229="snížená",J229,0)</f>
        <v>0</v>
      </c>
      <c r="BG229" s="230">
        <f>IF(N229="zákl. přenesená",J229,0)</f>
        <v>0</v>
      </c>
      <c r="BH229" s="230">
        <f>IF(N229="sníž. přenesená",J229,0)</f>
        <v>0</v>
      </c>
      <c r="BI229" s="230">
        <f>IF(N229="nulová",J229,0)</f>
        <v>0</v>
      </c>
      <c r="BJ229" s="15" t="s">
        <v>81</v>
      </c>
      <c r="BK229" s="230">
        <f>ROUND(I229*H229,2)</f>
        <v>0</v>
      </c>
      <c r="BL229" s="15" t="s">
        <v>124</v>
      </c>
      <c r="BM229" s="229" t="s">
        <v>270</v>
      </c>
    </row>
    <row r="230" spans="1:47" s="2" customFormat="1" ht="12">
      <c r="A230" s="36"/>
      <c r="B230" s="37"/>
      <c r="C230" s="38"/>
      <c r="D230" s="231" t="s">
        <v>126</v>
      </c>
      <c r="E230" s="38"/>
      <c r="F230" s="232" t="s">
        <v>269</v>
      </c>
      <c r="G230" s="38"/>
      <c r="H230" s="38"/>
      <c r="I230" s="233"/>
      <c r="J230" s="38"/>
      <c r="K230" s="38"/>
      <c r="L230" s="42"/>
      <c r="M230" s="234"/>
      <c r="N230" s="235"/>
      <c r="O230" s="89"/>
      <c r="P230" s="89"/>
      <c r="Q230" s="89"/>
      <c r="R230" s="89"/>
      <c r="S230" s="89"/>
      <c r="T230" s="90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T230" s="15" t="s">
        <v>126</v>
      </c>
      <c r="AU230" s="15" t="s">
        <v>83</v>
      </c>
    </row>
    <row r="231" spans="1:47" s="2" customFormat="1" ht="12">
      <c r="A231" s="36"/>
      <c r="B231" s="37"/>
      <c r="C231" s="38"/>
      <c r="D231" s="231" t="s">
        <v>127</v>
      </c>
      <c r="E231" s="38"/>
      <c r="F231" s="236" t="s">
        <v>265</v>
      </c>
      <c r="G231" s="38"/>
      <c r="H231" s="38"/>
      <c r="I231" s="233"/>
      <c r="J231" s="38"/>
      <c r="K231" s="38"/>
      <c r="L231" s="42"/>
      <c r="M231" s="234"/>
      <c r="N231" s="235"/>
      <c r="O231" s="89"/>
      <c r="P231" s="89"/>
      <c r="Q231" s="89"/>
      <c r="R231" s="89"/>
      <c r="S231" s="89"/>
      <c r="T231" s="90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T231" s="15" t="s">
        <v>127</v>
      </c>
      <c r="AU231" s="15" t="s">
        <v>83</v>
      </c>
    </row>
    <row r="232" spans="1:51" s="13" customFormat="1" ht="12">
      <c r="A232" s="13"/>
      <c r="B232" s="237"/>
      <c r="C232" s="238"/>
      <c r="D232" s="231" t="s">
        <v>129</v>
      </c>
      <c r="E232" s="239" t="s">
        <v>1</v>
      </c>
      <c r="F232" s="240" t="s">
        <v>271</v>
      </c>
      <c r="G232" s="238"/>
      <c r="H232" s="241">
        <v>12295.8</v>
      </c>
      <c r="I232" s="242"/>
      <c r="J232" s="238"/>
      <c r="K232" s="238"/>
      <c r="L232" s="243"/>
      <c r="M232" s="244"/>
      <c r="N232" s="245"/>
      <c r="O232" s="245"/>
      <c r="P232" s="245"/>
      <c r="Q232" s="245"/>
      <c r="R232" s="245"/>
      <c r="S232" s="245"/>
      <c r="T232" s="246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7" t="s">
        <v>129</v>
      </c>
      <c r="AU232" s="247" t="s">
        <v>83</v>
      </c>
      <c r="AV232" s="13" t="s">
        <v>83</v>
      </c>
      <c r="AW232" s="13" t="s">
        <v>30</v>
      </c>
      <c r="AX232" s="13" t="s">
        <v>81</v>
      </c>
      <c r="AY232" s="247" t="s">
        <v>118</v>
      </c>
    </row>
    <row r="233" spans="1:65" s="2" customFormat="1" ht="16.5" customHeight="1">
      <c r="A233" s="36"/>
      <c r="B233" s="37"/>
      <c r="C233" s="217" t="s">
        <v>272</v>
      </c>
      <c r="D233" s="217" t="s">
        <v>120</v>
      </c>
      <c r="E233" s="218" t="s">
        <v>273</v>
      </c>
      <c r="F233" s="219" t="s">
        <v>274</v>
      </c>
      <c r="G233" s="220" t="s">
        <v>149</v>
      </c>
      <c r="H233" s="221">
        <v>33.5</v>
      </c>
      <c r="I233" s="222"/>
      <c r="J233" s="223">
        <f>ROUND(I233*H233,2)</f>
        <v>0</v>
      </c>
      <c r="K233" s="224"/>
      <c r="L233" s="42"/>
      <c r="M233" s="225" t="s">
        <v>1</v>
      </c>
      <c r="N233" s="226" t="s">
        <v>38</v>
      </c>
      <c r="O233" s="89"/>
      <c r="P233" s="227">
        <f>O233*H233</f>
        <v>0</v>
      </c>
      <c r="Q233" s="227">
        <v>0</v>
      </c>
      <c r="R233" s="227">
        <f>Q233*H233</f>
        <v>0</v>
      </c>
      <c r="S233" s="227">
        <v>0</v>
      </c>
      <c r="T233" s="228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229" t="s">
        <v>124</v>
      </c>
      <c r="AT233" s="229" t="s">
        <v>120</v>
      </c>
      <c r="AU233" s="229" t="s">
        <v>83</v>
      </c>
      <c r="AY233" s="15" t="s">
        <v>118</v>
      </c>
      <c r="BE233" s="230">
        <f>IF(N233="základní",J233,0)</f>
        <v>0</v>
      </c>
      <c r="BF233" s="230">
        <f>IF(N233="snížená",J233,0)</f>
        <v>0</v>
      </c>
      <c r="BG233" s="230">
        <f>IF(N233="zákl. přenesená",J233,0)</f>
        <v>0</v>
      </c>
      <c r="BH233" s="230">
        <f>IF(N233="sníž. přenesená",J233,0)</f>
        <v>0</v>
      </c>
      <c r="BI233" s="230">
        <f>IF(N233="nulová",J233,0)</f>
        <v>0</v>
      </c>
      <c r="BJ233" s="15" t="s">
        <v>81</v>
      </c>
      <c r="BK233" s="230">
        <f>ROUND(I233*H233,2)</f>
        <v>0</v>
      </c>
      <c r="BL233" s="15" t="s">
        <v>124</v>
      </c>
      <c r="BM233" s="229" t="s">
        <v>275</v>
      </c>
    </row>
    <row r="234" spans="1:47" s="2" customFormat="1" ht="12">
      <c r="A234" s="36"/>
      <c r="B234" s="37"/>
      <c r="C234" s="38"/>
      <c r="D234" s="231" t="s">
        <v>126</v>
      </c>
      <c r="E234" s="38"/>
      <c r="F234" s="232" t="s">
        <v>274</v>
      </c>
      <c r="G234" s="38"/>
      <c r="H234" s="38"/>
      <c r="I234" s="233"/>
      <c r="J234" s="38"/>
      <c r="K234" s="38"/>
      <c r="L234" s="42"/>
      <c r="M234" s="234"/>
      <c r="N234" s="235"/>
      <c r="O234" s="89"/>
      <c r="P234" s="89"/>
      <c r="Q234" s="89"/>
      <c r="R234" s="89"/>
      <c r="S234" s="89"/>
      <c r="T234" s="90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T234" s="15" t="s">
        <v>126</v>
      </c>
      <c r="AU234" s="15" t="s">
        <v>83</v>
      </c>
    </row>
    <row r="235" spans="1:47" s="2" customFormat="1" ht="12">
      <c r="A235" s="36"/>
      <c r="B235" s="37"/>
      <c r="C235" s="38"/>
      <c r="D235" s="231" t="s">
        <v>127</v>
      </c>
      <c r="E235" s="38"/>
      <c r="F235" s="236" t="s">
        <v>276</v>
      </c>
      <c r="G235" s="38"/>
      <c r="H235" s="38"/>
      <c r="I235" s="233"/>
      <c r="J235" s="38"/>
      <c r="K235" s="38"/>
      <c r="L235" s="42"/>
      <c r="M235" s="234"/>
      <c r="N235" s="235"/>
      <c r="O235" s="89"/>
      <c r="P235" s="89"/>
      <c r="Q235" s="89"/>
      <c r="R235" s="89"/>
      <c r="S235" s="89"/>
      <c r="T235" s="90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T235" s="15" t="s">
        <v>127</v>
      </c>
      <c r="AU235" s="15" t="s">
        <v>83</v>
      </c>
    </row>
    <row r="236" spans="1:51" s="13" customFormat="1" ht="12">
      <c r="A236" s="13"/>
      <c r="B236" s="237"/>
      <c r="C236" s="238"/>
      <c r="D236" s="231" t="s">
        <v>129</v>
      </c>
      <c r="E236" s="239" t="s">
        <v>1</v>
      </c>
      <c r="F236" s="240" t="s">
        <v>152</v>
      </c>
      <c r="G236" s="238"/>
      <c r="H236" s="241">
        <v>33.5</v>
      </c>
      <c r="I236" s="242"/>
      <c r="J236" s="238"/>
      <c r="K236" s="238"/>
      <c r="L236" s="243"/>
      <c r="M236" s="244"/>
      <c r="N236" s="245"/>
      <c r="O236" s="245"/>
      <c r="P236" s="245"/>
      <c r="Q236" s="245"/>
      <c r="R236" s="245"/>
      <c r="S236" s="245"/>
      <c r="T236" s="246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7" t="s">
        <v>129</v>
      </c>
      <c r="AU236" s="247" t="s">
        <v>83</v>
      </c>
      <c r="AV236" s="13" t="s">
        <v>83</v>
      </c>
      <c r="AW236" s="13" t="s">
        <v>30</v>
      </c>
      <c r="AX236" s="13" t="s">
        <v>73</v>
      </c>
      <c r="AY236" s="247" t="s">
        <v>118</v>
      </c>
    </row>
    <row r="237" spans="1:63" s="12" customFormat="1" ht="22.8" customHeight="1">
      <c r="A237" s="12"/>
      <c r="B237" s="201"/>
      <c r="C237" s="202"/>
      <c r="D237" s="203" t="s">
        <v>72</v>
      </c>
      <c r="E237" s="215" t="s">
        <v>185</v>
      </c>
      <c r="F237" s="215" t="s">
        <v>277</v>
      </c>
      <c r="G237" s="202"/>
      <c r="H237" s="202"/>
      <c r="I237" s="205"/>
      <c r="J237" s="216">
        <f>BK237</f>
        <v>0</v>
      </c>
      <c r="K237" s="202"/>
      <c r="L237" s="207"/>
      <c r="M237" s="208"/>
      <c r="N237" s="209"/>
      <c r="O237" s="209"/>
      <c r="P237" s="210">
        <f>SUM(P238:P284)</f>
        <v>0</v>
      </c>
      <c r="Q237" s="209"/>
      <c r="R237" s="210">
        <f>SUM(R238:R284)</f>
        <v>0</v>
      </c>
      <c r="S237" s="209"/>
      <c r="T237" s="211">
        <f>SUM(T238:T284)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12" t="s">
        <v>81</v>
      </c>
      <c r="AT237" s="213" t="s">
        <v>72</v>
      </c>
      <c r="AU237" s="213" t="s">
        <v>81</v>
      </c>
      <c r="AY237" s="212" t="s">
        <v>118</v>
      </c>
      <c r="BK237" s="214">
        <f>SUM(BK238:BK284)</f>
        <v>0</v>
      </c>
    </row>
    <row r="238" spans="1:65" s="2" customFormat="1" ht="21.75" customHeight="1">
      <c r="A238" s="36"/>
      <c r="B238" s="37"/>
      <c r="C238" s="217" t="s">
        <v>278</v>
      </c>
      <c r="D238" s="217" t="s">
        <v>120</v>
      </c>
      <c r="E238" s="218" t="s">
        <v>279</v>
      </c>
      <c r="F238" s="219" t="s">
        <v>280</v>
      </c>
      <c r="G238" s="220" t="s">
        <v>281</v>
      </c>
      <c r="H238" s="221">
        <v>231</v>
      </c>
      <c r="I238" s="222"/>
      <c r="J238" s="223">
        <f>ROUND(I238*H238,2)</f>
        <v>0</v>
      </c>
      <c r="K238" s="224"/>
      <c r="L238" s="42"/>
      <c r="M238" s="225" t="s">
        <v>1</v>
      </c>
      <c r="N238" s="226" t="s">
        <v>38</v>
      </c>
      <c r="O238" s="89"/>
      <c r="P238" s="227">
        <f>O238*H238</f>
        <v>0</v>
      </c>
      <c r="Q238" s="227">
        <v>0</v>
      </c>
      <c r="R238" s="227">
        <f>Q238*H238</f>
        <v>0</v>
      </c>
      <c r="S238" s="227">
        <v>0</v>
      </c>
      <c r="T238" s="228">
        <f>S238*H238</f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229" t="s">
        <v>124</v>
      </c>
      <c r="AT238" s="229" t="s">
        <v>120</v>
      </c>
      <c r="AU238" s="229" t="s">
        <v>83</v>
      </c>
      <c r="AY238" s="15" t="s">
        <v>118</v>
      </c>
      <c r="BE238" s="230">
        <f>IF(N238="základní",J238,0)</f>
        <v>0</v>
      </c>
      <c r="BF238" s="230">
        <f>IF(N238="snížená",J238,0)</f>
        <v>0</v>
      </c>
      <c r="BG238" s="230">
        <f>IF(N238="zákl. přenesená",J238,0)</f>
        <v>0</v>
      </c>
      <c r="BH238" s="230">
        <f>IF(N238="sníž. přenesená",J238,0)</f>
        <v>0</v>
      </c>
      <c r="BI238" s="230">
        <f>IF(N238="nulová",J238,0)</f>
        <v>0</v>
      </c>
      <c r="BJ238" s="15" t="s">
        <v>81</v>
      </c>
      <c r="BK238" s="230">
        <f>ROUND(I238*H238,2)</f>
        <v>0</v>
      </c>
      <c r="BL238" s="15" t="s">
        <v>124</v>
      </c>
      <c r="BM238" s="229" t="s">
        <v>282</v>
      </c>
    </row>
    <row r="239" spans="1:47" s="2" customFormat="1" ht="12">
      <c r="A239" s="36"/>
      <c r="B239" s="37"/>
      <c r="C239" s="38"/>
      <c r="D239" s="231" t="s">
        <v>126</v>
      </c>
      <c r="E239" s="38"/>
      <c r="F239" s="232" t="s">
        <v>280</v>
      </c>
      <c r="G239" s="38"/>
      <c r="H239" s="38"/>
      <c r="I239" s="233"/>
      <c r="J239" s="38"/>
      <c r="K239" s="38"/>
      <c r="L239" s="42"/>
      <c r="M239" s="234"/>
      <c r="N239" s="235"/>
      <c r="O239" s="89"/>
      <c r="P239" s="89"/>
      <c r="Q239" s="89"/>
      <c r="R239" s="89"/>
      <c r="S239" s="89"/>
      <c r="T239" s="90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T239" s="15" t="s">
        <v>126</v>
      </c>
      <c r="AU239" s="15" t="s">
        <v>83</v>
      </c>
    </row>
    <row r="240" spans="1:47" s="2" customFormat="1" ht="12">
      <c r="A240" s="36"/>
      <c r="B240" s="37"/>
      <c r="C240" s="38"/>
      <c r="D240" s="231" t="s">
        <v>127</v>
      </c>
      <c r="E240" s="38"/>
      <c r="F240" s="236" t="s">
        <v>283</v>
      </c>
      <c r="G240" s="38"/>
      <c r="H240" s="38"/>
      <c r="I240" s="233"/>
      <c r="J240" s="38"/>
      <c r="K240" s="38"/>
      <c r="L240" s="42"/>
      <c r="M240" s="234"/>
      <c r="N240" s="235"/>
      <c r="O240" s="89"/>
      <c r="P240" s="89"/>
      <c r="Q240" s="89"/>
      <c r="R240" s="89"/>
      <c r="S240" s="89"/>
      <c r="T240" s="90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T240" s="15" t="s">
        <v>127</v>
      </c>
      <c r="AU240" s="15" t="s">
        <v>83</v>
      </c>
    </row>
    <row r="241" spans="1:51" s="13" customFormat="1" ht="12">
      <c r="A241" s="13"/>
      <c r="B241" s="237"/>
      <c r="C241" s="238"/>
      <c r="D241" s="231" t="s">
        <v>129</v>
      </c>
      <c r="E241" s="239" t="s">
        <v>1</v>
      </c>
      <c r="F241" s="240" t="s">
        <v>284</v>
      </c>
      <c r="G241" s="238"/>
      <c r="H241" s="241">
        <v>197</v>
      </c>
      <c r="I241" s="242"/>
      <c r="J241" s="238"/>
      <c r="K241" s="238"/>
      <c r="L241" s="243"/>
      <c r="M241" s="244"/>
      <c r="N241" s="245"/>
      <c r="O241" s="245"/>
      <c r="P241" s="245"/>
      <c r="Q241" s="245"/>
      <c r="R241" s="245"/>
      <c r="S241" s="245"/>
      <c r="T241" s="246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7" t="s">
        <v>129</v>
      </c>
      <c r="AU241" s="247" t="s">
        <v>83</v>
      </c>
      <c r="AV241" s="13" t="s">
        <v>83</v>
      </c>
      <c r="AW241" s="13" t="s">
        <v>30</v>
      </c>
      <c r="AX241" s="13" t="s">
        <v>73</v>
      </c>
      <c r="AY241" s="247" t="s">
        <v>118</v>
      </c>
    </row>
    <row r="242" spans="1:51" s="13" customFormat="1" ht="12">
      <c r="A242" s="13"/>
      <c r="B242" s="237"/>
      <c r="C242" s="238"/>
      <c r="D242" s="231" t="s">
        <v>129</v>
      </c>
      <c r="E242" s="239" t="s">
        <v>1</v>
      </c>
      <c r="F242" s="240" t="s">
        <v>285</v>
      </c>
      <c r="G242" s="238"/>
      <c r="H242" s="241">
        <v>34</v>
      </c>
      <c r="I242" s="242"/>
      <c r="J242" s="238"/>
      <c r="K242" s="238"/>
      <c r="L242" s="243"/>
      <c r="M242" s="244"/>
      <c r="N242" s="245"/>
      <c r="O242" s="245"/>
      <c r="P242" s="245"/>
      <c r="Q242" s="245"/>
      <c r="R242" s="245"/>
      <c r="S242" s="245"/>
      <c r="T242" s="246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7" t="s">
        <v>129</v>
      </c>
      <c r="AU242" s="247" t="s">
        <v>83</v>
      </c>
      <c r="AV242" s="13" t="s">
        <v>83</v>
      </c>
      <c r="AW242" s="13" t="s">
        <v>30</v>
      </c>
      <c r="AX242" s="13" t="s">
        <v>73</v>
      </c>
      <c r="AY242" s="247" t="s">
        <v>118</v>
      </c>
    </row>
    <row r="243" spans="1:65" s="2" customFormat="1" ht="21.75" customHeight="1">
      <c r="A243" s="36"/>
      <c r="B243" s="37"/>
      <c r="C243" s="217" t="s">
        <v>286</v>
      </c>
      <c r="D243" s="217" t="s">
        <v>120</v>
      </c>
      <c r="E243" s="218" t="s">
        <v>287</v>
      </c>
      <c r="F243" s="219" t="s">
        <v>288</v>
      </c>
      <c r="G243" s="220" t="s">
        <v>281</v>
      </c>
      <c r="H243" s="221">
        <v>13</v>
      </c>
      <c r="I243" s="222"/>
      <c r="J243" s="223">
        <f>ROUND(I243*H243,2)</f>
        <v>0</v>
      </c>
      <c r="K243" s="224"/>
      <c r="L243" s="42"/>
      <c r="M243" s="225" t="s">
        <v>1</v>
      </c>
      <c r="N243" s="226" t="s">
        <v>38</v>
      </c>
      <c r="O243" s="89"/>
      <c r="P243" s="227">
        <f>O243*H243</f>
        <v>0</v>
      </c>
      <c r="Q243" s="227">
        <v>0</v>
      </c>
      <c r="R243" s="227">
        <f>Q243*H243</f>
        <v>0</v>
      </c>
      <c r="S243" s="227">
        <v>0</v>
      </c>
      <c r="T243" s="228">
        <f>S243*H243</f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229" t="s">
        <v>124</v>
      </c>
      <c r="AT243" s="229" t="s">
        <v>120</v>
      </c>
      <c r="AU243" s="229" t="s">
        <v>83</v>
      </c>
      <c r="AY243" s="15" t="s">
        <v>118</v>
      </c>
      <c r="BE243" s="230">
        <f>IF(N243="základní",J243,0)</f>
        <v>0</v>
      </c>
      <c r="BF243" s="230">
        <f>IF(N243="snížená",J243,0)</f>
        <v>0</v>
      </c>
      <c r="BG243" s="230">
        <f>IF(N243="zákl. přenesená",J243,0)</f>
        <v>0</v>
      </c>
      <c r="BH243" s="230">
        <f>IF(N243="sníž. přenesená",J243,0)</f>
        <v>0</v>
      </c>
      <c r="BI243" s="230">
        <f>IF(N243="nulová",J243,0)</f>
        <v>0</v>
      </c>
      <c r="BJ243" s="15" t="s">
        <v>81</v>
      </c>
      <c r="BK243" s="230">
        <f>ROUND(I243*H243,2)</f>
        <v>0</v>
      </c>
      <c r="BL243" s="15" t="s">
        <v>124</v>
      </c>
      <c r="BM243" s="229" t="s">
        <v>289</v>
      </c>
    </row>
    <row r="244" spans="1:47" s="2" customFormat="1" ht="12">
      <c r="A244" s="36"/>
      <c r="B244" s="37"/>
      <c r="C244" s="38"/>
      <c r="D244" s="231" t="s">
        <v>126</v>
      </c>
      <c r="E244" s="38"/>
      <c r="F244" s="232" t="s">
        <v>288</v>
      </c>
      <c r="G244" s="38"/>
      <c r="H244" s="38"/>
      <c r="I244" s="233"/>
      <c r="J244" s="38"/>
      <c r="K244" s="38"/>
      <c r="L244" s="42"/>
      <c r="M244" s="234"/>
      <c r="N244" s="235"/>
      <c r="O244" s="89"/>
      <c r="P244" s="89"/>
      <c r="Q244" s="89"/>
      <c r="R244" s="89"/>
      <c r="S244" s="89"/>
      <c r="T244" s="90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T244" s="15" t="s">
        <v>126</v>
      </c>
      <c r="AU244" s="15" t="s">
        <v>83</v>
      </c>
    </row>
    <row r="245" spans="1:47" s="2" customFormat="1" ht="12">
      <c r="A245" s="36"/>
      <c r="B245" s="37"/>
      <c r="C245" s="38"/>
      <c r="D245" s="231" t="s">
        <v>127</v>
      </c>
      <c r="E245" s="38"/>
      <c r="F245" s="236" t="s">
        <v>290</v>
      </c>
      <c r="G245" s="38"/>
      <c r="H245" s="38"/>
      <c r="I245" s="233"/>
      <c r="J245" s="38"/>
      <c r="K245" s="38"/>
      <c r="L245" s="42"/>
      <c r="M245" s="234"/>
      <c r="N245" s="235"/>
      <c r="O245" s="89"/>
      <c r="P245" s="89"/>
      <c r="Q245" s="89"/>
      <c r="R245" s="89"/>
      <c r="S245" s="89"/>
      <c r="T245" s="90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T245" s="15" t="s">
        <v>127</v>
      </c>
      <c r="AU245" s="15" t="s">
        <v>83</v>
      </c>
    </row>
    <row r="246" spans="1:51" s="13" customFormat="1" ht="12">
      <c r="A246" s="13"/>
      <c r="B246" s="237"/>
      <c r="C246" s="238"/>
      <c r="D246" s="231" t="s">
        <v>129</v>
      </c>
      <c r="E246" s="239" t="s">
        <v>1</v>
      </c>
      <c r="F246" s="240" t="s">
        <v>291</v>
      </c>
      <c r="G246" s="238"/>
      <c r="H246" s="241">
        <v>2</v>
      </c>
      <c r="I246" s="242"/>
      <c r="J246" s="238"/>
      <c r="K246" s="238"/>
      <c r="L246" s="243"/>
      <c r="M246" s="244"/>
      <c r="N246" s="245"/>
      <c r="O246" s="245"/>
      <c r="P246" s="245"/>
      <c r="Q246" s="245"/>
      <c r="R246" s="245"/>
      <c r="S246" s="245"/>
      <c r="T246" s="246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7" t="s">
        <v>129</v>
      </c>
      <c r="AU246" s="247" t="s">
        <v>83</v>
      </c>
      <c r="AV246" s="13" t="s">
        <v>83</v>
      </c>
      <c r="AW246" s="13" t="s">
        <v>30</v>
      </c>
      <c r="AX246" s="13" t="s">
        <v>73</v>
      </c>
      <c r="AY246" s="247" t="s">
        <v>118</v>
      </c>
    </row>
    <row r="247" spans="1:51" s="13" customFormat="1" ht="12">
      <c r="A247" s="13"/>
      <c r="B247" s="237"/>
      <c r="C247" s="238"/>
      <c r="D247" s="231" t="s">
        <v>129</v>
      </c>
      <c r="E247" s="239" t="s">
        <v>1</v>
      </c>
      <c r="F247" s="240" t="s">
        <v>292</v>
      </c>
      <c r="G247" s="238"/>
      <c r="H247" s="241">
        <v>2</v>
      </c>
      <c r="I247" s="242"/>
      <c r="J247" s="238"/>
      <c r="K247" s="238"/>
      <c r="L247" s="243"/>
      <c r="M247" s="244"/>
      <c r="N247" s="245"/>
      <c r="O247" s="245"/>
      <c r="P247" s="245"/>
      <c r="Q247" s="245"/>
      <c r="R247" s="245"/>
      <c r="S247" s="245"/>
      <c r="T247" s="246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7" t="s">
        <v>129</v>
      </c>
      <c r="AU247" s="247" t="s">
        <v>83</v>
      </c>
      <c r="AV247" s="13" t="s">
        <v>83</v>
      </c>
      <c r="AW247" s="13" t="s">
        <v>30</v>
      </c>
      <c r="AX247" s="13" t="s">
        <v>73</v>
      </c>
      <c r="AY247" s="247" t="s">
        <v>118</v>
      </c>
    </row>
    <row r="248" spans="1:51" s="13" customFormat="1" ht="12">
      <c r="A248" s="13"/>
      <c r="B248" s="237"/>
      <c r="C248" s="238"/>
      <c r="D248" s="231" t="s">
        <v>129</v>
      </c>
      <c r="E248" s="239" t="s">
        <v>1</v>
      </c>
      <c r="F248" s="240" t="s">
        <v>293</v>
      </c>
      <c r="G248" s="238"/>
      <c r="H248" s="241">
        <v>2</v>
      </c>
      <c r="I248" s="242"/>
      <c r="J248" s="238"/>
      <c r="K248" s="238"/>
      <c r="L248" s="243"/>
      <c r="M248" s="244"/>
      <c r="N248" s="245"/>
      <c r="O248" s="245"/>
      <c r="P248" s="245"/>
      <c r="Q248" s="245"/>
      <c r="R248" s="245"/>
      <c r="S248" s="245"/>
      <c r="T248" s="246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7" t="s">
        <v>129</v>
      </c>
      <c r="AU248" s="247" t="s">
        <v>83</v>
      </c>
      <c r="AV248" s="13" t="s">
        <v>83</v>
      </c>
      <c r="AW248" s="13" t="s">
        <v>30</v>
      </c>
      <c r="AX248" s="13" t="s">
        <v>73</v>
      </c>
      <c r="AY248" s="247" t="s">
        <v>118</v>
      </c>
    </row>
    <row r="249" spans="1:51" s="13" customFormat="1" ht="12">
      <c r="A249" s="13"/>
      <c r="B249" s="237"/>
      <c r="C249" s="238"/>
      <c r="D249" s="231" t="s">
        <v>129</v>
      </c>
      <c r="E249" s="239" t="s">
        <v>1</v>
      </c>
      <c r="F249" s="240" t="s">
        <v>294</v>
      </c>
      <c r="G249" s="238"/>
      <c r="H249" s="241">
        <v>2</v>
      </c>
      <c r="I249" s="242"/>
      <c r="J249" s="238"/>
      <c r="K249" s="238"/>
      <c r="L249" s="243"/>
      <c r="M249" s="244"/>
      <c r="N249" s="245"/>
      <c r="O249" s="245"/>
      <c r="P249" s="245"/>
      <c r="Q249" s="245"/>
      <c r="R249" s="245"/>
      <c r="S249" s="245"/>
      <c r="T249" s="246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7" t="s">
        <v>129</v>
      </c>
      <c r="AU249" s="247" t="s">
        <v>83</v>
      </c>
      <c r="AV249" s="13" t="s">
        <v>83</v>
      </c>
      <c r="AW249" s="13" t="s">
        <v>30</v>
      </c>
      <c r="AX249" s="13" t="s">
        <v>73</v>
      </c>
      <c r="AY249" s="247" t="s">
        <v>118</v>
      </c>
    </row>
    <row r="250" spans="1:51" s="13" customFormat="1" ht="12">
      <c r="A250" s="13"/>
      <c r="B250" s="237"/>
      <c r="C250" s="238"/>
      <c r="D250" s="231" t="s">
        <v>129</v>
      </c>
      <c r="E250" s="239" t="s">
        <v>1</v>
      </c>
      <c r="F250" s="240" t="s">
        <v>295</v>
      </c>
      <c r="G250" s="238"/>
      <c r="H250" s="241">
        <v>2</v>
      </c>
      <c r="I250" s="242"/>
      <c r="J250" s="238"/>
      <c r="K250" s="238"/>
      <c r="L250" s="243"/>
      <c r="M250" s="244"/>
      <c r="N250" s="245"/>
      <c r="O250" s="245"/>
      <c r="P250" s="245"/>
      <c r="Q250" s="245"/>
      <c r="R250" s="245"/>
      <c r="S250" s="245"/>
      <c r="T250" s="246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7" t="s">
        <v>129</v>
      </c>
      <c r="AU250" s="247" t="s">
        <v>83</v>
      </c>
      <c r="AV250" s="13" t="s">
        <v>83</v>
      </c>
      <c r="AW250" s="13" t="s">
        <v>30</v>
      </c>
      <c r="AX250" s="13" t="s">
        <v>73</v>
      </c>
      <c r="AY250" s="247" t="s">
        <v>118</v>
      </c>
    </row>
    <row r="251" spans="1:51" s="13" customFormat="1" ht="12">
      <c r="A251" s="13"/>
      <c r="B251" s="237"/>
      <c r="C251" s="238"/>
      <c r="D251" s="231" t="s">
        <v>129</v>
      </c>
      <c r="E251" s="239" t="s">
        <v>1</v>
      </c>
      <c r="F251" s="240" t="s">
        <v>296</v>
      </c>
      <c r="G251" s="238"/>
      <c r="H251" s="241">
        <v>1</v>
      </c>
      <c r="I251" s="242"/>
      <c r="J251" s="238"/>
      <c r="K251" s="238"/>
      <c r="L251" s="243"/>
      <c r="M251" s="244"/>
      <c r="N251" s="245"/>
      <c r="O251" s="245"/>
      <c r="P251" s="245"/>
      <c r="Q251" s="245"/>
      <c r="R251" s="245"/>
      <c r="S251" s="245"/>
      <c r="T251" s="246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7" t="s">
        <v>129</v>
      </c>
      <c r="AU251" s="247" t="s">
        <v>83</v>
      </c>
      <c r="AV251" s="13" t="s">
        <v>83</v>
      </c>
      <c r="AW251" s="13" t="s">
        <v>30</v>
      </c>
      <c r="AX251" s="13" t="s">
        <v>73</v>
      </c>
      <c r="AY251" s="247" t="s">
        <v>118</v>
      </c>
    </row>
    <row r="252" spans="1:51" s="13" customFormat="1" ht="12">
      <c r="A252" s="13"/>
      <c r="B252" s="237"/>
      <c r="C252" s="238"/>
      <c r="D252" s="231" t="s">
        <v>129</v>
      </c>
      <c r="E252" s="239" t="s">
        <v>1</v>
      </c>
      <c r="F252" s="240" t="s">
        <v>297</v>
      </c>
      <c r="G252" s="238"/>
      <c r="H252" s="241">
        <v>1</v>
      </c>
      <c r="I252" s="242"/>
      <c r="J252" s="238"/>
      <c r="K252" s="238"/>
      <c r="L252" s="243"/>
      <c r="M252" s="244"/>
      <c r="N252" s="245"/>
      <c r="O252" s="245"/>
      <c r="P252" s="245"/>
      <c r="Q252" s="245"/>
      <c r="R252" s="245"/>
      <c r="S252" s="245"/>
      <c r="T252" s="246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7" t="s">
        <v>129</v>
      </c>
      <c r="AU252" s="247" t="s">
        <v>83</v>
      </c>
      <c r="AV252" s="13" t="s">
        <v>83</v>
      </c>
      <c r="AW252" s="13" t="s">
        <v>30</v>
      </c>
      <c r="AX252" s="13" t="s">
        <v>73</v>
      </c>
      <c r="AY252" s="247" t="s">
        <v>118</v>
      </c>
    </row>
    <row r="253" spans="1:51" s="13" customFormat="1" ht="12">
      <c r="A253" s="13"/>
      <c r="B253" s="237"/>
      <c r="C253" s="238"/>
      <c r="D253" s="231" t="s">
        <v>129</v>
      </c>
      <c r="E253" s="239" t="s">
        <v>1</v>
      </c>
      <c r="F253" s="240" t="s">
        <v>298</v>
      </c>
      <c r="G253" s="238"/>
      <c r="H253" s="241">
        <v>1</v>
      </c>
      <c r="I253" s="242"/>
      <c r="J253" s="238"/>
      <c r="K253" s="238"/>
      <c r="L253" s="243"/>
      <c r="M253" s="244"/>
      <c r="N253" s="245"/>
      <c r="O253" s="245"/>
      <c r="P253" s="245"/>
      <c r="Q253" s="245"/>
      <c r="R253" s="245"/>
      <c r="S253" s="245"/>
      <c r="T253" s="246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7" t="s">
        <v>129</v>
      </c>
      <c r="AU253" s="247" t="s">
        <v>83</v>
      </c>
      <c r="AV253" s="13" t="s">
        <v>83</v>
      </c>
      <c r="AW253" s="13" t="s">
        <v>30</v>
      </c>
      <c r="AX253" s="13" t="s">
        <v>73</v>
      </c>
      <c r="AY253" s="247" t="s">
        <v>118</v>
      </c>
    </row>
    <row r="254" spans="1:65" s="2" customFormat="1" ht="21.75" customHeight="1">
      <c r="A254" s="36"/>
      <c r="B254" s="37"/>
      <c r="C254" s="217" t="s">
        <v>299</v>
      </c>
      <c r="D254" s="217" t="s">
        <v>120</v>
      </c>
      <c r="E254" s="218" t="s">
        <v>300</v>
      </c>
      <c r="F254" s="219" t="s">
        <v>301</v>
      </c>
      <c r="G254" s="220" t="s">
        <v>281</v>
      </c>
      <c r="H254" s="221">
        <v>18</v>
      </c>
      <c r="I254" s="222"/>
      <c r="J254" s="223">
        <f>ROUND(I254*H254,2)</f>
        <v>0</v>
      </c>
      <c r="K254" s="224"/>
      <c r="L254" s="42"/>
      <c r="M254" s="225" t="s">
        <v>1</v>
      </c>
      <c r="N254" s="226" t="s">
        <v>38</v>
      </c>
      <c r="O254" s="89"/>
      <c r="P254" s="227">
        <f>O254*H254</f>
        <v>0</v>
      </c>
      <c r="Q254" s="227">
        <v>0</v>
      </c>
      <c r="R254" s="227">
        <f>Q254*H254</f>
        <v>0</v>
      </c>
      <c r="S254" s="227">
        <v>0</v>
      </c>
      <c r="T254" s="228">
        <f>S254*H254</f>
        <v>0</v>
      </c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R254" s="229" t="s">
        <v>124</v>
      </c>
      <c r="AT254" s="229" t="s">
        <v>120</v>
      </c>
      <c r="AU254" s="229" t="s">
        <v>83</v>
      </c>
      <c r="AY254" s="15" t="s">
        <v>118</v>
      </c>
      <c r="BE254" s="230">
        <f>IF(N254="základní",J254,0)</f>
        <v>0</v>
      </c>
      <c r="BF254" s="230">
        <f>IF(N254="snížená",J254,0)</f>
        <v>0</v>
      </c>
      <c r="BG254" s="230">
        <f>IF(N254="zákl. přenesená",J254,0)</f>
        <v>0</v>
      </c>
      <c r="BH254" s="230">
        <f>IF(N254="sníž. přenesená",J254,0)</f>
        <v>0</v>
      </c>
      <c r="BI254" s="230">
        <f>IF(N254="nulová",J254,0)</f>
        <v>0</v>
      </c>
      <c r="BJ254" s="15" t="s">
        <v>81</v>
      </c>
      <c r="BK254" s="230">
        <f>ROUND(I254*H254,2)</f>
        <v>0</v>
      </c>
      <c r="BL254" s="15" t="s">
        <v>124</v>
      </c>
      <c r="BM254" s="229" t="s">
        <v>302</v>
      </c>
    </row>
    <row r="255" spans="1:47" s="2" customFormat="1" ht="12">
      <c r="A255" s="36"/>
      <c r="B255" s="37"/>
      <c r="C255" s="38"/>
      <c r="D255" s="231" t="s">
        <v>126</v>
      </c>
      <c r="E255" s="38"/>
      <c r="F255" s="232" t="s">
        <v>301</v>
      </c>
      <c r="G255" s="38"/>
      <c r="H255" s="38"/>
      <c r="I255" s="233"/>
      <c r="J255" s="38"/>
      <c r="K255" s="38"/>
      <c r="L255" s="42"/>
      <c r="M255" s="234"/>
      <c r="N255" s="235"/>
      <c r="O255" s="89"/>
      <c r="P255" s="89"/>
      <c r="Q255" s="89"/>
      <c r="R255" s="89"/>
      <c r="S255" s="89"/>
      <c r="T255" s="90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T255" s="15" t="s">
        <v>126</v>
      </c>
      <c r="AU255" s="15" t="s">
        <v>83</v>
      </c>
    </row>
    <row r="256" spans="1:47" s="2" customFormat="1" ht="12">
      <c r="A256" s="36"/>
      <c r="B256" s="37"/>
      <c r="C256" s="38"/>
      <c r="D256" s="231" t="s">
        <v>127</v>
      </c>
      <c r="E256" s="38"/>
      <c r="F256" s="236" t="s">
        <v>303</v>
      </c>
      <c r="G256" s="38"/>
      <c r="H256" s="38"/>
      <c r="I256" s="233"/>
      <c r="J256" s="38"/>
      <c r="K256" s="38"/>
      <c r="L256" s="42"/>
      <c r="M256" s="234"/>
      <c r="N256" s="235"/>
      <c r="O256" s="89"/>
      <c r="P256" s="89"/>
      <c r="Q256" s="89"/>
      <c r="R256" s="89"/>
      <c r="S256" s="89"/>
      <c r="T256" s="90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T256" s="15" t="s">
        <v>127</v>
      </c>
      <c r="AU256" s="15" t="s">
        <v>83</v>
      </c>
    </row>
    <row r="257" spans="1:51" s="13" customFormat="1" ht="12">
      <c r="A257" s="13"/>
      <c r="B257" s="237"/>
      <c r="C257" s="238"/>
      <c r="D257" s="231" t="s">
        <v>129</v>
      </c>
      <c r="E257" s="239" t="s">
        <v>1</v>
      </c>
      <c r="F257" s="240" t="s">
        <v>291</v>
      </c>
      <c r="G257" s="238"/>
      <c r="H257" s="241">
        <v>2</v>
      </c>
      <c r="I257" s="242"/>
      <c r="J257" s="238"/>
      <c r="K257" s="238"/>
      <c r="L257" s="243"/>
      <c r="M257" s="244"/>
      <c r="N257" s="245"/>
      <c r="O257" s="245"/>
      <c r="P257" s="245"/>
      <c r="Q257" s="245"/>
      <c r="R257" s="245"/>
      <c r="S257" s="245"/>
      <c r="T257" s="246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7" t="s">
        <v>129</v>
      </c>
      <c r="AU257" s="247" t="s">
        <v>83</v>
      </c>
      <c r="AV257" s="13" t="s">
        <v>83</v>
      </c>
      <c r="AW257" s="13" t="s">
        <v>30</v>
      </c>
      <c r="AX257" s="13" t="s">
        <v>73</v>
      </c>
      <c r="AY257" s="247" t="s">
        <v>118</v>
      </c>
    </row>
    <row r="258" spans="1:51" s="13" customFormat="1" ht="12">
      <c r="A258" s="13"/>
      <c r="B258" s="237"/>
      <c r="C258" s="238"/>
      <c r="D258" s="231" t="s">
        <v>129</v>
      </c>
      <c r="E258" s="239" t="s">
        <v>1</v>
      </c>
      <c r="F258" s="240" t="s">
        <v>292</v>
      </c>
      <c r="G258" s="238"/>
      <c r="H258" s="241">
        <v>2</v>
      </c>
      <c r="I258" s="242"/>
      <c r="J258" s="238"/>
      <c r="K258" s="238"/>
      <c r="L258" s="243"/>
      <c r="M258" s="244"/>
      <c r="N258" s="245"/>
      <c r="O258" s="245"/>
      <c r="P258" s="245"/>
      <c r="Q258" s="245"/>
      <c r="R258" s="245"/>
      <c r="S258" s="245"/>
      <c r="T258" s="246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7" t="s">
        <v>129</v>
      </c>
      <c r="AU258" s="247" t="s">
        <v>83</v>
      </c>
      <c r="AV258" s="13" t="s">
        <v>83</v>
      </c>
      <c r="AW258" s="13" t="s">
        <v>30</v>
      </c>
      <c r="AX258" s="13" t="s">
        <v>73</v>
      </c>
      <c r="AY258" s="247" t="s">
        <v>118</v>
      </c>
    </row>
    <row r="259" spans="1:51" s="13" customFormat="1" ht="12">
      <c r="A259" s="13"/>
      <c r="B259" s="237"/>
      <c r="C259" s="238"/>
      <c r="D259" s="231" t="s">
        <v>129</v>
      </c>
      <c r="E259" s="239" t="s">
        <v>1</v>
      </c>
      <c r="F259" s="240" t="s">
        <v>293</v>
      </c>
      <c r="G259" s="238"/>
      <c r="H259" s="241">
        <v>2</v>
      </c>
      <c r="I259" s="242"/>
      <c r="J259" s="238"/>
      <c r="K259" s="238"/>
      <c r="L259" s="243"/>
      <c r="M259" s="244"/>
      <c r="N259" s="245"/>
      <c r="O259" s="245"/>
      <c r="P259" s="245"/>
      <c r="Q259" s="245"/>
      <c r="R259" s="245"/>
      <c r="S259" s="245"/>
      <c r="T259" s="246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7" t="s">
        <v>129</v>
      </c>
      <c r="AU259" s="247" t="s">
        <v>83</v>
      </c>
      <c r="AV259" s="13" t="s">
        <v>83</v>
      </c>
      <c r="AW259" s="13" t="s">
        <v>30</v>
      </c>
      <c r="AX259" s="13" t="s">
        <v>73</v>
      </c>
      <c r="AY259" s="247" t="s">
        <v>118</v>
      </c>
    </row>
    <row r="260" spans="1:51" s="13" customFormat="1" ht="12">
      <c r="A260" s="13"/>
      <c r="B260" s="237"/>
      <c r="C260" s="238"/>
      <c r="D260" s="231" t="s">
        <v>129</v>
      </c>
      <c r="E260" s="239" t="s">
        <v>1</v>
      </c>
      <c r="F260" s="240" t="s">
        <v>294</v>
      </c>
      <c r="G260" s="238"/>
      <c r="H260" s="241">
        <v>2</v>
      </c>
      <c r="I260" s="242"/>
      <c r="J260" s="238"/>
      <c r="K260" s="238"/>
      <c r="L260" s="243"/>
      <c r="M260" s="244"/>
      <c r="N260" s="245"/>
      <c r="O260" s="245"/>
      <c r="P260" s="245"/>
      <c r="Q260" s="245"/>
      <c r="R260" s="245"/>
      <c r="S260" s="245"/>
      <c r="T260" s="246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7" t="s">
        <v>129</v>
      </c>
      <c r="AU260" s="247" t="s">
        <v>83</v>
      </c>
      <c r="AV260" s="13" t="s">
        <v>83</v>
      </c>
      <c r="AW260" s="13" t="s">
        <v>30</v>
      </c>
      <c r="AX260" s="13" t="s">
        <v>73</v>
      </c>
      <c r="AY260" s="247" t="s">
        <v>118</v>
      </c>
    </row>
    <row r="261" spans="1:51" s="13" customFormat="1" ht="12">
      <c r="A261" s="13"/>
      <c r="B261" s="237"/>
      <c r="C261" s="238"/>
      <c r="D261" s="231" t="s">
        <v>129</v>
      </c>
      <c r="E261" s="239" t="s">
        <v>1</v>
      </c>
      <c r="F261" s="240" t="s">
        <v>295</v>
      </c>
      <c r="G261" s="238"/>
      <c r="H261" s="241">
        <v>2</v>
      </c>
      <c r="I261" s="242"/>
      <c r="J261" s="238"/>
      <c r="K261" s="238"/>
      <c r="L261" s="243"/>
      <c r="M261" s="244"/>
      <c r="N261" s="245"/>
      <c r="O261" s="245"/>
      <c r="P261" s="245"/>
      <c r="Q261" s="245"/>
      <c r="R261" s="245"/>
      <c r="S261" s="245"/>
      <c r="T261" s="246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7" t="s">
        <v>129</v>
      </c>
      <c r="AU261" s="247" t="s">
        <v>83</v>
      </c>
      <c r="AV261" s="13" t="s">
        <v>83</v>
      </c>
      <c r="AW261" s="13" t="s">
        <v>30</v>
      </c>
      <c r="AX261" s="13" t="s">
        <v>73</v>
      </c>
      <c r="AY261" s="247" t="s">
        <v>118</v>
      </c>
    </row>
    <row r="262" spans="1:51" s="13" customFormat="1" ht="12">
      <c r="A262" s="13"/>
      <c r="B262" s="237"/>
      <c r="C262" s="238"/>
      <c r="D262" s="231" t="s">
        <v>129</v>
      </c>
      <c r="E262" s="239" t="s">
        <v>1</v>
      </c>
      <c r="F262" s="240" t="s">
        <v>296</v>
      </c>
      <c r="G262" s="238"/>
      <c r="H262" s="241">
        <v>1</v>
      </c>
      <c r="I262" s="242"/>
      <c r="J262" s="238"/>
      <c r="K262" s="238"/>
      <c r="L262" s="243"/>
      <c r="M262" s="244"/>
      <c r="N262" s="245"/>
      <c r="O262" s="245"/>
      <c r="P262" s="245"/>
      <c r="Q262" s="245"/>
      <c r="R262" s="245"/>
      <c r="S262" s="245"/>
      <c r="T262" s="246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7" t="s">
        <v>129</v>
      </c>
      <c r="AU262" s="247" t="s">
        <v>83</v>
      </c>
      <c r="AV262" s="13" t="s">
        <v>83</v>
      </c>
      <c r="AW262" s="13" t="s">
        <v>30</v>
      </c>
      <c r="AX262" s="13" t="s">
        <v>73</v>
      </c>
      <c r="AY262" s="247" t="s">
        <v>118</v>
      </c>
    </row>
    <row r="263" spans="1:51" s="13" customFormat="1" ht="12">
      <c r="A263" s="13"/>
      <c r="B263" s="237"/>
      <c r="C263" s="238"/>
      <c r="D263" s="231" t="s">
        <v>129</v>
      </c>
      <c r="E263" s="239" t="s">
        <v>1</v>
      </c>
      <c r="F263" s="240" t="s">
        <v>297</v>
      </c>
      <c r="G263" s="238"/>
      <c r="H263" s="241">
        <v>1</v>
      </c>
      <c r="I263" s="242"/>
      <c r="J263" s="238"/>
      <c r="K263" s="238"/>
      <c r="L263" s="243"/>
      <c r="M263" s="244"/>
      <c r="N263" s="245"/>
      <c r="O263" s="245"/>
      <c r="P263" s="245"/>
      <c r="Q263" s="245"/>
      <c r="R263" s="245"/>
      <c r="S263" s="245"/>
      <c r="T263" s="246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7" t="s">
        <v>129</v>
      </c>
      <c r="AU263" s="247" t="s">
        <v>83</v>
      </c>
      <c r="AV263" s="13" t="s">
        <v>83</v>
      </c>
      <c r="AW263" s="13" t="s">
        <v>30</v>
      </c>
      <c r="AX263" s="13" t="s">
        <v>73</v>
      </c>
      <c r="AY263" s="247" t="s">
        <v>118</v>
      </c>
    </row>
    <row r="264" spans="1:51" s="13" customFormat="1" ht="12">
      <c r="A264" s="13"/>
      <c r="B264" s="237"/>
      <c r="C264" s="238"/>
      <c r="D264" s="231" t="s">
        <v>129</v>
      </c>
      <c r="E264" s="239" t="s">
        <v>1</v>
      </c>
      <c r="F264" s="240" t="s">
        <v>298</v>
      </c>
      <c r="G264" s="238"/>
      <c r="H264" s="241">
        <v>1</v>
      </c>
      <c r="I264" s="242"/>
      <c r="J264" s="238"/>
      <c r="K264" s="238"/>
      <c r="L264" s="243"/>
      <c r="M264" s="244"/>
      <c r="N264" s="245"/>
      <c r="O264" s="245"/>
      <c r="P264" s="245"/>
      <c r="Q264" s="245"/>
      <c r="R264" s="245"/>
      <c r="S264" s="245"/>
      <c r="T264" s="246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7" t="s">
        <v>129</v>
      </c>
      <c r="AU264" s="247" t="s">
        <v>83</v>
      </c>
      <c r="AV264" s="13" t="s">
        <v>83</v>
      </c>
      <c r="AW264" s="13" t="s">
        <v>30</v>
      </c>
      <c r="AX264" s="13" t="s">
        <v>73</v>
      </c>
      <c r="AY264" s="247" t="s">
        <v>118</v>
      </c>
    </row>
    <row r="265" spans="1:51" s="13" customFormat="1" ht="12">
      <c r="A265" s="13"/>
      <c r="B265" s="237"/>
      <c r="C265" s="238"/>
      <c r="D265" s="231" t="s">
        <v>129</v>
      </c>
      <c r="E265" s="239" t="s">
        <v>1</v>
      </c>
      <c r="F265" s="240" t="s">
        <v>304</v>
      </c>
      <c r="G265" s="238"/>
      <c r="H265" s="241">
        <v>2</v>
      </c>
      <c r="I265" s="242"/>
      <c r="J265" s="238"/>
      <c r="K265" s="238"/>
      <c r="L265" s="243"/>
      <c r="M265" s="244"/>
      <c r="N265" s="245"/>
      <c r="O265" s="245"/>
      <c r="P265" s="245"/>
      <c r="Q265" s="245"/>
      <c r="R265" s="245"/>
      <c r="S265" s="245"/>
      <c r="T265" s="246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7" t="s">
        <v>129</v>
      </c>
      <c r="AU265" s="247" t="s">
        <v>83</v>
      </c>
      <c r="AV265" s="13" t="s">
        <v>83</v>
      </c>
      <c r="AW265" s="13" t="s">
        <v>30</v>
      </c>
      <c r="AX265" s="13" t="s">
        <v>73</v>
      </c>
      <c r="AY265" s="247" t="s">
        <v>118</v>
      </c>
    </row>
    <row r="266" spans="1:51" s="13" customFormat="1" ht="12">
      <c r="A266" s="13"/>
      <c r="B266" s="237"/>
      <c r="C266" s="238"/>
      <c r="D266" s="231" t="s">
        <v>129</v>
      </c>
      <c r="E266" s="239" t="s">
        <v>1</v>
      </c>
      <c r="F266" s="240" t="s">
        <v>305</v>
      </c>
      <c r="G266" s="238"/>
      <c r="H266" s="241">
        <v>2</v>
      </c>
      <c r="I266" s="242"/>
      <c r="J266" s="238"/>
      <c r="K266" s="238"/>
      <c r="L266" s="243"/>
      <c r="M266" s="244"/>
      <c r="N266" s="245"/>
      <c r="O266" s="245"/>
      <c r="P266" s="245"/>
      <c r="Q266" s="245"/>
      <c r="R266" s="245"/>
      <c r="S266" s="245"/>
      <c r="T266" s="246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7" t="s">
        <v>129</v>
      </c>
      <c r="AU266" s="247" t="s">
        <v>83</v>
      </c>
      <c r="AV266" s="13" t="s">
        <v>83</v>
      </c>
      <c r="AW266" s="13" t="s">
        <v>30</v>
      </c>
      <c r="AX266" s="13" t="s">
        <v>73</v>
      </c>
      <c r="AY266" s="247" t="s">
        <v>118</v>
      </c>
    </row>
    <row r="267" spans="1:51" s="13" customFormat="1" ht="12">
      <c r="A267" s="13"/>
      <c r="B267" s="237"/>
      <c r="C267" s="238"/>
      <c r="D267" s="231" t="s">
        <v>129</v>
      </c>
      <c r="E267" s="239" t="s">
        <v>1</v>
      </c>
      <c r="F267" s="240" t="s">
        <v>306</v>
      </c>
      <c r="G267" s="238"/>
      <c r="H267" s="241">
        <v>1</v>
      </c>
      <c r="I267" s="242"/>
      <c r="J267" s="238"/>
      <c r="K267" s="238"/>
      <c r="L267" s="243"/>
      <c r="M267" s="244"/>
      <c r="N267" s="245"/>
      <c r="O267" s="245"/>
      <c r="P267" s="245"/>
      <c r="Q267" s="245"/>
      <c r="R267" s="245"/>
      <c r="S267" s="245"/>
      <c r="T267" s="246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7" t="s">
        <v>129</v>
      </c>
      <c r="AU267" s="247" t="s">
        <v>83</v>
      </c>
      <c r="AV267" s="13" t="s">
        <v>83</v>
      </c>
      <c r="AW267" s="13" t="s">
        <v>30</v>
      </c>
      <c r="AX267" s="13" t="s">
        <v>73</v>
      </c>
      <c r="AY267" s="247" t="s">
        <v>118</v>
      </c>
    </row>
    <row r="268" spans="1:65" s="2" customFormat="1" ht="21.75" customHeight="1">
      <c r="A268" s="36"/>
      <c r="B268" s="37"/>
      <c r="C268" s="217" t="s">
        <v>307</v>
      </c>
      <c r="D268" s="217" t="s">
        <v>120</v>
      </c>
      <c r="E268" s="218" t="s">
        <v>308</v>
      </c>
      <c r="F268" s="219" t="s">
        <v>309</v>
      </c>
      <c r="G268" s="220" t="s">
        <v>123</v>
      </c>
      <c r="H268" s="221">
        <v>874</v>
      </c>
      <c r="I268" s="222"/>
      <c r="J268" s="223">
        <f>ROUND(I268*H268,2)</f>
        <v>0</v>
      </c>
      <c r="K268" s="224"/>
      <c r="L268" s="42"/>
      <c r="M268" s="225" t="s">
        <v>1</v>
      </c>
      <c r="N268" s="226" t="s">
        <v>38</v>
      </c>
      <c r="O268" s="89"/>
      <c r="P268" s="227">
        <f>O268*H268</f>
        <v>0</v>
      </c>
      <c r="Q268" s="227">
        <v>0</v>
      </c>
      <c r="R268" s="227">
        <f>Q268*H268</f>
        <v>0</v>
      </c>
      <c r="S268" s="227">
        <v>0</v>
      </c>
      <c r="T268" s="228">
        <f>S268*H268</f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229" t="s">
        <v>124</v>
      </c>
      <c r="AT268" s="229" t="s">
        <v>120</v>
      </c>
      <c r="AU268" s="229" t="s">
        <v>83</v>
      </c>
      <c r="AY268" s="15" t="s">
        <v>118</v>
      </c>
      <c r="BE268" s="230">
        <f>IF(N268="základní",J268,0)</f>
        <v>0</v>
      </c>
      <c r="BF268" s="230">
        <f>IF(N268="snížená",J268,0)</f>
        <v>0</v>
      </c>
      <c r="BG268" s="230">
        <f>IF(N268="zákl. přenesená",J268,0)</f>
        <v>0</v>
      </c>
      <c r="BH268" s="230">
        <f>IF(N268="sníž. přenesená",J268,0)</f>
        <v>0</v>
      </c>
      <c r="BI268" s="230">
        <f>IF(N268="nulová",J268,0)</f>
        <v>0</v>
      </c>
      <c r="BJ268" s="15" t="s">
        <v>81</v>
      </c>
      <c r="BK268" s="230">
        <f>ROUND(I268*H268,2)</f>
        <v>0</v>
      </c>
      <c r="BL268" s="15" t="s">
        <v>124</v>
      </c>
      <c r="BM268" s="229" t="s">
        <v>310</v>
      </c>
    </row>
    <row r="269" spans="1:47" s="2" customFormat="1" ht="12">
      <c r="A269" s="36"/>
      <c r="B269" s="37"/>
      <c r="C269" s="38"/>
      <c r="D269" s="231" t="s">
        <v>126</v>
      </c>
      <c r="E269" s="38"/>
      <c r="F269" s="232" t="s">
        <v>309</v>
      </c>
      <c r="G269" s="38"/>
      <c r="H269" s="38"/>
      <c r="I269" s="233"/>
      <c r="J269" s="38"/>
      <c r="K269" s="38"/>
      <c r="L269" s="42"/>
      <c r="M269" s="234"/>
      <c r="N269" s="235"/>
      <c r="O269" s="89"/>
      <c r="P269" s="89"/>
      <c r="Q269" s="89"/>
      <c r="R269" s="89"/>
      <c r="S269" s="89"/>
      <c r="T269" s="90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T269" s="15" t="s">
        <v>126</v>
      </c>
      <c r="AU269" s="15" t="s">
        <v>83</v>
      </c>
    </row>
    <row r="270" spans="1:47" s="2" customFormat="1" ht="12">
      <c r="A270" s="36"/>
      <c r="B270" s="37"/>
      <c r="C270" s="38"/>
      <c r="D270" s="231" t="s">
        <v>127</v>
      </c>
      <c r="E270" s="38"/>
      <c r="F270" s="236" t="s">
        <v>311</v>
      </c>
      <c r="G270" s="38"/>
      <c r="H270" s="38"/>
      <c r="I270" s="233"/>
      <c r="J270" s="38"/>
      <c r="K270" s="38"/>
      <c r="L270" s="42"/>
      <c r="M270" s="234"/>
      <c r="N270" s="235"/>
      <c r="O270" s="89"/>
      <c r="P270" s="89"/>
      <c r="Q270" s="89"/>
      <c r="R270" s="89"/>
      <c r="S270" s="89"/>
      <c r="T270" s="90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T270" s="15" t="s">
        <v>127</v>
      </c>
      <c r="AU270" s="15" t="s">
        <v>83</v>
      </c>
    </row>
    <row r="271" spans="1:51" s="13" customFormat="1" ht="12">
      <c r="A271" s="13"/>
      <c r="B271" s="237"/>
      <c r="C271" s="238"/>
      <c r="D271" s="231" t="s">
        <v>129</v>
      </c>
      <c r="E271" s="239" t="s">
        <v>1</v>
      </c>
      <c r="F271" s="240" t="s">
        <v>312</v>
      </c>
      <c r="G271" s="238"/>
      <c r="H271" s="241">
        <v>874</v>
      </c>
      <c r="I271" s="242"/>
      <c r="J271" s="238"/>
      <c r="K271" s="238"/>
      <c r="L271" s="243"/>
      <c r="M271" s="244"/>
      <c r="N271" s="245"/>
      <c r="O271" s="245"/>
      <c r="P271" s="245"/>
      <c r="Q271" s="245"/>
      <c r="R271" s="245"/>
      <c r="S271" s="245"/>
      <c r="T271" s="246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7" t="s">
        <v>129</v>
      </c>
      <c r="AU271" s="247" t="s">
        <v>83</v>
      </c>
      <c r="AV271" s="13" t="s">
        <v>83</v>
      </c>
      <c r="AW271" s="13" t="s">
        <v>30</v>
      </c>
      <c r="AX271" s="13" t="s">
        <v>73</v>
      </c>
      <c r="AY271" s="247" t="s">
        <v>118</v>
      </c>
    </row>
    <row r="272" spans="1:65" s="2" customFormat="1" ht="33" customHeight="1">
      <c r="A272" s="36"/>
      <c r="B272" s="37"/>
      <c r="C272" s="217" t="s">
        <v>313</v>
      </c>
      <c r="D272" s="217" t="s">
        <v>120</v>
      </c>
      <c r="E272" s="218" t="s">
        <v>314</v>
      </c>
      <c r="F272" s="219" t="s">
        <v>315</v>
      </c>
      <c r="G272" s="220" t="s">
        <v>123</v>
      </c>
      <c r="H272" s="221">
        <v>874</v>
      </c>
      <c r="I272" s="222"/>
      <c r="J272" s="223">
        <f>ROUND(I272*H272,2)</f>
        <v>0</v>
      </c>
      <c r="K272" s="224"/>
      <c r="L272" s="42"/>
      <c r="M272" s="225" t="s">
        <v>1</v>
      </c>
      <c r="N272" s="226" t="s">
        <v>38</v>
      </c>
      <c r="O272" s="89"/>
      <c r="P272" s="227">
        <f>O272*H272</f>
        <v>0</v>
      </c>
      <c r="Q272" s="227">
        <v>0</v>
      </c>
      <c r="R272" s="227">
        <f>Q272*H272</f>
        <v>0</v>
      </c>
      <c r="S272" s="227">
        <v>0</v>
      </c>
      <c r="T272" s="228">
        <f>S272*H272</f>
        <v>0</v>
      </c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R272" s="229" t="s">
        <v>124</v>
      </c>
      <c r="AT272" s="229" t="s">
        <v>120</v>
      </c>
      <c r="AU272" s="229" t="s">
        <v>83</v>
      </c>
      <c r="AY272" s="15" t="s">
        <v>118</v>
      </c>
      <c r="BE272" s="230">
        <f>IF(N272="základní",J272,0)</f>
        <v>0</v>
      </c>
      <c r="BF272" s="230">
        <f>IF(N272="snížená",J272,0)</f>
        <v>0</v>
      </c>
      <c r="BG272" s="230">
        <f>IF(N272="zákl. přenesená",J272,0)</f>
        <v>0</v>
      </c>
      <c r="BH272" s="230">
        <f>IF(N272="sníž. přenesená",J272,0)</f>
        <v>0</v>
      </c>
      <c r="BI272" s="230">
        <f>IF(N272="nulová",J272,0)</f>
        <v>0</v>
      </c>
      <c r="BJ272" s="15" t="s">
        <v>81</v>
      </c>
      <c r="BK272" s="230">
        <f>ROUND(I272*H272,2)</f>
        <v>0</v>
      </c>
      <c r="BL272" s="15" t="s">
        <v>124</v>
      </c>
      <c r="BM272" s="229" t="s">
        <v>316</v>
      </c>
    </row>
    <row r="273" spans="1:47" s="2" customFormat="1" ht="12">
      <c r="A273" s="36"/>
      <c r="B273" s="37"/>
      <c r="C273" s="38"/>
      <c r="D273" s="231" t="s">
        <v>126</v>
      </c>
      <c r="E273" s="38"/>
      <c r="F273" s="232" t="s">
        <v>315</v>
      </c>
      <c r="G273" s="38"/>
      <c r="H273" s="38"/>
      <c r="I273" s="233"/>
      <c r="J273" s="38"/>
      <c r="K273" s="38"/>
      <c r="L273" s="42"/>
      <c r="M273" s="234"/>
      <c r="N273" s="235"/>
      <c r="O273" s="89"/>
      <c r="P273" s="89"/>
      <c r="Q273" s="89"/>
      <c r="R273" s="89"/>
      <c r="S273" s="89"/>
      <c r="T273" s="90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T273" s="15" t="s">
        <v>126</v>
      </c>
      <c r="AU273" s="15" t="s">
        <v>83</v>
      </c>
    </row>
    <row r="274" spans="1:47" s="2" customFormat="1" ht="12">
      <c r="A274" s="36"/>
      <c r="B274" s="37"/>
      <c r="C274" s="38"/>
      <c r="D274" s="231" t="s">
        <v>127</v>
      </c>
      <c r="E274" s="38"/>
      <c r="F274" s="236" t="s">
        <v>311</v>
      </c>
      <c r="G274" s="38"/>
      <c r="H274" s="38"/>
      <c r="I274" s="233"/>
      <c r="J274" s="38"/>
      <c r="K274" s="38"/>
      <c r="L274" s="42"/>
      <c r="M274" s="234"/>
      <c r="N274" s="235"/>
      <c r="O274" s="89"/>
      <c r="P274" s="89"/>
      <c r="Q274" s="89"/>
      <c r="R274" s="89"/>
      <c r="S274" s="89"/>
      <c r="T274" s="90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T274" s="15" t="s">
        <v>127</v>
      </c>
      <c r="AU274" s="15" t="s">
        <v>83</v>
      </c>
    </row>
    <row r="275" spans="1:51" s="13" customFormat="1" ht="12">
      <c r="A275" s="13"/>
      <c r="B275" s="237"/>
      <c r="C275" s="238"/>
      <c r="D275" s="231" t="s">
        <v>129</v>
      </c>
      <c r="E275" s="239" t="s">
        <v>1</v>
      </c>
      <c r="F275" s="240" t="s">
        <v>312</v>
      </c>
      <c r="G275" s="238"/>
      <c r="H275" s="241">
        <v>874</v>
      </c>
      <c r="I275" s="242"/>
      <c r="J275" s="238"/>
      <c r="K275" s="238"/>
      <c r="L275" s="243"/>
      <c r="M275" s="244"/>
      <c r="N275" s="245"/>
      <c r="O275" s="245"/>
      <c r="P275" s="245"/>
      <c r="Q275" s="245"/>
      <c r="R275" s="245"/>
      <c r="S275" s="245"/>
      <c r="T275" s="246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7" t="s">
        <v>129</v>
      </c>
      <c r="AU275" s="247" t="s">
        <v>83</v>
      </c>
      <c r="AV275" s="13" t="s">
        <v>83</v>
      </c>
      <c r="AW275" s="13" t="s">
        <v>30</v>
      </c>
      <c r="AX275" s="13" t="s">
        <v>73</v>
      </c>
      <c r="AY275" s="247" t="s">
        <v>118</v>
      </c>
    </row>
    <row r="276" spans="1:65" s="2" customFormat="1" ht="21.75" customHeight="1">
      <c r="A276" s="36"/>
      <c r="B276" s="37"/>
      <c r="C276" s="217" t="s">
        <v>317</v>
      </c>
      <c r="D276" s="217" t="s">
        <v>120</v>
      </c>
      <c r="E276" s="218" t="s">
        <v>318</v>
      </c>
      <c r="F276" s="219" t="s">
        <v>319</v>
      </c>
      <c r="G276" s="220" t="s">
        <v>149</v>
      </c>
      <c r="H276" s="221">
        <v>163.5</v>
      </c>
      <c r="I276" s="222"/>
      <c r="J276" s="223">
        <f>ROUND(I276*H276,2)</f>
        <v>0</v>
      </c>
      <c r="K276" s="224"/>
      <c r="L276" s="42"/>
      <c r="M276" s="225" t="s">
        <v>1</v>
      </c>
      <c r="N276" s="226" t="s">
        <v>38</v>
      </c>
      <c r="O276" s="89"/>
      <c r="P276" s="227">
        <f>O276*H276</f>
        <v>0</v>
      </c>
      <c r="Q276" s="227">
        <v>0</v>
      </c>
      <c r="R276" s="227">
        <f>Q276*H276</f>
        <v>0</v>
      </c>
      <c r="S276" s="227">
        <v>0</v>
      </c>
      <c r="T276" s="228">
        <f>S276*H276</f>
        <v>0</v>
      </c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R276" s="229" t="s">
        <v>124</v>
      </c>
      <c r="AT276" s="229" t="s">
        <v>120</v>
      </c>
      <c r="AU276" s="229" t="s">
        <v>83</v>
      </c>
      <c r="AY276" s="15" t="s">
        <v>118</v>
      </c>
      <c r="BE276" s="230">
        <f>IF(N276="základní",J276,0)</f>
        <v>0</v>
      </c>
      <c r="BF276" s="230">
        <f>IF(N276="snížená",J276,0)</f>
        <v>0</v>
      </c>
      <c r="BG276" s="230">
        <f>IF(N276="zákl. přenesená",J276,0)</f>
        <v>0</v>
      </c>
      <c r="BH276" s="230">
        <f>IF(N276="sníž. přenesená",J276,0)</f>
        <v>0</v>
      </c>
      <c r="BI276" s="230">
        <f>IF(N276="nulová",J276,0)</f>
        <v>0</v>
      </c>
      <c r="BJ276" s="15" t="s">
        <v>81</v>
      </c>
      <c r="BK276" s="230">
        <f>ROUND(I276*H276,2)</f>
        <v>0</v>
      </c>
      <c r="BL276" s="15" t="s">
        <v>124</v>
      </c>
      <c r="BM276" s="229" t="s">
        <v>320</v>
      </c>
    </row>
    <row r="277" spans="1:47" s="2" customFormat="1" ht="12">
      <c r="A277" s="36"/>
      <c r="B277" s="37"/>
      <c r="C277" s="38"/>
      <c r="D277" s="231" t="s">
        <v>126</v>
      </c>
      <c r="E277" s="38"/>
      <c r="F277" s="232" t="s">
        <v>319</v>
      </c>
      <c r="G277" s="38"/>
      <c r="H277" s="38"/>
      <c r="I277" s="233"/>
      <c r="J277" s="38"/>
      <c r="K277" s="38"/>
      <c r="L277" s="42"/>
      <c r="M277" s="234"/>
      <c r="N277" s="235"/>
      <c r="O277" s="89"/>
      <c r="P277" s="89"/>
      <c r="Q277" s="89"/>
      <c r="R277" s="89"/>
      <c r="S277" s="89"/>
      <c r="T277" s="90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T277" s="15" t="s">
        <v>126</v>
      </c>
      <c r="AU277" s="15" t="s">
        <v>83</v>
      </c>
    </row>
    <row r="278" spans="1:47" s="2" customFormat="1" ht="12">
      <c r="A278" s="36"/>
      <c r="B278" s="37"/>
      <c r="C278" s="38"/>
      <c r="D278" s="231" t="s">
        <v>127</v>
      </c>
      <c r="E278" s="38"/>
      <c r="F278" s="236" t="s">
        <v>321</v>
      </c>
      <c r="G278" s="38"/>
      <c r="H278" s="38"/>
      <c r="I278" s="233"/>
      <c r="J278" s="38"/>
      <c r="K278" s="38"/>
      <c r="L278" s="42"/>
      <c r="M278" s="234"/>
      <c r="N278" s="235"/>
      <c r="O278" s="89"/>
      <c r="P278" s="89"/>
      <c r="Q278" s="89"/>
      <c r="R278" s="89"/>
      <c r="S278" s="89"/>
      <c r="T278" s="90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T278" s="15" t="s">
        <v>127</v>
      </c>
      <c r="AU278" s="15" t="s">
        <v>83</v>
      </c>
    </row>
    <row r="279" spans="1:51" s="13" customFormat="1" ht="12">
      <c r="A279" s="13"/>
      <c r="B279" s="237"/>
      <c r="C279" s="238"/>
      <c r="D279" s="231" t="s">
        <v>129</v>
      </c>
      <c r="E279" s="239" t="s">
        <v>1</v>
      </c>
      <c r="F279" s="240" t="s">
        <v>152</v>
      </c>
      <c r="G279" s="238"/>
      <c r="H279" s="241">
        <v>33.5</v>
      </c>
      <c r="I279" s="242"/>
      <c r="J279" s="238"/>
      <c r="K279" s="238"/>
      <c r="L279" s="243"/>
      <c r="M279" s="244"/>
      <c r="N279" s="245"/>
      <c r="O279" s="245"/>
      <c r="P279" s="245"/>
      <c r="Q279" s="245"/>
      <c r="R279" s="245"/>
      <c r="S279" s="245"/>
      <c r="T279" s="246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7" t="s">
        <v>129</v>
      </c>
      <c r="AU279" s="247" t="s">
        <v>83</v>
      </c>
      <c r="AV279" s="13" t="s">
        <v>83</v>
      </c>
      <c r="AW279" s="13" t="s">
        <v>30</v>
      </c>
      <c r="AX279" s="13" t="s">
        <v>73</v>
      </c>
      <c r="AY279" s="247" t="s">
        <v>118</v>
      </c>
    </row>
    <row r="280" spans="1:51" s="13" customFormat="1" ht="12">
      <c r="A280" s="13"/>
      <c r="B280" s="237"/>
      <c r="C280" s="238"/>
      <c r="D280" s="231" t="s">
        <v>129</v>
      </c>
      <c r="E280" s="239" t="s">
        <v>1</v>
      </c>
      <c r="F280" s="240" t="s">
        <v>322</v>
      </c>
      <c r="G280" s="238"/>
      <c r="H280" s="241">
        <v>130</v>
      </c>
      <c r="I280" s="242"/>
      <c r="J280" s="238"/>
      <c r="K280" s="238"/>
      <c r="L280" s="243"/>
      <c r="M280" s="244"/>
      <c r="N280" s="245"/>
      <c r="O280" s="245"/>
      <c r="P280" s="245"/>
      <c r="Q280" s="245"/>
      <c r="R280" s="245"/>
      <c r="S280" s="245"/>
      <c r="T280" s="246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7" t="s">
        <v>129</v>
      </c>
      <c r="AU280" s="247" t="s">
        <v>83</v>
      </c>
      <c r="AV280" s="13" t="s">
        <v>83</v>
      </c>
      <c r="AW280" s="13" t="s">
        <v>30</v>
      </c>
      <c r="AX280" s="13" t="s">
        <v>73</v>
      </c>
      <c r="AY280" s="247" t="s">
        <v>118</v>
      </c>
    </row>
    <row r="281" spans="1:65" s="2" customFormat="1" ht="21.75" customHeight="1">
      <c r="A281" s="36"/>
      <c r="B281" s="37"/>
      <c r="C281" s="217" t="s">
        <v>323</v>
      </c>
      <c r="D281" s="217" t="s">
        <v>120</v>
      </c>
      <c r="E281" s="218" t="s">
        <v>324</v>
      </c>
      <c r="F281" s="219" t="s">
        <v>325</v>
      </c>
      <c r="G281" s="220" t="s">
        <v>133</v>
      </c>
      <c r="H281" s="221">
        <v>48</v>
      </c>
      <c r="I281" s="222"/>
      <c r="J281" s="223">
        <f>ROUND(I281*H281,2)</f>
        <v>0</v>
      </c>
      <c r="K281" s="224"/>
      <c r="L281" s="42"/>
      <c r="M281" s="225" t="s">
        <v>1</v>
      </c>
      <c r="N281" s="226" t="s">
        <v>38</v>
      </c>
      <c r="O281" s="89"/>
      <c r="P281" s="227">
        <f>O281*H281</f>
        <v>0</v>
      </c>
      <c r="Q281" s="227">
        <v>0</v>
      </c>
      <c r="R281" s="227">
        <f>Q281*H281</f>
        <v>0</v>
      </c>
      <c r="S281" s="227">
        <v>0</v>
      </c>
      <c r="T281" s="228">
        <f>S281*H281</f>
        <v>0</v>
      </c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R281" s="229" t="s">
        <v>124</v>
      </c>
      <c r="AT281" s="229" t="s">
        <v>120</v>
      </c>
      <c r="AU281" s="229" t="s">
        <v>83</v>
      </c>
      <c r="AY281" s="15" t="s">
        <v>118</v>
      </c>
      <c r="BE281" s="230">
        <f>IF(N281="základní",J281,0)</f>
        <v>0</v>
      </c>
      <c r="BF281" s="230">
        <f>IF(N281="snížená",J281,0)</f>
        <v>0</v>
      </c>
      <c r="BG281" s="230">
        <f>IF(N281="zákl. přenesená",J281,0)</f>
        <v>0</v>
      </c>
      <c r="BH281" s="230">
        <f>IF(N281="sníž. přenesená",J281,0)</f>
        <v>0</v>
      </c>
      <c r="BI281" s="230">
        <f>IF(N281="nulová",J281,0)</f>
        <v>0</v>
      </c>
      <c r="BJ281" s="15" t="s">
        <v>81</v>
      </c>
      <c r="BK281" s="230">
        <f>ROUND(I281*H281,2)</f>
        <v>0</v>
      </c>
      <c r="BL281" s="15" t="s">
        <v>124</v>
      </c>
      <c r="BM281" s="229" t="s">
        <v>326</v>
      </c>
    </row>
    <row r="282" spans="1:47" s="2" customFormat="1" ht="12">
      <c r="A282" s="36"/>
      <c r="B282" s="37"/>
      <c r="C282" s="38"/>
      <c r="D282" s="231" t="s">
        <v>126</v>
      </c>
      <c r="E282" s="38"/>
      <c r="F282" s="232" t="s">
        <v>327</v>
      </c>
      <c r="G282" s="38"/>
      <c r="H282" s="38"/>
      <c r="I282" s="233"/>
      <c r="J282" s="38"/>
      <c r="K282" s="38"/>
      <c r="L282" s="42"/>
      <c r="M282" s="234"/>
      <c r="N282" s="235"/>
      <c r="O282" s="89"/>
      <c r="P282" s="89"/>
      <c r="Q282" s="89"/>
      <c r="R282" s="89"/>
      <c r="S282" s="89"/>
      <c r="T282" s="90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T282" s="15" t="s">
        <v>126</v>
      </c>
      <c r="AU282" s="15" t="s">
        <v>83</v>
      </c>
    </row>
    <row r="283" spans="1:47" s="2" customFormat="1" ht="12">
      <c r="A283" s="36"/>
      <c r="B283" s="37"/>
      <c r="C283" s="38"/>
      <c r="D283" s="231" t="s">
        <v>127</v>
      </c>
      <c r="E283" s="38"/>
      <c r="F283" s="236" t="s">
        <v>328</v>
      </c>
      <c r="G283" s="38"/>
      <c r="H283" s="38"/>
      <c r="I283" s="233"/>
      <c r="J283" s="38"/>
      <c r="K283" s="38"/>
      <c r="L283" s="42"/>
      <c r="M283" s="234"/>
      <c r="N283" s="235"/>
      <c r="O283" s="89"/>
      <c r="P283" s="89"/>
      <c r="Q283" s="89"/>
      <c r="R283" s="89"/>
      <c r="S283" s="89"/>
      <c r="T283" s="90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T283" s="15" t="s">
        <v>127</v>
      </c>
      <c r="AU283" s="15" t="s">
        <v>83</v>
      </c>
    </row>
    <row r="284" spans="1:51" s="13" customFormat="1" ht="12">
      <c r="A284" s="13"/>
      <c r="B284" s="237"/>
      <c r="C284" s="238"/>
      <c r="D284" s="231" t="s">
        <v>129</v>
      </c>
      <c r="E284" s="239" t="s">
        <v>1</v>
      </c>
      <c r="F284" s="240" t="s">
        <v>329</v>
      </c>
      <c r="G284" s="238"/>
      <c r="H284" s="241">
        <v>48</v>
      </c>
      <c r="I284" s="242"/>
      <c r="J284" s="238"/>
      <c r="K284" s="238"/>
      <c r="L284" s="243"/>
      <c r="M284" s="244"/>
      <c r="N284" s="245"/>
      <c r="O284" s="245"/>
      <c r="P284" s="245"/>
      <c r="Q284" s="245"/>
      <c r="R284" s="245"/>
      <c r="S284" s="245"/>
      <c r="T284" s="246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7" t="s">
        <v>129</v>
      </c>
      <c r="AU284" s="247" t="s">
        <v>83</v>
      </c>
      <c r="AV284" s="13" t="s">
        <v>83</v>
      </c>
      <c r="AW284" s="13" t="s">
        <v>30</v>
      </c>
      <c r="AX284" s="13" t="s">
        <v>81</v>
      </c>
      <c r="AY284" s="247" t="s">
        <v>118</v>
      </c>
    </row>
    <row r="285" spans="1:63" s="12" customFormat="1" ht="25.9" customHeight="1">
      <c r="A285" s="12"/>
      <c r="B285" s="201"/>
      <c r="C285" s="202"/>
      <c r="D285" s="203" t="s">
        <v>72</v>
      </c>
      <c r="E285" s="204" t="s">
        <v>330</v>
      </c>
      <c r="F285" s="204" t="s">
        <v>331</v>
      </c>
      <c r="G285" s="202"/>
      <c r="H285" s="202"/>
      <c r="I285" s="205"/>
      <c r="J285" s="206">
        <f>BK285</f>
        <v>0</v>
      </c>
      <c r="K285" s="202"/>
      <c r="L285" s="207"/>
      <c r="M285" s="208"/>
      <c r="N285" s="209"/>
      <c r="O285" s="209"/>
      <c r="P285" s="210">
        <f>SUM(P286:P298)</f>
        <v>0</v>
      </c>
      <c r="Q285" s="209"/>
      <c r="R285" s="210">
        <f>SUM(R286:R298)</f>
        <v>0</v>
      </c>
      <c r="S285" s="209"/>
      <c r="T285" s="211">
        <f>SUM(T286:T298)</f>
        <v>0</v>
      </c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R285" s="212" t="s">
        <v>124</v>
      </c>
      <c r="AT285" s="213" t="s">
        <v>72</v>
      </c>
      <c r="AU285" s="213" t="s">
        <v>73</v>
      </c>
      <c r="AY285" s="212" t="s">
        <v>118</v>
      </c>
      <c r="BK285" s="214">
        <f>SUM(BK286:BK298)</f>
        <v>0</v>
      </c>
    </row>
    <row r="286" spans="1:65" s="2" customFormat="1" ht="21.75" customHeight="1">
      <c r="A286" s="36"/>
      <c r="B286" s="37"/>
      <c r="C286" s="217" t="s">
        <v>332</v>
      </c>
      <c r="D286" s="217" t="s">
        <v>120</v>
      </c>
      <c r="E286" s="218" t="s">
        <v>333</v>
      </c>
      <c r="F286" s="219" t="s">
        <v>334</v>
      </c>
      <c r="G286" s="220" t="s">
        <v>335</v>
      </c>
      <c r="H286" s="221">
        <v>115.2</v>
      </c>
      <c r="I286" s="222"/>
      <c r="J286" s="223">
        <f>ROUND(I286*H286,2)</f>
        <v>0</v>
      </c>
      <c r="K286" s="224"/>
      <c r="L286" s="42"/>
      <c r="M286" s="225" t="s">
        <v>1</v>
      </c>
      <c r="N286" s="226" t="s">
        <v>38</v>
      </c>
      <c r="O286" s="89"/>
      <c r="P286" s="227">
        <f>O286*H286</f>
        <v>0</v>
      </c>
      <c r="Q286" s="227">
        <v>0</v>
      </c>
      <c r="R286" s="227">
        <f>Q286*H286</f>
        <v>0</v>
      </c>
      <c r="S286" s="227">
        <v>0</v>
      </c>
      <c r="T286" s="228">
        <f>S286*H286</f>
        <v>0</v>
      </c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R286" s="229" t="s">
        <v>124</v>
      </c>
      <c r="AT286" s="229" t="s">
        <v>120</v>
      </c>
      <c r="AU286" s="229" t="s">
        <v>81</v>
      </c>
      <c r="AY286" s="15" t="s">
        <v>118</v>
      </c>
      <c r="BE286" s="230">
        <f>IF(N286="základní",J286,0)</f>
        <v>0</v>
      </c>
      <c r="BF286" s="230">
        <f>IF(N286="snížená",J286,0)</f>
        <v>0</v>
      </c>
      <c r="BG286" s="230">
        <f>IF(N286="zákl. přenesená",J286,0)</f>
        <v>0</v>
      </c>
      <c r="BH286" s="230">
        <f>IF(N286="sníž. přenesená",J286,0)</f>
        <v>0</v>
      </c>
      <c r="BI286" s="230">
        <f>IF(N286="nulová",J286,0)</f>
        <v>0</v>
      </c>
      <c r="BJ286" s="15" t="s">
        <v>81</v>
      </c>
      <c r="BK286" s="230">
        <f>ROUND(I286*H286,2)</f>
        <v>0</v>
      </c>
      <c r="BL286" s="15" t="s">
        <v>124</v>
      </c>
      <c r="BM286" s="229" t="s">
        <v>336</v>
      </c>
    </row>
    <row r="287" spans="1:47" s="2" customFormat="1" ht="12">
      <c r="A287" s="36"/>
      <c r="B287" s="37"/>
      <c r="C287" s="38"/>
      <c r="D287" s="231" t="s">
        <v>126</v>
      </c>
      <c r="E287" s="38"/>
      <c r="F287" s="232" t="s">
        <v>334</v>
      </c>
      <c r="G287" s="38"/>
      <c r="H287" s="38"/>
      <c r="I287" s="233"/>
      <c r="J287" s="38"/>
      <c r="K287" s="38"/>
      <c r="L287" s="42"/>
      <c r="M287" s="234"/>
      <c r="N287" s="235"/>
      <c r="O287" s="89"/>
      <c r="P287" s="89"/>
      <c r="Q287" s="89"/>
      <c r="R287" s="89"/>
      <c r="S287" s="89"/>
      <c r="T287" s="90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T287" s="15" t="s">
        <v>126</v>
      </c>
      <c r="AU287" s="15" t="s">
        <v>81</v>
      </c>
    </row>
    <row r="288" spans="1:47" s="2" customFormat="1" ht="12">
      <c r="A288" s="36"/>
      <c r="B288" s="37"/>
      <c r="C288" s="38"/>
      <c r="D288" s="231" t="s">
        <v>127</v>
      </c>
      <c r="E288" s="38"/>
      <c r="F288" s="236" t="s">
        <v>337</v>
      </c>
      <c r="G288" s="38"/>
      <c r="H288" s="38"/>
      <c r="I288" s="233"/>
      <c r="J288" s="38"/>
      <c r="K288" s="38"/>
      <c r="L288" s="42"/>
      <c r="M288" s="234"/>
      <c r="N288" s="235"/>
      <c r="O288" s="89"/>
      <c r="P288" s="89"/>
      <c r="Q288" s="89"/>
      <c r="R288" s="89"/>
      <c r="S288" s="89"/>
      <c r="T288" s="90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T288" s="15" t="s">
        <v>127</v>
      </c>
      <c r="AU288" s="15" t="s">
        <v>81</v>
      </c>
    </row>
    <row r="289" spans="1:51" s="13" customFormat="1" ht="12">
      <c r="A289" s="13"/>
      <c r="B289" s="237"/>
      <c r="C289" s="238"/>
      <c r="D289" s="231" t="s">
        <v>129</v>
      </c>
      <c r="E289" s="239" t="s">
        <v>1</v>
      </c>
      <c r="F289" s="240" t="s">
        <v>338</v>
      </c>
      <c r="G289" s="238"/>
      <c r="H289" s="241">
        <v>115.2</v>
      </c>
      <c r="I289" s="242"/>
      <c r="J289" s="238"/>
      <c r="K289" s="238"/>
      <c r="L289" s="243"/>
      <c r="M289" s="244"/>
      <c r="N289" s="245"/>
      <c r="O289" s="245"/>
      <c r="P289" s="245"/>
      <c r="Q289" s="245"/>
      <c r="R289" s="245"/>
      <c r="S289" s="245"/>
      <c r="T289" s="246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7" t="s">
        <v>129</v>
      </c>
      <c r="AU289" s="247" t="s">
        <v>81</v>
      </c>
      <c r="AV289" s="13" t="s">
        <v>83</v>
      </c>
      <c r="AW289" s="13" t="s">
        <v>30</v>
      </c>
      <c r="AX289" s="13" t="s">
        <v>81</v>
      </c>
      <c r="AY289" s="247" t="s">
        <v>118</v>
      </c>
    </row>
    <row r="290" spans="1:65" s="2" customFormat="1" ht="21.75" customHeight="1">
      <c r="A290" s="36"/>
      <c r="B290" s="37"/>
      <c r="C290" s="217" t="s">
        <v>339</v>
      </c>
      <c r="D290" s="217" t="s">
        <v>120</v>
      </c>
      <c r="E290" s="218" t="s">
        <v>340</v>
      </c>
      <c r="F290" s="219" t="s">
        <v>341</v>
      </c>
      <c r="G290" s="220" t="s">
        <v>335</v>
      </c>
      <c r="H290" s="221">
        <v>18955.3</v>
      </c>
      <c r="I290" s="222"/>
      <c r="J290" s="223">
        <f>ROUND(I290*H290,2)</f>
        <v>0</v>
      </c>
      <c r="K290" s="224"/>
      <c r="L290" s="42"/>
      <c r="M290" s="225" t="s">
        <v>1</v>
      </c>
      <c r="N290" s="226" t="s">
        <v>38</v>
      </c>
      <c r="O290" s="89"/>
      <c r="P290" s="227">
        <f>O290*H290</f>
        <v>0</v>
      </c>
      <c r="Q290" s="227">
        <v>0</v>
      </c>
      <c r="R290" s="227">
        <f>Q290*H290</f>
        <v>0</v>
      </c>
      <c r="S290" s="227">
        <v>0</v>
      </c>
      <c r="T290" s="228">
        <f>S290*H290</f>
        <v>0</v>
      </c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R290" s="229" t="s">
        <v>342</v>
      </c>
      <c r="AT290" s="229" t="s">
        <v>120</v>
      </c>
      <c r="AU290" s="229" t="s">
        <v>81</v>
      </c>
      <c r="AY290" s="15" t="s">
        <v>118</v>
      </c>
      <c r="BE290" s="230">
        <f>IF(N290="základní",J290,0)</f>
        <v>0</v>
      </c>
      <c r="BF290" s="230">
        <f>IF(N290="snížená",J290,0)</f>
        <v>0</v>
      </c>
      <c r="BG290" s="230">
        <f>IF(N290="zákl. přenesená",J290,0)</f>
        <v>0</v>
      </c>
      <c r="BH290" s="230">
        <f>IF(N290="sníž. přenesená",J290,0)</f>
        <v>0</v>
      </c>
      <c r="BI290" s="230">
        <f>IF(N290="nulová",J290,0)</f>
        <v>0</v>
      </c>
      <c r="BJ290" s="15" t="s">
        <v>81</v>
      </c>
      <c r="BK290" s="230">
        <f>ROUND(I290*H290,2)</f>
        <v>0</v>
      </c>
      <c r="BL290" s="15" t="s">
        <v>342</v>
      </c>
      <c r="BM290" s="229" t="s">
        <v>343</v>
      </c>
    </row>
    <row r="291" spans="1:47" s="2" customFormat="1" ht="12">
      <c r="A291" s="36"/>
      <c r="B291" s="37"/>
      <c r="C291" s="38"/>
      <c r="D291" s="231" t="s">
        <v>126</v>
      </c>
      <c r="E291" s="38"/>
      <c r="F291" s="232" t="s">
        <v>341</v>
      </c>
      <c r="G291" s="38"/>
      <c r="H291" s="38"/>
      <c r="I291" s="233"/>
      <c r="J291" s="38"/>
      <c r="K291" s="38"/>
      <c r="L291" s="42"/>
      <c r="M291" s="234"/>
      <c r="N291" s="235"/>
      <c r="O291" s="89"/>
      <c r="P291" s="89"/>
      <c r="Q291" s="89"/>
      <c r="R291" s="89"/>
      <c r="S291" s="89"/>
      <c r="T291" s="90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T291" s="15" t="s">
        <v>126</v>
      </c>
      <c r="AU291" s="15" t="s">
        <v>81</v>
      </c>
    </row>
    <row r="292" spans="1:51" s="13" customFormat="1" ht="12">
      <c r="A292" s="13"/>
      <c r="B292" s="237"/>
      <c r="C292" s="238"/>
      <c r="D292" s="231" t="s">
        <v>129</v>
      </c>
      <c r="E292" s="239" t="s">
        <v>1</v>
      </c>
      <c r="F292" s="240" t="s">
        <v>344</v>
      </c>
      <c r="G292" s="238"/>
      <c r="H292" s="241">
        <v>15178.3</v>
      </c>
      <c r="I292" s="242"/>
      <c r="J292" s="238"/>
      <c r="K292" s="238"/>
      <c r="L292" s="243"/>
      <c r="M292" s="244"/>
      <c r="N292" s="245"/>
      <c r="O292" s="245"/>
      <c r="P292" s="245"/>
      <c r="Q292" s="245"/>
      <c r="R292" s="245"/>
      <c r="S292" s="245"/>
      <c r="T292" s="246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7" t="s">
        <v>129</v>
      </c>
      <c r="AU292" s="247" t="s">
        <v>81</v>
      </c>
      <c r="AV292" s="13" t="s">
        <v>83</v>
      </c>
      <c r="AW292" s="13" t="s">
        <v>30</v>
      </c>
      <c r="AX292" s="13" t="s">
        <v>73</v>
      </c>
      <c r="AY292" s="247" t="s">
        <v>118</v>
      </c>
    </row>
    <row r="293" spans="1:51" s="13" customFormat="1" ht="12">
      <c r="A293" s="13"/>
      <c r="B293" s="237"/>
      <c r="C293" s="238"/>
      <c r="D293" s="231" t="s">
        <v>129</v>
      </c>
      <c r="E293" s="239" t="s">
        <v>1</v>
      </c>
      <c r="F293" s="240" t="s">
        <v>345</v>
      </c>
      <c r="G293" s="238"/>
      <c r="H293" s="241">
        <v>2782.8</v>
      </c>
      <c r="I293" s="242"/>
      <c r="J293" s="238"/>
      <c r="K293" s="238"/>
      <c r="L293" s="243"/>
      <c r="M293" s="244"/>
      <c r="N293" s="245"/>
      <c r="O293" s="245"/>
      <c r="P293" s="245"/>
      <c r="Q293" s="245"/>
      <c r="R293" s="245"/>
      <c r="S293" s="245"/>
      <c r="T293" s="246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7" t="s">
        <v>129</v>
      </c>
      <c r="AU293" s="247" t="s">
        <v>81</v>
      </c>
      <c r="AV293" s="13" t="s">
        <v>83</v>
      </c>
      <c r="AW293" s="13" t="s">
        <v>30</v>
      </c>
      <c r="AX293" s="13" t="s">
        <v>73</v>
      </c>
      <c r="AY293" s="247" t="s">
        <v>118</v>
      </c>
    </row>
    <row r="294" spans="1:51" s="13" customFormat="1" ht="12">
      <c r="A294" s="13"/>
      <c r="B294" s="237"/>
      <c r="C294" s="238"/>
      <c r="D294" s="231" t="s">
        <v>129</v>
      </c>
      <c r="E294" s="239" t="s">
        <v>1</v>
      </c>
      <c r="F294" s="240" t="s">
        <v>346</v>
      </c>
      <c r="G294" s="238"/>
      <c r="H294" s="241">
        <v>994.2</v>
      </c>
      <c r="I294" s="242"/>
      <c r="J294" s="238"/>
      <c r="K294" s="238"/>
      <c r="L294" s="243"/>
      <c r="M294" s="244"/>
      <c r="N294" s="245"/>
      <c r="O294" s="245"/>
      <c r="P294" s="245"/>
      <c r="Q294" s="245"/>
      <c r="R294" s="245"/>
      <c r="S294" s="245"/>
      <c r="T294" s="246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7" t="s">
        <v>129</v>
      </c>
      <c r="AU294" s="247" t="s">
        <v>81</v>
      </c>
      <c r="AV294" s="13" t="s">
        <v>83</v>
      </c>
      <c r="AW294" s="13" t="s">
        <v>30</v>
      </c>
      <c r="AX294" s="13" t="s">
        <v>73</v>
      </c>
      <c r="AY294" s="247" t="s">
        <v>118</v>
      </c>
    </row>
    <row r="295" spans="1:65" s="2" customFormat="1" ht="21.75" customHeight="1">
      <c r="A295" s="36"/>
      <c r="B295" s="37"/>
      <c r="C295" s="217" t="s">
        <v>347</v>
      </c>
      <c r="D295" s="217" t="s">
        <v>120</v>
      </c>
      <c r="E295" s="218" t="s">
        <v>348</v>
      </c>
      <c r="F295" s="219" t="s">
        <v>341</v>
      </c>
      <c r="G295" s="220" t="s">
        <v>335</v>
      </c>
      <c r="H295" s="221">
        <v>912.648</v>
      </c>
      <c r="I295" s="222"/>
      <c r="J295" s="223">
        <f>ROUND(I295*H295,2)</f>
        <v>0</v>
      </c>
      <c r="K295" s="224"/>
      <c r="L295" s="42"/>
      <c r="M295" s="225" t="s">
        <v>1</v>
      </c>
      <c r="N295" s="226" t="s">
        <v>38</v>
      </c>
      <c r="O295" s="89"/>
      <c r="P295" s="227">
        <f>O295*H295</f>
        <v>0</v>
      </c>
      <c r="Q295" s="227">
        <v>0</v>
      </c>
      <c r="R295" s="227">
        <f>Q295*H295</f>
        <v>0</v>
      </c>
      <c r="S295" s="227">
        <v>0</v>
      </c>
      <c r="T295" s="228">
        <f>S295*H295</f>
        <v>0</v>
      </c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R295" s="229" t="s">
        <v>124</v>
      </c>
      <c r="AT295" s="229" t="s">
        <v>120</v>
      </c>
      <c r="AU295" s="229" t="s">
        <v>81</v>
      </c>
      <c r="AY295" s="15" t="s">
        <v>118</v>
      </c>
      <c r="BE295" s="230">
        <f>IF(N295="základní",J295,0)</f>
        <v>0</v>
      </c>
      <c r="BF295" s="230">
        <f>IF(N295="snížená",J295,0)</f>
        <v>0</v>
      </c>
      <c r="BG295" s="230">
        <f>IF(N295="zákl. přenesená",J295,0)</f>
        <v>0</v>
      </c>
      <c r="BH295" s="230">
        <f>IF(N295="sníž. přenesená",J295,0)</f>
        <v>0</v>
      </c>
      <c r="BI295" s="230">
        <f>IF(N295="nulová",J295,0)</f>
        <v>0</v>
      </c>
      <c r="BJ295" s="15" t="s">
        <v>81</v>
      </c>
      <c r="BK295" s="230">
        <f>ROUND(I295*H295,2)</f>
        <v>0</v>
      </c>
      <c r="BL295" s="15" t="s">
        <v>124</v>
      </c>
      <c r="BM295" s="229" t="s">
        <v>349</v>
      </c>
    </row>
    <row r="296" spans="1:47" s="2" customFormat="1" ht="12">
      <c r="A296" s="36"/>
      <c r="B296" s="37"/>
      <c r="C296" s="38"/>
      <c r="D296" s="231" t="s">
        <v>126</v>
      </c>
      <c r="E296" s="38"/>
      <c r="F296" s="232" t="s">
        <v>350</v>
      </c>
      <c r="G296" s="38"/>
      <c r="H296" s="38"/>
      <c r="I296" s="233"/>
      <c r="J296" s="38"/>
      <c r="K296" s="38"/>
      <c r="L296" s="42"/>
      <c r="M296" s="234"/>
      <c r="N296" s="235"/>
      <c r="O296" s="89"/>
      <c r="P296" s="89"/>
      <c r="Q296" s="89"/>
      <c r="R296" s="89"/>
      <c r="S296" s="89"/>
      <c r="T296" s="90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T296" s="15" t="s">
        <v>126</v>
      </c>
      <c r="AU296" s="15" t="s">
        <v>81</v>
      </c>
    </row>
    <row r="297" spans="1:47" s="2" customFormat="1" ht="12">
      <c r="A297" s="36"/>
      <c r="B297" s="37"/>
      <c r="C297" s="38"/>
      <c r="D297" s="231" t="s">
        <v>127</v>
      </c>
      <c r="E297" s="38"/>
      <c r="F297" s="236" t="s">
        <v>337</v>
      </c>
      <c r="G297" s="38"/>
      <c r="H297" s="38"/>
      <c r="I297" s="233"/>
      <c r="J297" s="38"/>
      <c r="K297" s="38"/>
      <c r="L297" s="42"/>
      <c r="M297" s="234"/>
      <c r="N297" s="235"/>
      <c r="O297" s="89"/>
      <c r="P297" s="89"/>
      <c r="Q297" s="89"/>
      <c r="R297" s="89"/>
      <c r="S297" s="89"/>
      <c r="T297" s="90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T297" s="15" t="s">
        <v>127</v>
      </c>
      <c r="AU297" s="15" t="s">
        <v>81</v>
      </c>
    </row>
    <row r="298" spans="1:51" s="13" customFormat="1" ht="12">
      <c r="A298" s="13"/>
      <c r="B298" s="237"/>
      <c r="C298" s="238"/>
      <c r="D298" s="231" t="s">
        <v>129</v>
      </c>
      <c r="E298" s="239" t="s">
        <v>1</v>
      </c>
      <c r="F298" s="240" t="s">
        <v>351</v>
      </c>
      <c r="G298" s="238"/>
      <c r="H298" s="241">
        <v>912.648</v>
      </c>
      <c r="I298" s="242"/>
      <c r="J298" s="238"/>
      <c r="K298" s="238"/>
      <c r="L298" s="243"/>
      <c r="M298" s="248"/>
      <c r="N298" s="249"/>
      <c r="O298" s="249"/>
      <c r="P298" s="249"/>
      <c r="Q298" s="249"/>
      <c r="R298" s="249"/>
      <c r="S298" s="249"/>
      <c r="T298" s="250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7" t="s">
        <v>129</v>
      </c>
      <c r="AU298" s="247" t="s">
        <v>81</v>
      </c>
      <c r="AV298" s="13" t="s">
        <v>83</v>
      </c>
      <c r="AW298" s="13" t="s">
        <v>30</v>
      </c>
      <c r="AX298" s="13" t="s">
        <v>73</v>
      </c>
      <c r="AY298" s="247" t="s">
        <v>118</v>
      </c>
    </row>
    <row r="299" spans="1:31" s="2" customFormat="1" ht="6.95" customHeight="1">
      <c r="A299" s="36"/>
      <c r="B299" s="64"/>
      <c r="C299" s="65"/>
      <c r="D299" s="65"/>
      <c r="E299" s="65"/>
      <c r="F299" s="65"/>
      <c r="G299" s="65"/>
      <c r="H299" s="65"/>
      <c r="I299" s="65"/>
      <c r="J299" s="65"/>
      <c r="K299" s="65"/>
      <c r="L299" s="42"/>
      <c r="M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</row>
  </sheetData>
  <sheetProtection password="CC35" sheet="1" objects="1" scenarios="1" formatColumns="0" formatRows="0" autoFilter="0"/>
  <autoFilter ref="C121:K298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85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8"/>
      <c r="AT3" s="15" t="s">
        <v>83</v>
      </c>
    </row>
    <row r="4" spans="2:46" s="1" customFormat="1" ht="24.95" customHeight="1">
      <c r="B4" s="18"/>
      <c r="D4" s="136" t="s">
        <v>89</v>
      </c>
      <c r="L4" s="18"/>
      <c r="M4" s="137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8" t="s">
        <v>16</v>
      </c>
      <c r="L6" s="18"/>
    </row>
    <row r="7" spans="2:12" s="1" customFormat="1" ht="16.5" customHeight="1">
      <c r="B7" s="18"/>
      <c r="E7" s="139" t="str">
        <f>'Rekapitulace stavby'!K6</f>
        <v>II/329 Plaňany - Radim</v>
      </c>
      <c r="F7" s="138"/>
      <c r="G7" s="138"/>
      <c r="H7" s="138"/>
      <c r="L7" s="18"/>
    </row>
    <row r="8" spans="1:31" s="2" customFormat="1" ht="12" customHeight="1">
      <c r="A8" s="36"/>
      <c r="B8" s="42"/>
      <c r="C8" s="36"/>
      <c r="D8" s="138" t="s">
        <v>90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0" t="s">
        <v>352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8" t="s">
        <v>18</v>
      </c>
      <c r="E11" s="36"/>
      <c r="F11" s="141" t="s">
        <v>1</v>
      </c>
      <c r="G11" s="36"/>
      <c r="H11" s="36"/>
      <c r="I11" s="138" t="s">
        <v>19</v>
      </c>
      <c r="J11" s="141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8" t="s">
        <v>20</v>
      </c>
      <c r="E12" s="36"/>
      <c r="F12" s="141" t="s">
        <v>21</v>
      </c>
      <c r="G12" s="36"/>
      <c r="H12" s="36"/>
      <c r="I12" s="138" t="s">
        <v>22</v>
      </c>
      <c r="J12" s="142" t="str">
        <f>'Rekapitulace stavby'!AN8</f>
        <v>25. 1. 2018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8" t="s">
        <v>24</v>
      </c>
      <c r="E14" s="36"/>
      <c r="F14" s="36"/>
      <c r="G14" s="36"/>
      <c r="H14" s="36"/>
      <c r="I14" s="138" t="s">
        <v>25</v>
      </c>
      <c r="J14" s="141" t="str">
        <f>IF('Rekapitulace stavby'!AN10="","",'Rekapitulace stavby'!AN10)</f>
        <v/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1" t="str">
        <f>IF('Rekapitulace stavby'!E11="","",'Rekapitulace stavby'!E11)</f>
        <v xml:space="preserve"> </v>
      </c>
      <c r="F15" s="36"/>
      <c r="G15" s="36"/>
      <c r="H15" s="36"/>
      <c r="I15" s="138" t="s">
        <v>26</v>
      </c>
      <c r="J15" s="141" t="str">
        <f>IF('Rekapitulace stavby'!AN11="","",'Rekapitulace stavby'!AN11)</f>
        <v/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8" t="s">
        <v>27</v>
      </c>
      <c r="E17" s="36"/>
      <c r="F17" s="36"/>
      <c r="G17" s="36"/>
      <c r="H17" s="36"/>
      <c r="I17" s="138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1"/>
      <c r="G18" s="141"/>
      <c r="H18" s="141"/>
      <c r="I18" s="138" t="s">
        <v>26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8" t="s">
        <v>29</v>
      </c>
      <c r="E20" s="36"/>
      <c r="F20" s="36"/>
      <c r="G20" s="36"/>
      <c r="H20" s="36"/>
      <c r="I20" s="138" t="s">
        <v>25</v>
      </c>
      <c r="J20" s="141" t="str">
        <f>IF('Rekapitulace stavby'!AN16="","",'Rekapitulace stavby'!AN16)</f>
        <v/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1" t="str">
        <f>IF('Rekapitulace stavby'!E17="","",'Rekapitulace stavby'!E17)</f>
        <v xml:space="preserve"> </v>
      </c>
      <c r="F21" s="36"/>
      <c r="G21" s="36"/>
      <c r="H21" s="36"/>
      <c r="I21" s="138" t="s">
        <v>26</v>
      </c>
      <c r="J21" s="141" t="str">
        <f>IF('Rekapitulace stavby'!AN17="","",'Rekapitulace stavby'!AN17)</f>
        <v/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8" t="s">
        <v>31</v>
      </c>
      <c r="E23" s="36"/>
      <c r="F23" s="36"/>
      <c r="G23" s="36"/>
      <c r="H23" s="36"/>
      <c r="I23" s="138" t="s">
        <v>25</v>
      </c>
      <c r="J23" s="141" t="str">
        <f>IF('Rekapitulace stavby'!AN19="","",'Rekapitulace stavby'!AN19)</f>
        <v/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1" t="str">
        <f>IF('Rekapitulace stavby'!E20="","",'Rekapitulace stavby'!E20)</f>
        <v xml:space="preserve"> </v>
      </c>
      <c r="F24" s="36"/>
      <c r="G24" s="36"/>
      <c r="H24" s="36"/>
      <c r="I24" s="138" t="s">
        <v>26</v>
      </c>
      <c r="J24" s="141" t="str">
        <f>IF('Rekapitulace stavby'!AN20="","",'Rekapitulace stavby'!AN20)</f>
        <v/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8" t="s">
        <v>32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7"/>
      <c r="E29" s="147"/>
      <c r="F29" s="147"/>
      <c r="G29" s="147"/>
      <c r="H29" s="147"/>
      <c r="I29" s="147"/>
      <c r="J29" s="147"/>
      <c r="K29" s="147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8" t="s">
        <v>33</v>
      </c>
      <c r="E30" s="36"/>
      <c r="F30" s="36"/>
      <c r="G30" s="36"/>
      <c r="H30" s="36"/>
      <c r="I30" s="36"/>
      <c r="J30" s="149">
        <f>ROUND(J120,2)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7"/>
      <c r="E31" s="147"/>
      <c r="F31" s="147"/>
      <c r="G31" s="147"/>
      <c r="H31" s="147"/>
      <c r="I31" s="147"/>
      <c r="J31" s="147"/>
      <c r="K31" s="147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0" t="s">
        <v>35</v>
      </c>
      <c r="G32" s="36"/>
      <c r="H32" s="36"/>
      <c r="I32" s="150" t="s">
        <v>34</v>
      </c>
      <c r="J32" s="150" t="s">
        <v>36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1" t="s">
        <v>37</v>
      </c>
      <c r="E33" s="138" t="s">
        <v>38</v>
      </c>
      <c r="F33" s="152">
        <f>ROUND((SUM(BE120:BE170)),2)</f>
        <v>0</v>
      </c>
      <c r="G33" s="36"/>
      <c r="H33" s="36"/>
      <c r="I33" s="153">
        <v>0.21</v>
      </c>
      <c r="J33" s="152">
        <f>ROUND(((SUM(BE120:BE170))*I33),2)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8" t="s">
        <v>39</v>
      </c>
      <c r="F34" s="152">
        <f>ROUND((SUM(BF120:BF170)),2)</f>
        <v>0</v>
      </c>
      <c r="G34" s="36"/>
      <c r="H34" s="36"/>
      <c r="I34" s="153">
        <v>0.15</v>
      </c>
      <c r="J34" s="152">
        <f>ROUND(((SUM(BF120:BF170))*I34),2)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8" t="s">
        <v>40</v>
      </c>
      <c r="F35" s="152">
        <f>ROUND((SUM(BG120:BG170)),2)</f>
        <v>0</v>
      </c>
      <c r="G35" s="36"/>
      <c r="H35" s="36"/>
      <c r="I35" s="153">
        <v>0.21</v>
      </c>
      <c r="J35" s="152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8" t="s">
        <v>41</v>
      </c>
      <c r="F36" s="152">
        <f>ROUND((SUM(BH120:BH170)),2)</f>
        <v>0</v>
      </c>
      <c r="G36" s="36"/>
      <c r="H36" s="36"/>
      <c r="I36" s="153">
        <v>0.15</v>
      </c>
      <c r="J36" s="152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8" t="s">
        <v>42</v>
      </c>
      <c r="F37" s="152">
        <f>ROUND((SUM(BI120:BI170)),2)</f>
        <v>0</v>
      </c>
      <c r="G37" s="36"/>
      <c r="H37" s="36"/>
      <c r="I37" s="153">
        <v>0</v>
      </c>
      <c r="J37" s="152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54"/>
      <c r="D39" s="155" t="s">
        <v>43</v>
      </c>
      <c r="E39" s="156"/>
      <c r="F39" s="156"/>
      <c r="G39" s="157" t="s">
        <v>44</v>
      </c>
      <c r="H39" s="158" t="s">
        <v>45</v>
      </c>
      <c r="I39" s="156"/>
      <c r="J39" s="159">
        <f>SUM(J30:J37)</f>
        <v>0</v>
      </c>
      <c r="K39" s="160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61" t="s">
        <v>46</v>
      </c>
      <c r="E50" s="162"/>
      <c r="F50" s="162"/>
      <c r="G50" s="161" t="s">
        <v>47</v>
      </c>
      <c r="H50" s="162"/>
      <c r="I50" s="162"/>
      <c r="J50" s="162"/>
      <c r="K50" s="162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63" t="s">
        <v>48</v>
      </c>
      <c r="E61" s="164"/>
      <c r="F61" s="165" t="s">
        <v>49</v>
      </c>
      <c r="G61" s="163" t="s">
        <v>48</v>
      </c>
      <c r="H61" s="164"/>
      <c r="I61" s="164"/>
      <c r="J61" s="166" t="s">
        <v>49</v>
      </c>
      <c r="K61" s="164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1" t="s">
        <v>50</v>
      </c>
      <c r="E65" s="167"/>
      <c r="F65" s="167"/>
      <c r="G65" s="161" t="s">
        <v>51</v>
      </c>
      <c r="H65" s="167"/>
      <c r="I65" s="167"/>
      <c r="J65" s="167"/>
      <c r="K65" s="16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63" t="s">
        <v>48</v>
      </c>
      <c r="E76" s="164"/>
      <c r="F76" s="165" t="s">
        <v>49</v>
      </c>
      <c r="G76" s="163" t="s">
        <v>48</v>
      </c>
      <c r="H76" s="164"/>
      <c r="I76" s="164"/>
      <c r="J76" s="166" t="s">
        <v>49</v>
      </c>
      <c r="K76" s="164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0"/>
      <c r="C81" s="171"/>
      <c r="D81" s="171"/>
      <c r="E81" s="171"/>
      <c r="F81" s="171"/>
      <c r="G81" s="171"/>
      <c r="H81" s="171"/>
      <c r="I81" s="171"/>
      <c r="J81" s="171"/>
      <c r="K81" s="171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92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72" t="str">
        <f>E7</f>
        <v>II/329 Plaňany - Radim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90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SO 102 - Oprava komunikace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 xml:space="preserve"> </v>
      </c>
      <c r="G89" s="38"/>
      <c r="H89" s="38"/>
      <c r="I89" s="30" t="s">
        <v>22</v>
      </c>
      <c r="J89" s="77" t="str">
        <f>IF(J12="","",J12)</f>
        <v>25. 1. 2018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8"/>
      <c r="E91" s="38"/>
      <c r="F91" s="25" t="str">
        <f>E15</f>
        <v xml:space="preserve"> </v>
      </c>
      <c r="G91" s="38"/>
      <c r="H91" s="38"/>
      <c r="I91" s="30" t="s">
        <v>29</v>
      </c>
      <c r="J91" s="34" t="str">
        <f>E21</f>
        <v xml:space="preserve"> 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27</v>
      </c>
      <c r="D92" s="38"/>
      <c r="E92" s="38"/>
      <c r="F92" s="25" t="str">
        <f>IF(E18="","",E18)</f>
        <v>Vyplň údaj</v>
      </c>
      <c r="G92" s="38"/>
      <c r="H92" s="38"/>
      <c r="I92" s="30" t="s">
        <v>31</v>
      </c>
      <c r="J92" s="34" t="str">
        <f>E24</f>
        <v xml:space="preserve"> 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73" t="s">
        <v>93</v>
      </c>
      <c r="D94" s="174"/>
      <c r="E94" s="174"/>
      <c r="F94" s="174"/>
      <c r="G94" s="174"/>
      <c r="H94" s="174"/>
      <c r="I94" s="174"/>
      <c r="J94" s="175" t="s">
        <v>94</v>
      </c>
      <c r="K94" s="174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76" t="s">
        <v>95</v>
      </c>
      <c r="D96" s="38"/>
      <c r="E96" s="38"/>
      <c r="F96" s="38"/>
      <c r="G96" s="38"/>
      <c r="H96" s="38"/>
      <c r="I96" s="38"/>
      <c r="J96" s="108">
        <f>J120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96</v>
      </c>
    </row>
    <row r="97" spans="1:31" s="9" customFormat="1" ht="24.95" customHeight="1">
      <c r="A97" s="9"/>
      <c r="B97" s="177"/>
      <c r="C97" s="178"/>
      <c r="D97" s="179" t="s">
        <v>97</v>
      </c>
      <c r="E97" s="180"/>
      <c r="F97" s="180"/>
      <c r="G97" s="180"/>
      <c r="H97" s="180"/>
      <c r="I97" s="180"/>
      <c r="J97" s="181">
        <f>J121</f>
        <v>0</v>
      </c>
      <c r="K97" s="178"/>
      <c r="L97" s="18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3"/>
      <c r="C98" s="184"/>
      <c r="D98" s="185" t="s">
        <v>98</v>
      </c>
      <c r="E98" s="186"/>
      <c r="F98" s="186"/>
      <c r="G98" s="186"/>
      <c r="H98" s="186"/>
      <c r="I98" s="186"/>
      <c r="J98" s="187">
        <f>J122</f>
        <v>0</v>
      </c>
      <c r="K98" s="184"/>
      <c r="L98" s="18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3"/>
      <c r="C99" s="184"/>
      <c r="D99" s="185" t="s">
        <v>100</v>
      </c>
      <c r="E99" s="186"/>
      <c r="F99" s="186"/>
      <c r="G99" s="186"/>
      <c r="H99" s="186"/>
      <c r="I99" s="186"/>
      <c r="J99" s="187">
        <f>J135</f>
        <v>0</v>
      </c>
      <c r="K99" s="184"/>
      <c r="L99" s="18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3"/>
      <c r="C100" s="184"/>
      <c r="D100" s="185" t="s">
        <v>101</v>
      </c>
      <c r="E100" s="186"/>
      <c r="F100" s="186"/>
      <c r="G100" s="186"/>
      <c r="H100" s="186"/>
      <c r="I100" s="186"/>
      <c r="J100" s="187">
        <f>J157</f>
        <v>0</v>
      </c>
      <c r="K100" s="184"/>
      <c r="L100" s="18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6"/>
      <c r="B101" s="37"/>
      <c r="C101" s="38"/>
      <c r="D101" s="38"/>
      <c r="E101" s="38"/>
      <c r="F101" s="38"/>
      <c r="G101" s="38"/>
      <c r="H101" s="38"/>
      <c r="I101" s="38"/>
      <c r="J101" s="38"/>
      <c r="K101" s="38"/>
      <c r="L101" s="61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2" spans="1:31" s="2" customFormat="1" ht="6.95" customHeight="1">
      <c r="A102" s="36"/>
      <c r="B102" s="64"/>
      <c r="C102" s="65"/>
      <c r="D102" s="65"/>
      <c r="E102" s="65"/>
      <c r="F102" s="65"/>
      <c r="G102" s="65"/>
      <c r="H102" s="65"/>
      <c r="I102" s="65"/>
      <c r="J102" s="65"/>
      <c r="K102" s="65"/>
      <c r="L102" s="61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6" spans="1:31" s="2" customFormat="1" ht="6.95" customHeight="1">
      <c r="A106" s="36"/>
      <c r="B106" s="66"/>
      <c r="C106" s="67"/>
      <c r="D106" s="67"/>
      <c r="E106" s="67"/>
      <c r="F106" s="67"/>
      <c r="G106" s="67"/>
      <c r="H106" s="67"/>
      <c r="I106" s="67"/>
      <c r="J106" s="67"/>
      <c r="K106" s="67"/>
      <c r="L106" s="61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s="2" customFormat="1" ht="24.95" customHeight="1">
      <c r="A107" s="36"/>
      <c r="B107" s="37"/>
      <c r="C107" s="21" t="s">
        <v>103</v>
      </c>
      <c r="D107" s="38"/>
      <c r="E107" s="38"/>
      <c r="F107" s="38"/>
      <c r="G107" s="38"/>
      <c r="H107" s="38"/>
      <c r="I107" s="38"/>
      <c r="J107" s="38"/>
      <c r="K107" s="38"/>
      <c r="L107" s="61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6.95" customHeight="1">
      <c r="A108" s="36"/>
      <c r="B108" s="37"/>
      <c r="C108" s="38"/>
      <c r="D108" s="38"/>
      <c r="E108" s="38"/>
      <c r="F108" s="38"/>
      <c r="G108" s="38"/>
      <c r="H108" s="38"/>
      <c r="I108" s="38"/>
      <c r="J108" s="38"/>
      <c r="K108" s="38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12" customHeight="1">
      <c r="A109" s="36"/>
      <c r="B109" s="37"/>
      <c r="C109" s="30" t="s">
        <v>16</v>
      </c>
      <c r="D109" s="38"/>
      <c r="E109" s="38"/>
      <c r="F109" s="38"/>
      <c r="G109" s="38"/>
      <c r="H109" s="38"/>
      <c r="I109" s="38"/>
      <c r="J109" s="38"/>
      <c r="K109" s="38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6.5" customHeight="1">
      <c r="A110" s="36"/>
      <c r="B110" s="37"/>
      <c r="C110" s="38"/>
      <c r="D110" s="38"/>
      <c r="E110" s="172" t="str">
        <f>E7</f>
        <v>II/329 Plaňany - Radim</v>
      </c>
      <c r="F110" s="30"/>
      <c r="G110" s="30"/>
      <c r="H110" s="30"/>
      <c r="I110" s="38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2" customHeight="1">
      <c r="A111" s="36"/>
      <c r="B111" s="37"/>
      <c r="C111" s="30" t="s">
        <v>90</v>
      </c>
      <c r="D111" s="38"/>
      <c r="E111" s="38"/>
      <c r="F111" s="38"/>
      <c r="G111" s="38"/>
      <c r="H111" s="38"/>
      <c r="I111" s="38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6.5" customHeight="1">
      <c r="A112" s="36"/>
      <c r="B112" s="37"/>
      <c r="C112" s="38"/>
      <c r="D112" s="38"/>
      <c r="E112" s="74" t="str">
        <f>E9</f>
        <v>SO 102 - Oprava komunikace</v>
      </c>
      <c r="F112" s="38"/>
      <c r="G112" s="38"/>
      <c r="H112" s="38"/>
      <c r="I112" s="38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6.95" customHeight="1">
      <c r="A113" s="36"/>
      <c r="B113" s="37"/>
      <c r="C113" s="38"/>
      <c r="D113" s="38"/>
      <c r="E113" s="38"/>
      <c r="F113" s="38"/>
      <c r="G113" s="38"/>
      <c r="H113" s="38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2" customHeight="1">
      <c r="A114" s="36"/>
      <c r="B114" s="37"/>
      <c r="C114" s="30" t="s">
        <v>20</v>
      </c>
      <c r="D114" s="38"/>
      <c r="E114" s="38"/>
      <c r="F114" s="25" t="str">
        <f>F12</f>
        <v xml:space="preserve"> </v>
      </c>
      <c r="G114" s="38"/>
      <c r="H114" s="38"/>
      <c r="I114" s="30" t="s">
        <v>22</v>
      </c>
      <c r="J114" s="77" t="str">
        <f>IF(J12="","",J12)</f>
        <v>25. 1. 2018</v>
      </c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6.95" customHeight="1">
      <c r="A115" s="36"/>
      <c r="B115" s="37"/>
      <c r="C115" s="38"/>
      <c r="D115" s="38"/>
      <c r="E115" s="38"/>
      <c r="F115" s="38"/>
      <c r="G115" s="38"/>
      <c r="H115" s="38"/>
      <c r="I115" s="38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5.15" customHeight="1">
      <c r="A116" s="36"/>
      <c r="B116" s="37"/>
      <c r="C116" s="30" t="s">
        <v>24</v>
      </c>
      <c r="D116" s="38"/>
      <c r="E116" s="38"/>
      <c r="F116" s="25" t="str">
        <f>E15</f>
        <v xml:space="preserve"> </v>
      </c>
      <c r="G116" s="38"/>
      <c r="H116" s="38"/>
      <c r="I116" s="30" t="s">
        <v>29</v>
      </c>
      <c r="J116" s="34" t="str">
        <f>E21</f>
        <v xml:space="preserve"> </v>
      </c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5.15" customHeight="1">
      <c r="A117" s="36"/>
      <c r="B117" s="37"/>
      <c r="C117" s="30" t="s">
        <v>27</v>
      </c>
      <c r="D117" s="38"/>
      <c r="E117" s="38"/>
      <c r="F117" s="25" t="str">
        <f>IF(E18="","",E18)</f>
        <v>Vyplň údaj</v>
      </c>
      <c r="G117" s="38"/>
      <c r="H117" s="38"/>
      <c r="I117" s="30" t="s">
        <v>31</v>
      </c>
      <c r="J117" s="34" t="str">
        <f>E24</f>
        <v xml:space="preserve"> </v>
      </c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0.3" customHeight="1">
      <c r="A118" s="36"/>
      <c r="B118" s="37"/>
      <c r="C118" s="38"/>
      <c r="D118" s="38"/>
      <c r="E118" s="38"/>
      <c r="F118" s="38"/>
      <c r="G118" s="38"/>
      <c r="H118" s="38"/>
      <c r="I118" s="38"/>
      <c r="J118" s="38"/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11" customFormat="1" ht="29.25" customHeight="1">
      <c r="A119" s="189"/>
      <c r="B119" s="190"/>
      <c r="C119" s="191" t="s">
        <v>104</v>
      </c>
      <c r="D119" s="192" t="s">
        <v>58</v>
      </c>
      <c r="E119" s="192" t="s">
        <v>54</v>
      </c>
      <c r="F119" s="192" t="s">
        <v>55</v>
      </c>
      <c r="G119" s="192" t="s">
        <v>105</v>
      </c>
      <c r="H119" s="192" t="s">
        <v>106</v>
      </c>
      <c r="I119" s="192" t="s">
        <v>107</v>
      </c>
      <c r="J119" s="193" t="s">
        <v>94</v>
      </c>
      <c r="K119" s="194" t="s">
        <v>108</v>
      </c>
      <c r="L119" s="195"/>
      <c r="M119" s="98" t="s">
        <v>1</v>
      </c>
      <c r="N119" s="99" t="s">
        <v>37</v>
      </c>
      <c r="O119" s="99" t="s">
        <v>109</v>
      </c>
      <c r="P119" s="99" t="s">
        <v>110</v>
      </c>
      <c r="Q119" s="99" t="s">
        <v>111</v>
      </c>
      <c r="R119" s="99" t="s">
        <v>112</v>
      </c>
      <c r="S119" s="99" t="s">
        <v>113</v>
      </c>
      <c r="T119" s="100" t="s">
        <v>114</v>
      </c>
      <c r="U119" s="189"/>
      <c r="V119" s="189"/>
      <c r="W119" s="189"/>
      <c r="X119" s="189"/>
      <c r="Y119" s="189"/>
      <c r="Z119" s="189"/>
      <c r="AA119" s="189"/>
      <c r="AB119" s="189"/>
      <c r="AC119" s="189"/>
      <c r="AD119" s="189"/>
      <c r="AE119" s="189"/>
    </row>
    <row r="120" spans="1:63" s="2" customFormat="1" ht="22.8" customHeight="1">
      <c r="A120" s="36"/>
      <c r="B120" s="37"/>
      <c r="C120" s="105" t="s">
        <v>115</v>
      </c>
      <c r="D120" s="38"/>
      <c r="E120" s="38"/>
      <c r="F120" s="38"/>
      <c r="G120" s="38"/>
      <c r="H120" s="38"/>
      <c r="I120" s="38"/>
      <c r="J120" s="196">
        <f>BK120</f>
        <v>0</v>
      </c>
      <c r="K120" s="38"/>
      <c r="L120" s="42"/>
      <c r="M120" s="101"/>
      <c r="N120" s="197"/>
      <c r="O120" s="102"/>
      <c r="P120" s="198">
        <f>P121</f>
        <v>0</v>
      </c>
      <c r="Q120" s="102"/>
      <c r="R120" s="198">
        <f>R121</f>
        <v>0</v>
      </c>
      <c r="S120" s="102"/>
      <c r="T120" s="199">
        <f>T121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5" t="s">
        <v>72</v>
      </c>
      <c r="AU120" s="15" t="s">
        <v>96</v>
      </c>
      <c r="BK120" s="200">
        <f>BK121</f>
        <v>0</v>
      </c>
    </row>
    <row r="121" spans="1:63" s="12" customFormat="1" ht="25.9" customHeight="1">
      <c r="A121" s="12"/>
      <c r="B121" s="201"/>
      <c r="C121" s="202"/>
      <c r="D121" s="203" t="s">
        <v>72</v>
      </c>
      <c r="E121" s="204" t="s">
        <v>116</v>
      </c>
      <c r="F121" s="204" t="s">
        <v>117</v>
      </c>
      <c r="G121" s="202"/>
      <c r="H121" s="202"/>
      <c r="I121" s="205"/>
      <c r="J121" s="206">
        <f>BK121</f>
        <v>0</v>
      </c>
      <c r="K121" s="202"/>
      <c r="L121" s="207"/>
      <c r="M121" s="208"/>
      <c r="N121" s="209"/>
      <c r="O121" s="209"/>
      <c r="P121" s="210">
        <f>P122+P135+P157</f>
        <v>0</v>
      </c>
      <c r="Q121" s="209"/>
      <c r="R121" s="210">
        <f>R122+R135+R157</f>
        <v>0</v>
      </c>
      <c r="S121" s="209"/>
      <c r="T121" s="211">
        <f>T122+T135+T157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2" t="s">
        <v>81</v>
      </c>
      <c r="AT121" s="213" t="s">
        <v>72</v>
      </c>
      <c r="AU121" s="213" t="s">
        <v>73</v>
      </c>
      <c r="AY121" s="212" t="s">
        <v>118</v>
      </c>
      <c r="BK121" s="214">
        <f>BK122+BK135+BK157</f>
        <v>0</v>
      </c>
    </row>
    <row r="122" spans="1:63" s="12" customFormat="1" ht="22.8" customHeight="1">
      <c r="A122" s="12"/>
      <c r="B122" s="201"/>
      <c r="C122" s="202"/>
      <c r="D122" s="203" t="s">
        <v>72</v>
      </c>
      <c r="E122" s="215" t="s">
        <v>81</v>
      </c>
      <c r="F122" s="215" t="s">
        <v>119</v>
      </c>
      <c r="G122" s="202"/>
      <c r="H122" s="202"/>
      <c r="I122" s="205"/>
      <c r="J122" s="216">
        <f>BK122</f>
        <v>0</v>
      </c>
      <c r="K122" s="202"/>
      <c r="L122" s="207"/>
      <c r="M122" s="208"/>
      <c r="N122" s="209"/>
      <c r="O122" s="209"/>
      <c r="P122" s="210">
        <f>SUM(P123:P134)</f>
        <v>0</v>
      </c>
      <c r="Q122" s="209"/>
      <c r="R122" s="210">
        <f>SUM(R123:R134)</f>
        <v>0</v>
      </c>
      <c r="S122" s="209"/>
      <c r="T122" s="211">
        <f>SUM(T123:T134)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2" t="s">
        <v>81</v>
      </c>
      <c r="AT122" s="213" t="s">
        <v>72</v>
      </c>
      <c r="AU122" s="213" t="s">
        <v>81</v>
      </c>
      <c r="AY122" s="212" t="s">
        <v>118</v>
      </c>
      <c r="BK122" s="214">
        <f>SUM(BK123:BK134)</f>
        <v>0</v>
      </c>
    </row>
    <row r="123" spans="1:65" s="2" customFormat="1" ht="21.75" customHeight="1">
      <c r="A123" s="36"/>
      <c r="B123" s="37"/>
      <c r="C123" s="217" t="s">
        <v>81</v>
      </c>
      <c r="D123" s="217" t="s">
        <v>120</v>
      </c>
      <c r="E123" s="218" t="s">
        <v>353</v>
      </c>
      <c r="F123" s="219" t="s">
        <v>132</v>
      </c>
      <c r="G123" s="220" t="s">
        <v>133</v>
      </c>
      <c r="H123" s="221">
        <v>100.95</v>
      </c>
      <c r="I123" s="222"/>
      <c r="J123" s="223">
        <f>ROUND(I123*H123,2)</f>
        <v>0</v>
      </c>
      <c r="K123" s="224"/>
      <c r="L123" s="42"/>
      <c r="M123" s="225" t="s">
        <v>1</v>
      </c>
      <c r="N123" s="226" t="s">
        <v>38</v>
      </c>
      <c r="O123" s="89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29" t="s">
        <v>124</v>
      </c>
      <c r="AT123" s="229" t="s">
        <v>120</v>
      </c>
      <c r="AU123" s="229" t="s">
        <v>83</v>
      </c>
      <c r="AY123" s="15" t="s">
        <v>118</v>
      </c>
      <c r="BE123" s="230">
        <f>IF(N123="základní",J123,0)</f>
        <v>0</v>
      </c>
      <c r="BF123" s="230">
        <f>IF(N123="snížená",J123,0)</f>
        <v>0</v>
      </c>
      <c r="BG123" s="230">
        <f>IF(N123="zákl. přenesená",J123,0)</f>
        <v>0</v>
      </c>
      <c r="BH123" s="230">
        <f>IF(N123="sníž. přenesená",J123,0)</f>
        <v>0</v>
      </c>
      <c r="BI123" s="230">
        <f>IF(N123="nulová",J123,0)</f>
        <v>0</v>
      </c>
      <c r="BJ123" s="15" t="s">
        <v>81</v>
      </c>
      <c r="BK123" s="230">
        <f>ROUND(I123*H123,2)</f>
        <v>0</v>
      </c>
      <c r="BL123" s="15" t="s">
        <v>124</v>
      </c>
      <c r="BM123" s="229" t="s">
        <v>354</v>
      </c>
    </row>
    <row r="124" spans="1:47" s="2" customFormat="1" ht="12">
      <c r="A124" s="36"/>
      <c r="B124" s="37"/>
      <c r="C124" s="38"/>
      <c r="D124" s="231" t="s">
        <v>126</v>
      </c>
      <c r="E124" s="38"/>
      <c r="F124" s="232" t="s">
        <v>355</v>
      </c>
      <c r="G124" s="38"/>
      <c r="H124" s="38"/>
      <c r="I124" s="233"/>
      <c r="J124" s="38"/>
      <c r="K124" s="38"/>
      <c r="L124" s="42"/>
      <c r="M124" s="234"/>
      <c r="N124" s="235"/>
      <c r="O124" s="89"/>
      <c r="P124" s="89"/>
      <c r="Q124" s="89"/>
      <c r="R124" s="89"/>
      <c r="S124" s="89"/>
      <c r="T124" s="90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5" t="s">
        <v>126</v>
      </c>
      <c r="AU124" s="15" t="s">
        <v>83</v>
      </c>
    </row>
    <row r="125" spans="1:47" s="2" customFormat="1" ht="12">
      <c r="A125" s="36"/>
      <c r="B125" s="37"/>
      <c r="C125" s="38"/>
      <c r="D125" s="231" t="s">
        <v>127</v>
      </c>
      <c r="E125" s="38"/>
      <c r="F125" s="236" t="s">
        <v>136</v>
      </c>
      <c r="G125" s="38"/>
      <c r="H125" s="38"/>
      <c r="I125" s="233"/>
      <c r="J125" s="38"/>
      <c r="K125" s="38"/>
      <c r="L125" s="42"/>
      <c r="M125" s="234"/>
      <c r="N125" s="235"/>
      <c r="O125" s="89"/>
      <c r="P125" s="89"/>
      <c r="Q125" s="89"/>
      <c r="R125" s="89"/>
      <c r="S125" s="89"/>
      <c r="T125" s="90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5" t="s">
        <v>127</v>
      </c>
      <c r="AU125" s="15" t="s">
        <v>83</v>
      </c>
    </row>
    <row r="126" spans="1:51" s="13" customFormat="1" ht="12">
      <c r="A126" s="13"/>
      <c r="B126" s="237"/>
      <c r="C126" s="238"/>
      <c r="D126" s="231" t="s">
        <v>129</v>
      </c>
      <c r="E126" s="239" t="s">
        <v>1</v>
      </c>
      <c r="F126" s="240" t="s">
        <v>356</v>
      </c>
      <c r="G126" s="238"/>
      <c r="H126" s="241">
        <v>100.95</v>
      </c>
      <c r="I126" s="242"/>
      <c r="J126" s="238"/>
      <c r="K126" s="238"/>
      <c r="L126" s="243"/>
      <c r="M126" s="244"/>
      <c r="N126" s="245"/>
      <c r="O126" s="245"/>
      <c r="P126" s="245"/>
      <c r="Q126" s="245"/>
      <c r="R126" s="245"/>
      <c r="S126" s="245"/>
      <c r="T126" s="246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7" t="s">
        <v>129</v>
      </c>
      <c r="AU126" s="247" t="s">
        <v>83</v>
      </c>
      <c r="AV126" s="13" t="s">
        <v>83</v>
      </c>
      <c r="AW126" s="13" t="s">
        <v>30</v>
      </c>
      <c r="AX126" s="13" t="s">
        <v>73</v>
      </c>
      <c r="AY126" s="247" t="s">
        <v>118</v>
      </c>
    </row>
    <row r="127" spans="1:65" s="2" customFormat="1" ht="21.75" customHeight="1">
      <c r="A127" s="36"/>
      <c r="B127" s="37"/>
      <c r="C127" s="217" t="s">
        <v>83</v>
      </c>
      <c r="D127" s="217" t="s">
        <v>120</v>
      </c>
      <c r="E127" s="218" t="s">
        <v>142</v>
      </c>
      <c r="F127" s="219" t="s">
        <v>132</v>
      </c>
      <c r="G127" s="220" t="s">
        <v>133</v>
      </c>
      <c r="H127" s="221">
        <v>201.9</v>
      </c>
      <c r="I127" s="222"/>
      <c r="J127" s="223">
        <f>ROUND(I127*H127,2)</f>
        <v>0</v>
      </c>
      <c r="K127" s="224"/>
      <c r="L127" s="42"/>
      <c r="M127" s="225" t="s">
        <v>1</v>
      </c>
      <c r="N127" s="226" t="s">
        <v>38</v>
      </c>
      <c r="O127" s="89"/>
      <c r="P127" s="227">
        <f>O127*H127</f>
        <v>0</v>
      </c>
      <c r="Q127" s="227">
        <v>0</v>
      </c>
      <c r="R127" s="227">
        <f>Q127*H127</f>
        <v>0</v>
      </c>
      <c r="S127" s="227">
        <v>0</v>
      </c>
      <c r="T127" s="228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29" t="s">
        <v>124</v>
      </c>
      <c r="AT127" s="229" t="s">
        <v>120</v>
      </c>
      <c r="AU127" s="229" t="s">
        <v>83</v>
      </c>
      <c r="AY127" s="15" t="s">
        <v>118</v>
      </c>
      <c r="BE127" s="230">
        <f>IF(N127="základní",J127,0)</f>
        <v>0</v>
      </c>
      <c r="BF127" s="230">
        <f>IF(N127="snížená",J127,0)</f>
        <v>0</v>
      </c>
      <c r="BG127" s="230">
        <f>IF(N127="zákl. přenesená",J127,0)</f>
        <v>0</v>
      </c>
      <c r="BH127" s="230">
        <f>IF(N127="sníž. přenesená",J127,0)</f>
        <v>0</v>
      </c>
      <c r="BI127" s="230">
        <f>IF(N127="nulová",J127,0)</f>
        <v>0</v>
      </c>
      <c r="BJ127" s="15" t="s">
        <v>81</v>
      </c>
      <c r="BK127" s="230">
        <f>ROUND(I127*H127,2)</f>
        <v>0</v>
      </c>
      <c r="BL127" s="15" t="s">
        <v>124</v>
      </c>
      <c r="BM127" s="229" t="s">
        <v>357</v>
      </c>
    </row>
    <row r="128" spans="1:47" s="2" customFormat="1" ht="12">
      <c r="A128" s="36"/>
      <c r="B128" s="37"/>
      <c r="C128" s="38"/>
      <c r="D128" s="231" t="s">
        <v>126</v>
      </c>
      <c r="E128" s="38"/>
      <c r="F128" s="232" t="s">
        <v>358</v>
      </c>
      <c r="G128" s="38"/>
      <c r="H128" s="38"/>
      <c r="I128" s="233"/>
      <c r="J128" s="38"/>
      <c r="K128" s="38"/>
      <c r="L128" s="42"/>
      <c r="M128" s="234"/>
      <c r="N128" s="235"/>
      <c r="O128" s="89"/>
      <c r="P128" s="89"/>
      <c r="Q128" s="89"/>
      <c r="R128" s="89"/>
      <c r="S128" s="89"/>
      <c r="T128" s="90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5" t="s">
        <v>126</v>
      </c>
      <c r="AU128" s="15" t="s">
        <v>83</v>
      </c>
    </row>
    <row r="129" spans="1:47" s="2" customFormat="1" ht="12">
      <c r="A129" s="36"/>
      <c r="B129" s="37"/>
      <c r="C129" s="38"/>
      <c r="D129" s="231" t="s">
        <v>127</v>
      </c>
      <c r="E129" s="38"/>
      <c r="F129" s="236" t="s">
        <v>136</v>
      </c>
      <c r="G129" s="38"/>
      <c r="H129" s="38"/>
      <c r="I129" s="233"/>
      <c r="J129" s="38"/>
      <c r="K129" s="38"/>
      <c r="L129" s="42"/>
      <c r="M129" s="234"/>
      <c r="N129" s="235"/>
      <c r="O129" s="89"/>
      <c r="P129" s="89"/>
      <c r="Q129" s="89"/>
      <c r="R129" s="89"/>
      <c r="S129" s="89"/>
      <c r="T129" s="90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5" t="s">
        <v>127</v>
      </c>
      <c r="AU129" s="15" t="s">
        <v>83</v>
      </c>
    </row>
    <row r="130" spans="1:51" s="13" customFormat="1" ht="12">
      <c r="A130" s="13"/>
      <c r="B130" s="237"/>
      <c r="C130" s="238"/>
      <c r="D130" s="231" t="s">
        <v>129</v>
      </c>
      <c r="E130" s="239" t="s">
        <v>1</v>
      </c>
      <c r="F130" s="240" t="s">
        <v>359</v>
      </c>
      <c r="G130" s="238"/>
      <c r="H130" s="241">
        <v>201.9</v>
      </c>
      <c r="I130" s="242"/>
      <c r="J130" s="238"/>
      <c r="K130" s="238"/>
      <c r="L130" s="243"/>
      <c r="M130" s="244"/>
      <c r="N130" s="245"/>
      <c r="O130" s="245"/>
      <c r="P130" s="245"/>
      <c r="Q130" s="245"/>
      <c r="R130" s="245"/>
      <c r="S130" s="245"/>
      <c r="T130" s="246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7" t="s">
        <v>129</v>
      </c>
      <c r="AU130" s="247" t="s">
        <v>83</v>
      </c>
      <c r="AV130" s="13" t="s">
        <v>83</v>
      </c>
      <c r="AW130" s="13" t="s">
        <v>30</v>
      </c>
      <c r="AX130" s="13" t="s">
        <v>73</v>
      </c>
      <c r="AY130" s="247" t="s">
        <v>118</v>
      </c>
    </row>
    <row r="131" spans="1:65" s="2" customFormat="1" ht="21.75" customHeight="1">
      <c r="A131" s="36"/>
      <c r="B131" s="37"/>
      <c r="C131" s="217" t="s">
        <v>141</v>
      </c>
      <c r="D131" s="217" t="s">
        <v>120</v>
      </c>
      <c r="E131" s="218" t="s">
        <v>147</v>
      </c>
      <c r="F131" s="219" t="s">
        <v>148</v>
      </c>
      <c r="G131" s="220" t="s">
        <v>149</v>
      </c>
      <c r="H131" s="221">
        <v>17.5</v>
      </c>
      <c r="I131" s="222"/>
      <c r="J131" s="223">
        <f>ROUND(I131*H131,2)</f>
        <v>0</v>
      </c>
      <c r="K131" s="224"/>
      <c r="L131" s="42"/>
      <c r="M131" s="225" t="s">
        <v>1</v>
      </c>
      <c r="N131" s="226" t="s">
        <v>38</v>
      </c>
      <c r="O131" s="89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29" t="s">
        <v>124</v>
      </c>
      <c r="AT131" s="229" t="s">
        <v>120</v>
      </c>
      <c r="AU131" s="229" t="s">
        <v>83</v>
      </c>
      <c r="AY131" s="15" t="s">
        <v>118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15" t="s">
        <v>81</v>
      </c>
      <c r="BK131" s="230">
        <f>ROUND(I131*H131,2)</f>
        <v>0</v>
      </c>
      <c r="BL131" s="15" t="s">
        <v>124</v>
      </c>
      <c r="BM131" s="229" t="s">
        <v>360</v>
      </c>
    </row>
    <row r="132" spans="1:47" s="2" customFormat="1" ht="12">
      <c r="A132" s="36"/>
      <c r="B132" s="37"/>
      <c r="C132" s="38"/>
      <c r="D132" s="231" t="s">
        <v>126</v>
      </c>
      <c r="E132" s="38"/>
      <c r="F132" s="232" t="s">
        <v>148</v>
      </c>
      <c r="G132" s="38"/>
      <c r="H132" s="38"/>
      <c r="I132" s="233"/>
      <c r="J132" s="38"/>
      <c r="K132" s="38"/>
      <c r="L132" s="42"/>
      <c r="M132" s="234"/>
      <c r="N132" s="235"/>
      <c r="O132" s="89"/>
      <c r="P132" s="89"/>
      <c r="Q132" s="89"/>
      <c r="R132" s="89"/>
      <c r="S132" s="89"/>
      <c r="T132" s="90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5" t="s">
        <v>126</v>
      </c>
      <c r="AU132" s="15" t="s">
        <v>83</v>
      </c>
    </row>
    <row r="133" spans="1:47" s="2" customFormat="1" ht="12">
      <c r="A133" s="36"/>
      <c r="B133" s="37"/>
      <c r="C133" s="38"/>
      <c r="D133" s="231" t="s">
        <v>127</v>
      </c>
      <c r="E133" s="38"/>
      <c r="F133" s="236" t="s">
        <v>151</v>
      </c>
      <c r="G133" s="38"/>
      <c r="H133" s="38"/>
      <c r="I133" s="233"/>
      <c r="J133" s="38"/>
      <c r="K133" s="38"/>
      <c r="L133" s="42"/>
      <c r="M133" s="234"/>
      <c r="N133" s="235"/>
      <c r="O133" s="89"/>
      <c r="P133" s="89"/>
      <c r="Q133" s="89"/>
      <c r="R133" s="89"/>
      <c r="S133" s="89"/>
      <c r="T133" s="90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5" t="s">
        <v>127</v>
      </c>
      <c r="AU133" s="15" t="s">
        <v>83</v>
      </c>
    </row>
    <row r="134" spans="1:51" s="13" customFormat="1" ht="12">
      <c r="A134" s="13"/>
      <c r="B134" s="237"/>
      <c r="C134" s="238"/>
      <c r="D134" s="231" t="s">
        <v>129</v>
      </c>
      <c r="E134" s="239" t="s">
        <v>1</v>
      </c>
      <c r="F134" s="240" t="s">
        <v>361</v>
      </c>
      <c r="G134" s="238"/>
      <c r="H134" s="241">
        <v>17.5</v>
      </c>
      <c r="I134" s="242"/>
      <c r="J134" s="238"/>
      <c r="K134" s="238"/>
      <c r="L134" s="243"/>
      <c r="M134" s="244"/>
      <c r="N134" s="245"/>
      <c r="O134" s="245"/>
      <c r="P134" s="245"/>
      <c r="Q134" s="245"/>
      <c r="R134" s="245"/>
      <c r="S134" s="245"/>
      <c r="T134" s="246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7" t="s">
        <v>129</v>
      </c>
      <c r="AU134" s="247" t="s">
        <v>83</v>
      </c>
      <c r="AV134" s="13" t="s">
        <v>83</v>
      </c>
      <c r="AW134" s="13" t="s">
        <v>30</v>
      </c>
      <c r="AX134" s="13" t="s">
        <v>81</v>
      </c>
      <c r="AY134" s="247" t="s">
        <v>118</v>
      </c>
    </row>
    <row r="135" spans="1:63" s="12" customFormat="1" ht="22.8" customHeight="1">
      <c r="A135" s="12"/>
      <c r="B135" s="201"/>
      <c r="C135" s="202"/>
      <c r="D135" s="203" t="s">
        <v>72</v>
      </c>
      <c r="E135" s="215" t="s">
        <v>153</v>
      </c>
      <c r="F135" s="215" t="s">
        <v>226</v>
      </c>
      <c r="G135" s="202"/>
      <c r="H135" s="202"/>
      <c r="I135" s="205"/>
      <c r="J135" s="216">
        <f>BK135</f>
        <v>0</v>
      </c>
      <c r="K135" s="202"/>
      <c r="L135" s="207"/>
      <c r="M135" s="208"/>
      <c r="N135" s="209"/>
      <c r="O135" s="209"/>
      <c r="P135" s="210">
        <f>SUM(P136:P156)</f>
        <v>0</v>
      </c>
      <c r="Q135" s="209"/>
      <c r="R135" s="210">
        <f>SUM(R136:R156)</f>
        <v>0</v>
      </c>
      <c r="S135" s="209"/>
      <c r="T135" s="211">
        <f>SUM(T136:T156)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2" t="s">
        <v>81</v>
      </c>
      <c r="AT135" s="213" t="s">
        <v>72</v>
      </c>
      <c r="AU135" s="213" t="s">
        <v>81</v>
      </c>
      <c r="AY135" s="212" t="s">
        <v>118</v>
      </c>
      <c r="BK135" s="214">
        <f>SUM(BK136:BK156)</f>
        <v>0</v>
      </c>
    </row>
    <row r="136" spans="1:65" s="2" customFormat="1" ht="21.75" customHeight="1">
      <c r="A136" s="36"/>
      <c r="B136" s="37"/>
      <c r="C136" s="217" t="s">
        <v>124</v>
      </c>
      <c r="D136" s="217" t="s">
        <v>120</v>
      </c>
      <c r="E136" s="218" t="s">
        <v>362</v>
      </c>
      <c r="F136" s="219" t="s">
        <v>363</v>
      </c>
      <c r="G136" s="220" t="s">
        <v>123</v>
      </c>
      <c r="H136" s="221">
        <v>2099.76</v>
      </c>
      <c r="I136" s="222"/>
      <c r="J136" s="223">
        <f>ROUND(I136*H136,2)</f>
        <v>0</v>
      </c>
      <c r="K136" s="224"/>
      <c r="L136" s="42"/>
      <c r="M136" s="225" t="s">
        <v>1</v>
      </c>
      <c r="N136" s="226" t="s">
        <v>38</v>
      </c>
      <c r="O136" s="89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29" t="s">
        <v>124</v>
      </c>
      <c r="AT136" s="229" t="s">
        <v>120</v>
      </c>
      <c r="AU136" s="229" t="s">
        <v>83</v>
      </c>
      <c r="AY136" s="15" t="s">
        <v>118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5" t="s">
        <v>81</v>
      </c>
      <c r="BK136" s="230">
        <f>ROUND(I136*H136,2)</f>
        <v>0</v>
      </c>
      <c r="BL136" s="15" t="s">
        <v>124</v>
      </c>
      <c r="BM136" s="229" t="s">
        <v>364</v>
      </c>
    </row>
    <row r="137" spans="1:47" s="2" customFormat="1" ht="12">
      <c r="A137" s="36"/>
      <c r="B137" s="37"/>
      <c r="C137" s="38"/>
      <c r="D137" s="231" t="s">
        <v>126</v>
      </c>
      <c r="E137" s="38"/>
      <c r="F137" s="232" t="s">
        <v>363</v>
      </c>
      <c r="G137" s="38"/>
      <c r="H137" s="38"/>
      <c r="I137" s="233"/>
      <c r="J137" s="38"/>
      <c r="K137" s="38"/>
      <c r="L137" s="42"/>
      <c r="M137" s="234"/>
      <c r="N137" s="235"/>
      <c r="O137" s="89"/>
      <c r="P137" s="89"/>
      <c r="Q137" s="89"/>
      <c r="R137" s="89"/>
      <c r="S137" s="89"/>
      <c r="T137" s="90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5" t="s">
        <v>126</v>
      </c>
      <c r="AU137" s="15" t="s">
        <v>83</v>
      </c>
    </row>
    <row r="138" spans="1:47" s="2" customFormat="1" ht="12">
      <c r="A138" s="36"/>
      <c r="B138" s="37"/>
      <c r="C138" s="38"/>
      <c r="D138" s="231" t="s">
        <v>127</v>
      </c>
      <c r="E138" s="38"/>
      <c r="F138" s="236" t="s">
        <v>255</v>
      </c>
      <c r="G138" s="38"/>
      <c r="H138" s="38"/>
      <c r="I138" s="233"/>
      <c r="J138" s="38"/>
      <c r="K138" s="38"/>
      <c r="L138" s="42"/>
      <c r="M138" s="234"/>
      <c r="N138" s="235"/>
      <c r="O138" s="89"/>
      <c r="P138" s="89"/>
      <c r="Q138" s="89"/>
      <c r="R138" s="89"/>
      <c r="S138" s="89"/>
      <c r="T138" s="90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5" t="s">
        <v>127</v>
      </c>
      <c r="AU138" s="15" t="s">
        <v>83</v>
      </c>
    </row>
    <row r="139" spans="1:51" s="13" customFormat="1" ht="12">
      <c r="A139" s="13"/>
      <c r="B139" s="237"/>
      <c r="C139" s="238"/>
      <c r="D139" s="231" t="s">
        <v>129</v>
      </c>
      <c r="E139" s="239" t="s">
        <v>1</v>
      </c>
      <c r="F139" s="240" t="s">
        <v>365</v>
      </c>
      <c r="G139" s="238"/>
      <c r="H139" s="241">
        <v>2099.76</v>
      </c>
      <c r="I139" s="242"/>
      <c r="J139" s="238"/>
      <c r="K139" s="238"/>
      <c r="L139" s="243"/>
      <c r="M139" s="244"/>
      <c r="N139" s="245"/>
      <c r="O139" s="245"/>
      <c r="P139" s="245"/>
      <c r="Q139" s="245"/>
      <c r="R139" s="245"/>
      <c r="S139" s="245"/>
      <c r="T139" s="246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7" t="s">
        <v>129</v>
      </c>
      <c r="AU139" s="247" t="s">
        <v>83</v>
      </c>
      <c r="AV139" s="13" t="s">
        <v>83</v>
      </c>
      <c r="AW139" s="13" t="s">
        <v>30</v>
      </c>
      <c r="AX139" s="13" t="s">
        <v>81</v>
      </c>
      <c r="AY139" s="247" t="s">
        <v>118</v>
      </c>
    </row>
    <row r="140" spans="1:65" s="2" customFormat="1" ht="21.75" customHeight="1">
      <c r="A140" s="36"/>
      <c r="B140" s="37"/>
      <c r="C140" s="217" t="s">
        <v>153</v>
      </c>
      <c r="D140" s="217" t="s">
        <v>120</v>
      </c>
      <c r="E140" s="218" t="s">
        <v>262</v>
      </c>
      <c r="F140" s="219" t="s">
        <v>263</v>
      </c>
      <c r="G140" s="220" t="s">
        <v>123</v>
      </c>
      <c r="H140" s="221">
        <v>2019</v>
      </c>
      <c r="I140" s="222"/>
      <c r="J140" s="223">
        <f>ROUND(I140*H140,2)</f>
        <v>0</v>
      </c>
      <c r="K140" s="224"/>
      <c r="L140" s="42"/>
      <c r="M140" s="225" t="s">
        <v>1</v>
      </c>
      <c r="N140" s="226" t="s">
        <v>38</v>
      </c>
      <c r="O140" s="89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29" t="s">
        <v>124</v>
      </c>
      <c r="AT140" s="229" t="s">
        <v>120</v>
      </c>
      <c r="AU140" s="229" t="s">
        <v>83</v>
      </c>
      <c r="AY140" s="15" t="s">
        <v>118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5" t="s">
        <v>81</v>
      </c>
      <c r="BK140" s="230">
        <f>ROUND(I140*H140,2)</f>
        <v>0</v>
      </c>
      <c r="BL140" s="15" t="s">
        <v>124</v>
      </c>
      <c r="BM140" s="229" t="s">
        <v>366</v>
      </c>
    </row>
    <row r="141" spans="1:47" s="2" customFormat="1" ht="12">
      <c r="A141" s="36"/>
      <c r="B141" s="37"/>
      <c r="C141" s="38"/>
      <c r="D141" s="231" t="s">
        <v>126</v>
      </c>
      <c r="E141" s="38"/>
      <c r="F141" s="232" t="s">
        <v>263</v>
      </c>
      <c r="G141" s="38"/>
      <c r="H141" s="38"/>
      <c r="I141" s="233"/>
      <c r="J141" s="38"/>
      <c r="K141" s="38"/>
      <c r="L141" s="42"/>
      <c r="M141" s="234"/>
      <c r="N141" s="235"/>
      <c r="O141" s="89"/>
      <c r="P141" s="89"/>
      <c r="Q141" s="89"/>
      <c r="R141" s="89"/>
      <c r="S141" s="89"/>
      <c r="T141" s="90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5" t="s">
        <v>126</v>
      </c>
      <c r="AU141" s="15" t="s">
        <v>83</v>
      </c>
    </row>
    <row r="142" spans="1:47" s="2" customFormat="1" ht="12">
      <c r="A142" s="36"/>
      <c r="B142" s="37"/>
      <c r="C142" s="38"/>
      <c r="D142" s="231" t="s">
        <v>127</v>
      </c>
      <c r="E142" s="38"/>
      <c r="F142" s="236" t="s">
        <v>265</v>
      </c>
      <c r="G142" s="38"/>
      <c r="H142" s="38"/>
      <c r="I142" s="233"/>
      <c r="J142" s="38"/>
      <c r="K142" s="38"/>
      <c r="L142" s="42"/>
      <c r="M142" s="234"/>
      <c r="N142" s="235"/>
      <c r="O142" s="89"/>
      <c r="P142" s="89"/>
      <c r="Q142" s="89"/>
      <c r="R142" s="89"/>
      <c r="S142" s="89"/>
      <c r="T142" s="90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5" t="s">
        <v>127</v>
      </c>
      <c r="AU142" s="15" t="s">
        <v>83</v>
      </c>
    </row>
    <row r="143" spans="1:51" s="13" customFormat="1" ht="12">
      <c r="A143" s="13"/>
      <c r="B143" s="237"/>
      <c r="C143" s="238"/>
      <c r="D143" s="231" t="s">
        <v>129</v>
      </c>
      <c r="E143" s="239" t="s">
        <v>1</v>
      </c>
      <c r="F143" s="240" t="s">
        <v>367</v>
      </c>
      <c r="G143" s="238"/>
      <c r="H143" s="241">
        <v>2019</v>
      </c>
      <c r="I143" s="242"/>
      <c r="J143" s="238"/>
      <c r="K143" s="238"/>
      <c r="L143" s="243"/>
      <c r="M143" s="244"/>
      <c r="N143" s="245"/>
      <c r="O143" s="245"/>
      <c r="P143" s="245"/>
      <c r="Q143" s="245"/>
      <c r="R143" s="245"/>
      <c r="S143" s="245"/>
      <c r="T143" s="246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7" t="s">
        <v>129</v>
      </c>
      <c r="AU143" s="247" t="s">
        <v>83</v>
      </c>
      <c r="AV143" s="13" t="s">
        <v>83</v>
      </c>
      <c r="AW143" s="13" t="s">
        <v>30</v>
      </c>
      <c r="AX143" s="13" t="s">
        <v>81</v>
      </c>
      <c r="AY143" s="247" t="s">
        <v>118</v>
      </c>
    </row>
    <row r="144" spans="1:65" s="2" customFormat="1" ht="21.75" customHeight="1">
      <c r="A144" s="36"/>
      <c r="B144" s="37"/>
      <c r="C144" s="217" t="s">
        <v>161</v>
      </c>
      <c r="D144" s="217" t="s">
        <v>120</v>
      </c>
      <c r="E144" s="218" t="s">
        <v>368</v>
      </c>
      <c r="F144" s="219" t="s">
        <v>369</v>
      </c>
      <c r="G144" s="220" t="s">
        <v>123</v>
      </c>
      <c r="H144" s="221">
        <v>201.9</v>
      </c>
      <c r="I144" s="222"/>
      <c r="J144" s="223">
        <f>ROUND(I144*H144,2)</f>
        <v>0</v>
      </c>
      <c r="K144" s="224"/>
      <c r="L144" s="42"/>
      <c r="M144" s="225" t="s">
        <v>1</v>
      </c>
      <c r="N144" s="226" t="s">
        <v>38</v>
      </c>
      <c r="O144" s="89"/>
      <c r="P144" s="227">
        <f>O144*H144</f>
        <v>0</v>
      </c>
      <c r="Q144" s="227">
        <v>0</v>
      </c>
      <c r="R144" s="227">
        <f>Q144*H144</f>
        <v>0</v>
      </c>
      <c r="S144" s="227">
        <v>0</v>
      </c>
      <c r="T144" s="228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29" t="s">
        <v>124</v>
      </c>
      <c r="AT144" s="229" t="s">
        <v>120</v>
      </c>
      <c r="AU144" s="229" t="s">
        <v>83</v>
      </c>
      <c r="AY144" s="15" t="s">
        <v>118</v>
      </c>
      <c r="BE144" s="230">
        <f>IF(N144="základní",J144,0)</f>
        <v>0</v>
      </c>
      <c r="BF144" s="230">
        <f>IF(N144="snížená",J144,0)</f>
        <v>0</v>
      </c>
      <c r="BG144" s="230">
        <f>IF(N144="zákl. přenesená",J144,0)</f>
        <v>0</v>
      </c>
      <c r="BH144" s="230">
        <f>IF(N144="sníž. přenesená",J144,0)</f>
        <v>0</v>
      </c>
      <c r="BI144" s="230">
        <f>IF(N144="nulová",J144,0)</f>
        <v>0</v>
      </c>
      <c r="BJ144" s="15" t="s">
        <v>81</v>
      </c>
      <c r="BK144" s="230">
        <f>ROUND(I144*H144,2)</f>
        <v>0</v>
      </c>
      <c r="BL144" s="15" t="s">
        <v>124</v>
      </c>
      <c r="BM144" s="229" t="s">
        <v>370</v>
      </c>
    </row>
    <row r="145" spans="1:47" s="2" customFormat="1" ht="12">
      <c r="A145" s="36"/>
      <c r="B145" s="37"/>
      <c r="C145" s="38"/>
      <c r="D145" s="231" t="s">
        <v>126</v>
      </c>
      <c r="E145" s="38"/>
      <c r="F145" s="232" t="s">
        <v>371</v>
      </c>
      <c r="G145" s="38"/>
      <c r="H145" s="38"/>
      <c r="I145" s="233"/>
      <c r="J145" s="38"/>
      <c r="K145" s="38"/>
      <c r="L145" s="42"/>
      <c r="M145" s="234"/>
      <c r="N145" s="235"/>
      <c r="O145" s="89"/>
      <c r="P145" s="89"/>
      <c r="Q145" s="89"/>
      <c r="R145" s="89"/>
      <c r="S145" s="89"/>
      <c r="T145" s="90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5" t="s">
        <v>126</v>
      </c>
      <c r="AU145" s="15" t="s">
        <v>83</v>
      </c>
    </row>
    <row r="146" spans="1:47" s="2" customFormat="1" ht="12">
      <c r="A146" s="36"/>
      <c r="B146" s="37"/>
      <c r="C146" s="38"/>
      <c r="D146" s="231" t="s">
        <v>127</v>
      </c>
      <c r="E146" s="38"/>
      <c r="F146" s="236" t="s">
        <v>265</v>
      </c>
      <c r="G146" s="38"/>
      <c r="H146" s="38"/>
      <c r="I146" s="233"/>
      <c r="J146" s="38"/>
      <c r="K146" s="38"/>
      <c r="L146" s="42"/>
      <c r="M146" s="234"/>
      <c r="N146" s="235"/>
      <c r="O146" s="89"/>
      <c r="P146" s="89"/>
      <c r="Q146" s="89"/>
      <c r="R146" s="89"/>
      <c r="S146" s="89"/>
      <c r="T146" s="90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5" t="s">
        <v>127</v>
      </c>
      <c r="AU146" s="15" t="s">
        <v>83</v>
      </c>
    </row>
    <row r="147" spans="1:51" s="13" customFormat="1" ht="12">
      <c r="A147" s="13"/>
      <c r="B147" s="237"/>
      <c r="C147" s="238"/>
      <c r="D147" s="231" t="s">
        <v>129</v>
      </c>
      <c r="E147" s="239" t="s">
        <v>1</v>
      </c>
      <c r="F147" s="240" t="s">
        <v>359</v>
      </c>
      <c r="G147" s="238"/>
      <c r="H147" s="241">
        <v>201.9</v>
      </c>
      <c r="I147" s="242"/>
      <c r="J147" s="238"/>
      <c r="K147" s="238"/>
      <c r="L147" s="243"/>
      <c r="M147" s="244"/>
      <c r="N147" s="245"/>
      <c r="O147" s="245"/>
      <c r="P147" s="245"/>
      <c r="Q147" s="245"/>
      <c r="R147" s="245"/>
      <c r="S147" s="245"/>
      <c r="T147" s="24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7" t="s">
        <v>129</v>
      </c>
      <c r="AU147" s="247" t="s">
        <v>83</v>
      </c>
      <c r="AV147" s="13" t="s">
        <v>83</v>
      </c>
      <c r="AW147" s="13" t="s">
        <v>30</v>
      </c>
      <c r="AX147" s="13" t="s">
        <v>81</v>
      </c>
      <c r="AY147" s="247" t="s">
        <v>118</v>
      </c>
    </row>
    <row r="148" spans="1:65" s="2" customFormat="1" ht="21.75" customHeight="1">
      <c r="A148" s="36"/>
      <c r="B148" s="37"/>
      <c r="C148" s="217" t="s">
        <v>169</v>
      </c>
      <c r="D148" s="217" t="s">
        <v>120</v>
      </c>
      <c r="E148" s="218" t="s">
        <v>372</v>
      </c>
      <c r="F148" s="219" t="s">
        <v>373</v>
      </c>
      <c r="G148" s="220" t="s">
        <v>149</v>
      </c>
      <c r="H148" s="221">
        <v>67.2</v>
      </c>
      <c r="I148" s="222"/>
      <c r="J148" s="223">
        <f>ROUND(I148*H148,2)</f>
        <v>0</v>
      </c>
      <c r="K148" s="224"/>
      <c r="L148" s="42"/>
      <c r="M148" s="225" t="s">
        <v>1</v>
      </c>
      <c r="N148" s="226" t="s">
        <v>38</v>
      </c>
      <c r="O148" s="89"/>
      <c r="P148" s="227">
        <f>O148*H148</f>
        <v>0</v>
      </c>
      <c r="Q148" s="227">
        <v>0</v>
      </c>
      <c r="R148" s="227">
        <f>Q148*H148</f>
        <v>0</v>
      </c>
      <c r="S148" s="227">
        <v>0</v>
      </c>
      <c r="T148" s="228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29" t="s">
        <v>124</v>
      </c>
      <c r="AT148" s="229" t="s">
        <v>120</v>
      </c>
      <c r="AU148" s="229" t="s">
        <v>83</v>
      </c>
      <c r="AY148" s="15" t="s">
        <v>118</v>
      </c>
      <c r="BE148" s="230">
        <f>IF(N148="základní",J148,0)</f>
        <v>0</v>
      </c>
      <c r="BF148" s="230">
        <f>IF(N148="snížená",J148,0)</f>
        <v>0</v>
      </c>
      <c r="BG148" s="230">
        <f>IF(N148="zákl. přenesená",J148,0)</f>
        <v>0</v>
      </c>
      <c r="BH148" s="230">
        <f>IF(N148="sníž. přenesená",J148,0)</f>
        <v>0</v>
      </c>
      <c r="BI148" s="230">
        <f>IF(N148="nulová",J148,0)</f>
        <v>0</v>
      </c>
      <c r="BJ148" s="15" t="s">
        <v>81</v>
      </c>
      <c r="BK148" s="230">
        <f>ROUND(I148*H148,2)</f>
        <v>0</v>
      </c>
      <c r="BL148" s="15" t="s">
        <v>124</v>
      </c>
      <c r="BM148" s="229" t="s">
        <v>374</v>
      </c>
    </row>
    <row r="149" spans="1:47" s="2" customFormat="1" ht="12">
      <c r="A149" s="36"/>
      <c r="B149" s="37"/>
      <c r="C149" s="38"/>
      <c r="D149" s="231" t="s">
        <v>126</v>
      </c>
      <c r="E149" s="38"/>
      <c r="F149" s="232" t="s">
        <v>373</v>
      </c>
      <c r="G149" s="38"/>
      <c r="H149" s="38"/>
      <c r="I149" s="233"/>
      <c r="J149" s="38"/>
      <c r="K149" s="38"/>
      <c r="L149" s="42"/>
      <c r="M149" s="234"/>
      <c r="N149" s="235"/>
      <c r="O149" s="89"/>
      <c r="P149" s="89"/>
      <c r="Q149" s="89"/>
      <c r="R149" s="89"/>
      <c r="S149" s="89"/>
      <c r="T149" s="90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5" t="s">
        <v>126</v>
      </c>
      <c r="AU149" s="15" t="s">
        <v>83</v>
      </c>
    </row>
    <row r="150" spans="1:47" s="2" customFormat="1" ht="12">
      <c r="A150" s="36"/>
      <c r="B150" s="37"/>
      <c r="C150" s="38"/>
      <c r="D150" s="231" t="s">
        <v>127</v>
      </c>
      <c r="E150" s="38"/>
      <c r="F150" s="236" t="s">
        <v>375</v>
      </c>
      <c r="G150" s="38"/>
      <c r="H150" s="38"/>
      <c r="I150" s="233"/>
      <c r="J150" s="38"/>
      <c r="K150" s="38"/>
      <c r="L150" s="42"/>
      <c r="M150" s="234"/>
      <c r="N150" s="235"/>
      <c r="O150" s="89"/>
      <c r="P150" s="89"/>
      <c r="Q150" s="89"/>
      <c r="R150" s="89"/>
      <c r="S150" s="89"/>
      <c r="T150" s="90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5" t="s">
        <v>127</v>
      </c>
      <c r="AU150" s="15" t="s">
        <v>83</v>
      </c>
    </row>
    <row r="151" spans="1:51" s="13" customFormat="1" ht="12">
      <c r="A151" s="13"/>
      <c r="B151" s="237"/>
      <c r="C151" s="238"/>
      <c r="D151" s="231" t="s">
        <v>129</v>
      </c>
      <c r="E151" s="239" t="s">
        <v>1</v>
      </c>
      <c r="F151" s="240" t="s">
        <v>376</v>
      </c>
      <c r="G151" s="238"/>
      <c r="H151" s="241">
        <v>67.2</v>
      </c>
      <c r="I151" s="242"/>
      <c r="J151" s="238"/>
      <c r="K151" s="238"/>
      <c r="L151" s="243"/>
      <c r="M151" s="244"/>
      <c r="N151" s="245"/>
      <c r="O151" s="245"/>
      <c r="P151" s="245"/>
      <c r="Q151" s="245"/>
      <c r="R151" s="245"/>
      <c r="S151" s="245"/>
      <c r="T151" s="24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7" t="s">
        <v>129</v>
      </c>
      <c r="AU151" s="247" t="s">
        <v>83</v>
      </c>
      <c r="AV151" s="13" t="s">
        <v>83</v>
      </c>
      <c r="AW151" s="13" t="s">
        <v>30</v>
      </c>
      <c r="AX151" s="13" t="s">
        <v>81</v>
      </c>
      <c r="AY151" s="247" t="s">
        <v>118</v>
      </c>
    </row>
    <row r="152" spans="1:65" s="2" customFormat="1" ht="16.5" customHeight="1">
      <c r="A152" s="36"/>
      <c r="B152" s="37"/>
      <c r="C152" s="217" t="s">
        <v>178</v>
      </c>
      <c r="D152" s="217" t="s">
        <v>120</v>
      </c>
      <c r="E152" s="218" t="s">
        <v>273</v>
      </c>
      <c r="F152" s="219" t="s">
        <v>274</v>
      </c>
      <c r="G152" s="220" t="s">
        <v>149</v>
      </c>
      <c r="H152" s="221">
        <v>689.5</v>
      </c>
      <c r="I152" s="222"/>
      <c r="J152" s="223">
        <f>ROUND(I152*H152,2)</f>
        <v>0</v>
      </c>
      <c r="K152" s="224"/>
      <c r="L152" s="42"/>
      <c r="M152" s="225" t="s">
        <v>1</v>
      </c>
      <c r="N152" s="226" t="s">
        <v>38</v>
      </c>
      <c r="O152" s="89"/>
      <c r="P152" s="227">
        <f>O152*H152</f>
        <v>0</v>
      </c>
      <c r="Q152" s="227">
        <v>0</v>
      </c>
      <c r="R152" s="227">
        <f>Q152*H152</f>
        <v>0</v>
      </c>
      <c r="S152" s="227">
        <v>0</v>
      </c>
      <c r="T152" s="228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29" t="s">
        <v>124</v>
      </c>
      <c r="AT152" s="229" t="s">
        <v>120</v>
      </c>
      <c r="AU152" s="229" t="s">
        <v>83</v>
      </c>
      <c r="AY152" s="15" t="s">
        <v>118</v>
      </c>
      <c r="BE152" s="230">
        <f>IF(N152="základní",J152,0)</f>
        <v>0</v>
      </c>
      <c r="BF152" s="230">
        <f>IF(N152="snížená",J152,0)</f>
        <v>0</v>
      </c>
      <c r="BG152" s="230">
        <f>IF(N152="zákl. přenesená",J152,0)</f>
        <v>0</v>
      </c>
      <c r="BH152" s="230">
        <f>IF(N152="sníž. přenesená",J152,0)</f>
        <v>0</v>
      </c>
      <c r="BI152" s="230">
        <f>IF(N152="nulová",J152,0)</f>
        <v>0</v>
      </c>
      <c r="BJ152" s="15" t="s">
        <v>81</v>
      </c>
      <c r="BK152" s="230">
        <f>ROUND(I152*H152,2)</f>
        <v>0</v>
      </c>
      <c r="BL152" s="15" t="s">
        <v>124</v>
      </c>
      <c r="BM152" s="229" t="s">
        <v>377</v>
      </c>
    </row>
    <row r="153" spans="1:47" s="2" customFormat="1" ht="12">
      <c r="A153" s="36"/>
      <c r="B153" s="37"/>
      <c r="C153" s="38"/>
      <c r="D153" s="231" t="s">
        <v>126</v>
      </c>
      <c r="E153" s="38"/>
      <c r="F153" s="232" t="s">
        <v>274</v>
      </c>
      <c r="G153" s="38"/>
      <c r="H153" s="38"/>
      <c r="I153" s="233"/>
      <c r="J153" s="38"/>
      <c r="K153" s="38"/>
      <c r="L153" s="42"/>
      <c r="M153" s="234"/>
      <c r="N153" s="235"/>
      <c r="O153" s="89"/>
      <c r="P153" s="89"/>
      <c r="Q153" s="89"/>
      <c r="R153" s="89"/>
      <c r="S153" s="89"/>
      <c r="T153" s="90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5" t="s">
        <v>126</v>
      </c>
      <c r="AU153" s="15" t="s">
        <v>83</v>
      </c>
    </row>
    <row r="154" spans="1:47" s="2" customFormat="1" ht="12">
      <c r="A154" s="36"/>
      <c r="B154" s="37"/>
      <c r="C154" s="38"/>
      <c r="D154" s="231" t="s">
        <v>127</v>
      </c>
      <c r="E154" s="38"/>
      <c r="F154" s="236" t="s">
        <v>276</v>
      </c>
      <c r="G154" s="38"/>
      <c r="H154" s="38"/>
      <c r="I154" s="233"/>
      <c r="J154" s="38"/>
      <c r="K154" s="38"/>
      <c r="L154" s="42"/>
      <c r="M154" s="234"/>
      <c r="N154" s="235"/>
      <c r="O154" s="89"/>
      <c r="P154" s="89"/>
      <c r="Q154" s="89"/>
      <c r="R154" s="89"/>
      <c r="S154" s="89"/>
      <c r="T154" s="90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5" t="s">
        <v>127</v>
      </c>
      <c r="AU154" s="15" t="s">
        <v>83</v>
      </c>
    </row>
    <row r="155" spans="1:51" s="13" customFormat="1" ht="12">
      <c r="A155" s="13"/>
      <c r="B155" s="237"/>
      <c r="C155" s="238"/>
      <c r="D155" s="231" t="s">
        <v>129</v>
      </c>
      <c r="E155" s="239" t="s">
        <v>1</v>
      </c>
      <c r="F155" s="240" t="s">
        <v>378</v>
      </c>
      <c r="G155" s="238"/>
      <c r="H155" s="241">
        <v>17.5</v>
      </c>
      <c r="I155" s="242"/>
      <c r="J155" s="238"/>
      <c r="K155" s="238"/>
      <c r="L155" s="243"/>
      <c r="M155" s="244"/>
      <c r="N155" s="245"/>
      <c r="O155" s="245"/>
      <c r="P155" s="245"/>
      <c r="Q155" s="245"/>
      <c r="R155" s="245"/>
      <c r="S155" s="245"/>
      <c r="T155" s="24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7" t="s">
        <v>129</v>
      </c>
      <c r="AU155" s="247" t="s">
        <v>83</v>
      </c>
      <c r="AV155" s="13" t="s">
        <v>83</v>
      </c>
      <c r="AW155" s="13" t="s">
        <v>30</v>
      </c>
      <c r="AX155" s="13" t="s">
        <v>73</v>
      </c>
      <c r="AY155" s="247" t="s">
        <v>118</v>
      </c>
    </row>
    <row r="156" spans="1:51" s="13" customFormat="1" ht="12">
      <c r="A156" s="13"/>
      <c r="B156" s="237"/>
      <c r="C156" s="238"/>
      <c r="D156" s="231" t="s">
        <v>129</v>
      </c>
      <c r="E156" s="239" t="s">
        <v>1</v>
      </c>
      <c r="F156" s="240" t="s">
        <v>379</v>
      </c>
      <c r="G156" s="238"/>
      <c r="H156" s="241">
        <v>672</v>
      </c>
      <c r="I156" s="242"/>
      <c r="J156" s="238"/>
      <c r="K156" s="238"/>
      <c r="L156" s="243"/>
      <c r="M156" s="244"/>
      <c r="N156" s="245"/>
      <c r="O156" s="245"/>
      <c r="P156" s="245"/>
      <c r="Q156" s="245"/>
      <c r="R156" s="245"/>
      <c r="S156" s="245"/>
      <c r="T156" s="246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7" t="s">
        <v>129</v>
      </c>
      <c r="AU156" s="247" t="s">
        <v>83</v>
      </c>
      <c r="AV156" s="13" t="s">
        <v>83</v>
      </c>
      <c r="AW156" s="13" t="s">
        <v>30</v>
      </c>
      <c r="AX156" s="13" t="s">
        <v>73</v>
      </c>
      <c r="AY156" s="247" t="s">
        <v>118</v>
      </c>
    </row>
    <row r="157" spans="1:63" s="12" customFormat="1" ht="22.8" customHeight="1">
      <c r="A157" s="12"/>
      <c r="B157" s="201"/>
      <c r="C157" s="202"/>
      <c r="D157" s="203" t="s">
        <v>72</v>
      </c>
      <c r="E157" s="215" t="s">
        <v>185</v>
      </c>
      <c r="F157" s="215" t="s">
        <v>277</v>
      </c>
      <c r="G157" s="202"/>
      <c r="H157" s="202"/>
      <c r="I157" s="205"/>
      <c r="J157" s="216">
        <f>BK157</f>
        <v>0</v>
      </c>
      <c r="K157" s="202"/>
      <c r="L157" s="207"/>
      <c r="M157" s="208"/>
      <c r="N157" s="209"/>
      <c r="O157" s="209"/>
      <c r="P157" s="210">
        <f>SUM(P158:P170)</f>
        <v>0</v>
      </c>
      <c r="Q157" s="209"/>
      <c r="R157" s="210">
        <f>SUM(R158:R170)</f>
        <v>0</v>
      </c>
      <c r="S157" s="209"/>
      <c r="T157" s="211">
        <f>SUM(T158:T170)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12" t="s">
        <v>81</v>
      </c>
      <c r="AT157" s="213" t="s">
        <v>72</v>
      </c>
      <c r="AU157" s="213" t="s">
        <v>81</v>
      </c>
      <c r="AY157" s="212" t="s">
        <v>118</v>
      </c>
      <c r="BK157" s="214">
        <f>SUM(BK158:BK170)</f>
        <v>0</v>
      </c>
    </row>
    <row r="158" spans="1:65" s="2" customFormat="1" ht="21.75" customHeight="1">
      <c r="A158" s="36"/>
      <c r="B158" s="37"/>
      <c r="C158" s="217" t="s">
        <v>185</v>
      </c>
      <c r="D158" s="217" t="s">
        <v>120</v>
      </c>
      <c r="E158" s="218" t="s">
        <v>308</v>
      </c>
      <c r="F158" s="219" t="s">
        <v>309</v>
      </c>
      <c r="G158" s="220" t="s">
        <v>123</v>
      </c>
      <c r="H158" s="221">
        <v>12</v>
      </c>
      <c r="I158" s="222"/>
      <c r="J158" s="223">
        <f>ROUND(I158*H158,2)</f>
        <v>0</v>
      </c>
      <c r="K158" s="224"/>
      <c r="L158" s="42"/>
      <c r="M158" s="225" t="s">
        <v>1</v>
      </c>
      <c r="N158" s="226" t="s">
        <v>38</v>
      </c>
      <c r="O158" s="89"/>
      <c r="P158" s="227">
        <f>O158*H158</f>
        <v>0</v>
      </c>
      <c r="Q158" s="227">
        <v>0</v>
      </c>
      <c r="R158" s="227">
        <f>Q158*H158</f>
        <v>0</v>
      </c>
      <c r="S158" s="227">
        <v>0</v>
      </c>
      <c r="T158" s="228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29" t="s">
        <v>124</v>
      </c>
      <c r="AT158" s="229" t="s">
        <v>120</v>
      </c>
      <c r="AU158" s="229" t="s">
        <v>83</v>
      </c>
      <c r="AY158" s="15" t="s">
        <v>118</v>
      </c>
      <c r="BE158" s="230">
        <f>IF(N158="základní",J158,0)</f>
        <v>0</v>
      </c>
      <c r="BF158" s="230">
        <f>IF(N158="snížená",J158,0)</f>
        <v>0</v>
      </c>
      <c r="BG158" s="230">
        <f>IF(N158="zákl. přenesená",J158,0)</f>
        <v>0</v>
      </c>
      <c r="BH158" s="230">
        <f>IF(N158="sníž. přenesená",J158,0)</f>
        <v>0</v>
      </c>
      <c r="BI158" s="230">
        <f>IF(N158="nulová",J158,0)</f>
        <v>0</v>
      </c>
      <c r="BJ158" s="15" t="s">
        <v>81</v>
      </c>
      <c r="BK158" s="230">
        <f>ROUND(I158*H158,2)</f>
        <v>0</v>
      </c>
      <c r="BL158" s="15" t="s">
        <v>124</v>
      </c>
      <c r="BM158" s="229" t="s">
        <v>380</v>
      </c>
    </row>
    <row r="159" spans="1:47" s="2" customFormat="1" ht="12">
      <c r="A159" s="36"/>
      <c r="B159" s="37"/>
      <c r="C159" s="38"/>
      <c r="D159" s="231" t="s">
        <v>126</v>
      </c>
      <c r="E159" s="38"/>
      <c r="F159" s="232" t="s">
        <v>309</v>
      </c>
      <c r="G159" s="38"/>
      <c r="H159" s="38"/>
      <c r="I159" s="233"/>
      <c r="J159" s="38"/>
      <c r="K159" s="38"/>
      <c r="L159" s="42"/>
      <c r="M159" s="234"/>
      <c r="N159" s="235"/>
      <c r="O159" s="89"/>
      <c r="P159" s="89"/>
      <c r="Q159" s="89"/>
      <c r="R159" s="89"/>
      <c r="S159" s="89"/>
      <c r="T159" s="90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T159" s="15" t="s">
        <v>126</v>
      </c>
      <c r="AU159" s="15" t="s">
        <v>83</v>
      </c>
    </row>
    <row r="160" spans="1:47" s="2" customFormat="1" ht="12">
      <c r="A160" s="36"/>
      <c r="B160" s="37"/>
      <c r="C160" s="38"/>
      <c r="D160" s="231" t="s">
        <v>127</v>
      </c>
      <c r="E160" s="38"/>
      <c r="F160" s="236" t="s">
        <v>311</v>
      </c>
      <c r="G160" s="38"/>
      <c r="H160" s="38"/>
      <c r="I160" s="233"/>
      <c r="J160" s="38"/>
      <c r="K160" s="38"/>
      <c r="L160" s="42"/>
      <c r="M160" s="234"/>
      <c r="N160" s="235"/>
      <c r="O160" s="89"/>
      <c r="P160" s="89"/>
      <c r="Q160" s="89"/>
      <c r="R160" s="89"/>
      <c r="S160" s="89"/>
      <c r="T160" s="90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5" t="s">
        <v>127</v>
      </c>
      <c r="AU160" s="15" t="s">
        <v>83</v>
      </c>
    </row>
    <row r="161" spans="1:51" s="13" customFormat="1" ht="12">
      <c r="A161" s="13"/>
      <c r="B161" s="237"/>
      <c r="C161" s="238"/>
      <c r="D161" s="231" t="s">
        <v>129</v>
      </c>
      <c r="E161" s="239" t="s">
        <v>1</v>
      </c>
      <c r="F161" s="240" t="s">
        <v>381</v>
      </c>
      <c r="G161" s="238"/>
      <c r="H161" s="241">
        <v>12</v>
      </c>
      <c r="I161" s="242"/>
      <c r="J161" s="238"/>
      <c r="K161" s="238"/>
      <c r="L161" s="243"/>
      <c r="M161" s="244"/>
      <c r="N161" s="245"/>
      <c r="O161" s="245"/>
      <c r="P161" s="245"/>
      <c r="Q161" s="245"/>
      <c r="R161" s="245"/>
      <c r="S161" s="245"/>
      <c r="T161" s="24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7" t="s">
        <v>129</v>
      </c>
      <c r="AU161" s="247" t="s">
        <v>83</v>
      </c>
      <c r="AV161" s="13" t="s">
        <v>83</v>
      </c>
      <c r="AW161" s="13" t="s">
        <v>30</v>
      </c>
      <c r="AX161" s="13" t="s">
        <v>73</v>
      </c>
      <c r="AY161" s="247" t="s">
        <v>118</v>
      </c>
    </row>
    <row r="162" spans="1:65" s="2" customFormat="1" ht="33" customHeight="1">
      <c r="A162" s="36"/>
      <c r="B162" s="37"/>
      <c r="C162" s="217" t="s">
        <v>190</v>
      </c>
      <c r="D162" s="217" t="s">
        <v>120</v>
      </c>
      <c r="E162" s="218" t="s">
        <v>314</v>
      </c>
      <c r="F162" s="219" t="s">
        <v>315</v>
      </c>
      <c r="G162" s="220" t="s">
        <v>123</v>
      </c>
      <c r="H162" s="221">
        <v>12</v>
      </c>
      <c r="I162" s="222"/>
      <c r="J162" s="223">
        <f>ROUND(I162*H162,2)</f>
        <v>0</v>
      </c>
      <c r="K162" s="224"/>
      <c r="L162" s="42"/>
      <c r="M162" s="225" t="s">
        <v>1</v>
      </c>
      <c r="N162" s="226" t="s">
        <v>38</v>
      </c>
      <c r="O162" s="89"/>
      <c r="P162" s="227">
        <f>O162*H162</f>
        <v>0</v>
      </c>
      <c r="Q162" s="227">
        <v>0</v>
      </c>
      <c r="R162" s="227">
        <f>Q162*H162</f>
        <v>0</v>
      </c>
      <c r="S162" s="227">
        <v>0</v>
      </c>
      <c r="T162" s="228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29" t="s">
        <v>124</v>
      </c>
      <c r="AT162" s="229" t="s">
        <v>120</v>
      </c>
      <c r="AU162" s="229" t="s">
        <v>83</v>
      </c>
      <c r="AY162" s="15" t="s">
        <v>118</v>
      </c>
      <c r="BE162" s="230">
        <f>IF(N162="základní",J162,0)</f>
        <v>0</v>
      </c>
      <c r="BF162" s="230">
        <f>IF(N162="snížená",J162,0)</f>
        <v>0</v>
      </c>
      <c r="BG162" s="230">
        <f>IF(N162="zákl. přenesená",J162,0)</f>
        <v>0</v>
      </c>
      <c r="BH162" s="230">
        <f>IF(N162="sníž. přenesená",J162,0)</f>
        <v>0</v>
      </c>
      <c r="BI162" s="230">
        <f>IF(N162="nulová",J162,0)</f>
        <v>0</v>
      </c>
      <c r="BJ162" s="15" t="s">
        <v>81</v>
      </c>
      <c r="BK162" s="230">
        <f>ROUND(I162*H162,2)</f>
        <v>0</v>
      </c>
      <c r="BL162" s="15" t="s">
        <v>124</v>
      </c>
      <c r="BM162" s="229" t="s">
        <v>382</v>
      </c>
    </row>
    <row r="163" spans="1:47" s="2" customFormat="1" ht="12">
      <c r="A163" s="36"/>
      <c r="B163" s="37"/>
      <c r="C163" s="38"/>
      <c r="D163" s="231" t="s">
        <v>126</v>
      </c>
      <c r="E163" s="38"/>
      <c r="F163" s="232" t="s">
        <v>315</v>
      </c>
      <c r="G163" s="38"/>
      <c r="H163" s="38"/>
      <c r="I163" s="233"/>
      <c r="J163" s="38"/>
      <c r="K163" s="38"/>
      <c r="L163" s="42"/>
      <c r="M163" s="234"/>
      <c r="N163" s="235"/>
      <c r="O163" s="89"/>
      <c r="P163" s="89"/>
      <c r="Q163" s="89"/>
      <c r="R163" s="89"/>
      <c r="S163" s="89"/>
      <c r="T163" s="90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T163" s="15" t="s">
        <v>126</v>
      </c>
      <c r="AU163" s="15" t="s">
        <v>83</v>
      </c>
    </row>
    <row r="164" spans="1:47" s="2" customFormat="1" ht="12">
      <c r="A164" s="36"/>
      <c r="B164" s="37"/>
      <c r="C164" s="38"/>
      <c r="D164" s="231" t="s">
        <v>127</v>
      </c>
      <c r="E164" s="38"/>
      <c r="F164" s="236" t="s">
        <v>311</v>
      </c>
      <c r="G164" s="38"/>
      <c r="H164" s="38"/>
      <c r="I164" s="233"/>
      <c r="J164" s="38"/>
      <c r="K164" s="38"/>
      <c r="L164" s="42"/>
      <c r="M164" s="234"/>
      <c r="N164" s="235"/>
      <c r="O164" s="89"/>
      <c r="P164" s="89"/>
      <c r="Q164" s="89"/>
      <c r="R164" s="89"/>
      <c r="S164" s="89"/>
      <c r="T164" s="90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T164" s="15" t="s">
        <v>127</v>
      </c>
      <c r="AU164" s="15" t="s">
        <v>83</v>
      </c>
    </row>
    <row r="165" spans="1:51" s="13" customFormat="1" ht="12">
      <c r="A165" s="13"/>
      <c r="B165" s="237"/>
      <c r="C165" s="238"/>
      <c r="D165" s="231" t="s">
        <v>129</v>
      </c>
      <c r="E165" s="239" t="s">
        <v>1</v>
      </c>
      <c r="F165" s="240" t="s">
        <v>381</v>
      </c>
      <c r="G165" s="238"/>
      <c r="H165" s="241">
        <v>12</v>
      </c>
      <c r="I165" s="242"/>
      <c r="J165" s="238"/>
      <c r="K165" s="238"/>
      <c r="L165" s="243"/>
      <c r="M165" s="244"/>
      <c r="N165" s="245"/>
      <c r="O165" s="245"/>
      <c r="P165" s="245"/>
      <c r="Q165" s="245"/>
      <c r="R165" s="245"/>
      <c r="S165" s="245"/>
      <c r="T165" s="24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7" t="s">
        <v>129</v>
      </c>
      <c r="AU165" s="247" t="s">
        <v>83</v>
      </c>
      <c r="AV165" s="13" t="s">
        <v>83</v>
      </c>
      <c r="AW165" s="13" t="s">
        <v>30</v>
      </c>
      <c r="AX165" s="13" t="s">
        <v>73</v>
      </c>
      <c r="AY165" s="247" t="s">
        <v>118</v>
      </c>
    </row>
    <row r="166" spans="1:65" s="2" customFormat="1" ht="21.75" customHeight="1">
      <c r="A166" s="36"/>
      <c r="B166" s="37"/>
      <c r="C166" s="217" t="s">
        <v>196</v>
      </c>
      <c r="D166" s="217" t="s">
        <v>120</v>
      </c>
      <c r="E166" s="218" t="s">
        <v>318</v>
      </c>
      <c r="F166" s="219" t="s">
        <v>319</v>
      </c>
      <c r="G166" s="220" t="s">
        <v>149</v>
      </c>
      <c r="H166" s="221">
        <v>50</v>
      </c>
      <c r="I166" s="222"/>
      <c r="J166" s="223">
        <f>ROUND(I166*H166,2)</f>
        <v>0</v>
      </c>
      <c r="K166" s="224"/>
      <c r="L166" s="42"/>
      <c r="M166" s="225" t="s">
        <v>1</v>
      </c>
      <c r="N166" s="226" t="s">
        <v>38</v>
      </c>
      <c r="O166" s="89"/>
      <c r="P166" s="227">
        <f>O166*H166</f>
        <v>0</v>
      </c>
      <c r="Q166" s="227">
        <v>0</v>
      </c>
      <c r="R166" s="227">
        <f>Q166*H166</f>
        <v>0</v>
      </c>
      <c r="S166" s="227">
        <v>0</v>
      </c>
      <c r="T166" s="228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29" t="s">
        <v>124</v>
      </c>
      <c r="AT166" s="229" t="s">
        <v>120</v>
      </c>
      <c r="AU166" s="229" t="s">
        <v>83</v>
      </c>
      <c r="AY166" s="15" t="s">
        <v>118</v>
      </c>
      <c r="BE166" s="230">
        <f>IF(N166="základní",J166,0)</f>
        <v>0</v>
      </c>
      <c r="BF166" s="230">
        <f>IF(N166="snížená",J166,0)</f>
        <v>0</v>
      </c>
      <c r="BG166" s="230">
        <f>IF(N166="zákl. přenesená",J166,0)</f>
        <v>0</v>
      </c>
      <c r="BH166" s="230">
        <f>IF(N166="sníž. přenesená",J166,0)</f>
        <v>0</v>
      </c>
      <c r="BI166" s="230">
        <f>IF(N166="nulová",J166,0)</f>
        <v>0</v>
      </c>
      <c r="BJ166" s="15" t="s">
        <v>81</v>
      </c>
      <c r="BK166" s="230">
        <f>ROUND(I166*H166,2)</f>
        <v>0</v>
      </c>
      <c r="BL166" s="15" t="s">
        <v>124</v>
      </c>
      <c r="BM166" s="229" t="s">
        <v>383</v>
      </c>
    </row>
    <row r="167" spans="1:47" s="2" customFormat="1" ht="12">
      <c r="A167" s="36"/>
      <c r="B167" s="37"/>
      <c r="C167" s="38"/>
      <c r="D167" s="231" t="s">
        <v>126</v>
      </c>
      <c r="E167" s="38"/>
      <c r="F167" s="232" t="s">
        <v>319</v>
      </c>
      <c r="G167" s="38"/>
      <c r="H167" s="38"/>
      <c r="I167" s="233"/>
      <c r="J167" s="38"/>
      <c r="K167" s="38"/>
      <c r="L167" s="42"/>
      <c r="M167" s="234"/>
      <c r="N167" s="235"/>
      <c r="O167" s="89"/>
      <c r="P167" s="89"/>
      <c r="Q167" s="89"/>
      <c r="R167" s="89"/>
      <c r="S167" s="89"/>
      <c r="T167" s="90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5" t="s">
        <v>126</v>
      </c>
      <c r="AU167" s="15" t="s">
        <v>83</v>
      </c>
    </row>
    <row r="168" spans="1:47" s="2" customFormat="1" ht="12">
      <c r="A168" s="36"/>
      <c r="B168" s="37"/>
      <c r="C168" s="38"/>
      <c r="D168" s="231" t="s">
        <v>127</v>
      </c>
      <c r="E168" s="38"/>
      <c r="F168" s="236" t="s">
        <v>321</v>
      </c>
      <c r="G168" s="38"/>
      <c r="H168" s="38"/>
      <c r="I168" s="233"/>
      <c r="J168" s="38"/>
      <c r="K168" s="38"/>
      <c r="L168" s="42"/>
      <c r="M168" s="234"/>
      <c r="N168" s="235"/>
      <c r="O168" s="89"/>
      <c r="P168" s="89"/>
      <c r="Q168" s="89"/>
      <c r="R168" s="89"/>
      <c r="S168" s="89"/>
      <c r="T168" s="90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T168" s="15" t="s">
        <v>127</v>
      </c>
      <c r="AU168" s="15" t="s">
        <v>83</v>
      </c>
    </row>
    <row r="169" spans="1:51" s="13" customFormat="1" ht="12">
      <c r="A169" s="13"/>
      <c r="B169" s="237"/>
      <c r="C169" s="238"/>
      <c r="D169" s="231" t="s">
        <v>129</v>
      </c>
      <c r="E169" s="239" t="s">
        <v>1</v>
      </c>
      <c r="F169" s="240" t="s">
        <v>361</v>
      </c>
      <c r="G169" s="238"/>
      <c r="H169" s="241">
        <v>17.5</v>
      </c>
      <c r="I169" s="242"/>
      <c r="J169" s="238"/>
      <c r="K169" s="238"/>
      <c r="L169" s="243"/>
      <c r="M169" s="244"/>
      <c r="N169" s="245"/>
      <c r="O169" s="245"/>
      <c r="P169" s="245"/>
      <c r="Q169" s="245"/>
      <c r="R169" s="245"/>
      <c r="S169" s="245"/>
      <c r="T169" s="246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7" t="s">
        <v>129</v>
      </c>
      <c r="AU169" s="247" t="s">
        <v>83</v>
      </c>
      <c r="AV169" s="13" t="s">
        <v>83</v>
      </c>
      <c r="AW169" s="13" t="s">
        <v>30</v>
      </c>
      <c r="AX169" s="13" t="s">
        <v>73</v>
      </c>
      <c r="AY169" s="247" t="s">
        <v>118</v>
      </c>
    </row>
    <row r="170" spans="1:51" s="13" customFormat="1" ht="12">
      <c r="A170" s="13"/>
      <c r="B170" s="237"/>
      <c r="C170" s="238"/>
      <c r="D170" s="231" t="s">
        <v>129</v>
      </c>
      <c r="E170" s="239" t="s">
        <v>1</v>
      </c>
      <c r="F170" s="240" t="s">
        <v>384</v>
      </c>
      <c r="G170" s="238"/>
      <c r="H170" s="241">
        <v>32.5</v>
      </c>
      <c r="I170" s="242"/>
      <c r="J170" s="238"/>
      <c r="K170" s="238"/>
      <c r="L170" s="243"/>
      <c r="M170" s="248"/>
      <c r="N170" s="249"/>
      <c r="O170" s="249"/>
      <c r="P170" s="249"/>
      <c r="Q170" s="249"/>
      <c r="R170" s="249"/>
      <c r="S170" s="249"/>
      <c r="T170" s="25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7" t="s">
        <v>129</v>
      </c>
      <c r="AU170" s="247" t="s">
        <v>83</v>
      </c>
      <c r="AV170" s="13" t="s">
        <v>83</v>
      </c>
      <c r="AW170" s="13" t="s">
        <v>30</v>
      </c>
      <c r="AX170" s="13" t="s">
        <v>73</v>
      </c>
      <c r="AY170" s="247" t="s">
        <v>118</v>
      </c>
    </row>
    <row r="171" spans="1:31" s="2" customFormat="1" ht="6.95" customHeight="1">
      <c r="A171" s="36"/>
      <c r="B171" s="64"/>
      <c r="C171" s="65"/>
      <c r="D171" s="65"/>
      <c r="E171" s="65"/>
      <c r="F171" s="65"/>
      <c r="G171" s="65"/>
      <c r="H171" s="65"/>
      <c r="I171" s="65"/>
      <c r="J171" s="65"/>
      <c r="K171" s="65"/>
      <c r="L171" s="42"/>
      <c r="M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</row>
  </sheetData>
  <sheetProtection password="CC35" sheet="1" objects="1" scenarios="1" formatColumns="0" formatRows="0" autoFilter="0"/>
  <autoFilter ref="C119:K170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88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8"/>
      <c r="AT3" s="15" t="s">
        <v>83</v>
      </c>
    </row>
    <row r="4" spans="2:46" s="1" customFormat="1" ht="24.95" customHeight="1">
      <c r="B4" s="18"/>
      <c r="D4" s="136" t="s">
        <v>89</v>
      </c>
      <c r="L4" s="18"/>
      <c r="M4" s="137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8" t="s">
        <v>16</v>
      </c>
      <c r="L6" s="18"/>
    </row>
    <row r="7" spans="2:12" s="1" customFormat="1" ht="16.5" customHeight="1">
      <c r="B7" s="18"/>
      <c r="E7" s="139" t="str">
        <f>'Rekapitulace stavby'!K6</f>
        <v>II/329 Plaňany - Radim</v>
      </c>
      <c r="F7" s="138"/>
      <c r="G7" s="138"/>
      <c r="H7" s="138"/>
      <c r="L7" s="18"/>
    </row>
    <row r="8" spans="1:31" s="2" customFormat="1" ht="12" customHeight="1">
      <c r="A8" s="36"/>
      <c r="B8" s="42"/>
      <c r="C8" s="36"/>
      <c r="D8" s="138" t="s">
        <v>90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0" t="s">
        <v>385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8" t="s">
        <v>18</v>
      </c>
      <c r="E11" s="36"/>
      <c r="F11" s="141" t="s">
        <v>1</v>
      </c>
      <c r="G11" s="36"/>
      <c r="H11" s="36"/>
      <c r="I11" s="138" t="s">
        <v>19</v>
      </c>
      <c r="J11" s="141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8" t="s">
        <v>20</v>
      </c>
      <c r="E12" s="36"/>
      <c r="F12" s="141" t="s">
        <v>21</v>
      </c>
      <c r="G12" s="36"/>
      <c r="H12" s="36"/>
      <c r="I12" s="138" t="s">
        <v>22</v>
      </c>
      <c r="J12" s="142" t="str">
        <f>'Rekapitulace stavby'!AN8</f>
        <v>25. 1. 2018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8" t="s">
        <v>24</v>
      </c>
      <c r="E14" s="36"/>
      <c r="F14" s="36"/>
      <c r="G14" s="36"/>
      <c r="H14" s="36"/>
      <c r="I14" s="138" t="s">
        <v>25</v>
      </c>
      <c r="J14" s="141" t="str">
        <f>IF('Rekapitulace stavby'!AN10="","",'Rekapitulace stavby'!AN10)</f>
        <v/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1" t="str">
        <f>IF('Rekapitulace stavby'!E11="","",'Rekapitulace stavby'!E11)</f>
        <v xml:space="preserve"> </v>
      </c>
      <c r="F15" s="36"/>
      <c r="G15" s="36"/>
      <c r="H15" s="36"/>
      <c r="I15" s="138" t="s">
        <v>26</v>
      </c>
      <c r="J15" s="141" t="str">
        <f>IF('Rekapitulace stavby'!AN11="","",'Rekapitulace stavby'!AN11)</f>
        <v/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8" t="s">
        <v>27</v>
      </c>
      <c r="E17" s="36"/>
      <c r="F17" s="36"/>
      <c r="G17" s="36"/>
      <c r="H17" s="36"/>
      <c r="I17" s="138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1"/>
      <c r="G18" s="141"/>
      <c r="H18" s="141"/>
      <c r="I18" s="138" t="s">
        <v>26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8" t="s">
        <v>29</v>
      </c>
      <c r="E20" s="36"/>
      <c r="F20" s="36"/>
      <c r="G20" s="36"/>
      <c r="H20" s="36"/>
      <c r="I20" s="138" t="s">
        <v>25</v>
      </c>
      <c r="J20" s="141" t="str">
        <f>IF('Rekapitulace stavby'!AN16="","",'Rekapitulace stavby'!AN16)</f>
        <v/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1" t="str">
        <f>IF('Rekapitulace stavby'!E17="","",'Rekapitulace stavby'!E17)</f>
        <v xml:space="preserve"> </v>
      </c>
      <c r="F21" s="36"/>
      <c r="G21" s="36"/>
      <c r="H21" s="36"/>
      <c r="I21" s="138" t="s">
        <v>26</v>
      </c>
      <c r="J21" s="141" t="str">
        <f>IF('Rekapitulace stavby'!AN17="","",'Rekapitulace stavby'!AN17)</f>
        <v/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8" t="s">
        <v>31</v>
      </c>
      <c r="E23" s="36"/>
      <c r="F23" s="36"/>
      <c r="G23" s="36"/>
      <c r="H23" s="36"/>
      <c r="I23" s="138" t="s">
        <v>25</v>
      </c>
      <c r="J23" s="141" t="s">
        <v>386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1" t="s">
        <v>387</v>
      </c>
      <c r="F24" s="36"/>
      <c r="G24" s="36"/>
      <c r="H24" s="36"/>
      <c r="I24" s="138" t="s">
        <v>26</v>
      </c>
      <c r="J24" s="141" t="s">
        <v>388</v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8" t="s">
        <v>32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7"/>
      <c r="E29" s="147"/>
      <c r="F29" s="147"/>
      <c r="G29" s="147"/>
      <c r="H29" s="147"/>
      <c r="I29" s="147"/>
      <c r="J29" s="147"/>
      <c r="K29" s="147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8" t="s">
        <v>33</v>
      </c>
      <c r="E30" s="36"/>
      <c r="F30" s="36"/>
      <c r="G30" s="36"/>
      <c r="H30" s="36"/>
      <c r="I30" s="36"/>
      <c r="J30" s="149">
        <f>ROUND(J117,2)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7"/>
      <c r="E31" s="147"/>
      <c r="F31" s="147"/>
      <c r="G31" s="147"/>
      <c r="H31" s="147"/>
      <c r="I31" s="147"/>
      <c r="J31" s="147"/>
      <c r="K31" s="147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0" t="s">
        <v>35</v>
      </c>
      <c r="G32" s="36"/>
      <c r="H32" s="36"/>
      <c r="I32" s="150" t="s">
        <v>34</v>
      </c>
      <c r="J32" s="150" t="s">
        <v>36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1" t="s">
        <v>37</v>
      </c>
      <c r="E33" s="138" t="s">
        <v>38</v>
      </c>
      <c r="F33" s="152">
        <f>ROUND((SUM(BE117:BE147)),2)</f>
        <v>0</v>
      </c>
      <c r="G33" s="36"/>
      <c r="H33" s="36"/>
      <c r="I33" s="153">
        <v>0.21</v>
      </c>
      <c r="J33" s="152">
        <f>ROUND(((SUM(BE117:BE147))*I33),2)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8" t="s">
        <v>39</v>
      </c>
      <c r="F34" s="152">
        <f>ROUND((SUM(BF117:BF147)),2)</f>
        <v>0</v>
      </c>
      <c r="G34" s="36"/>
      <c r="H34" s="36"/>
      <c r="I34" s="153">
        <v>0.15</v>
      </c>
      <c r="J34" s="152">
        <f>ROUND(((SUM(BF117:BF147))*I34),2)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8" t="s">
        <v>40</v>
      </c>
      <c r="F35" s="152">
        <f>ROUND((SUM(BG117:BG147)),2)</f>
        <v>0</v>
      </c>
      <c r="G35" s="36"/>
      <c r="H35" s="36"/>
      <c r="I35" s="153">
        <v>0.21</v>
      </c>
      <c r="J35" s="152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8" t="s">
        <v>41</v>
      </c>
      <c r="F36" s="152">
        <f>ROUND((SUM(BH117:BH147)),2)</f>
        <v>0</v>
      </c>
      <c r="G36" s="36"/>
      <c r="H36" s="36"/>
      <c r="I36" s="153">
        <v>0.15</v>
      </c>
      <c r="J36" s="152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8" t="s">
        <v>42</v>
      </c>
      <c r="F37" s="152">
        <f>ROUND((SUM(BI117:BI147)),2)</f>
        <v>0</v>
      </c>
      <c r="G37" s="36"/>
      <c r="H37" s="36"/>
      <c r="I37" s="153">
        <v>0</v>
      </c>
      <c r="J37" s="152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54"/>
      <c r="D39" s="155" t="s">
        <v>43</v>
      </c>
      <c r="E39" s="156"/>
      <c r="F39" s="156"/>
      <c r="G39" s="157" t="s">
        <v>44</v>
      </c>
      <c r="H39" s="158" t="s">
        <v>45</v>
      </c>
      <c r="I39" s="156"/>
      <c r="J39" s="159">
        <f>SUM(J30:J37)</f>
        <v>0</v>
      </c>
      <c r="K39" s="160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61" t="s">
        <v>46</v>
      </c>
      <c r="E50" s="162"/>
      <c r="F50" s="162"/>
      <c r="G50" s="161" t="s">
        <v>47</v>
      </c>
      <c r="H50" s="162"/>
      <c r="I50" s="162"/>
      <c r="J50" s="162"/>
      <c r="K50" s="162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63" t="s">
        <v>48</v>
      </c>
      <c r="E61" s="164"/>
      <c r="F61" s="165" t="s">
        <v>49</v>
      </c>
      <c r="G61" s="163" t="s">
        <v>48</v>
      </c>
      <c r="H61" s="164"/>
      <c r="I61" s="164"/>
      <c r="J61" s="166" t="s">
        <v>49</v>
      </c>
      <c r="K61" s="164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1" t="s">
        <v>50</v>
      </c>
      <c r="E65" s="167"/>
      <c r="F65" s="167"/>
      <c r="G65" s="161" t="s">
        <v>51</v>
      </c>
      <c r="H65" s="167"/>
      <c r="I65" s="167"/>
      <c r="J65" s="167"/>
      <c r="K65" s="16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63" t="s">
        <v>48</v>
      </c>
      <c r="E76" s="164"/>
      <c r="F76" s="165" t="s">
        <v>49</v>
      </c>
      <c r="G76" s="163" t="s">
        <v>48</v>
      </c>
      <c r="H76" s="164"/>
      <c r="I76" s="164"/>
      <c r="J76" s="166" t="s">
        <v>49</v>
      </c>
      <c r="K76" s="164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0"/>
      <c r="C81" s="171"/>
      <c r="D81" s="171"/>
      <c r="E81" s="171"/>
      <c r="F81" s="171"/>
      <c r="G81" s="171"/>
      <c r="H81" s="171"/>
      <c r="I81" s="171"/>
      <c r="J81" s="171"/>
      <c r="K81" s="171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92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72" t="str">
        <f>E7</f>
        <v>II/329 Plaňany - Radim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90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SO 000 - Vedlejší rozpočtové náklady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 xml:space="preserve"> </v>
      </c>
      <c r="G89" s="38"/>
      <c r="H89" s="38"/>
      <c r="I89" s="30" t="s">
        <v>22</v>
      </c>
      <c r="J89" s="77" t="str">
        <f>IF(J12="","",J12)</f>
        <v>25. 1. 2018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8"/>
      <c r="E91" s="38"/>
      <c r="F91" s="25" t="str">
        <f>E15</f>
        <v xml:space="preserve"> </v>
      </c>
      <c r="G91" s="38"/>
      <c r="H91" s="38"/>
      <c r="I91" s="30" t="s">
        <v>29</v>
      </c>
      <c r="J91" s="34" t="str">
        <f>E21</f>
        <v xml:space="preserve"> 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27</v>
      </c>
      <c r="D92" s="38"/>
      <c r="E92" s="38"/>
      <c r="F92" s="25" t="str">
        <f>IF(E18="","",E18)</f>
        <v>Vyplň údaj</v>
      </c>
      <c r="G92" s="38"/>
      <c r="H92" s="38"/>
      <c r="I92" s="30" t="s">
        <v>31</v>
      </c>
      <c r="J92" s="34" t="str">
        <f>E24</f>
        <v>Forvia CZ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73" t="s">
        <v>93</v>
      </c>
      <c r="D94" s="174"/>
      <c r="E94" s="174"/>
      <c r="F94" s="174"/>
      <c r="G94" s="174"/>
      <c r="H94" s="174"/>
      <c r="I94" s="174"/>
      <c r="J94" s="175" t="s">
        <v>94</v>
      </c>
      <c r="K94" s="174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76" t="s">
        <v>95</v>
      </c>
      <c r="D96" s="38"/>
      <c r="E96" s="38"/>
      <c r="F96" s="38"/>
      <c r="G96" s="38"/>
      <c r="H96" s="38"/>
      <c r="I96" s="38"/>
      <c r="J96" s="108">
        <f>J117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96</v>
      </c>
    </row>
    <row r="97" spans="1:31" s="9" customFormat="1" ht="24.95" customHeight="1">
      <c r="A97" s="9"/>
      <c r="B97" s="177"/>
      <c r="C97" s="178"/>
      <c r="D97" s="179" t="s">
        <v>102</v>
      </c>
      <c r="E97" s="180"/>
      <c r="F97" s="180"/>
      <c r="G97" s="180"/>
      <c r="H97" s="180"/>
      <c r="I97" s="180"/>
      <c r="J97" s="181">
        <f>J118</f>
        <v>0</v>
      </c>
      <c r="K97" s="178"/>
      <c r="L97" s="18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6"/>
      <c r="B98" s="37"/>
      <c r="C98" s="38"/>
      <c r="D98" s="38"/>
      <c r="E98" s="38"/>
      <c r="F98" s="38"/>
      <c r="G98" s="38"/>
      <c r="H98" s="38"/>
      <c r="I98" s="38"/>
      <c r="J98" s="38"/>
      <c r="K98" s="38"/>
      <c r="L98" s="61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99" spans="1:31" s="2" customFormat="1" ht="6.95" customHeight="1">
      <c r="A99" s="36"/>
      <c r="B99" s="64"/>
      <c r="C99" s="65"/>
      <c r="D99" s="65"/>
      <c r="E99" s="65"/>
      <c r="F99" s="65"/>
      <c r="G99" s="65"/>
      <c r="H99" s="65"/>
      <c r="I99" s="65"/>
      <c r="J99" s="65"/>
      <c r="K99" s="65"/>
      <c r="L99" s="61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3" spans="1:31" s="2" customFormat="1" ht="6.95" customHeight="1">
      <c r="A103" s="36"/>
      <c r="B103" s="66"/>
      <c r="C103" s="67"/>
      <c r="D103" s="67"/>
      <c r="E103" s="67"/>
      <c r="F103" s="67"/>
      <c r="G103" s="67"/>
      <c r="H103" s="67"/>
      <c r="I103" s="67"/>
      <c r="J103" s="67"/>
      <c r="K103" s="67"/>
      <c r="L103" s="61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4" spans="1:31" s="2" customFormat="1" ht="24.95" customHeight="1">
      <c r="A104" s="36"/>
      <c r="B104" s="37"/>
      <c r="C104" s="21" t="s">
        <v>103</v>
      </c>
      <c r="D104" s="38"/>
      <c r="E104" s="38"/>
      <c r="F104" s="38"/>
      <c r="G104" s="38"/>
      <c r="H104" s="38"/>
      <c r="I104" s="38"/>
      <c r="J104" s="38"/>
      <c r="K104" s="38"/>
      <c r="L104" s="61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1:31" s="2" customFormat="1" ht="6.95" customHeight="1">
      <c r="A105" s="36"/>
      <c r="B105" s="37"/>
      <c r="C105" s="38"/>
      <c r="D105" s="38"/>
      <c r="E105" s="38"/>
      <c r="F105" s="38"/>
      <c r="G105" s="38"/>
      <c r="H105" s="38"/>
      <c r="I105" s="38"/>
      <c r="J105" s="38"/>
      <c r="K105" s="38"/>
      <c r="L105" s="61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2" customFormat="1" ht="12" customHeight="1">
      <c r="A106" s="36"/>
      <c r="B106" s="37"/>
      <c r="C106" s="30" t="s">
        <v>16</v>
      </c>
      <c r="D106" s="38"/>
      <c r="E106" s="38"/>
      <c r="F106" s="38"/>
      <c r="G106" s="38"/>
      <c r="H106" s="38"/>
      <c r="I106" s="38"/>
      <c r="J106" s="38"/>
      <c r="K106" s="38"/>
      <c r="L106" s="61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s="2" customFormat="1" ht="16.5" customHeight="1">
      <c r="A107" s="36"/>
      <c r="B107" s="37"/>
      <c r="C107" s="38"/>
      <c r="D107" s="38"/>
      <c r="E107" s="172" t="str">
        <f>E7</f>
        <v>II/329 Plaňany - Radim</v>
      </c>
      <c r="F107" s="30"/>
      <c r="G107" s="30"/>
      <c r="H107" s="30"/>
      <c r="I107" s="38"/>
      <c r="J107" s="38"/>
      <c r="K107" s="38"/>
      <c r="L107" s="61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12" customHeight="1">
      <c r="A108" s="36"/>
      <c r="B108" s="37"/>
      <c r="C108" s="30" t="s">
        <v>90</v>
      </c>
      <c r="D108" s="38"/>
      <c r="E108" s="38"/>
      <c r="F108" s="38"/>
      <c r="G108" s="38"/>
      <c r="H108" s="38"/>
      <c r="I108" s="38"/>
      <c r="J108" s="38"/>
      <c r="K108" s="38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16.5" customHeight="1">
      <c r="A109" s="36"/>
      <c r="B109" s="37"/>
      <c r="C109" s="38"/>
      <c r="D109" s="38"/>
      <c r="E109" s="74" t="str">
        <f>E9</f>
        <v>SO 000 - Vedlejší rozpočtové náklady</v>
      </c>
      <c r="F109" s="38"/>
      <c r="G109" s="38"/>
      <c r="H109" s="38"/>
      <c r="I109" s="38"/>
      <c r="J109" s="38"/>
      <c r="K109" s="38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6.95" customHeight="1">
      <c r="A110" s="36"/>
      <c r="B110" s="37"/>
      <c r="C110" s="38"/>
      <c r="D110" s="38"/>
      <c r="E110" s="38"/>
      <c r="F110" s="38"/>
      <c r="G110" s="38"/>
      <c r="H110" s="38"/>
      <c r="I110" s="38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2" customHeight="1">
      <c r="A111" s="36"/>
      <c r="B111" s="37"/>
      <c r="C111" s="30" t="s">
        <v>20</v>
      </c>
      <c r="D111" s="38"/>
      <c r="E111" s="38"/>
      <c r="F111" s="25" t="str">
        <f>F12</f>
        <v xml:space="preserve"> </v>
      </c>
      <c r="G111" s="38"/>
      <c r="H111" s="38"/>
      <c r="I111" s="30" t="s">
        <v>22</v>
      </c>
      <c r="J111" s="77" t="str">
        <f>IF(J12="","",J12)</f>
        <v>25. 1. 2018</v>
      </c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6.95" customHeight="1">
      <c r="A112" s="36"/>
      <c r="B112" s="37"/>
      <c r="C112" s="38"/>
      <c r="D112" s="38"/>
      <c r="E112" s="38"/>
      <c r="F112" s="38"/>
      <c r="G112" s="38"/>
      <c r="H112" s="38"/>
      <c r="I112" s="38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5.15" customHeight="1">
      <c r="A113" s="36"/>
      <c r="B113" s="37"/>
      <c r="C113" s="30" t="s">
        <v>24</v>
      </c>
      <c r="D113" s="38"/>
      <c r="E113" s="38"/>
      <c r="F113" s="25" t="str">
        <f>E15</f>
        <v xml:space="preserve"> </v>
      </c>
      <c r="G113" s="38"/>
      <c r="H113" s="38"/>
      <c r="I113" s="30" t="s">
        <v>29</v>
      </c>
      <c r="J113" s="34" t="str">
        <f>E21</f>
        <v xml:space="preserve"> </v>
      </c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5.15" customHeight="1">
      <c r="A114" s="36"/>
      <c r="B114" s="37"/>
      <c r="C114" s="30" t="s">
        <v>27</v>
      </c>
      <c r="D114" s="38"/>
      <c r="E114" s="38"/>
      <c r="F114" s="25" t="str">
        <f>IF(E18="","",E18)</f>
        <v>Vyplň údaj</v>
      </c>
      <c r="G114" s="38"/>
      <c r="H114" s="38"/>
      <c r="I114" s="30" t="s">
        <v>31</v>
      </c>
      <c r="J114" s="34" t="str">
        <f>E24</f>
        <v>Forvia CZ</v>
      </c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0.3" customHeight="1">
      <c r="A115" s="36"/>
      <c r="B115" s="37"/>
      <c r="C115" s="38"/>
      <c r="D115" s="38"/>
      <c r="E115" s="38"/>
      <c r="F115" s="38"/>
      <c r="G115" s="38"/>
      <c r="H115" s="38"/>
      <c r="I115" s="38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11" customFormat="1" ht="29.25" customHeight="1">
      <c r="A116" s="189"/>
      <c r="B116" s="190"/>
      <c r="C116" s="191" t="s">
        <v>104</v>
      </c>
      <c r="D116" s="192" t="s">
        <v>58</v>
      </c>
      <c r="E116" s="192" t="s">
        <v>54</v>
      </c>
      <c r="F116" s="192" t="s">
        <v>55</v>
      </c>
      <c r="G116" s="192" t="s">
        <v>105</v>
      </c>
      <c r="H116" s="192" t="s">
        <v>106</v>
      </c>
      <c r="I116" s="192" t="s">
        <v>107</v>
      </c>
      <c r="J116" s="193" t="s">
        <v>94</v>
      </c>
      <c r="K116" s="194" t="s">
        <v>108</v>
      </c>
      <c r="L116" s="195"/>
      <c r="M116" s="98" t="s">
        <v>1</v>
      </c>
      <c r="N116" s="99" t="s">
        <v>37</v>
      </c>
      <c r="O116" s="99" t="s">
        <v>109</v>
      </c>
      <c r="P116" s="99" t="s">
        <v>110</v>
      </c>
      <c r="Q116" s="99" t="s">
        <v>111</v>
      </c>
      <c r="R116" s="99" t="s">
        <v>112</v>
      </c>
      <c r="S116" s="99" t="s">
        <v>113</v>
      </c>
      <c r="T116" s="100" t="s">
        <v>114</v>
      </c>
      <c r="U116" s="189"/>
      <c r="V116" s="189"/>
      <c r="W116" s="189"/>
      <c r="X116" s="189"/>
      <c r="Y116" s="189"/>
      <c r="Z116" s="189"/>
      <c r="AA116" s="189"/>
      <c r="AB116" s="189"/>
      <c r="AC116" s="189"/>
      <c r="AD116" s="189"/>
      <c r="AE116" s="189"/>
    </row>
    <row r="117" spans="1:63" s="2" customFormat="1" ht="22.8" customHeight="1">
      <c r="A117" s="36"/>
      <c r="B117" s="37"/>
      <c r="C117" s="105" t="s">
        <v>115</v>
      </c>
      <c r="D117" s="38"/>
      <c r="E117" s="38"/>
      <c r="F117" s="38"/>
      <c r="G117" s="38"/>
      <c r="H117" s="38"/>
      <c r="I117" s="38"/>
      <c r="J117" s="196">
        <f>BK117</f>
        <v>0</v>
      </c>
      <c r="K117" s="38"/>
      <c r="L117" s="42"/>
      <c r="M117" s="101"/>
      <c r="N117" s="197"/>
      <c r="O117" s="102"/>
      <c r="P117" s="198">
        <f>P118</f>
        <v>0</v>
      </c>
      <c r="Q117" s="102"/>
      <c r="R117" s="198">
        <f>R118</f>
        <v>0</v>
      </c>
      <c r="S117" s="102"/>
      <c r="T117" s="199">
        <f>T118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5" t="s">
        <v>72</v>
      </c>
      <c r="AU117" s="15" t="s">
        <v>96</v>
      </c>
      <c r="BK117" s="200">
        <f>BK118</f>
        <v>0</v>
      </c>
    </row>
    <row r="118" spans="1:63" s="12" customFormat="1" ht="25.9" customHeight="1">
      <c r="A118" s="12"/>
      <c r="B118" s="201"/>
      <c r="C118" s="202"/>
      <c r="D118" s="203" t="s">
        <v>72</v>
      </c>
      <c r="E118" s="204" t="s">
        <v>330</v>
      </c>
      <c r="F118" s="204" t="s">
        <v>331</v>
      </c>
      <c r="G118" s="202"/>
      <c r="H118" s="202"/>
      <c r="I118" s="205"/>
      <c r="J118" s="206">
        <f>BK118</f>
        <v>0</v>
      </c>
      <c r="K118" s="202"/>
      <c r="L118" s="207"/>
      <c r="M118" s="208"/>
      <c r="N118" s="209"/>
      <c r="O118" s="209"/>
      <c r="P118" s="210">
        <f>SUM(P119:P147)</f>
        <v>0</v>
      </c>
      <c r="Q118" s="209"/>
      <c r="R118" s="210">
        <f>SUM(R119:R147)</f>
        <v>0</v>
      </c>
      <c r="S118" s="209"/>
      <c r="T118" s="211">
        <f>SUM(T119:T147)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12" t="s">
        <v>124</v>
      </c>
      <c r="AT118" s="213" t="s">
        <v>72</v>
      </c>
      <c r="AU118" s="213" t="s">
        <v>73</v>
      </c>
      <c r="AY118" s="212" t="s">
        <v>118</v>
      </c>
      <c r="BK118" s="214">
        <f>SUM(BK119:BK147)</f>
        <v>0</v>
      </c>
    </row>
    <row r="119" spans="1:65" s="2" customFormat="1" ht="21.75" customHeight="1">
      <c r="A119" s="36"/>
      <c r="B119" s="37"/>
      <c r="C119" s="217" t="s">
        <v>81</v>
      </c>
      <c r="D119" s="217" t="s">
        <v>120</v>
      </c>
      <c r="E119" s="218" t="s">
        <v>389</v>
      </c>
      <c r="F119" s="219" t="s">
        <v>390</v>
      </c>
      <c r="G119" s="220" t="s">
        <v>391</v>
      </c>
      <c r="H119" s="221">
        <v>1</v>
      </c>
      <c r="I119" s="222"/>
      <c r="J119" s="223">
        <f>ROUND(I119*H119,2)</f>
        <v>0</v>
      </c>
      <c r="K119" s="224"/>
      <c r="L119" s="42"/>
      <c r="M119" s="225" t="s">
        <v>1</v>
      </c>
      <c r="N119" s="226" t="s">
        <v>38</v>
      </c>
      <c r="O119" s="89"/>
      <c r="P119" s="227">
        <f>O119*H119</f>
        <v>0</v>
      </c>
      <c r="Q119" s="227">
        <v>0</v>
      </c>
      <c r="R119" s="227">
        <f>Q119*H119</f>
        <v>0</v>
      </c>
      <c r="S119" s="227">
        <v>0</v>
      </c>
      <c r="T119" s="228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229" t="s">
        <v>342</v>
      </c>
      <c r="AT119" s="229" t="s">
        <v>120</v>
      </c>
      <c r="AU119" s="229" t="s">
        <v>81</v>
      </c>
      <c r="AY119" s="15" t="s">
        <v>118</v>
      </c>
      <c r="BE119" s="230">
        <f>IF(N119="základní",J119,0)</f>
        <v>0</v>
      </c>
      <c r="BF119" s="230">
        <f>IF(N119="snížená",J119,0)</f>
        <v>0</v>
      </c>
      <c r="BG119" s="230">
        <f>IF(N119="zákl. přenesená",J119,0)</f>
        <v>0</v>
      </c>
      <c r="BH119" s="230">
        <f>IF(N119="sníž. přenesená",J119,0)</f>
        <v>0</v>
      </c>
      <c r="BI119" s="230">
        <f>IF(N119="nulová",J119,0)</f>
        <v>0</v>
      </c>
      <c r="BJ119" s="15" t="s">
        <v>81</v>
      </c>
      <c r="BK119" s="230">
        <f>ROUND(I119*H119,2)</f>
        <v>0</v>
      </c>
      <c r="BL119" s="15" t="s">
        <v>342</v>
      </c>
      <c r="BM119" s="229" t="s">
        <v>392</v>
      </c>
    </row>
    <row r="120" spans="1:47" s="2" customFormat="1" ht="12">
      <c r="A120" s="36"/>
      <c r="B120" s="37"/>
      <c r="C120" s="38"/>
      <c r="D120" s="231" t="s">
        <v>126</v>
      </c>
      <c r="E120" s="38"/>
      <c r="F120" s="232" t="s">
        <v>393</v>
      </c>
      <c r="G120" s="38"/>
      <c r="H120" s="38"/>
      <c r="I120" s="233"/>
      <c r="J120" s="38"/>
      <c r="K120" s="38"/>
      <c r="L120" s="42"/>
      <c r="M120" s="234"/>
      <c r="N120" s="235"/>
      <c r="O120" s="89"/>
      <c r="P120" s="89"/>
      <c r="Q120" s="89"/>
      <c r="R120" s="89"/>
      <c r="S120" s="89"/>
      <c r="T120" s="90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5" t="s">
        <v>126</v>
      </c>
      <c r="AU120" s="15" t="s">
        <v>81</v>
      </c>
    </row>
    <row r="121" spans="1:65" s="2" customFormat="1" ht="21.75" customHeight="1">
      <c r="A121" s="36"/>
      <c r="B121" s="37"/>
      <c r="C121" s="217" t="s">
        <v>83</v>
      </c>
      <c r="D121" s="217" t="s">
        <v>120</v>
      </c>
      <c r="E121" s="218" t="s">
        <v>394</v>
      </c>
      <c r="F121" s="219" t="s">
        <v>395</v>
      </c>
      <c r="G121" s="220" t="s">
        <v>391</v>
      </c>
      <c r="H121" s="221">
        <v>1</v>
      </c>
      <c r="I121" s="222"/>
      <c r="J121" s="223">
        <f>ROUND(I121*H121,2)</f>
        <v>0</v>
      </c>
      <c r="K121" s="224"/>
      <c r="L121" s="42"/>
      <c r="M121" s="225" t="s">
        <v>1</v>
      </c>
      <c r="N121" s="226" t="s">
        <v>38</v>
      </c>
      <c r="O121" s="89"/>
      <c r="P121" s="227">
        <f>O121*H121</f>
        <v>0</v>
      </c>
      <c r="Q121" s="227">
        <v>0</v>
      </c>
      <c r="R121" s="227">
        <f>Q121*H121</f>
        <v>0</v>
      </c>
      <c r="S121" s="227">
        <v>0</v>
      </c>
      <c r="T121" s="228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229" t="s">
        <v>124</v>
      </c>
      <c r="AT121" s="229" t="s">
        <v>120</v>
      </c>
      <c r="AU121" s="229" t="s">
        <v>81</v>
      </c>
      <c r="AY121" s="15" t="s">
        <v>118</v>
      </c>
      <c r="BE121" s="230">
        <f>IF(N121="základní",J121,0)</f>
        <v>0</v>
      </c>
      <c r="BF121" s="230">
        <f>IF(N121="snížená",J121,0)</f>
        <v>0</v>
      </c>
      <c r="BG121" s="230">
        <f>IF(N121="zákl. přenesená",J121,0)</f>
        <v>0</v>
      </c>
      <c r="BH121" s="230">
        <f>IF(N121="sníž. přenesená",J121,0)</f>
        <v>0</v>
      </c>
      <c r="BI121" s="230">
        <f>IF(N121="nulová",J121,0)</f>
        <v>0</v>
      </c>
      <c r="BJ121" s="15" t="s">
        <v>81</v>
      </c>
      <c r="BK121" s="230">
        <f>ROUND(I121*H121,2)</f>
        <v>0</v>
      </c>
      <c r="BL121" s="15" t="s">
        <v>124</v>
      </c>
      <c r="BM121" s="229" t="s">
        <v>396</v>
      </c>
    </row>
    <row r="122" spans="1:47" s="2" customFormat="1" ht="12">
      <c r="A122" s="36"/>
      <c r="B122" s="37"/>
      <c r="C122" s="38"/>
      <c r="D122" s="231" t="s">
        <v>126</v>
      </c>
      <c r="E122" s="38"/>
      <c r="F122" s="232" t="s">
        <v>397</v>
      </c>
      <c r="G122" s="38"/>
      <c r="H122" s="38"/>
      <c r="I122" s="233"/>
      <c r="J122" s="38"/>
      <c r="K122" s="38"/>
      <c r="L122" s="42"/>
      <c r="M122" s="234"/>
      <c r="N122" s="235"/>
      <c r="O122" s="89"/>
      <c r="P122" s="89"/>
      <c r="Q122" s="89"/>
      <c r="R122" s="89"/>
      <c r="S122" s="89"/>
      <c r="T122" s="90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5" t="s">
        <v>126</v>
      </c>
      <c r="AU122" s="15" t="s">
        <v>81</v>
      </c>
    </row>
    <row r="123" spans="1:47" s="2" customFormat="1" ht="12">
      <c r="A123" s="36"/>
      <c r="B123" s="37"/>
      <c r="C123" s="38"/>
      <c r="D123" s="231" t="s">
        <v>127</v>
      </c>
      <c r="E123" s="38"/>
      <c r="F123" s="236" t="s">
        <v>398</v>
      </c>
      <c r="G123" s="38"/>
      <c r="H123" s="38"/>
      <c r="I123" s="233"/>
      <c r="J123" s="38"/>
      <c r="K123" s="38"/>
      <c r="L123" s="42"/>
      <c r="M123" s="234"/>
      <c r="N123" s="235"/>
      <c r="O123" s="89"/>
      <c r="P123" s="89"/>
      <c r="Q123" s="89"/>
      <c r="R123" s="89"/>
      <c r="S123" s="89"/>
      <c r="T123" s="90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5" t="s">
        <v>127</v>
      </c>
      <c r="AU123" s="15" t="s">
        <v>81</v>
      </c>
    </row>
    <row r="124" spans="1:65" s="2" customFormat="1" ht="21.75" customHeight="1">
      <c r="A124" s="36"/>
      <c r="B124" s="37"/>
      <c r="C124" s="217" t="s">
        <v>141</v>
      </c>
      <c r="D124" s="217" t="s">
        <v>120</v>
      </c>
      <c r="E124" s="218" t="s">
        <v>399</v>
      </c>
      <c r="F124" s="219" t="s">
        <v>400</v>
      </c>
      <c r="G124" s="220" t="s">
        <v>401</v>
      </c>
      <c r="H124" s="221">
        <v>1</v>
      </c>
      <c r="I124" s="222"/>
      <c r="J124" s="223">
        <f>ROUND(I124*H124,2)</f>
        <v>0</v>
      </c>
      <c r="K124" s="224"/>
      <c r="L124" s="42"/>
      <c r="M124" s="225" t="s">
        <v>1</v>
      </c>
      <c r="N124" s="226" t="s">
        <v>38</v>
      </c>
      <c r="O124" s="89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29" t="s">
        <v>124</v>
      </c>
      <c r="AT124" s="229" t="s">
        <v>120</v>
      </c>
      <c r="AU124" s="229" t="s">
        <v>81</v>
      </c>
      <c r="AY124" s="15" t="s">
        <v>118</v>
      </c>
      <c r="BE124" s="230">
        <f>IF(N124="základní",J124,0)</f>
        <v>0</v>
      </c>
      <c r="BF124" s="230">
        <f>IF(N124="snížená",J124,0)</f>
        <v>0</v>
      </c>
      <c r="BG124" s="230">
        <f>IF(N124="zákl. přenesená",J124,0)</f>
        <v>0</v>
      </c>
      <c r="BH124" s="230">
        <f>IF(N124="sníž. přenesená",J124,0)</f>
        <v>0</v>
      </c>
      <c r="BI124" s="230">
        <f>IF(N124="nulová",J124,0)</f>
        <v>0</v>
      </c>
      <c r="BJ124" s="15" t="s">
        <v>81</v>
      </c>
      <c r="BK124" s="230">
        <f>ROUND(I124*H124,2)</f>
        <v>0</v>
      </c>
      <c r="BL124" s="15" t="s">
        <v>124</v>
      </c>
      <c r="BM124" s="229" t="s">
        <v>402</v>
      </c>
    </row>
    <row r="125" spans="1:47" s="2" customFormat="1" ht="12">
      <c r="A125" s="36"/>
      <c r="B125" s="37"/>
      <c r="C125" s="38"/>
      <c r="D125" s="231" t="s">
        <v>126</v>
      </c>
      <c r="E125" s="38"/>
      <c r="F125" s="232" t="s">
        <v>400</v>
      </c>
      <c r="G125" s="38"/>
      <c r="H125" s="38"/>
      <c r="I125" s="233"/>
      <c r="J125" s="38"/>
      <c r="K125" s="38"/>
      <c r="L125" s="42"/>
      <c r="M125" s="234"/>
      <c r="N125" s="235"/>
      <c r="O125" s="89"/>
      <c r="P125" s="89"/>
      <c r="Q125" s="89"/>
      <c r="R125" s="89"/>
      <c r="S125" s="89"/>
      <c r="T125" s="90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5" t="s">
        <v>126</v>
      </c>
      <c r="AU125" s="15" t="s">
        <v>81</v>
      </c>
    </row>
    <row r="126" spans="1:65" s="2" customFormat="1" ht="16.5" customHeight="1">
      <c r="A126" s="36"/>
      <c r="B126" s="37"/>
      <c r="C126" s="217" t="s">
        <v>124</v>
      </c>
      <c r="D126" s="217" t="s">
        <v>120</v>
      </c>
      <c r="E126" s="218" t="s">
        <v>403</v>
      </c>
      <c r="F126" s="219" t="s">
        <v>404</v>
      </c>
      <c r="G126" s="220" t="s">
        <v>391</v>
      </c>
      <c r="H126" s="221">
        <v>1</v>
      </c>
      <c r="I126" s="222"/>
      <c r="J126" s="223">
        <f>ROUND(I126*H126,2)</f>
        <v>0</v>
      </c>
      <c r="K126" s="224"/>
      <c r="L126" s="42"/>
      <c r="M126" s="225" t="s">
        <v>1</v>
      </c>
      <c r="N126" s="226" t="s">
        <v>38</v>
      </c>
      <c r="O126" s="89"/>
      <c r="P126" s="227">
        <f>O126*H126</f>
        <v>0</v>
      </c>
      <c r="Q126" s="227">
        <v>0</v>
      </c>
      <c r="R126" s="227">
        <f>Q126*H126</f>
        <v>0</v>
      </c>
      <c r="S126" s="227">
        <v>0</v>
      </c>
      <c r="T126" s="228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29" t="s">
        <v>124</v>
      </c>
      <c r="AT126" s="229" t="s">
        <v>120</v>
      </c>
      <c r="AU126" s="229" t="s">
        <v>81</v>
      </c>
      <c r="AY126" s="15" t="s">
        <v>118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15" t="s">
        <v>81</v>
      </c>
      <c r="BK126" s="230">
        <f>ROUND(I126*H126,2)</f>
        <v>0</v>
      </c>
      <c r="BL126" s="15" t="s">
        <v>124</v>
      </c>
      <c r="BM126" s="229" t="s">
        <v>405</v>
      </c>
    </row>
    <row r="127" spans="1:47" s="2" customFormat="1" ht="12">
      <c r="A127" s="36"/>
      <c r="B127" s="37"/>
      <c r="C127" s="38"/>
      <c r="D127" s="231" t="s">
        <v>126</v>
      </c>
      <c r="E127" s="38"/>
      <c r="F127" s="232" t="s">
        <v>406</v>
      </c>
      <c r="G127" s="38"/>
      <c r="H127" s="38"/>
      <c r="I127" s="233"/>
      <c r="J127" s="38"/>
      <c r="K127" s="38"/>
      <c r="L127" s="42"/>
      <c r="M127" s="234"/>
      <c r="N127" s="235"/>
      <c r="O127" s="89"/>
      <c r="P127" s="89"/>
      <c r="Q127" s="89"/>
      <c r="R127" s="89"/>
      <c r="S127" s="89"/>
      <c r="T127" s="90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5" t="s">
        <v>126</v>
      </c>
      <c r="AU127" s="15" t="s">
        <v>81</v>
      </c>
    </row>
    <row r="128" spans="1:65" s="2" customFormat="1" ht="16.5" customHeight="1">
      <c r="A128" s="36"/>
      <c r="B128" s="37"/>
      <c r="C128" s="217" t="s">
        <v>153</v>
      </c>
      <c r="D128" s="217" t="s">
        <v>120</v>
      </c>
      <c r="E128" s="218" t="s">
        <v>407</v>
      </c>
      <c r="F128" s="219" t="s">
        <v>408</v>
      </c>
      <c r="G128" s="220" t="s">
        <v>391</v>
      </c>
      <c r="H128" s="221">
        <v>1</v>
      </c>
      <c r="I128" s="222"/>
      <c r="J128" s="223">
        <f>ROUND(I128*H128,2)</f>
        <v>0</v>
      </c>
      <c r="K128" s="224"/>
      <c r="L128" s="42"/>
      <c r="M128" s="225" t="s">
        <v>1</v>
      </c>
      <c r="N128" s="226" t="s">
        <v>38</v>
      </c>
      <c r="O128" s="89"/>
      <c r="P128" s="227">
        <f>O128*H128</f>
        <v>0</v>
      </c>
      <c r="Q128" s="227">
        <v>0</v>
      </c>
      <c r="R128" s="227">
        <f>Q128*H128</f>
        <v>0</v>
      </c>
      <c r="S128" s="227">
        <v>0</v>
      </c>
      <c r="T128" s="228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29" t="s">
        <v>124</v>
      </c>
      <c r="AT128" s="229" t="s">
        <v>120</v>
      </c>
      <c r="AU128" s="229" t="s">
        <v>81</v>
      </c>
      <c r="AY128" s="15" t="s">
        <v>118</v>
      </c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15" t="s">
        <v>81</v>
      </c>
      <c r="BK128" s="230">
        <f>ROUND(I128*H128,2)</f>
        <v>0</v>
      </c>
      <c r="BL128" s="15" t="s">
        <v>124</v>
      </c>
      <c r="BM128" s="229" t="s">
        <v>409</v>
      </c>
    </row>
    <row r="129" spans="1:47" s="2" customFormat="1" ht="12">
      <c r="A129" s="36"/>
      <c r="B129" s="37"/>
      <c r="C129" s="38"/>
      <c r="D129" s="231" t="s">
        <v>126</v>
      </c>
      <c r="E129" s="38"/>
      <c r="F129" s="232" t="s">
        <v>404</v>
      </c>
      <c r="G129" s="38"/>
      <c r="H129" s="38"/>
      <c r="I129" s="233"/>
      <c r="J129" s="38"/>
      <c r="K129" s="38"/>
      <c r="L129" s="42"/>
      <c r="M129" s="234"/>
      <c r="N129" s="235"/>
      <c r="O129" s="89"/>
      <c r="P129" s="89"/>
      <c r="Q129" s="89"/>
      <c r="R129" s="89"/>
      <c r="S129" s="89"/>
      <c r="T129" s="90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5" t="s">
        <v>126</v>
      </c>
      <c r="AU129" s="15" t="s">
        <v>81</v>
      </c>
    </row>
    <row r="130" spans="1:65" s="2" customFormat="1" ht="16.5" customHeight="1">
      <c r="A130" s="36"/>
      <c r="B130" s="37"/>
      <c r="C130" s="217" t="s">
        <v>161</v>
      </c>
      <c r="D130" s="217" t="s">
        <v>120</v>
      </c>
      <c r="E130" s="218" t="s">
        <v>410</v>
      </c>
      <c r="F130" s="219" t="s">
        <v>411</v>
      </c>
      <c r="G130" s="220" t="s">
        <v>391</v>
      </c>
      <c r="H130" s="221">
        <v>1</v>
      </c>
      <c r="I130" s="222"/>
      <c r="J130" s="223">
        <f>ROUND(I130*H130,2)</f>
        <v>0</v>
      </c>
      <c r="K130" s="224"/>
      <c r="L130" s="42"/>
      <c r="M130" s="225" t="s">
        <v>1</v>
      </c>
      <c r="N130" s="226" t="s">
        <v>38</v>
      </c>
      <c r="O130" s="89"/>
      <c r="P130" s="227">
        <f>O130*H130</f>
        <v>0</v>
      </c>
      <c r="Q130" s="227">
        <v>0</v>
      </c>
      <c r="R130" s="227">
        <f>Q130*H130</f>
        <v>0</v>
      </c>
      <c r="S130" s="227">
        <v>0</v>
      </c>
      <c r="T130" s="228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29" t="s">
        <v>342</v>
      </c>
      <c r="AT130" s="229" t="s">
        <v>120</v>
      </c>
      <c r="AU130" s="229" t="s">
        <v>81</v>
      </c>
      <c r="AY130" s="15" t="s">
        <v>118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5" t="s">
        <v>81</v>
      </c>
      <c r="BK130" s="230">
        <f>ROUND(I130*H130,2)</f>
        <v>0</v>
      </c>
      <c r="BL130" s="15" t="s">
        <v>342</v>
      </c>
      <c r="BM130" s="229" t="s">
        <v>412</v>
      </c>
    </row>
    <row r="131" spans="1:47" s="2" customFormat="1" ht="12">
      <c r="A131" s="36"/>
      <c r="B131" s="37"/>
      <c r="C131" s="38"/>
      <c r="D131" s="231" t="s">
        <v>126</v>
      </c>
      <c r="E131" s="38"/>
      <c r="F131" s="232" t="s">
        <v>411</v>
      </c>
      <c r="G131" s="38"/>
      <c r="H131" s="38"/>
      <c r="I131" s="233"/>
      <c r="J131" s="38"/>
      <c r="K131" s="38"/>
      <c r="L131" s="42"/>
      <c r="M131" s="234"/>
      <c r="N131" s="235"/>
      <c r="O131" s="89"/>
      <c r="P131" s="89"/>
      <c r="Q131" s="89"/>
      <c r="R131" s="89"/>
      <c r="S131" s="89"/>
      <c r="T131" s="90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5" t="s">
        <v>126</v>
      </c>
      <c r="AU131" s="15" t="s">
        <v>81</v>
      </c>
    </row>
    <row r="132" spans="1:47" s="2" customFormat="1" ht="12">
      <c r="A132" s="36"/>
      <c r="B132" s="37"/>
      <c r="C132" s="38"/>
      <c r="D132" s="231" t="s">
        <v>127</v>
      </c>
      <c r="E132" s="38"/>
      <c r="F132" s="236" t="s">
        <v>413</v>
      </c>
      <c r="G132" s="38"/>
      <c r="H132" s="38"/>
      <c r="I132" s="233"/>
      <c r="J132" s="38"/>
      <c r="K132" s="38"/>
      <c r="L132" s="42"/>
      <c r="M132" s="234"/>
      <c r="N132" s="235"/>
      <c r="O132" s="89"/>
      <c r="P132" s="89"/>
      <c r="Q132" s="89"/>
      <c r="R132" s="89"/>
      <c r="S132" s="89"/>
      <c r="T132" s="90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5" t="s">
        <v>127</v>
      </c>
      <c r="AU132" s="15" t="s">
        <v>81</v>
      </c>
    </row>
    <row r="133" spans="1:65" s="2" customFormat="1" ht="21.75" customHeight="1">
      <c r="A133" s="36"/>
      <c r="B133" s="37"/>
      <c r="C133" s="217" t="s">
        <v>169</v>
      </c>
      <c r="D133" s="217" t="s">
        <v>120</v>
      </c>
      <c r="E133" s="218" t="s">
        <v>414</v>
      </c>
      <c r="F133" s="219" t="s">
        <v>415</v>
      </c>
      <c r="G133" s="220" t="s">
        <v>401</v>
      </c>
      <c r="H133" s="221">
        <v>1</v>
      </c>
      <c r="I133" s="222"/>
      <c r="J133" s="223">
        <f>ROUND(I133*H133,2)</f>
        <v>0</v>
      </c>
      <c r="K133" s="224"/>
      <c r="L133" s="42"/>
      <c r="M133" s="225" t="s">
        <v>1</v>
      </c>
      <c r="N133" s="226" t="s">
        <v>38</v>
      </c>
      <c r="O133" s="89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29" t="s">
        <v>124</v>
      </c>
      <c r="AT133" s="229" t="s">
        <v>120</v>
      </c>
      <c r="AU133" s="229" t="s">
        <v>81</v>
      </c>
      <c r="AY133" s="15" t="s">
        <v>118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5" t="s">
        <v>81</v>
      </c>
      <c r="BK133" s="230">
        <f>ROUND(I133*H133,2)</f>
        <v>0</v>
      </c>
      <c r="BL133" s="15" t="s">
        <v>124</v>
      </c>
      <c r="BM133" s="229" t="s">
        <v>416</v>
      </c>
    </row>
    <row r="134" spans="1:47" s="2" customFormat="1" ht="12">
      <c r="A134" s="36"/>
      <c r="B134" s="37"/>
      <c r="C134" s="38"/>
      <c r="D134" s="231" t="s">
        <v>126</v>
      </c>
      <c r="E134" s="38"/>
      <c r="F134" s="232" t="s">
        <v>417</v>
      </c>
      <c r="G134" s="38"/>
      <c r="H134" s="38"/>
      <c r="I134" s="233"/>
      <c r="J134" s="38"/>
      <c r="K134" s="38"/>
      <c r="L134" s="42"/>
      <c r="M134" s="234"/>
      <c r="N134" s="235"/>
      <c r="O134" s="89"/>
      <c r="P134" s="89"/>
      <c r="Q134" s="89"/>
      <c r="R134" s="89"/>
      <c r="S134" s="89"/>
      <c r="T134" s="90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5" t="s">
        <v>126</v>
      </c>
      <c r="AU134" s="15" t="s">
        <v>81</v>
      </c>
    </row>
    <row r="135" spans="1:65" s="2" customFormat="1" ht="16.5" customHeight="1">
      <c r="A135" s="36"/>
      <c r="B135" s="37"/>
      <c r="C135" s="217" t="s">
        <v>178</v>
      </c>
      <c r="D135" s="217" t="s">
        <v>120</v>
      </c>
      <c r="E135" s="218" t="s">
        <v>418</v>
      </c>
      <c r="F135" s="219" t="s">
        <v>419</v>
      </c>
      <c r="G135" s="220" t="s">
        <v>391</v>
      </c>
      <c r="H135" s="221">
        <v>1</v>
      </c>
      <c r="I135" s="222"/>
      <c r="J135" s="223">
        <f>ROUND(I135*H135,2)</f>
        <v>0</v>
      </c>
      <c r="K135" s="224"/>
      <c r="L135" s="42"/>
      <c r="M135" s="225" t="s">
        <v>1</v>
      </c>
      <c r="N135" s="226" t="s">
        <v>38</v>
      </c>
      <c r="O135" s="89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29" t="s">
        <v>342</v>
      </c>
      <c r="AT135" s="229" t="s">
        <v>120</v>
      </c>
      <c r="AU135" s="229" t="s">
        <v>81</v>
      </c>
      <c r="AY135" s="15" t="s">
        <v>118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5" t="s">
        <v>81</v>
      </c>
      <c r="BK135" s="230">
        <f>ROUND(I135*H135,2)</f>
        <v>0</v>
      </c>
      <c r="BL135" s="15" t="s">
        <v>342</v>
      </c>
      <c r="BM135" s="229" t="s">
        <v>420</v>
      </c>
    </row>
    <row r="136" spans="1:47" s="2" customFormat="1" ht="12">
      <c r="A136" s="36"/>
      <c r="B136" s="37"/>
      <c r="C136" s="38"/>
      <c r="D136" s="231" t="s">
        <v>126</v>
      </c>
      <c r="E136" s="38"/>
      <c r="F136" s="232" t="s">
        <v>421</v>
      </c>
      <c r="G136" s="38"/>
      <c r="H136" s="38"/>
      <c r="I136" s="233"/>
      <c r="J136" s="38"/>
      <c r="K136" s="38"/>
      <c r="L136" s="42"/>
      <c r="M136" s="234"/>
      <c r="N136" s="235"/>
      <c r="O136" s="89"/>
      <c r="P136" s="89"/>
      <c r="Q136" s="89"/>
      <c r="R136" s="89"/>
      <c r="S136" s="89"/>
      <c r="T136" s="90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5" t="s">
        <v>126</v>
      </c>
      <c r="AU136" s="15" t="s">
        <v>81</v>
      </c>
    </row>
    <row r="137" spans="1:47" s="2" customFormat="1" ht="12">
      <c r="A137" s="36"/>
      <c r="B137" s="37"/>
      <c r="C137" s="38"/>
      <c r="D137" s="231" t="s">
        <v>127</v>
      </c>
      <c r="E137" s="38"/>
      <c r="F137" s="236" t="s">
        <v>422</v>
      </c>
      <c r="G137" s="38"/>
      <c r="H137" s="38"/>
      <c r="I137" s="233"/>
      <c r="J137" s="38"/>
      <c r="K137" s="38"/>
      <c r="L137" s="42"/>
      <c r="M137" s="234"/>
      <c r="N137" s="235"/>
      <c r="O137" s="89"/>
      <c r="P137" s="89"/>
      <c r="Q137" s="89"/>
      <c r="R137" s="89"/>
      <c r="S137" s="89"/>
      <c r="T137" s="90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5" t="s">
        <v>127</v>
      </c>
      <c r="AU137" s="15" t="s">
        <v>81</v>
      </c>
    </row>
    <row r="138" spans="1:65" s="2" customFormat="1" ht="16.5" customHeight="1">
      <c r="A138" s="36"/>
      <c r="B138" s="37"/>
      <c r="C138" s="217" t="s">
        <v>185</v>
      </c>
      <c r="D138" s="217" t="s">
        <v>120</v>
      </c>
      <c r="E138" s="218" t="s">
        <v>423</v>
      </c>
      <c r="F138" s="219" t="s">
        <v>424</v>
      </c>
      <c r="G138" s="220" t="s">
        <v>281</v>
      </c>
      <c r="H138" s="221">
        <v>2</v>
      </c>
      <c r="I138" s="222"/>
      <c r="J138" s="223">
        <f>ROUND(I138*H138,2)</f>
        <v>0</v>
      </c>
      <c r="K138" s="224"/>
      <c r="L138" s="42"/>
      <c r="M138" s="225" t="s">
        <v>1</v>
      </c>
      <c r="N138" s="226" t="s">
        <v>38</v>
      </c>
      <c r="O138" s="89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29" t="s">
        <v>342</v>
      </c>
      <c r="AT138" s="229" t="s">
        <v>120</v>
      </c>
      <c r="AU138" s="229" t="s">
        <v>81</v>
      </c>
      <c r="AY138" s="15" t="s">
        <v>118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5" t="s">
        <v>81</v>
      </c>
      <c r="BK138" s="230">
        <f>ROUND(I138*H138,2)</f>
        <v>0</v>
      </c>
      <c r="BL138" s="15" t="s">
        <v>342</v>
      </c>
      <c r="BM138" s="229" t="s">
        <v>425</v>
      </c>
    </row>
    <row r="139" spans="1:47" s="2" customFormat="1" ht="12">
      <c r="A139" s="36"/>
      <c r="B139" s="37"/>
      <c r="C139" s="38"/>
      <c r="D139" s="231" t="s">
        <v>126</v>
      </c>
      <c r="E139" s="38"/>
      <c r="F139" s="232" t="s">
        <v>426</v>
      </c>
      <c r="G139" s="38"/>
      <c r="H139" s="38"/>
      <c r="I139" s="233"/>
      <c r="J139" s="38"/>
      <c r="K139" s="38"/>
      <c r="L139" s="42"/>
      <c r="M139" s="234"/>
      <c r="N139" s="235"/>
      <c r="O139" s="89"/>
      <c r="P139" s="89"/>
      <c r="Q139" s="89"/>
      <c r="R139" s="89"/>
      <c r="S139" s="89"/>
      <c r="T139" s="90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5" t="s">
        <v>126</v>
      </c>
      <c r="AU139" s="15" t="s">
        <v>81</v>
      </c>
    </row>
    <row r="140" spans="1:51" s="13" customFormat="1" ht="12">
      <c r="A140" s="13"/>
      <c r="B140" s="237"/>
      <c r="C140" s="238"/>
      <c r="D140" s="231" t="s">
        <v>129</v>
      </c>
      <c r="E140" s="239" t="s">
        <v>1</v>
      </c>
      <c r="F140" s="240" t="s">
        <v>427</v>
      </c>
      <c r="G140" s="238"/>
      <c r="H140" s="241">
        <v>1</v>
      </c>
      <c r="I140" s="242"/>
      <c r="J140" s="238"/>
      <c r="K140" s="238"/>
      <c r="L140" s="243"/>
      <c r="M140" s="244"/>
      <c r="N140" s="245"/>
      <c r="O140" s="245"/>
      <c r="P140" s="245"/>
      <c r="Q140" s="245"/>
      <c r="R140" s="245"/>
      <c r="S140" s="245"/>
      <c r="T140" s="246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7" t="s">
        <v>129</v>
      </c>
      <c r="AU140" s="247" t="s">
        <v>81</v>
      </c>
      <c r="AV140" s="13" t="s">
        <v>83</v>
      </c>
      <c r="AW140" s="13" t="s">
        <v>30</v>
      </c>
      <c r="AX140" s="13" t="s">
        <v>73</v>
      </c>
      <c r="AY140" s="247" t="s">
        <v>118</v>
      </c>
    </row>
    <row r="141" spans="1:51" s="13" customFormat="1" ht="12">
      <c r="A141" s="13"/>
      <c r="B141" s="237"/>
      <c r="C141" s="238"/>
      <c r="D141" s="231" t="s">
        <v>129</v>
      </c>
      <c r="E141" s="239" t="s">
        <v>1</v>
      </c>
      <c r="F141" s="240" t="s">
        <v>428</v>
      </c>
      <c r="G141" s="238"/>
      <c r="H141" s="241">
        <v>1</v>
      </c>
      <c r="I141" s="242"/>
      <c r="J141" s="238"/>
      <c r="K141" s="238"/>
      <c r="L141" s="243"/>
      <c r="M141" s="244"/>
      <c r="N141" s="245"/>
      <c r="O141" s="245"/>
      <c r="P141" s="245"/>
      <c r="Q141" s="245"/>
      <c r="R141" s="245"/>
      <c r="S141" s="245"/>
      <c r="T141" s="24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7" t="s">
        <v>129</v>
      </c>
      <c r="AU141" s="247" t="s">
        <v>81</v>
      </c>
      <c r="AV141" s="13" t="s">
        <v>83</v>
      </c>
      <c r="AW141" s="13" t="s">
        <v>30</v>
      </c>
      <c r="AX141" s="13" t="s">
        <v>73</v>
      </c>
      <c r="AY141" s="247" t="s">
        <v>118</v>
      </c>
    </row>
    <row r="142" spans="1:65" s="2" customFormat="1" ht="16.5" customHeight="1">
      <c r="A142" s="36"/>
      <c r="B142" s="37"/>
      <c r="C142" s="217" t="s">
        <v>190</v>
      </c>
      <c r="D142" s="217" t="s">
        <v>120</v>
      </c>
      <c r="E142" s="218" t="s">
        <v>429</v>
      </c>
      <c r="F142" s="219" t="s">
        <v>424</v>
      </c>
      <c r="G142" s="220" t="s">
        <v>281</v>
      </c>
      <c r="H142" s="221">
        <v>2</v>
      </c>
      <c r="I142" s="222"/>
      <c r="J142" s="223">
        <f>ROUND(I142*H142,2)</f>
        <v>0</v>
      </c>
      <c r="K142" s="224"/>
      <c r="L142" s="42"/>
      <c r="M142" s="225" t="s">
        <v>1</v>
      </c>
      <c r="N142" s="226" t="s">
        <v>38</v>
      </c>
      <c r="O142" s="89"/>
      <c r="P142" s="227">
        <f>O142*H142</f>
        <v>0</v>
      </c>
      <c r="Q142" s="227">
        <v>0</v>
      </c>
      <c r="R142" s="227">
        <f>Q142*H142</f>
        <v>0</v>
      </c>
      <c r="S142" s="227">
        <v>0</v>
      </c>
      <c r="T142" s="228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29" t="s">
        <v>342</v>
      </c>
      <c r="AT142" s="229" t="s">
        <v>120</v>
      </c>
      <c r="AU142" s="229" t="s">
        <v>81</v>
      </c>
      <c r="AY142" s="15" t="s">
        <v>118</v>
      </c>
      <c r="BE142" s="230">
        <f>IF(N142="základní",J142,0)</f>
        <v>0</v>
      </c>
      <c r="BF142" s="230">
        <f>IF(N142="snížená",J142,0)</f>
        <v>0</v>
      </c>
      <c r="BG142" s="230">
        <f>IF(N142="zákl. přenesená",J142,0)</f>
        <v>0</v>
      </c>
      <c r="BH142" s="230">
        <f>IF(N142="sníž. přenesená",J142,0)</f>
        <v>0</v>
      </c>
      <c r="BI142" s="230">
        <f>IF(N142="nulová",J142,0)</f>
        <v>0</v>
      </c>
      <c r="BJ142" s="15" t="s">
        <v>81</v>
      </c>
      <c r="BK142" s="230">
        <f>ROUND(I142*H142,2)</f>
        <v>0</v>
      </c>
      <c r="BL142" s="15" t="s">
        <v>342</v>
      </c>
      <c r="BM142" s="229" t="s">
        <v>430</v>
      </c>
    </row>
    <row r="143" spans="1:47" s="2" customFormat="1" ht="12">
      <c r="A143" s="36"/>
      <c r="B143" s="37"/>
      <c r="C143" s="38"/>
      <c r="D143" s="231" t="s">
        <v>126</v>
      </c>
      <c r="E143" s="38"/>
      <c r="F143" s="232" t="s">
        <v>431</v>
      </c>
      <c r="G143" s="38"/>
      <c r="H143" s="38"/>
      <c r="I143" s="233"/>
      <c r="J143" s="38"/>
      <c r="K143" s="38"/>
      <c r="L143" s="42"/>
      <c r="M143" s="234"/>
      <c r="N143" s="235"/>
      <c r="O143" s="89"/>
      <c r="P143" s="89"/>
      <c r="Q143" s="89"/>
      <c r="R143" s="89"/>
      <c r="S143" s="89"/>
      <c r="T143" s="90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5" t="s">
        <v>126</v>
      </c>
      <c r="AU143" s="15" t="s">
        <v>81</v>
      </c>
    </row>
    <row r="144" spans="1:51" s="13" customFormat="1" ht="12">
      <c r="A144" s="13"/>
      <c r="B144" s="237"/>
      <c r="C144" s="238"/>
      <c r="D144" s="231" t="s">
        <v>129</v>
      </c>
      <c r="E144" s="239" t="s">
        <v>1</v>
      </c>
      <c r="F144" s="240" t="s">
        <v>432</v>
      </c>
      <c r="G144" s="238"/>
      <c r="H144" s="241">
        <v>2</v>
      </c>
      <c r="I144" s="242"/>
      <c r="J144" s="238"/>
      <c r="K144" s="238"/>
      <c r="L144" s="243"/>
      <c r="M144" s="244"/>
      <c r="N144" s="245"/>
      <c r="O144" s="245"/>
      <c r="P144" s="245"/>
      <c r="Q144" s="245"/>
      <c r="R144" s="245"/>
      <c r="S144" s="245"/>
      <c r="T144" s="24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7" t="s">
        <v>129</v>
      </c>
      <c r="AU144" s="247" t="s">
        <v>81</v>
      </c>
      <c r="AV144" s="13" t="s">
        <v>83</v>
      </c>
      <c r="AW144" s="13" t="s">
        <v>30</v>
      </c>
      <c r="AX144" s="13" t="s">
        <v>73</v>
      </c>
      <c r="AY144" s="247" t="s">
        <v>118</v>
      </c>
    </row>
    <row r="145" spans="1:65" s="2" customFormat="1" ht="21.75" customHeight="1">
      <c r="A145" s="36"/>
      <c r="B145" s="37"/>
      <c r="C145" s="217" t="s">
        <v>196</v>
      </c>
      <c r="D145" s="217" t="s">
        <v>120</v>
      </c>
      <c r="E145" s="218" t="s">
        <v>433</v>
      </c>
      <c r="F145" s="219" t="s">
        <v>434</v>
      </c>
      <c r="G145" s="220" t="s">
        <v>391</v>
      </c>
      <c r="H145" s="221">
        <v>1</v>
      </c>
      <c r="I145" s="222"/>
      <c r="J145" s="223">
        <f>ROUND(I145*H145,2)</f>
        <v>0</v>
      </c>
      <c r="K145" s="224"/>
      <c r="L145" s="42"/>
      <c r="M145" s="225" t="s">
        <v>1</v>
      </c>
      <c r="N145" s="226" t="s">
        <v>38</v>
      </c>
      <c r="O145" s="89"/>
      <c r="P145" s="227">
        <f>O145*H145</f>
        <v>0</v>
      </c>
      <c r="Q145" s="227">
        <v>0</v>
      </c>
      <c r="R145" s="227">
        <f>Q145*H145</f>
        <v>0</v>
      </c>
      <c r="S145" s="227">
        <v>0</v>
      </c>
      <c r="T145" s="228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29" t="s">
        <v>342</v>
      </c>
      <c r="AT145" s="229" t="s">
        <v>120</v>
      </c>
      <c r="AU145" s="229" t="s">
        <v>81</v>
      </c>
      <c r="AY145" s="15" t="s">
        <v>118</v>
      </c>
      <c r="BE145" s="230">
        <f>IF(N145="základní",J145,0)</f>
        <v>0</v>
      </c>
      <c r="BF145" s="230">
        <f>IF(N145="snížená",J145,0)</f>
        <v>0</v>
      </c>
      <c r="BG145" s="230">
        <f>IF(N145="zákl. přenesená",J145,0)</f>
        <v>0</v>
      </c>
      <c r="BH145" s="230">
        <f>IF(N145="sníž. přenesená",J145,0)</f>
        <v>0</v>
      </c>
      <c r="BI145" s="230">
        <f>IF(N145="nulová",J145,0)</f>
        <v>0</v>
      </c>
      <c r="BJ145" s="15" t="s">
        <v>81</v>
      </c>
      <c r="BK145" s="230">
        <f>ROUND(I145*H145,2)</f>
        <v>0</v>
      </c>
      <c r="BL145" s="15" t="s">
        <v>342</v>
      </c>
      <c r="BM145" s="229" t="s">
        <v>435</v>
      </c>
    </row>
    <row r="146" spans="1:47" s="2" customFormat="1" ht="12">
      <c r="A146" s="36"/>
      <c r="B146" s="37"/>
      <c r="C146" s="38"/>
      <c r="D146" s="231" t="s">
        <v>126</v>
      </c>
      <c r="E146" s="38"/>
      <c r="F146" s="232" t="s">
        <v>434</v>
      </c>
      <c r="G146" s="38"/>
      <c r="H146" s="38"/>
      <c r="I146" s="233"/>
      <c r="J146" s="38"/>
      <c r="K146" s="38"/>
      <c r="L146" s="42"/>
      <c r="M146" s="234"/>
      <c r="N146" s="235"/>
      <c r="O146" s="89"/>
      <c r="P146" s="89"/>
      <c r="Q146" s="89"/>
      <c r="R146" s="89"/>
      <c r="S146" s="89"/>
      <c r="T146" s="90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5" t="s">
        <v>126</v>
      </c>
      <c r="AU146" s="15" t="s">
        <v>81</v>
      </c>
    </row>
    <row r="147" spans="1:47" s="2" customFormat="1" ht="12">
      <c r="A147" s="36"/>
      <c r="B147" s="37"/>
      <c r="C147" s="38"/>
      <c r="D147" s="231" t="s">
        <v>127</v>
      </c>
      <c r="E147" s="38"/>
      <c r="F147" s="236" t="s">
        <v>436</v>
      </c>
      <c r="G147" s="38"/>
      <c r="H147" s="38"/>
      <c r="I147" s="233"/>
      <c r="J147" s="38"/>
      <c r="K147" s="38"/>
      <c r="L147" s="42"/>
      <c r="M147" s="251"/>
      <c r="N147" s="252"/>
      <c r="O147" s="253"/>
      <c r="P147" s="253"/>
      <c r="Q147" s="253"/>
      <c r="R147" s="253"/>
      <c r="S147" s="253"/>
      <c r="T147" s="254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5" t="s">
        <v>127</v>
      </c>
      <c r="AU147" s="15" t="s">
        <v>81</v>
      </c>
    </row>
    <row r="148" spans="1:31" s="2" customFormat="1" ht="6.95" customHeight="1">
      <c r="A148" s="36"/>
      <c r="B148" s="64"/>
      <c r="C148" s="65"/>
      <c r="D148" s="65"/>
      <c r="E148" s="65"/>
      <c r="F148" s="65"/>
      <c r="G148" s="65"/>
      <c r="H148" s="65"/>
      <c r="I148" s="65"/>
      <c r="J148" s="65"/>
      <c r="K148" s="65"/>
      <c r="L148" s="42"/>
      <c r="M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</row>
  </sheetData>
  <sheetProtection password="CC35" sheet="1" objects="1" scenarios="1" formatColumns="0" formatRows="0" autoFilter="0"/>
  <autoFilter ref="C116:K147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DELL1-PC\DELL1</dc:creator>
  <cp:keywords/>
  <dc:description/>
  <cp:lastModifiedBy>DELL1-PC\DELL1</cp:lastModifiedBy>
  <dcterms:created xsi:type="dcterms:W3CDTF">2021-05-12T12:45:29Z</dcterms:created>
  <dcterms:modified xsi:type="dcterms:W3CDTF">2021-05-12T12:45:37Z</dcterms:modified>
  <cp:category/>
  <cp:version/>
  <cp:contentType/>
  <cp:contentStatus/>
</cp:coreProperties>
</file>