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101" sheetId="2" r:id="rId2"/>
    <sheet name="SO 102" sheetId="3" r:id="rId3"/>
    <sheet name="SO 103" sheetId="4" r:id="rId4"/>
    <sheet name="SO 301" sheetId="5" r:id="rId5"/>
    <sheet name="SO 401" sheetId="6" r:id="rId6"/>
  </sheets>
  <definedNames/>
  <calcPr fullCalcOnLoad="1"/>
</workbook>
</file>

<file path=xl/sharedStrings.xml><?xml version="1.0" encoding="utf-8"?>
<sst xmlns="http://schemas.openxmlformats.org/spreadsheetml/2006/main" count="1125" uniqueCount="319">
  <si>
    <t>Soupis objektů s DPH</t>
  </si>
  <si>
    <t>Stavba: 3210 - II/101 DŘETOVICE, OPRAVA PROPUSTKU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</si>
  <si>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</si>
  <si>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</si>
  <si>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</si>
  <si>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</si>
  <si>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</si>
  <si>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</si>
  <si>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</si>
  <si>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</si>
  <si>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</si>
  <si>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</si>
  <si>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</si>
  <si>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</si>
  <si>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3210</t>
  </si>
  <si>
    <t>II/101 DŘETOVICE, OPRAVA PROPUSTKU</t>
  </si>
  <si>
    <t>O</t>
  </si>
  <si>
    <t>Rozpočet:</t>
  </si>
  <si>
    <t>0,00</t>
  </si>
  <si>
    <t>15,00</t>
  </si>
  <si>
    <t>21,00</t>
  </si>
  <si>
    <t>3</t>
  </si>
  <si>
    <t>2</t>
  </si>
  <si>
    <t>SO 101</t>
  </si>
  <si>
    <t>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</si>
  <si>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</si>
  <si>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</si>
  <si>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</si>
  <si>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</si>
  <si>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</si>
  <si>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</si>
  <si>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</si>
  <si>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</si>
  <si>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</si>
  <si>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</si>
  <si>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</si>
  <si>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</si>
  <si>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</si>
  <si>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</si>
  <si>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</si>
  <si>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</si>
  <si>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</si>
  <si>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</si>
  <si>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</si>
  <si>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</si>
  <si>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22</t>
  </si>
  <si>
    <t>014112</t>
  </si>
  <si>
    <t/>
  </si>
  <si>
    <t>POPLATKY ZA SKLÁDKU TYP S-IO (INERTNÍ ODPAD)</t>
  </si>
  <si>
    <t>T</t>
  </si>
  <si>
    <t>PP</t>
  </si>
  <si>
    <t>podklad vozovky a zahradní obrubníky</t>
  </si>
  <si>
    <t>VV</t>
  </si>
  <si>
    <t>11,709*1,8+5,948*2,1=33,567 [A]</t>
  </si>
  <si>
    <t>23</t>
  </si>
  <si>
    <t>014122</t>
  </si>
  <si>
    <t>POPLATKY ZA SKLÁDKU TYP S-OO (OSTATNÍ ODPAD)</t>
  </si>
  <si>
    <t>živičné vrstvy</t>
  </si>
  <si>
    <t>(4,498+1,983)*2,3=14,906 [A]</t>
  </si>
  <si>
    <t>26</t>
  </si>
  <si>
    <t>02943</t>
  </si>
  <si>
    <t>OSTATNÍ POŽADAVKY - VYPRACOVÁNÍ RDS</t>
  </si>
  <si>
    <t>KPL</t>
  </si>
  <si>
    <t>28</t>
  </si>
  <si>
    <t>02944</t>
  </si>
  <si>
    <t>OSTAT POŽADAVKY - DOKUMENTACE SKUTEČ PROVEDENÍ V DIGIT FORMĚ</t>
  </si>
  <si>
    <t>Zemní práce</t>
  </si>
  <si>
    <t>113326</t>
  </si>
  <si>
    <t>ODSTRAN PODKL ZPEVNĚNÝCH PLOCH Z KAMENIVA NESTMEL, ODVOZ DO 12KM</t>
  </si>
  <si>
    <t>M3</t>
  </si>
  <si>
    <t>podklad vozovky</t>
  </si>
  <si>
    <t>ze situace 
(47,326*1,2-2*1,6*5,55)*0,3=11,709 [A]</t>
  </si>
  <si>
    <t>29</t>
  </si>
  <si>
    <t>113336</t>
  </si>
  <si>
    <t>ODSTRAN PODKL ZPEVNĚNÝCH PLOCH S ASFALT POJIVEM, ODVOZ DO 12KM</t>
  </si>
  <si>
    <t>(47,326*1,1-2*1,2*4,7*1,1)*0,05=1,983 [A]</t>
  </si>
  <si>
    <t>113346</t>
  </si>
  <si>
    <t>ODSTRAN PODKL ZPEVNĚNÝCH PLOCH S CEM POJIVEM, ODVOZ DO 12KM</t>
  </si>
  <si>
    <t>ze situace a podélného řezu 
(47,326*1,1-2*1,2*4,7*1,1)*0,15=5,948 [A]</t>
  </si>
  <si>
    <t>113726</t>
  </si>
  <si>
    <t>FRÉZOVÁNÍ ZPEVNĚNÝCH PLOCH ASFALTOVÝCH, ODVOZ DO 12KM</t>
  </si>
  <si>
    <t>z konstrukce vozovky</t>
  </si>
  <si>
    <t>(47,326+47,326-0,5*2*4,7)*0,05=4,498 [A]</t>
  </si>
  <si>
    <t>Základy</t>
  </si>
  <si>
    <t>28996</t>
  </si>
  <si>
    <t>OPLÁŠTĚNÍ (ZPEVNĚNÍ) SÍŤOVINOU Z PLASTICKÝCH HMOT</t>
  </si>
  <si>
    <t>M2</t>
  </si>
  <si>
    <t>překrytí spáry navazujících živičných konstrukcí</t>
  </si>
  <si>
    <t>6,00*2*2*0,5=12,000 [A]</t>
  </si>
  <si>
    <t>561431</t>
  </si>
  <si>
    <t>KAMENIVO ZPEVNĚNÉ CEMENTEM TŘ. I TL. DO 150MM</t>
  </si>
  <si>
    <t>vrstva stmelená hydraulickými pojivy SC C8/10, tl. 130 mm</t>
  </si>
  <si>
    <t>6,87*6,0*1,08=44,518 [A]</t>
  </si>
  <si>
    <t>11</t>
  </si>
  <si>
    <t>56335</t>
  </si>
  <si>
    <t>VOZOVKOVÉ VRSTVY ZE ŠTĚRKODRTI TL. DO 250MM</t>
  </si>
  <si>
    <t>štěrkodrť A, tl. 220 mm pro podklad vozovky</t>
  </si>
  <si>
    <t>6,02*6,0*1,1=39,732 [A]</t>
  </si>
  <si>
    <t>18</t>
  </si>
  <si>
    <t>567316</t>
  </si>
  <si>
    <t>VRSTVY PRO OBNOVU A OPRAVY Z RECYKL MATERIÁLU TL DO 50MM</t>
  </si>
  <si>
    <t>podkladní vrstva chodníku</t>
  </si>
  <si>
    <t>15</t>
  </si>
  <si>
    <t>572113</t>
  </si>
  <si>
    <t>INFILTRAČNÍ POSTŘIK Z EMULZE DO 0,5KG/M2</t>
  </si>
  <si>
    <t>pod podkladní živičnou vrstvu</t>
  </si>
  <si>
    <t>16</t>
  </si>
  <si>
    <t>572213</t>
  </si>
  <si>
    <t>SPOJOVACÍ POSTŘIK Z EMULZE DO 0,5KG/M2</t>
  </si>
  <si>
    <t>0,25 kg/m2, pod ložní a obrusnou vrstvu</t>
  </si>
  <si>
    <t>56,38+50,38=106,760 [B]</t>
  </si>
  <si>
    <t>12</t>
  </si>
  <si>
    <t>574A34</t>
  </si>
  <si>
    <t>ASFALTOVÝ BETON PRO OBRUSNÉ VRSTVY ACO 11+, 11S TL. 40MM</t>
  </si>
  <si>
    <t>13</t>
  </si>
  <si>
    <t>574C56</t>
  </si>
  <si>
    <t>ASFALTOVÝ BETON PRO LOŽNÍ VRSTVY ACL 16+, 16S TL. 60MM</t>
  </si>
  <si>
    <t>56,38-6*0,5*2=50,380 [A]</t>
  </si>
  <si>
    <t>14</t>
  </si>
  <si>
    <t>574E46</t>
  </si>
  <si>
    <t>ASFALTOVÝ BETON PRO PODKLADNÍ VRSTVY ACP 16+, 16S TL. 50MM</t>
  </si>
  <si>
    <t>56,38-1,0*2*6=44,380 [A]</t>
  </si>
  <si>
    <t>Ostatní konstrukce a práce</t>
  </si>
  <si>
    <t>20</t>
  </si>
  <si>
    <t>917424</t>
  </si>
  <si>
    <t>CHODNÍKOVÉ OBRUBY Z KAMENNÝCH OBRUBNÍKŮ ŠÍŘ 150MM</t>
  </si>
  <si>
    <t>M</t>
  </si>
  <si>
    <t>5,0+4,0=9,000 [A]</t>
  </si>
  <si>
    <t>8</t>
  </si>
  <si>
    <t>919111</t>
  </si>
  <si>
    <t>ŘEZÁNÍ ASFALTOVÉHO KRYTU VOZOVEK TL DO 50MM</t>
  </si>
  <si>
    <t>napojení nové vozovky a chodníků</t>
  </si>
  <si>
    <t>2*2*4,7=18,800 [A]</t>
  </si>
  <si>
    <t>SO 102</t>
  </si>
  <si>
    <t>Dopravně inženýrská opatření</t>
  </si>
  <si>
    <t>75</t>
  </si>
  <si>
    <t>577202</t>
  </si>
  <si>
    <t>VRSTVY PRO OBNOVU, OPRAVY - SPOJ POSTŘIK</t>
  </si>
  <si>
    <t>oprava objízdné trasy, 20% povrchu</t>
  </si>
  <si>
    <t>5700*5,5*0,1=3 135,000 [A]</t>
  </si>
  <si>
    <t>76</t>
  </si>
  <si>
    <t>5774AE</t>
  </si>
  <si>
    <t>VRSTVY PRO OBNOVU A OPRAVY Z ASF BETONU ACO 11+, 11S</t>
  </si>
  <si>
    <t>pro opravu objízdné trasy na 20% plochy</t>
  </si>
  <si>
    <t>5700*5,5*0,1*0,05=156,750 [A]</t>
  </si>
  <si>
    <t>39</t>
  </si>
  <si>
    <t>914162</t>
  </si>
  <si>
    <t>DOPRAVNÍ ZNAČKY ZÁKLADNÍ VELIKOSTI HLINÍKOVÉ FÓLIE TŘ 1 - MONTÁŽ S PŘEMÍSTĚNÍM</t>
  </si>
  <si>
    <t>KUS</t>
  </si>
  <si>
    <t>B1 4ks, IP6 2ks, IS11c 9ks, E3a 2 ks</t>
  </si>
  <si>
    <t>4+2+9+2=17,000 [A]</t>
  </si>
  <si>
    <t>PN</t>
  </si>
  <si>
    <t>72</t>
  </si>
  <si>
    <t>914163</t>
  </si>
  <si>
    <t>DOPRAVNÍ ZNAČKY ZÁKLADNÍ VELIKOSTI HLINÍKOVÉ FÓLIE TŘ 1 - DEMONTÁŽ</t>
  </si>
  <si>
    <t>40</t>
  </si>
  <si>
    <t>914169</t>
  </si>
  <si>
    <t>DOPRAV ZNAČKY ZÁKL VEL HLINÍK FÓLIE TŘ 1 - NÁJEMNÉ</t>
  </si>
  <si>
    <t>KSDEN</t>
  </si>
  <si>
    <t>17*70=1 190,000 [A]</t>
  </si>
  <si>
    <t>42</t>
  </si>
  <si>
    <t>914461</t>
  </si>
  <si>
    <t>DOPRAVNÍ ZNAČKY 100X150CM HLINÍKOVÉ FÓLIE TŘ 1 - DODÁVKA A MONTÁŽ</t>
  </si>
  <si>
    <t>IP 22</t>
  </si>
  <si>
    <t>43</t>
  </si>
  <si>
    <t>914463</t>
  </si>
  <si>
    <t>DOPRAVNÍ ZNAČKY 100X150CM HLINÍKOVÉ FÓLIE TŘ 1 - DEMONTÁŽ</t>
  </si>
  <si>
    <t>44</t>
  </si>
  <si>
    <t>914952</t>
  </si>
  <si>
    <t>SLOUPKY A STOJKY DZ Z JÄKL PROF PRO OCEL STOJAN MONT S PŘESUN</t>
  </si>
  <si>
    <t>13+8=21,000 [A]</t>
  </si>
  <si>
    <t>45</t>
  </si>
  <si>
    <t>914953</t>
  </si>
  <si>
    <t>SLOUPKY A STOJKY DZ Z JÄKL PROFILŮ PRO OCEL STOJAN DEMONTÁŽ</t>
  </si>
  <si>
    <t>46</t>
  </si>
  <si>
    <t>914959</t>
  </si>
  <si>
    <t>SLOUP A STOJKY DZ Z JÄKL PRO OCEL STOJAN NÁJEMNÉ</t>
  </si>
  <si>
    <t>21*70=1 470,000 [A]</t>
  </si>
  <si>
    <t>47</t>
  </si>
  <si>
    <t>916132</t>
  </si>
  <si>
    <t>DOPRAV SVĚTLO VÝSTRAŽ SOUPRAVA 5KS - MONTÁŽ S PŘESUNEM</t>
  </si>
  <si>
    <t>48</t>
  </si>
  <si>
    <t>916133</t>
  </si>
  <si>
    <t>DOPRAV SVĚTLO VÝSTRAŽ SOUPRAVA 5KS - DEMONTÁŽ</t>
  </si>
  <si>
    <t>74</t>
  </si>
  <si>
    <t>916139</t>
  </si>
  <si>
    <t>DOPRAVNÍ SVĚTLO VÝSTRAŽNÉ SOUPRAVA 5 KUSŮ - NÁJEMNÉ</t>
  </si>
  <si>
    <t>2*70=140,000 [A]</t>
  </si>
  <si>
    <t>64</t>
  </si>
  <si>
    <t>916312</t>
  </si>
  <si>
    <t>DOPRAVNÍ ZÁBRANY Z2 S FÓLIÍ TŘ 1 - MONTÁŽ S PŘESUNEM</t>
  </si>
  <si>
    <t>73</t>
  </si>
  <si>
    <t>916313</t>
  </si>
  <si>
    <t>DOPRAVNÍ ZÁBRANY Z2 S FÓLIÍ TŘ 1 - DEMONTÁŽ</t>
  </si>
  <si>
    <t>66</t>
  </si>
  <si>
    <t>916319</t>
  </si>
  <si>
    <t>DOPRAVNÍ ZÁBRANY Z2 - NÁJEMNÉ</t>
  </si>
  <si>
    <t>77</t>
  </si>
  <si>
    <t>pro opravu objízdné trasy - zaříznutí hran opravovaných míst vozovky</t>
  </si>
  <si>
    <t>5700*0,1=570,000 [A]</t>
  </si>
  <si>
    <t>SO 103</t>
  </si>
  <si>
    <t>Oprava propustku</t>
  </si>
  <si>
    <t>výkopek a betonová suť</t>
  </si>
  <si>
    <t>31,847*1,8+(4,956+2*7,6*0,55*3,14*0,08)*2,6=75,670 [A]</t>
  </si>
  <si>
    <t>131836</t>
  </si>
  <si>
    <t>HLOUBENÍ JAM ZAPAŽ I NEPAŽ TŘ. II, ODVOZ DO 12KM</t>
  </si>
  <si>
    <t>výkop pro propustek</t>
  </si>
  <si>
    <t>3,959*6,97+6,479*3,959/3-2*0,3*0,3*3,14159*7,6=31,847 [A]</t>
  </si>
  <si>
    <t>7</t>
  </si>
  <si>
    <t>17581</t>
  </si>
  <si>
    <t>OBSYP POTRUBÍ A OBJEKTŮ Z NAKUPOVANÝCH MATERIÁLŮ</t>
  </si>
  <si>
    <t>štěrkopísek ŠP-A, zhutnění na 98% PS</t>
  </si>
  <si>
    <t>(0,389+0,195+0,389)*7,725=7,516 [A]</t>
  </si>
  <si>
    <t>štěrkodrť frakce 0/16, zhutnění na 98% PS</t>
  </si>
  <si>
    <t>1,408*7,727=10,880 [A]</t>
  </si>
  <si>
    <t>Vodorovné konstrukce</t>
  </si>
  <si>
    <t>45157</t>
  </si>
  <si>
    <t>PODKLADNÍ A VÝPLŇOVÉ VRSTVY Z KAMENIVA TĚŽENÉHO</t>
  </si>
  <si>
    <t>štěrkopísekhutněný na 98% PS, 50 mm pod troubami nehutnit, vhodné je pod troubami provést profilový podsyp, který kopíruje zaoblení dna drouby</t>
  </si>
  <si>
    <t>3,32*7,11*0,2=4,721 [A]</t>
  </si>
  <si>
    <t>podklad pod čela propustku a vtok</t>
  </si>
  <si>
    <t>(2*4,4*0,8+3,15*0,75)*0.15=1,410 [A]</t>
  </si>
  <si>
    <t>9111A1</t>
  </si>
  <si>
    <t>ZÁBRADLÍ SILNIČNÍ S VODOR MADLY - DODÁVKA A MONTÁŽ</t>
  </si>
  <si>
    <t>2*4,0=8,000 [A]</t>
  </si>
  <si>
    <t>9111A3</t>
  </si>
  <si>
    <t>ZÁBRADLÍ SILNIČNÍ S VODOR MADLY - DEMONTÁŽ S PŘESUNEM</t>
  </si>
  <si>
    <t>918113</t>
  </si>
  <si>
    <t>ČELA PROPUSTU Z BETONU DO C 16/20</t>
  </si>
  <si>
    <t>4,2*0,8*0,6*2+4,2*1,32*0,3+4,2*1,46*0,3-4*0,47*0,3=6,971 [A]</t>
  </si>
  <si>
    <t>9183F5</t>
  </si>
  <si>
    <t>PROPUSTY Z TRUB DN 1000MM Z VLNITÉHO PLECHU</t>
  </si>
  <si>
    <t>trouby tlamového průřezu 910/660 mm</t>
  </si>
  <si>
    <t>2*8,33=16,660 [A]</t>
  </si>
  <si>
    <t>93530</t>
  </si>
  <si>
    <t>ŽLABY A RIGOLY MONOLITICKÉ BETONOVÉ</t>
  </si>
  <si>
    <t>úprava na vtoku propustku</t>
  </si>
  <si>
    <t>3,2*0,75*0,15=0,360 [A]</t>
  </si>
  <si>
    <t>966156</t>
  </si>
  <si>
    <t>BOURÁNÍ KONSTRUKCÍ Z PROST BETONU S ODVOZEM DO 12KM</t>
  </si>
  <si>
    <t>čela propustku</t>
  </si>
  <si>
    <t>4,07*2,0*0,30+4,19*2,0*0,30=4,956 [A]</t>
  </si>
  <si>
    <t>966357</t>
  </si>
  <si>
    <t>BOURÁNÍ PROPUSTŮ Z TRUB DN DO 500MM</t>
  </si>
  <si>
    <t>vybourání dvou trub stávajícího propustku</t>
  </si>
  <si>
    <t>2*7,6=15,200 [A]</t>
  </si>
  <si>
    <t>SO 301</t>
  </si>
  <si>
    <t>Oprava odtoku od propustku</t>
  </si>
  <si>
    <t>přebytečná zemina</t>
  </si>
  <si>
    <t>20,37*1,8=36,666 [A]</t>
  </si>
  <si>
    <t>11511</t>
  </si>
  <si>
    <t>ČERPÁNÍ VODY DO 500 L/MIN</t>
  </si>
  <si>
    <t>HOD</t>
  </si>
  <si>
    <t>12110</t>
  </si>
  <si>
    <t>SEJMUTÍ ORNICE NEBO LESNÍ PŮDY</t>
  </si>
  <si>
    <t>v tl. 0,1 m</t>
  </si>
  <si>
    <t>45,0*0,1=4,500 [A]</t>
  </si>
  <si>
    <t>13183</t>
  </si>
  <si>
    <t>HLOUBENÍ JAM ZAPAŽ I NEPAŽ TŘ II</t>
  </si>
  <si>
    <t>kopané sondy pro zjištění průběhu vodovodu a plynovodu</t>
  </si>
  <si>
    <t>2*4,0+2*2,4=12,800 [A]</t>
  </si>
  <si>
    <t>132736</t>
  </si>
  <si>
    <t>HLOUBENÍ RÝH ŠÍŘ DO 2M PAŽ I NEPAŽ TŘ. I, ODVOZ DO 12KM</t>
  </si>
  <si>
    <t>pro opevnění koryta a pročištění rýhy</t>
  </si>
  <si>
    <t>výkop pro dlažbu a pročištění rýhy</t>
  </si>
  <si>
    <t>132836</t>
  </si>
  <si>
    <t>HLOUBENÍ RÝH ŠÍŘ DO 2M PAŽ I NEPAŽ TŘ. II, ODVOZ DO 12KM</t>
  </si>
  <si>
    <t>pro zídku</t>
  </si>
  <si>
    <t>pro podezdívku a sloupky oplocení</t>
  </si>
  <si>
    <t>19</t>
  </si>
  <si>
    <t>17411</t>
  </si>
  <si>
    <t>ZÁSYP JAM A RÝH ZEMINOU SE ZHUTNĚNÍM</t>
  </si>
  <si>
    <t>rýha a kopané sondy</t>
  </si>
  <si>
    <t>2*4,0+2*2,4+31,26-20,37=23,690 [A]</t>
  </si>
  <si>
    <t>18110</t>
  </si>
  <si>
    <t>ÚPRAVA PLÁNĚ SE ZHUTNĚNÍM V HORNINĚ TŘ. I</t>
  </si>
  <si>
    <t>dna vodoteče a břehů</t>
  </si>
  <si>
    <t>18215</t>
  </si>
  <si>
    <t>ÚPRAVA POVRCHŮ SROVNÁNÍM ÚZEMÍ V TL DO 0,50M</t>
  </si>
  <si>
    <t>svahování výkopu pro koryto vodoteče</t>
  </si>
  <si>
    <t>18220</t>
  </si>
  <si>
    <t>ROZPROSTŘENÍ ORNICE VE SVAHU</t>
  </si>
  <si>
    <t>ohumusování svahů a okolí koryta tl. 100 mm</t>
  </si>
  <si>
    <t>28,8*0,1=2,880 [A]</t>
  </si>
  <si>
    <t>18241</t>
  </si>
  <si>
    <t>ZALOŽENÍ TRÁVNÍKU RUČNÍM VÝSEVEM</t>
  </si>
  <si>
    <t>Svislé konstrukce</t>
  </si>
  <si>
    <t>31831</t>
  </si>
  <si>
    <t>ZDI ODDĚLOVACÍ A OHRADNÍ Z PROST BET</t>
  </si>
  <si>
    <t>podezdívka plotu</t>
  </si>
  <si>
    <t>21</t>
  </si>
  <si>
    <t>327313</t>
  </si>
  <si>
    <t>ZDI OPĚRNÉ, ZÁRUBNÍ, NÁBŘEŽNÍ Z PROSTÉHO BETONU DO C16/20</t>
  </si>
  <si>
    <t>betonová zídka u garáže</t>
  </si>
  <si>
    <t>17</t>
  </si>
  <si>
    <t>33817A</t>
  </si>
  <si>
    <t>SLOUPKY OHRADNÍ A PLOTOVÉ Z DÍLCŮ KOVOVÝCH KOTVENÉ DO PATEK NEBO BERANĚNÉ</t>
  </si>
  <si>
    <t>nové sloupky oplocení 3 ks</t>
  </si>
  <si>
    <t>3*0,03=0,090 [A]</t>
  </si>
  <si>
    <t>46452</t>
  </si>
  <si>
    <t>POHOZ DNA A SVAHŮ Z KAMENIVA DRCENÉHO</t>
  </si>
  <si>
    <t>štěrkem 32/63</t>
  </si>
  <si>
    <t>21,6*0,1=2,160 [A]</t>
  </si>
  <si>
    <t>465511</t>
  </si>
  <si>
    <t>DLAŽBY Z LOMOVÉHO KAMENE NA SUCHO</t>
  </si>
  <si>
    <t>tl. 250mm</t>
  </si>
  <si>
    <t>19,0*0,25=4,750 [A]</t>
  </si>
  <si>
    <t>Přidružená stavební výroba</t>
  </si>
  <si>
    <t>76795</t>
  </si>
  <si>
    <t>OPLOCENÍ Z OCEL PROFILŮ</t>
  </si>
  <si>
    <t>úprava oplocení a zpětná montáž</t>
  </si>
  <si>
    <t>demontáž stávajícího oplocení</t>
  </si>
  <si>
    <t>SO 401</t>
  </si>
  <si>
    <t>Překládka optických kabelů Cetin a.s.</t>
  </si>
  <si>
    <t>02730</t>
  </si>
  <si>
    <t>POMOC PRÁCE ZŘÍZ NEBO ZAJIŠŤ OCHRANU INŽENÝRSKÝCH SÍTÍ</t>
  </si>
  <si>
    <t>koordinace ochrany vedení Cetin s opravou propustku k zajištění dokončení díla dle SOD</t>
  </si>
  <si>
    <t>provizorní uložení kabelů do chráničky během výstavby</t>
  </si>
  <si>
    <t>ochrana kabelů během výstavby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</si>
</sst>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SUM(C10:C14)</f>
      </c>
      <c r="D6" s="1"/>
      <c r="E6" s="1"/>
    </row>
    <row r="7" spans="1:5" ht="12.75" customHeight="1">
      <c r="A7" s="1"/>
      <c r="B7" s="4" t="s">
        <v>4</v>
      </c>
      <c r="C7" s="7">
        <f>SUM(E10:E14)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24</v>
      </c>
      <c r="C10" s="21">
        <f>'SO 101'!I3</f>
      </c>
      <c r="D10" s="21">
        <f>'SO 101'!O2</f>
      </c>
      <c r="E10" s="21">
        <f>C10+D10</f>
      </c>
    </row>
    <row r="11" spans="1:5" ht="12.75" customHeight="1">
      <c r="A11" s="20" t="s">
        <v>133</v>
      </c>
      <c r="B11" s="20" t="s">
        <v>134</v>
      </c>
      <c r="C11" s="21">
        <f>'SO 102'!I3</f>
      </c>
      <c r="D11" s="21">
        <f>'SO 102'!O2</f>
      </c>
      <c r="E11" s="21">
        <f>C11+D11</f>
      </c>
    </row>
    <row r="12" spans="1:5" ht="12.75" customHeight="1">
      <c r="A12" s="20" t="s">
        <v>200</v>
      </c>
      <c r="B12" s="20" t="s">
        <v>201</v>
      </c>
      <c r="C12" s="21">
        <f>'SO 103'!I3</f>
      </c>
      <c r="D12" s="21">
        <f>'SO 103'!O2</f>
      </c>
      <c r="E12" s="21">
        <f>C12+D12</f>
      </c>
    </row>
    <row r="13" spans="1:5" ht="12.75" customHeight="1">
      <c r="A13" s="20" t="s">
        <v>246</v>
      </c>
      <c r="B13" s="20" t="s">
        <v>247</v>
      </c>
      <c r="C13" s="21">
        <f>'SO 301'!I3</f>
      </c>
      <c r="D13" s="21">
        <f>'SO 301'!O2</f>
      </c>
      <c r="E13" s="21">
        <f>C13+D13</f>
      </c>
    </row>
    <row r="14" spans="1:5" ht="12.75" customHeight="1">
      <c r="A14" s="20" t="s">
        <v>312</v>
      </c>
      <c r="B14" s="20" t="s">
        <v>313</v>
      </c>
      <c r="C14" s="21">
        <f>'SO 401'!I3</f>
      </c>
      <c r="D14" s="21">
        <f>'SO 401'!O2</f>
      </c>
      <c r="E14" s="21">
        <f>C14+D14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0+O8+O21+O34+O38+O63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42">
        <f>0+I8+I21+I34+I38+I63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24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0+I9+I12+I15+I18</f>
      </c>
      <c r="R8">
        <f>0+O9+O12+O15+O18</f>
      </c>
    </row>
    <row r="9" spans="1:16" ht="12.75">
      <c r="A9" s="25" t="s">
        <v>44</v>
      </c>
      <c r="B9" s="29" t="s">
        <v>45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33.567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12.75">
      <c r="A10" s="34" t="s">
        <v>50</v>
      </c>
      <c r="E10" s="35" t="s">
        <v>51</v>
      </c>
    </row>
    <row r="11" spans="1:5" ht="12.75">
      <c r="A11" s="38" t="s">
        <v>52</v>
      </c>
      <c r="E11" s="37" t="s">
        <v>53</v>
      </c>
    </row>
    <row r="12" spans="1:16" ht="12.75">
      <c r="A12" s="25" t="s">
        <v>44</v>
      </c>
      <c r="B12" s="29" t="s">
        <v>54</v>
      </c>
      <c r="C12" s="29" t="s">
        <v>55</v>
      </c>
      <c r="D12" s="25" t="s">
        <v>47</v>
      </c>
      <c r="E12" s="30" t="s">
        <v>56</v>
      </c>
      <c r="F12" s="31" t="s">
        <v>49</v>
      </c>
      <c r="G12" s="32">
        <v>14.906</v>
      </c>
      <c r="H12" s="33">
        <v>0</v>
      </c>
      <c r="I12" s="33">
        <f>ROUND(ROUND(H12,2)*ROUND(G12,3),2)</f>
      </c>
      <c r="O12">
        <f>(I12*21)/100</f>
      </c>
      <c r="P12" t="s">
        <v>22</v>
      </c>
    </row>
    <row r="13" spans="1:5" ht="12.75">
      <c r="A13" s="34" t="s">
        <v>50</v>
      </c>
      <c r="E13" s="35" t="s">
        <v>57</v>
      </c>
    </row>
    <row r="14" spans="1:5" ht="12.75">
      <c r="A14" s="38" t="s">
        <v>52</v>
      </c>
      <c r="E14" s="37" t="s">
        <v>58</v>
      </c>
    </row>
    <row r="15" spans="1:16" ht="12.75">
      <c r="A15" s="25" t="s">
        <v>44</v>
      </c>
      <c r="B15" s="29" t="s">
        <v>59</v>
      </c>
      <c r="C15" s="29" t="s">
        <v>60</v>
      </c>
      <c r="D15" s="25" t="s">
        <v>47</v>
      </c>
      <c r="E15" s="30" t="s">
        <v>61</v>
      </c>
      <c r="F15" s="31" t="s">
        <v>62</v>
      </c>
      <c r="G15" s="32">
        <v>1</v>
      </c>
      <c r="H15" s="33">
        <v>0</v>
      </c>
      <c r="I15" s="33">
        <f>ROUND(ROUND(H15,2)*ROUND(G15,3),2)</f>
      </c>
      <c r="O15">
        <f>(I15*21)/100</f>
      </c>
      <c r="P15" t="s">
        <v>22</v>
      </c>
    </row>
    <row r="16" spans="1:5" ht="12.75">
      <c r="A16" s="34" t="s">
        <v>50</v>
      </c>
      <c r="E16" s="35" t="s">
        <v>47</v>
      </c>
    </row>
    <row r="17" spans="1:5" ht="12.75">
      <c r="A17" s="38" t="s">
        <v>52</v>
      </c>
      <c r="E17" s="37" t="s">
        <v>47</v>
      </c>
    </row>
    <row r="18" spans="1:16" ht="12.75">
      <c r="A18" s="25" t="s">
        <v>44</v>
      </c>
      <c r="B18" s="29" t="s">
        <v>63</v>
      </c>
      <c r="C18" s="29" t="s">
        <v>64</v>
      </c>
      <c r="D18" s="25" t="s">
        <v>47</v>
      </c>
      <c r="E18" s="30" t="s">
        <v>65</v>
      </c>
      <c r="F18" s="31" t="s">
        <v>62</v>
      </c>
      <c r="G18" s="32">
        <v>1</v>
      </c>
      <c r="H18" s="33">
        <v>0</v>
      </c>
      <c r="I18" s="33">
        <f>ROUND(ROUND(H18,2)*ROUND(G18,3),2)</f>
      </c>
      <c r="O18">
        <f>(I18*21)/100</f>
      </c>
      <c r="P18" t="s">
        <v>22</v>
      </c>
    </row>
    <row r="19" spans="1:5" ht="12.75">
      <c r="A19" s="34" t="s">
        <v>50</v>
      </c>
      <c r="E19" s="35" t="s">
        <v>47</v>
      </c>
    </row>
    <row r="20" spans="1:5" ht="12.75">
      <c r="A20" s="36" t="s">
        <v>52</v>
      </c>
      <c r="E20" s="37" t="s">
        <v>47</v>
      </c>
    </row>
    <row r="21" spans="1:18" ht="12.75" customHeight="1">
      <c r="A21" s="6" t="s">
        <v>42</v>
      </c>
      <c r="B21" s="6"/>
      <c r="C21" s="40" t="s">
        <v>28</v>
      </c>
      <c r="D21" s="6"/>
      <c r="E21" s="27" t="s">
        <v>66</v>
      </c>
      <c r="F21" s="6"/>
      <c r="G21" s="6"/>
      <c r="H21" s="6"/>
      <c r="I21" s="41">
        <f>0+Q21</f>
      </c>
      <c r="O21">
        <f>0+R21</f>
      </c>
      <c r="Q21">
        <f>0+I22+I25+I28+I31</f>
      </c>
      <c r="R21">
        <f>0+O22+O25+O28+O31</f>
      </c>
    </row>
    <row r="22" spans="1:16" ht="25.5">
      <c r="A22" s="25" t="s">
        <v>44</v>
      </c>
      <c r="B22" s="29" t="s">
        <v>28</v>
      </c>
      <c r="C22" s="29" t="s">
        <v>67</v>
      </c>
      <c r="D22" s="25" t="s">
        <v>47</v>
      </c>
      <c r="E22" s="30" t="s">
        <v>68</v>
      </c>
      <c r="F22" s="31" t="s">
        <v>69</v>
      </c>
      <c r="G22" s="32">
        <v>11.709</v>
      </c>
      <c r="H22" s="33">
        <v>0</v>
      </c>
      <c r="I22" s="33">
        <f>ROUND(ROUND(H22,2)*ROUND(G22,3),2)</f>
      </c>
      <c r="O22">
        <f>(I22*21)/100</f>
      </c>
      <c r="P22" t="s">
        <v>22</v>
      </c>
    </row>
    <row r="23" spans="1:5" ht="12.75">
      <c r="A23" s="34" t="s">
        <v>50</v>
      </c>
      <c r="E23" s="35" t="s">
        <v>70</v>
      </c>
    </row>
    <row r="24" spans="1:5" ht="25.5">
      <c r="A24" s="38" t="s">
        <v>52</v>
      </c>
      <c r="E24" s="37" t="s">
        <v>71</v>
      </c>
    </row>
    <row r="25" spans="1:16" ht="25.5">
      <c r="A25" s="25" t="s">
        <v>44</v>
      </c>
      <c r="B25" s="29" t="s">
        <v>72</v>
      </c>
      <c r="C25" s="29" t="s">
        <v>73</v>
      </c>
      <c r="D25" s="25" t="s">
        <v>47</v>
      </c>
      <c r="E25" s="30" t="s">
        <v>74</v>
      </c>
      <c r="F25" s="31" t="s">
        <v>69</v>
      </c>
      <c r="G25" s="32">
        <v>1.983</v>
      </c>
      <c r="H25" s="33">
        <v>0</v>
      </c>
      <c r="I25" s="33">
        <f>ROUND(ROUND(H25,2)*ROUND(G25,3),2)</f>
      </c>
      <c r="O25">
        <f>(I25*21)/100</f>
      </c>
      <c r="P25" t="s">
        <v>22</v>
      </c>
    </row>
    <row r="26" spans="1:5" ht="12.75">
      <c r="A26" s="34" t="s">
        <v>50</v>
      </c>
      <c r="E26" s="35" t="s">
        <v>47</v>
      </c>
    </row>
    <row r="27" spans="1:5" ht="12.75">
      <c r="A27" s="38" t="s">
        <v>52</v>
      </c>
      <c r="E27" s="37" t="s">
        <v>75</v>
      </c>
    </row>
    <row r="28" spans="1:16" ht="12.75">
      <c r="A28" s="25" t="s">
        <v>44</v>
      </c>
      <c r="B28" s="29" t="s">
        <v>22</v>
      </c>
      <c r="C28" s="29" t="s">
        <v>76</v>
      </c>
      <c r="D28" s="25" t="s">
        <v>47</v>
      </c>
      <c r="E28" s="30" t="s">
        <v>77</v>
      </c>
      <c r="F28" s="31" t="s">
        <v>69</v>
      </c>
      <c r="G28" s="32">
        <v>5.948</v>
      </c>
      <c r="H28" s="33">
        <v>0</v>
      </c>
      <c r="I28" s="33">
        <f>ROUND(ROUND(H28,2)*ROUND(G28,3),2)</f>
      </c>
      <c r="O28">
        <f>(I28*21)/100</f>
      </c>
      <c r="P28" t="s">
        <v>22</v>
      </c>
    </row>
    <row r="29" spans="1:5" ht="12.75">
      <c r="A29" s="34" t="s">
        <v>50</v>
      </c>
      <c r="E29" s="35" t="s">
        <v>47</v>
      </c>
    </row>
    <row r="30" spans="1:5" ht="25.5">
      <c r="A30" s="38" t="s">
        <v>52</v>
      </c>
      <c r="E30" s="37" t="s">
        <v>78</v>
      </c>
    </row>
    <row r="31" spans="1:16" ht="12.75">
      <c r="A31" s="25" t="s">
        <v>44</v>
      </c>
      <c r="B31" s="29" t="s">
        <v>21</v>
      </c>
      <c r="C31" s="29" t="s">
        <v>79</v>
      </c>
      <c r="D31" s="25" t="s">
        <v>47</v>
      </c>
      <c r="E31" s="30" t="s">
        <v>80</v>
      </c>
      <c r="F31" s="31" t="s">
        <v>69</v>
      </c>
      <c r="G31" s="32">
        <v>4.498</v>
      </c>
      <c r="H31" s="33">
        <v>0</v>
      </c>
      <c r="I31" s="33">
        <f>ROUND(ROUND(H31,2)*ROUND(G31,3),2)</f>
      </c>
      <c r="O31">
        <f>(I31*21)/100</f>
      </c>
      <c r="P31" t="s">
        <v>22</v>
      </c>
    </row>
    <row r="32" spans="1:5" ht="12.75">
      <c r="A32" s="34" t="s">
        <v>50</v>
      </c>
      <c r="E32" s="35" t="s">
        <v>81</v>
      </c>
    </row>
    <row r="33" spans="1:5" ht="12.75">
      <c r="A33" s="36" t="s">
        <v>52</v>
      </c>
      <c r="E33" s="37" t="s">
        <v>82</v>
      </c>
    </row>
    <row r="34" spans="1:18" ht="12.75" customHeight="1">
      <c r="A34" s="6" t="s">
        <v>42</v>
      </c>
      <c r="B34" s="6"/>
      <c r="C34" s="40" t="s">
        <v>22</v>
      </c>
      <c r="D34" s="6"/>
      <c r="E34" s="27" t="s">
        <v>83</v>
      </c>
      <c r="F34" s="6"/>
      <c r="G34" s="6"/>
      <c r="H34" s="6"/>
      <c r="I34" s="41">
        <f>0+Q34</f>
      </c>
      <c r="O34">
        <f>0+R34</f>
      </c>
      <c r="Q34">
        <f>0+I35</f>
      </c>
      <c r="R34">
        <f>0+O35</f>
      </c>
    </row>
    <row r="35" spans="1:16" ht="12.75">
      <c r="A35" s="25" t="s">
        <v>44</v>
      </c>
      <c r="B35" s="29" t="s">
        <v>39</v>
      </c>
      <c r="C35" s="29" t="s">
        <v>84</v>
      </c>
      <c r="D35" s="25" t="s">
        <v>47</v>
      </c>
      <c r="E35" s="30" t="s">
        <v>85</v>
      </c>
      <c r="F35" s="31" t="s">
        <v>86</v>
      </c>
      <c r="G35" s="32">
        <v>12</v>
      </c>
      <c r="H35" s="33">
        <v>0</v>
      </c>
      <c r="I35" s="33">
        <f>ROUND(ROUND(H35,2)*ROUND(G35,3),2)</f>
      </c>
      <c r="O35">
        <f>(I35*21)/100</f>
      </c>
      <c r="P35" t="s">
        <v>22</v>
      </c>
    </row>
    <row r="36" spans="1:5" ht="12.75">
      <c r="A36" s="34" t="s">
        <v>50</v>
      </c>
      <c r="E36" s="35" t="s">
        <v>87</v>
      </c>
    </row>
    <row r="37" spans="1:5" ht="12.75">
      <c r="A37" s="36" t="s">
        <v>52</v>
      </c>
      <c r="E37" s="37" t="s">
        <v>88</v>
      </c>
    </row>
    <row r="38" spans="1:18" ht="12.75" customHeight="1">
      <c r="A38" s="6" t="s">
        <v>42</v>
      </c>
      <c r="B38" s="6"/>
      <c r="C38" s="40" t="s">
        <v>34</v>
      </c>
      <c r="D38" s="6"/>
      <c r="E38" s="27" t="s">
        <v>24</v>
      </c>
      <c r="F38" s="6"/>
      <c r="G38" s="6"/>
      <c r="H38" s="6"/>
      <c r="I38" s="41">
        <f>0+Q38</f>
      </c>
      <c r="O38">
        <f>0+R38</f>
      </c>
      <c r="Q38">
        <f>0+I39+I42+I45+I48+I51+I54+I57+I60</f>
      </c>
      <c r="R38">
        <f>0+O39+O42+O45+O48+O51+O54+O57+O60</f>
      </c>
    </row>
    <row r="39" spans="1:16" ht="12.75">
      <c r="A39" s="25" t="s">
        <v>44</v>
      </c>
      <c r="B39" s="29" t="s">
        <v>41</v>
      </c>
      <c r="C39" s="29" t="s">
        <v>89</v>
      </c>
      <c r="D39" s="25" t="s">
        <v>47</v>
      </c>
      <c r="E39" s="30" t="s">
        <v>90</v>
      </c>
      <c r="F39" s="31" t="s">
        <v>86</v>
      </c>
      <c r="G39" s="32">
        <v>44.518</v>
      </c>
      <c r="H39" s="33">
        <v>0</v>
      </c>
      <c r="I39" s="33">
        <f>ROUND(ROUND(H39,2)*ROUND(G39,3),2)</f>
      </c>
      <c r="O39">
        <f>(I39*21)/100</f>
      </c>
      <c r="P39" t="s">
        <v>22</v>
      </c>
    </row>
    <row r="40" spans="1:5" ht="12.75">
      <c r="A40" s="34" t="s">
        <v>50</v>
      </c>
      <c r="E40" s="35" t="s">
        <v>91</v>
      </c>
    </row>
    <row r="41" spans="1:5" ht="12.75">
      <c r="A41" s="38" t="s">
        <v>52</v>
      </c>
      <c r="E41" s="37" t="s">
        <v>92</v>
      </c>
    </row>
    <row r="42" spans="1:16" ht="12.75">
      <c r="A42" s="25" t="s">
        <v>44</v>
      </c>
      <c r="B42" s="29" t="s">
        <v>93</v>
      </c>
      <c r="C42" s="29" t="s">
        <v>94</v>
      </c>
      <c r="D42" s="25" t="s">
        <v>47</v>
      </c>
      <c r="E42" s="30" t="s">
        <v>95</v>
      </c>
      <c r="F42" s="31" t="s">
        <v>86</v>
      </c>
      <c r="G42" s="32">
        <v>39.732</v>
      </c>
      <c r="H42" s="33">
        <v>0</v>
      </c>
      <c r="I42" s="33">
        <f>ROUND(ROUND(H42,2)*ROUND(G42,3),2)</f>
      </c>
      <c r="O42">
        <f>(I42*21)/100</f>
      </c>
      <c r="P42" t="s">
        <v>22</v>
      </c>
    </row>
    <row r="43" spans="1:5" ht="12.75">
      <c r="A43" s="34" t="s">
        <v>50</v>
      </c>
      <c r="E43" s="35" t="s">
        <v>96</v>
      </c>
    </row>
    <row r="44" spans="1:5" ht="12.75">
      <c r="A44" s="38" t="s">
        <v>52</v>
      </c>
      <c r="E44" s="37" t="s">
        <v>97</v>
      </c>
    </row>
    <row r="45" spans="1:16" ht="12.75">
      <c r="A45" s="25" t="s">
        <v>44</v>
      </c>
      <c r="B45" s="29" t="s">
        <v>98</v>
      </c>
      <c r="C45" s="29" t="s">
        <v>99</v>
      </c>
      <c r="D45" s="25" t="s">
        <v>47</v>
      </c>
      <c r="E45" s="30" t="s">
        <v>100</v>
      </c>
      <c r="F45" s="31" t="s">
        <v>86</v>
      </c>
      <c r="G45" s="32">
        <v>8.421</v>
      </c>
      <c r="H45" s="33">
        <v>0</v>
      </c>
      <c r="I45" s="33">
        <f>ROUND(ROUND(H45,2)*ROUND(G45,3),2)</f>
      </c>
      <c r="O45">
        <f>(I45*21)/100</f>
      </c>
      <c r="P45" t="s">
        <v>22</v>
      </c>
    </row>
    <row r="46" spans="1:5" ht="12.75">
      <c r="A46" s="34" t="s">
        <v>50</v>
      </c>
      <c r="E46" s="35" t="s">
        <v>101</v>
      </c>
    </row>
    <row r="47" spans="1:5" ht="12.75">
      <c r="A47" s="38" t="s">
        <v>52</v>
      </c>
      <c r="E47" s="37" t="s">
        <v>47</v>
      </c>
    </row>
    <row r="48" spans="1:16" ht="12.75">
      <c r="A48" s="25" t="s">
        <v>44</v>
      </c>
      <c r="B48" s="29" t="s">
        <v>102</v>
      </c>
      <c r="C48" s="29" t="s">
        <v>103</v>
      </c>
      <c r="D48" s="25" t="s">
        <v>47</v>
      </c>
      <c r="E48" s="30" t="s">
        <v>104</v>
      </c>
      <c r="F48" s="31" t="s">
        <v>86</v>
      </c>
      <c r="G48" s="32">
        <v>44.38</v>
      </c>
      <c r="H48" s="33">
        <v>0</v>
      </c>
      <c r="I48" s="33">
        <f>ROUND(ROUND(H48,2)*ROUND(G48,3),2)</f>
      </c>
      <c r="O48">
        <f>(I48*21)/100</f>
      </c>
      <c r="P48" t="s">
        <v>22</v>
      </c>
    </row>
    <row r="49" spans="1:5" ht="12.75">
      <c r="A49" s="34" t="s">
        <v>50</v>
      </c>
      <c r="E49" s="35" t="s">
        <v>105</v>
      </c>
    </row>
    <row r="50" spans="1:5" ht="12.75">
      <c r="A50" s="38" t="s">
        <v>52</v>
      </c>
      <c r="E50" s="37" t="s">
        <v>47</v>
      </c>
    </row>
    <row r="51" spans="1:16" ht="12.75">
      <c r="A51" s="25" t="s">
        <v>44</v>
      </c>
      <c r="B51" s="29" t="s">
        <v>106</v>
      </c>
      <c r="C51" s="29" t="s">
        <v>107</v>
      </c>
      <c r="D51" s="25" t="s">
        <v>47</v>
      </c>
      <c r="E51" s="30" t="s">
        <v>108</v>
      </c>
      <c r="F51" s="31" t="s">
        <v>86</v>
      </c>
      <c r="G51" s="32">
        <v>106.76</v>
      </c>
      <c r="H51" s="33">
        <v>0</v>
      </c>
      <c r="I51" s="33">
        <f>ROUND(ROUND(H51,2)*ROUND(G51,3),2)</f>
      </c>
      <c r="O51">
        <f>(I51*21)/100</f>
      </c>
      <c r="P51" t="s">
        <v>22</v>
      </c>
    </row>
    <row r="52" spans="1:5" ht="12.75">
      <c r="A52" s="34" t="s">
        <v>50</v>
      </c>
      <c r="E52" s="35" t="s">
        <v>109</v>
      </c>
    </row>
    <row r="53" spans="1:5" ht="12.75">
      <c r="A53" s="38" t="s">
        <v>52</v>
      </c>
      <c r="E53" s="37" t="s">
        <v>110</v>
      </c>
    </row>
    <row r="54" spans="1:16" ht="12.75">
      <c r="A54" s="25" t="s">
        <v>44</v>
      </c>
      <c r="B54" s="29" t="s">
        <v>111</v>
      </c>
      <c r="C54" s="29" t="s">
        <v>112</v>
      </c>
      <c r="D54" s="25" t="s">
        <v>47</v>
      </c>
      <c r="E54" s="30" t="s">
        <v>113</v>
      </c>
      <c r="F54" s="31" t="s">
        <v>86</v>
      </c>
      <c r="G54" s="32">
        <v>56.38</v>
      </c>
      <c r="H54" s="33">
        <v>0</v>
      </c>
      <c r="I54" s="33">
        <f>ROUND(ROUND(H54,2)*ROUND(G54,3),2)</f>
      </c>
      <c r="O54">
        <f>(I54*21)/100</f>
      </c>
      <c r="P54" t="s">
        <v>22</v>
      </c>
    </row>
    <row r="55" spans="1:5" ht="12.75">
      <c r="A55" s="34" t="s">
        <v>50</v>
      </c>
      <c r="E55" s="35" t="s">
        <v>47</v>
      </c>
    </row>
    <row r="56" spans="1:5" ht="12.75">
      <c r="A56" s="38" t="s">
        <v>52</v>
      </c>
      <c r="E56" s="37" t="s">
        <v>47</v>
      </c>
    </row>
    <row r="57" spans="1:16" ht="12.75">
      <c r="A57" s="25" t="s">
        <v>44</v>
      </c>
      <c r="B57" s="29" t="s">
        <v>114</v>
      </c>
      <c r="C57" s="29" t="s">
        <v>115</v>
      </c>
      <c r="D57" s="25" t="s">
        <v>47</v>
      </c>
      <c r="E57" s="30" t="s">
        <v>116</v>
      </c>
      <c r="F57" s="31" t="s">
        <v>86</v>
      </c>
      <c r="G57" s="32">
        <v>50.38</v>
      </c>
      <c r="H57" s="33">
        <v>0</v>
      </c>
      <c r="I57" s="33">
        <f>ROUND(ROUND(H57,2)*ROUND(G57,3),2)</f>
      </c>
      <c r="O57">
        <f>(I57*21)/100</f>
      </c>
      <c r="P57" t="s">
        <v>22</v>
      </c>
    </row>
    <row r="58" spans="1:5" ht="12.75">
      <c r="A58" s="34" t="s">
        <v>50</v>
      </c>
      <c r="E58" s="35" t="s">
        <v>47</v>
      </c>
    </row>
    <row r="59" spans="1:5" ht="12.75">
      <c r="A59" s="38" t="s">
        <v>52</v>
      </c>
      <c r="E59" s="37" t="s">
        <v>117</v>
      </c>
    </row>
    <row r="60" spans="1:16" ht="12.75">
      <c r="A60" s="25" t="s">
        <v>44</v>
      </c>
      <c r="B60" s="29" t="s">
        <v>118</v>
      </c>
      <c r="C60" s="29" t="s">
        <v>119</v>
      </c>
      <c r="D60" s="25" t="s">
        <v>47</v>
      </c>
      <c r="E60" s="30" t="s">
        <v>120</v>
      </c>
      <c r="F60" s="31" t="s">
        <v>86</v>
      </c>
      <c r="G60" s="32">
        <v>44.38</v>
      </c>
      <c r="H60" s="33">
        <v>0</v>
      </c>
      <c r="I60" s="33">
        <f>ROUND(ROUND(H60,2)*ROUND(G60,3),2)</f>
      </c>
      <c r="O60">
        <f>(I60*21)/100</f>
      </c>
      <c r="P60" t="s">
        <v>22</v>
      </c>
    </row>
    <row r="61" spans="1:5" ht="12.75">
      <c r="A61" s="34" t="s">
        <v>50</v>
      </c>
      <c r="E61" s="35" t="s">
        <v>47</v>
      </c>
    </row>
    <row r="62" spans="1:5" ht="12.75">
      <c r="A62" s="36" t="s">
        <v>52</v>
      </c>
      <c r="E62" s="37" t="s">
        <v>121</v>
      </c>
    </row>
    <row r="63" spans="1:18" ht="12.75" customHeight="1">
      <c r="A63" s="6" t="s">
        <v>42</v>
      </c>
      <c r="B63" s="6"/>
      <c r="C63" s="40" t="s">
        <v>39</v>
      </c>
      <c r="D63" s="6"/>
      <c r="E63" s="27" t="s">
        <v>122</v>
      </c>
      <c r="F63" s="6"/>
      <c r="G63" s="6"/>
      <c r="H63" s="6"/>
      <c r="I63" s="41">
        <f>0+Q63</f>
      </c>
      <c r="O63">
        <f>0+R63</f>
      </c>
      <c r="Q63">
        <f>0+I64+I67</f>
      </c>
      <c r="R63">
        <f>0+O64+O67</f>
      </c>
    </row>
    <row r="64" spans="1:16" ht="12.75">
      <c r="A64" s="25" t="s">
        <v>44</v>
      </c>
      <c r="B64" s="29" t="s">
        <v>123</v>
      </c>
      <c r="C64" s="29" t="s">
        <v>124</v>
      </c>
      <c r="D64" s="25" t="s">
        <v>47</v>
      </c>
      <c r="E64" s="30" t="s">
        <v>125</v>
      </c>
      <c r="F64" s="31" t="s">
        <v>126</v>
      </c>
      <c r="G64" s="32">
        <v>9</v>
      </c>
      <c r="H64" s="33">
        <v>0</v>
      </c>
      <c r="I64" s="33">
        <f>ROUND(ROUND(H64,2)*ROUND(G64,3),2)</f>
      </c>
      <c r="O64">
        <f>(I64*21)/100</f>
      </c>
      <c r="P64" t="s">
        <v>22</v>
      </c>
    </row>
    <row r="65" spans="1:5" ht="12.75">
      <c r="A65" s="34" t="s">
        <v>50</v>
      </c>
      <c r="E65" s="35" t="s">
        <v>47</v>
      </c>
    </row>
    <row r="66" spans="1:5" ht="12.75">
      <c r="A66" s="38" t="s">
        <v>52</v>
      </c>
      <c r="E66" s="37" t="s">
        <v>127</v>
      </c>
    </row>
    <row r="67" spans="1:16" ht="12.75">
      <c r="A67" s="25" t="s">
        <v>44</v>
      </c>
      <c r="B67" s="29" t="s">
        <v>128</v>
      </c>
      <c r="C67" s="29" t="s">
        <v>129</v>
      </c>
      <c r="D67" s="25" t="s">
        <v>47</v>
      </c>
      <c r="E67" s="30" t="s">
        <v>130</v>
      </c>
      <c r="F67" s="31" t="s">
        <v>126</v>
      </c>
      <c r="G67" s="32">
        <v>18.8</v>
      </c>
      <c r="H67" s="33">
        <v>0</v>
      </c>
      <c r="I67" s="33">
        <f>ROUND(ROUND(H67,2)*ROUND(G67,3),2)</f>
      </c>
      <c r="O67">
        <f>(I67*21)/100</f>
      </c>
      <c r="P67" t="s">
        <v>22</v>
      </c>
    </row>
    <row r="68" spans="1:5" ht="12.75">
      <c r="A68" s="34" t="s">
        <v>50</v>
      </c>
      <c r="E68" s="35" t="s">
        <v>131</v>
      </c>
    </row>
    <row r="69" spans="1:5" ht="12.75">
      <c r="A69" s="36" t="s">
        <v>52</v>
      </c>
      <c r="E69" s="37" t="s">
        <v>132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0+O8+O12+O19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133</v>
      </c>
      <c r="I3" s="42">
        <f>0+I8+I12+I19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133</v>
      </c>
      <c r="D4" s="6"/>
      <c r="E4" s="18" t="s">
        <v>134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44</v>
      </c>
      <c r="B9" s="29" t="s">
        <v>59</v>
      </c>
      <c r="C9" s="29" t="s">
        <v>60</v>
      </c>
      <c r="D9" s="25" t="s">
        <v>47</v>
      </c>
      <c r="E9" s="30" t="s">
        <v>61</v>
      </c>
      <c r="F9" s="31" t="s">
        <v>62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12.75">
      <c r="A10" s="34" t="s">
        <v>50</v>
      </c>
      <c r="E10" s="35" t="s">
        <v>47</v>
      </c>
    </row>
    <row r="11" spans="1:5" ht="12.75">
      <c r="A11" s="36" t="s">
        <v>52</v>
      </c>
      <c r="E11" s="37" t="s">
        <v>47</v>
      </c>
    </row>
    <row r="12" spans="1:18" ht="12.75" customHeight="1">
      <c r="A12" s="6" t="s">
        <v>42</v>
      </c>
      <c r="B12" s="6"/>
      <c r="C12" s="40" t="s">
        <v>34</v>
      </c>
      <c r="D12" s="6"/>
      <c r="E12" s="27" t="s">
        <v>24</v>
      </c>
      <c r="F12" s="6"/>
      <c r="G12" s="6"/>
      <c r="H12" s="6"/>
      <c r="I12" s="41">
        <f>0+Q12</f>
      </c>
      <c r="O12">
        <f>0+R12</f>
      </c>
      <c r="Q12">
        <f>0+I13+I16</f>
      </c>
      <c r="R12">
        <f>0+O13+O16</f>
      </c>
    </row>
    <row r="13" spans="1:16" ht="12.75">
      <c r="A13" s="25" t="s">
        <v>44</v>
      </c>
      <c r="B13" s="29" t="s">
        <v>135</v>
      </c>
      <c r="C13" s="29" t="s">
        <v>136</v>
      </c>
      <c r="D13" s="25" t="s">
        <v>47</v>
      </c>
      <c r="E13" s="30" t="s">
        <v>137</v>
      </c>
      <c r="F13" s="31" t="s">
        <v>86</v>
      </c>
      <c r="G13" s="32">
        <v>3135</v>
      </c>
      <c r="H13" s="33">
        <v>0</v>
      </c>
      <c r="I13" s="33">
        <f>ROUND(ROUND(H13,2)*ROUND(G13,3),2)</f>
      </c>
      <c r="O13">
        <f>(I13*21)/100</f>
      </c>
      <c r="P13" t="s">
        <v>22</v>
      </c>
    </row>
    <row r="14" spans="1:5" ht="12.75">
      <c r="A14" s="34" t="s">
        <v>50</v>
      </c>
      <c r="E14" s="35" t="s">
        <v>138</v>
      </c>
    </row>
    <row r="15" spans="1:5" ht="12.75">
      <c r="A15" s="38" t="s">
        <v>52</v>
      </c>
      <c r="E15" s="37" t="s">
        <v>139</v>
      </c>
    </row>
    <row r="16" spans="1:16" ht="12.75">
      <c r="A16" s="25" t="s">
        <v>44</v>
      </c>
      <c r="B16" s="29" t="s">
        <v>140</v>
      </c>
      <c r="C16" s="29" t="s">
        <v>141</v>
      </c>
      <c r="D16" s="25" t="s">
        <v>47</v>
      </c>
      <c r="E16" s="30" t="s">
        <v>142</v>
      </c>
      <c r="F16" s="31" t="s">
        <v>69</v>
      </c>
      <c r="G16" s="32">
        <v>156.75</v>
      </c>
      <c r="H16" s="33">
        <v>0</v>
      </c>
      <c r="I16" s="33">
        <f>ROUND(ROUND(H16,2)*ROUND(G16,3),2)</f>
      </c>
      <c r="O16">
        <f>(I16*21)/100</f>
      </c>
      <c r="P16" t="s">
        <v>22</v>
      </c>
    </row>
    <row r="17" spans="1:5" ht="12.75">
      <c r="A17" s="34" t="s">
        <v>50</v>
      </c>
      <c r="E17" s="35" t="s">
        <v>143</v>
      </c>
    </row>
    <row r="18" spans="1:5" ht="12.75">
      <c r="A18" s="36" t="s">
        <v>52</v>
      </c>
      <c r="E18" s="37" t="s">
        <v>144</v>
      </c>
    </row>
    <row r="19" spans="1:18" ht="12.75" customHeight="1">
      <c r="A19" s="6" t="s">
        <v>42</v>
      </c>
      <c r="B19" s="6"/>
      <c r="C19" s="40" t="s">
        <v>39</v>
      </c>
      <c r="D19" s="6"/>
      <c r="E19" s="27" t="s">
        <v>122</v>
      </c>
      <c r="F19" s="6"/>
      <c r="G19" s="6"/>
      <c r="H19" s="6"/>
      <c r="I19" s="41">
        <f>0+Q19</f>
      </c>
      <c r="O19">
        <f>0+R19</f>
      </c>
      <c r="Q19">
        <f>0+I20+I23+I26+I29+I32+I35+I38+I41+I44+I47+I50+I53+I56+I59+I62</f>
      </c>
      <c r="R19">
        <f>0+O20+O23+O26+O29+O32+O35+O38+O41+O44+O47+O50+O53+O56+O59+O62</f>
      </c>
    </row>
    <row r="20" spans="1:16" ht="25.5">
      <c r="A20" s="25" t="s">
        <v>44</v>
      </c>
      <c r="B20" s="29" t="s">
        <v>145</v>
      </c>
      <c r="C20" s="29" t="s">
        <v>146</v>
      </c>
      <c r="D20" s="25" t="s">
        <v>47</v>
      </c>
      <c r="E20" s="30" t="s">
        <v>147</v>
      </c>
      <c r="F20" s="31" t="s">
        <v>148</v>
      </c>
      <c r="G20" s="32">
        <v>17</v>
      </c>
      <c r="H20" s="33">
        <v>0</v>
      </c>
      <c r="I20" s="33">
        <f>ROUND(ROUND(H20,2)*ROUND(G20,3),2)</f>
      </c>
      <c r="O20">
        <f>(I20*21)/100</f>
      </c>
      <c r="P20" t="s">
        <v>22</v>
      </c>
    </row>
    <row r="21" spans="1:5" ht="12.75">
      <c r="A21" s="34" t="s">
        <v>50</v>
      </c>
      <c r="E21" s="35" t="s">
        <v>149</v>
      </c>
    </row>
    <row r="22" spans="1:5" ht="12.75">
      <c r="A22" s="38" t="s">
        <v>52</v>
      </c>
      <c r="E22" s="37" t="s">
        <v>150</v>
      </c>
    </row>
    <row r="23" spans="1:16" ht="12.75">
      <c r="A23" s="25" t="s">
        <v>151</v>
      </c>
      <c r="B23" s="29" t="s">
        <v>152</v>
      </c>
      <c r="C23" s="29" t="s">
        <v>153</v>
      </c>
      <c r="D23" s="25" t="s">
        <v>47</v>
      </c>
      <c r="E23" s="30" t="s">
        <v>154</v>
      </c>
      <c r="F23" s="31" t="s">
        <v>148</v>
      </c>
      <c r="G23" s="32">
        <v>17</v>
      </c>
      <c r="H23" s="33">
        <v>0</v>
      </c>
      <c r="I23" s="33">
        <f>ROUND(ROUND(H23,2)*ROUND(G23,3),2)</f>
      </c>
      <c r="O23">
        <f>(I23*21)/100</f>
      </c>
      <c r="P23" t="s">
        <v>22</v>
      </c>
    </row>
    <row r="24" spans="1:5" ht="12.75">
      <c r="A24" s="34" t="s">
        <v>50</v>
      </c>
      <c r="E24" s="35" t="s">
        <v>47</v>
      </c>
    </row>
    <row r="25" spans="1:5" ht="12.75">
      <c r="A25" s="38" t="s">
        <v>52</v>
      </c>
      <c r="E25" s="37" t="s">
        <v>47</v>
      </c>
    </row>
    <row r="26" spans="1:16" ht="12.75">
      <c r="A26" s="25" t="s">
        <v>44</v>
      </c>
      <c r="B26" s="29" t="s">
        <v>155</v>
      </c>
      <c r="C26" s="29" t="s">
        <v>156</v>
      </c>
      <c r="D26" s="25" t="s">
        <v>47</v>
      </c>
      <c r="E26" s="30" t="s">
        <v>157</v>
      </c>
      <c r="F26" s="31" t="s">
        <v>158</v>
      </c>
      <c r="G26" s="32">
        <v>1190</v>
      </c>
      <c r="H26" s="33">
        <v>0</v>
      </c>
      <c r="I26" s="33">
        <f>ROUND(ROUND(H26,2)*ROUND(G26,3),2)</f>
      </c>
      <c r="O26">
        <f>(I26*21)/100</f>
      </c>
      <c r="P26" t="s">
        <v>22</v>
      </c>
    </row>
    <row r="27" spans="1:5" ht="12.75">
      <c r="A27" s="34" t="s">
        <v>50</v>
      </c>
      <c r="E27" s="35" t="s">
        <v>47</v>
      </c>
    </row>
    <row r="28" spans="1:5" ht="12.75">
      <c r="A28" s="38" t="s">
        <v>52</v>
      </c>
      <c r="E28" s="37" t="s">
        <v>159</v>
      </c>
    </row>
    <row r="29" spans="1:16" ht="12.75">
      <c r="A29" s="25" t="s">
        <v>44</v>
      </c>
      <c r="B29" s="29" t="s">
        <v>160</v>
      </c>
      <c r="C29" s="29" t="s">
        <v>161</v>
      </c>
      <c r="D29" s="25" t="s">
        <v>47</v>
      </c>
      <c r="E29" s="30" t="s">
        <v>162</v>
      </c>
      <c r="F29" s="31" t="s">
        <v>148</v>
      </c>
      <c r="G29" s="32">
        <v>8</v>
      </c>
      <c r="H29" s="33">
        <v>0</v>
      </c>
      <c r="I29" s="33">
        <f>ROUND(ROUND(H29,2)*ROUND(G29,3),2)</f>
      </c>
      <c r="O29">
        <f>(I29*21)/100</f>
      </c>
      <c r="P29" t="s">
        <v>22</v>
      </c>
    </row>
    <row r="30" spans="1:5" ht="12.75">
      <c r="A30" s="34" t="s">
        <v>50</v>
      </c>
      <c r="E30" s="35" t="s">
        <v>163</v>
      </c>
    </row>
    <row r="31" spans="1:5" ht="12.75">
      <c r="A31" s="38" t="s">
        <v>52</v>
      </c>
      <c r="E31" s="37" t="s">
        <v>47</v>
      </c>
    </row>
    <row r="32" spans="1:16" ht="12.75">
      <c r="A32" s="25" t="s">
        <v>151</v>
      </c>
      <c r="B32" s="29" t="s">
        <v>164</v>
      </c>
      <c r="C32" s="29" t="s">
        <v>165</v>
      </c>
      <c r="D32" s="25" t="s">
        <v>47</v>
      </c>
      <c r="E32" s="30" t="s">
        <v>166</v>
      </c>
      <c r="F32" s="31" t="s">
        <v>148</v>
      </c>
      <c r="G32" s="32">
        <v>8</v>
      </c>
      <c r="H32" s="33">
        <v>0</v>
      </c>
      <c r="I32" s="33">
        <f>ROUND(ROUND(H32,2)*ROUND(G32,3),2)</f>
      </c>
      <c r="O32">
        <f>(I32*21)/100</f>
      </c>
      <c r="P32" t="s">
        <v>22</v>
      </c>
    </row>
    <row r="33" spans="1:5" ht="12.75">
      <c r="A33" s="34" t="s">
        <v>50</v>
      </c>
      <c r="E33" s="35" t="s">
        <v>163</v>
      </c>
    </row>
    <row r="34" spans="1:5" ht="12.75">
      <c r="A34" s="38" t="s">
        <v>52</v>
      </c>
      <c r="E34" s="37" t="s">
        <v>47</v>
      </c>
    </row>
    <row r="35" spans="1:16" ht="12.75">
      <c r="A35" s="25" t="s">
        <v>44</v>
      </c>
      <c r="B35" s="29" t="s">
        <v>167</v>
      </c>
      <c r="C35" s="29" t="s">
        <v>168</v>
      </c>
      <c r="D35" s="25" t="s">
        <v>47</v>
      </c>
      <c r="E35" s="30" t="s">
        <v>169</v>
      </c>
      <c r="F35" s="31" t="s">
        <v>148</v>
      </c>
      <c r="G35" s="32">
        <v>21</v>
      </c>
      <c r="H35" s="33">
        <v>0</v>
      </c>
      <c r="I35" s="33">
        <f>ROUND(ROUND(H35,2)*ROUND(G35,3),2)</f>
      </c>
      <c r="O35">
        <f>(I35*21)/100</f>
      </c>
      <c r="P35" t="s">
        <v>22</v>
      </c>
    </row>
    <row r="36" spans="1:5" ht="12.75">
      <c r="A36" s="34" t="s">
        <v>50</v>
      </c>
      <c r="E36" s="35" t="s">
        <v>47</v>
      </c>
    </row>
    <row r="37" spans="1:5" ht="12.75">
      <c r="A37" s="38" t="s">
        <v>52</v>
      </c>
      <c r="E37" s="37" t="s">
        <v>170</v>
      </c>
    </row>
    <row r="38" spans="1:16" ht="12.75">
      <c r="A38" s="25" t="s">
        <v>151</v>
      </c>
      <c r="B38" s="29" t="s">
        <v>171</v>
      </c>
      <c r="C38" s="29" t="s">
        <v>172</v>
      </c>
      <c r="D38" s="25" t="s">
        <v>47</v>
      </c>
      <c r="E38" s="30" t="s">
        <v>173</v>
      </c>
      <c r="F38" s="31" t="s">
        <v>148</v>
      </c>
      <c r="G38" s="32">
        <v>21</v>
      </c>
      <c r="H38" s="33">
        <v>0</v>
      </c>
      <c r="I38" s="33">
        <f>ROUND(ROUND(H38,2)*ROUND(G38,3),2)</f>
      </c>
      <c r="O38">
        <f>(I38*21)/100</f>
      </c>
      <c r="P38" t="s">
        <v>22</v>
      </c>
    </row>
    <row r="39" spans="1:5" ht="12.75">
      <c r="A39" s="34" t="s">
        <v>50</v>
      </c>
      <c r="E39" s="35" t="s">
        <v>47</v>
      </c>
    </row>
    <row r="40" spans="1:5" ht="12.75">
      <c r="A40" s="38" t="s">
        <v>52</v>
      </c>
      <c r="E40" s="37" t="s">
        <v>47</v>
      </c>
    </row>
    <row r="41" spans="1:16" ht="12.75">
      <c r="A41" s="25" t="s">
        <v>44</v>
      </c>
      <c r="B41" s="29" t="s">
        <v>174</v>
      </c>
      <c r="C41" s="29" t="s">
        <v>175</v>
      </c>
      <c r="D41" s="25" t="s">
        <v>47</v>
      </c>
      <c r="E41" s="30" t="s">
        <v>176</v>
      </c>
      <c r="F41" s="31" t="s">
        <v>158</v>
      </c>
      <c r="G41" s="32">
        <v>1470</v>
      </c>
      <c r="H41" s="33">
        <v>0</v>
      </c>
      <c r="I41" s="33">
        <f>ROUND(ROUND(H41,2)*ROUND(G41,3),2)</f>
      </c>
      <c r="O41">
        <f>(I41*21)/100</f>
      </c>
      <c r="P41" t="s">
        <v>22</v>
      </c>
    </row>
    <row r="42" spans="1:5" ht="12.75">
      <c r="A42" s="34" t="s">
        <v>50</v>
      </c>
      <c r="E42" s="35" t="s">
        <v>47</v>
      </c>
    </row>
    <row r="43" spans="1:5" ht="12.75">
      <c r="A43" s="38" t="s">
        <v>52</v>
      </c>
      <c r="E43" s="37" t="s">
        <v>177</v>
      </c>
    </row>
    <row r="44" spans="1:16" ht="12.75">
      <c r="A44" s="25" t="s">
        <v>44</v>
      </c>
      <c r="B44" s="29" t="s">
        <v>178</v>
      </c>
      <c r="C44" s="29" t="s">
        <v>179</v>
      </c>
      <c r="D44" s="25" t="s">
        <v>47</v>
      </c>
      <c r="E44" s="30" t="s">
        <v>180</v>
      </c>
      <c r="F44" s="31" t="s">
        <v>148</v>
      </c>
      <c r="G44" s="32">
        <v>2</v>
      </c>
      <c r="H44" s="33">
        <v>0</v>
      </c>
      <c r="I44" s="33">
        <f>ROUND(ROUND(H44,2)*ROUND(G44,3),2)</f>
      </c>
      <c r="O44">
        <f>(I44*21)/100</f>
      </c>
      <c r="P44" t="s">
        <v>22</v>
      </c>
    </row>
    <row r="45" spans="1:5" ht="12.75">
      <c r="A45" s="34" t="s">
        <v>50</v>
      </c>
      <c r="E45" s="35" t="s">
        <v>47</v>
      </c>
    </row>
    <row r="46" spans="1:5" ht="12.75">
      <c r="A46" s="38" t="s">
        <v>52</v>
      </c>
      <c r="E46" s="37" t="s">
        <v>47</v>
      </c>
    </row>
    <row r="47" spans="1:16" ht="12.75">
      <c r="A47" s="25" t="s">
        <v>151</v>
      </c>
      <c r="B47" s="29" t="s">
        <v>181</v>
      </c>
      <c r="C47" s="29" t="s">
        <v>182</v>
      </c>
      <c r="D47" s="25" t="s">
        <v>47</v>
      </c>
      <c r="E47" s="30" t="s">
        <v>183</v>
      </c>
      <c r="F47" s="31" t="s">
        <v>148</v>
      </c>
      <c r="G47" s="32">
        <v>2</v>
      </c>
      <c r="H47" s="33">
        <v>0</v>
      </c>
      <c r="I47" s="33">
        <f>ROUND(ROUND(H47,2)*ROUND(G47,3),2)</f>
      </c>
      <c r="O47">
        <f>(I47*21)/100</f>
      </c>
      <c r="P47" t="s">
        <v>22</v>
      </c>
    </row>
    <row r="48" spans="1:5" ht="12.75">
      <c r="A48" s="34" t="s">
        <v>50</v>
      </c>
      <c r="E48" s="35" t="s">
        <v>47</v>
      </c>
    </row>
    <row r="49" spans="1:5" ht="12.75">
      <c r="A49" s="38" t="s">
        <v>52</v>
      </c>
      <c r="E49" s="37" t="s">
        <v>47</v>
      </c>
    </row>
    <row r="50" spans="1:16" ht="12.75">
      <c r="A50" s="25" t="s">
        <v>44</v>
      </c>
      <c r="B50" s="29" t="s">
        <v>184</v>
      </c>
      <c r="C50" s="29" t="s">
        <v>185</v>
      </c>
      <c r="D50" s="25" t="s">
        <v>47</v>
      </c>
      <c r="E50" s="30" t="s">
        <v>186</v>
      </c>
      <c r="F50" s="31" t="s">
        <v>158</v>
      </c>
      <c r="G50" s="32">
        <v>140</v>
      </c>
      <c r="H50" s="33">
        <v>0</v>
      </c>
      <c r="I50" s="33">
        <f>ROUND(ROUND(H50,2)*ROUND(G50,3),2)</f>
      </c>
      <c r="O50">
        <f>(I50*21)/100</f>
      </c>
      <c r="P50" t="s">
        <v>22</v>
      </c>
    </row>
    <row r="51" spans="1:5" ht="12.75">
      <c r="A51" s="34" t="s">
        <v>50</v>
      </c>
      <c r="E51" s="35" t="s">
        <v>47</v>
      </c>
    </row>
    <row r="52" spans="1:5" ht="12.75">
      <c r="A52" s="38" t="s">
        <v>52</v>
      </c>
      <c r="E52" s="37" t="s">
        <v>187</v>
      </c>
    </row>
    <row r="53" spans="1:16" ht="12.75">
      <c r="A53" s="25" t="s">
        <v>44</v>
      </c>
      <c r="B53" s="29" t="s">
        <v>188</v>
      </c>
      <c r="C53" s="29" t="s">
        <v>189</v>
      </c>
      <c r="D53" s="25" t="s">
        <v>47</v>
      </c>
      <c r="E53" s="30" t="s">
        <v>190</v>
      </c>
      <c r="F53" s="31" t="s">
        <v>148</v>
      </c>
      <c r="G53" s="32">
        <v>2</v>
      </c>
      <c r="H53" s="33">
        <v>0</v>
      </c>
      <c r="I53" s="33">
        <f>ROUND(ROUND(H53,2)*ROUND(G53,3),2)</f>
      </c>
      <c r="O53">
        <f>(I53*21)/100</f>
      </c>
      <c r="P53" t="s">
        <v>22</v>
      </c>
    </row>
    <row r="54" spans="1:5" ht="12.75">
      <c r="A54" s="34" t="s">
        <v>50</v>
      </c>
      <c r="E54" s="35" t="s">
        <v>47</v>
      </c>
    </row>
    <row r="55" spans="1:5" ht="12.75">
      <c r="A55" s="38" t="s">
        <v>52</v>
      </c>
      <c r="E55" s="37" t="s">
        <v>47</v>
      </c>
    </row>
    <row r="56" spans="1:16" ht="12.75">
      <c r="A56" s="25" t="s">
        <v>151</v>
      </c>
      <c r="B56" s="29" t="s">
        <v>191</v>
      </c>
      <c r="C56" s="29" t="s">
        <v>192</v>
      </c>
      <c r="D56" s="25" t="s">
        <v>47</v>
      </c>
      <c r="E56" s="30" t="s">
        <v>193</v>
      </c>
      <c r="F56" s="31" t="s">
        <v>148</v>
      </c>
      <c r="G56" s="32">
        <v>2</v>
      </c>
      <c r="H56" s="33">
        <v>0</v>
      </c>
      <c r="I56" s="33">
        <f>ROUND(ROUND(H56,2)*ROUND(G56,3),2)</f>
      </c>
      <c r="O56">
        <f>(I56*21)/100</f>
      </c>
      <c r="P56" t="s">
        <v>22</v>
      </c>
    </row>
    <row r="57" spans="1:5" ht="12.75">
      <c r="A57" s="34" t="s">
        <v>50</v>
      </c>
      <c r="E57" s="35" t="s">
        <v>47</v>
      </c>
    </row>
    <row r="58" spans="1:5" ht="12.75">
      <c r="A58" s="38" t="s">
        <v>52</v>
      </c>
      <c r="E58" s="37" t="s">
        <v>47</v>
      </c>
    </row>
    <row r="59" spans="1:16" ht="12.75">
      <c r="A59" s="25" t="s">
        <v>44</v>
      </c>
      <c r="B59" s="29" t="s">
        <v>194</v>
      </c>
      <c r="C59" s="29" t="s">
        <v>195</v>
      </c>
      <c r="D59" s="25" t="s">
        <v>47</v>
      </c>
      <c r="E59" s="30" t="s">
        <v>196</v>
      </c>
      <c r="F59" s="31" t="s">
        <v>158</v>
      </c>
      <c r="G59" s="32">
        <v>140</v>
      </c>
      <c r="H59" s="33">
        <v>0</v>
      </c>
      <c r="I59" s="33">
        <f>ROUND(ROUND(H59,2)*ROUND(G59,3),2)</f>
      </c>
      <c r="O59">
        <f>(I59*21)/100</f>
      </c>
      <c r="P59" t="s">
        <v>22</v>
      </c>
    </row>
    <row r="60" spans="1:5" ht="12.75">
      <c r="A60" s="34" t="s">
        <v>50</v>
      </c>
      <c r="E60" s="35" t="s">
        <v>47</v>
      </c>
    </row>
    <row r="61" spans="1:5" ht="12.75">
      <c r="A61" s="38" t="s">
        <v>52</v>
      </c>
      <c r="E61" s="37" t="s">
        <v>187</v>
      </c>
    </row>
    <row r="62" spans="1:16" ht="12.75">
      <c r="A62" s="25" t="s">
        <v>44</v>
      </c>
      <c r="B62" s="29" t="s">
        <v>197</v>
      </c>
      <c r="C62" s="29" t="s">
        <v>129</v>
      </c>
      <c r="D62" s="25" t="s">
        <v>47</v>
      </c>
      <c r="E62" s="30" t="s">
        <v>130</v>
      </c>
      <c r="F62" s="31" t="s">
        <v>126</v>
      </c>
      <c r="G62" s="32">
        <v>570</v>
      </c>
      <c r="H62" s="33">
        <v>0</v>
      </c>
      <c r="I62" s="33">
        <f>ROUND(ROUND(H62,2)*ROUND(G62,3),2)</f>
      </c>
      <c r="O62">
        <f>(I62*21)/100</f>
      </c>
      <c r="P62" t="s">
        <v>22</v>
      </c>
    </row>
    <row r="63" spans="1:5" ht="12.75">
      <c r="A63" s="34" t="s">
        <v>50</v>
      </c>
      <c r="E63" s="35" t="s">
        <v>198</v>
      </c>
    </row>
    <row r="64" spans="1:5" ht="12.75">
      <c r="A64" s="36" t="s">
        <v>52</v>
      </c>
      <c r="E64" s="37" t="s">
        <v>199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0+O8+O18+O28+O35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200</v>
      </c>
      <c r="I3" s="42">
        <f>0+I8+I18+I28+I35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200</v>
      </c>
      <c r="D4" s="6"/>
      <c r="E4" s="18" t="s">
        <v>201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0+I9+I12+I15</f>
      </c>
      <c r="R8">
        <f>0+O9+O12+O15</f>
      </c>
    </row>
    <row r="9" spans="1:16" ht="12.75">
      <c r="A9" s="25" t="s">
        <v>44</v>
      </c>
      <c r="B9" s="29" t="s">
        <v>45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75.67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12.75">
      <c r="A10" s="34" t="s">
        <v>50</v>
      </c>
      <c r="E10" s="35" t="s">
        <v>202</v>
      </c>
    </row>
    <row r="11" spans="1:5" ht="12.75">
      <c r="A11" s="38" t="s">
        <v>52</v>
      </c>
      <c r="E11" s="37" t="s">
        <v>203</v>
      </c>
    </row>
    <row r="12" spans="1:16" ht="12.75">
      <c r="A12" s="25" t="s">
        <v>44</v>
      </c>
      <c r="B12" s="29" t="s">
        <v>59</v>
      </c>
      <c r="C12" s="29" t="s">
        <v>60</v>
      </c>
      <c r="D12" s="25" t="s">
        <v>47</v>
      </c>
      <c r="E12" s="30" t="s">
        <v>61</v>
      </c>
      <c r="F12" s="31" t="s">
        <v>62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22</v>
      </c>
    </row>
    <row r="13" spans="1:5" ht="12.75">
      <c r="A13" s="34" t="s">
        <v>50</v>
      </c>
      <c r="E13" s="35" t="s">
        <v>47</v>
      </c>
    </row>
    <row r="14" spans="1:5" ht="12.75">
      <c r="A14" s="38" t="s">
        <v>52</v>
      </c>
      <c r="E14" s="37" t="s">
        <v>47</v>
      </c>
    </row>
    <row r="15" spans="1:16" ht="12.75">
      <c r="A15" s="25" t="s">
        <v>44</v>
      </c>
      <c r="B15" s="29" t="s">
        <v>63</v>
      </c>
      <c r="C15" s="29" t="s">
        <v>64</v>
      </c>
      <c r="D15" s="25" t="s">
        <v>47</v>
      </c>
      <c r="E15" s="30" t="s">
        <v>65</v>
      </c>
      <c r="F15" s="31" t="s">
        <v>62</v>
      </c>
      <c r="G15" s="32">
        <v>1</v>
      </c>
      <c r="H15" s="33">
        <v>0</v>
      </c>
      <c r="I15" s="33">
        <f>ROUND(ROUND(H15,2)*ROUND(G15,3),2)</f>
      </c>
      <c r="O15">
        <f>(I15*21)/100</f>
      </c>
      <c r="P15" t="s">
        <v>22</v>
      </c>
    </row>
    <row r="16" spans="1:5" ht="12.75">
      <c r="A16" s="34" t="s">
        <v>50</v>
      </c>
      <c r="E16" s="35" t="s">
        <v>47</v>
      </c>
    </row>
    <row r="17" spans="1:5" ht="12.75">
      <c r="A17" s="36" t="s">
        <v>52</v>
      </c>
      <c r="E17" s="37" t="s">
        <v>47</v>
      </c>
    </row>
    <row r="18" spans="1:18" ht="12.75" customHeight="1">
      <c r="A18" s="6" t="s">
        <v>42</v>
      </c>
      <c r="B18" s="6"/>
      <c r="C18" s="40" t="s">
        <v>28</v>
      </c>
      <c r="D18" s="6"/>
      <c r="E18" s="27" t="s">
        <v>66</v>
      </c>
      <c r="F18" s="6"/>
      <c r="G18" s="6"/>
      <c r="H18" s="6"/>
      <c r="I18" s="41">
        <f>0+Q18</f>
      </c>
      <c r="O18">
        <f>0+R18</f>
      </c>
      <c r="Q18">
        <f>0+I19+I22+I25</f>
      </c>
      <c r="R18">
        <f>0+O19+O22+O25</f>
      </c>
    </row>
    <row r="19" spans="1:16" ht="12.75">
      <c r="A19" s="25" t="s">
        <v>44</v>
      </c>
      <c r="B19" s="29" t="s">
        <v>32</v>
      </c>
      <c r="C19" s="29" t="s">
        <v>204</v>
      </c>
      <c r="D19" s="25" t="s">
        <v>47</v>
      </c>
      <c r="E19" s="30" t="s">
        <v>205</v>
      </c>
      <c r="F19" s="31" t="s">
        <v>69</v>
      </c>
      <c r="G19" s="32">
        <v>31.847</v>
      </c>
      <c r="H19" s="33">
        <v>0</v>
      </c>
      <c r="I19" s="33">
        <f>ROUND(ROUND(H19,2)*ROUND(G19,3),2)</f>
      </c>
      <c r="O19">
        <f>(I19*21)/100</f>
      </c>
      <c r="P19" t="s">
        <v>22</v>
      </c>
    </row>
    <row r="20" spans="1:5" ht="12.75">
      <c r="A20" s="34" t="s">
        <v>50</v>
      </c>
      <c r="E20" s="35" t="s">
        <v>206</v>
      </c>
    </row>
    <row r="21" spans="1:5" ht="12.75">
      <c r="A21" s="38" t="s">
        <v>52</v>
      </c>
      <c r="E21" s="37" t="s">
        <v>207</v>
      </c>
    </row>
    <row r="22" spans="1:16" ht="12.75">
      <c r="A22" s="25" t="s">
        <v>44</v>
      </c>
      <c r="B22" s="29" t="s">
        <v>208</v>
      </c>
      <c r="C22" s="29" t="s">
        <v>209</v>
      </c>
      <c r="D22" s="25" t="s">
        <v>47</v>
      </c>
      <c r="E22" s="30" t="s">
        <v>210</v>
      </c>
      <c r="F22" s="31" t="s">
        <v>69</v>
      </c>
      <c r="G22" s="32">
        <v>7.516</v>
      </c>
      <c r="H22" s="33">
        <v>0</v>
      </c>
      <c r="I22" s="33">
        <f>ROUND(ROUND(H22,2)*ROUND(G22,3),2)</f>
      </c>
      <c r="O22">
        <f>(I22*21)/100</f>
      </c>
      <c r="P22" t="s">
        <v>22</v>
      </c>
    </row>
    <row r="23" spans="1:5" ht="12.75">
      <c r="A23" s="34" t="s">
        <v>50</v>
      </c>
      <c r="E23" s="35" t="s">
        <v>211</v>
      </c>
    </row>
    <row r="24" spans="1:5" ht="12.75">
      <c r="A24" s="38" t="s">
        <v>52</v>
      </c>
      <c r="E24" s="37" t="s">
        <v>212</v>
      </c>
    </row>
    <row r="25" spans="1:16" ht="12.75">
      <c r="A25" s="25" t="s">
        <v>44</v>
      </c>
      <c r="B25" s="29" t="s">
        <v>128</v>
      </c>
      <c r="C25" s="29" t="s">
        <v>209</v>
      </c>
      <c r="D25" s="25" t="s">
        <v>28</v>
      </c>
      <c r="E25" s="30" t="s">
        <v>210</v>
      </c>
      <c r="F25" s="31" t="s">
        <v>69</v>
      </c>
      <c r="G25" s="32">
        <v>10.88</v>
      </c>
      <c r="H25" s="33">
        <v>0</v>
      </c>
      <c r="I25" s="33">
        <f>ROUND(ROUND(H25,2)*ROUND(G25,3),2)</f>
      </c>
      <c r="O25">
        <f>(I25*21)/100</f>
      </c>
      <c r="P25" t="s">
        <v>22</v>
      </c>
    </row>
    <row r="26" spans="1:5" ht="12.75">
      <c r="A26" s="34" t="s">
        <v>50</v>
      </c>
      <c r="E26" s="35" t="s">
        <v>213</v>
      </c>
    </row>
    <row r="27" spans="1:5" ht="12.75">
      <c r="A27" s="36" t="s">
        <v>52</v>
      </c>
      <c r="E27" s="37" t="s">
        <v>214</v>
      </c>
    </row>
    <row r="28" spans="1:18" ht="12.75" customHeight="1">
      <c r="A28" s="6" t="s">
        <v>42</v>
      </c>
      <c r="B28" s="6"/>
      <c r="C28" s="40" t="s">
        <v>32</v>
      </c>
      <c r="D28" s="6"/>
      <c r="E28" s="27" t="s">
        <v>215</v>
      </c>
      <c r="F28" s="6"/>
      <c r="G28" s="6"/>
      <c r="H28" s="6"/>
      <c r="I28" s="41">
        <f>0+Q28</f>
      </c>
      <c r="O28">
        <f>0+R28</f>
      </c>
      <c r="Q28">
        <f>0+I29+I32</f>
      </c>
      <c r="R28">
        <f>0+O29+O32</f>
      </c>
    </row>
    <row r="29" spans="1:16" ht="12.75">
      <c r="A29" s="25" t="s">
        <v>44</v>
      </c>
      <c r="B29" s="29" t="s">
        <v>36</v>
      </c>
      <c r="C29" s="29" t="s">
        <v>216</v>
      </c>
      <c r="D29" s="25" t="s">
        <v>47</v>
      </c>
      <c r="E29" s="30" t="s">
        <v>217</v>
      </c>
      <c r="F29" s="31" t="s">
        <v>69</v>
      </c>
      <c r="G29" s="32">
        <v>4.721</v>
      </c>
      <c r="H29" s="33">
        <v>0</v>
      </c>
      <c r="I29" s="33">
        <f>ROUND(ROUND(H29,2)*ROUND(G29,3),2)</f>
      </c>
      <c r="O29">
        <f>(I29*21)/100</f>
      </c>
      <c r="P29" t="s">
        <v>22</v>
      </c>
    </row>
    <row r="30" spans="1:5" ht="25.5">
      <c r="A30" s="34" t="s">
        <v>50</v>
      </c>
      <c r="E30" s="35" t="s">
        <v>218</v>
      </c>
    </row>
    <row r="31" spans="1:5" ht="12.75">
      <c r="A31" s="38" t="s">
        <v>52</v>
      </c>
      <c r="E31" s="37" t="s">
        <v>219</v>
      </c>
    </row>
    <row r="32" spans="1:16" ht="12.75">
      <c r="A32" s="25" t="s">
        <v>44</v>
      </c>
      <c r="B32" s="29" t="s">
        <v>93</v>
      </c>
      <c r="C32" s="29" t="s">
        <v>216</v>
      </c>
      <c r="D32" s="25" t="s">
        <v>28</v>
      </c>
      <c r="E32" s="30" t="s">
        <v>217</v>
      </c>
      <c r="F32" s="31" t="s">
        <v>69</v>
      </c>
      <c r="G32" s="32">
        <v>1.41</v>
      </c>
      <c r="H32" s="33">
        <v>0</v>
      </c>
      <c r="I32" s="33">
        <f>ROUND(ROUND(H32,2)*ROUND(G32,3),2)</f>
      </c>
      <c r="O32">
        <f>(I32*21)/100</f>
      </c>
      <c r="P32" t="s">
        <v>22</v>
      </c>
    </row>
    <row r="33" spans="1:5" ht="12.75">
      <c r="A33" s="34" t="s">
        <v>50</v>
      </c>
      <c r="E33" s="35" t="s">
        <v>220</v>
      </c>
    </row>
    <row r="34" spans="1:5" ht="12.75">
      <c r="A34" s="36" t="s">
        <v>52</v>
      </c>
      <c r="E34" s="37" t="s">
        <v>221</v>
      </c>
    </row>
    <row r="35" spans="1:18" ht="12.75" customHeight="1">
      <c r="A35" s="6" t="s">
        <v>42</v>
      </c>
      <c r="B35" s="6"/>
      <c r="C35" s="40" t="s">
        <v>39</v>
      </c>
      <c r="D35" s="6"/>
      <c r="E35" s="27" t="s">
        <v>122</v>
      </c>
      <c r="F35" s="6"/>
      <c r="G35" s="6"/>
      <c r="H35" s="6"/>
      <c r="I35" s="41">
        <f>0+Q35</f>
      </c>
      <c r="O35">
        <f>0+R35</f>
      </c>
      <c r="Q35">
        <f>0+I36+I39+I42+I45+I48+I51+I54</f>
      </c>
      <c r="R35">
        <f>0+O36+O39+O42+O45+O48+O51+O54</f>
      </c>
    </row>
    <row r="36" spans="1:16" ht="12.75">
      <c r="A36" s="25" t="s">
        <v>44</v>
      </c>
      <c r="B36" s="29" t="s">
        <v>39</v>
      </c>
      <c r="C36" s="29" t="s">
        <v>222</v>
      </c>
      <c r="D36" s="25" t="s">
        <v>47</v>
      </c>
      <c r="E36" s="30" t="s">
        <v>223</v>
      </c>
      <c r="F36" s="31" t="s">
        <v>126</v>
      </c>
      <c r="G36" s="32">
        <v>8</v>
      </c>
      <c r="H36" s="33">
        <v>0</v>
      </c>
      <c r="I36" s="33">
        <f>ROUND(ROUND(H36,2)*ROUND(G36,3),2)</f>
      </c>
      <c r="O36">
        <f>(I36*21)/100</f>
      </c>
      <c r="P36" t="s">
        <v>22</v>
      </c>
    </row>
    <row r="37" spans="1:5" ht="12.75">
      <c r="A37" s="34" t="s">
        <v>50</v>
      </c>
      <c r="E37" s="35" t="s">
        <v>47</v>
      </c>
    </row>
    <row r="38" spans="1:5" ht="12.75">
      <c r="A38" s="38" t="s">
        <v>52</v>
      </c>
      <c r="E38" s="37" t="s">
        <v>224</v>
      </c>
    </row>
    <row r="39" spans="1:16" ht="12.75">
      <c r="A39" s="25" t="s">
        <v>44</v>
      </c>
      <c r="B39" s="29" t="s">
        <v>21</v>
      </c>
      <c r="C39" s="29" t="s">
        <v>225</v>
      </c>
      <c r="D39" s="25" t="s">
        <v>47</v>
      </c>
      <c r="E39" s="30" t="s">
        <v>226</v>
      </c>
      <c r="F39" s="31" t="s">
        <v>126</v>
      </c>
      <c r="G39" s="32">
        <v>8</v>
      </c>
      <c r="H39" s="33">
        <v>0</v>
      </c>
      <c r="I39" s="33">
        <f>ROUND(ROUND(H39,2)*ROUND(G39,3),2)</f>
      </c>
      <c r="O39">
        <f>(I39*21)/100</f>
      </c>
      <c r="P39" t="s">
        <v>22</v>
      </c>
    </row>
    <row r="40" spans="1:5" ht="12.75">
      <c r="A40" s="34" t="s">
        <v>50</v>
      </c>
      <c r="E40" s="35" t="s">
        <v>47</v>
      </c>
    </row>
    <row r="41" spans="1:5" ht="12.75">
      <c r="A41" s="38" t="s">
        <v>52</v>
      </c>
      <c r="E41" s="37" t="s">
        <v>224</v>
      </c>
    </row>
    <row r="42" spans="1:16" ht="12.75">
      <c r="A42" s="25" t="s">
        <v>44</v>
      </c>
      <c r="B42" s="29" t="s">
        <v>41</v>
      </c>
      <c r="C42" s="29" t="s">
        <v>227</v>
      </c>
      <c r="D42" s="25" t="s">
        <v>47</v>
      </c>
      <c r="E42" s="30" t="s">
        <v>228</v>
      </c>
      <c r="F42" s="31" t="s">
        <v>69</v>
      </c>
      <c r="G42" s="32">
        <v>6.971</v>
      </c>
      <c r="H42" s="33">
        <v>0</v>
      </c>
      <c r="I42" s="33">
        <f>ROUND(ROUND(H42,2)*ROUND(G42,3),2)</f>
      </c>
      <c r="O42">
        <f>(I42*21)/100</f>
      </c>
      <c r="P42" t="s">
        <v>22</v>
      </c>
    </row>
    <row r="43" spans="1:5" ht="12.75">
      <c r="A43" s="34" t="s">
        <v>50</v>
      </c>
      <c r="E43" s="35" t="s">
        <v>47</v>
      </c>
    </row>
    <row r="44" spans="1:5" ht="12.75">
      <c r="A44" s="38" t="s">
        <v>52</v>
      </c>
      <c r="E44" s="37" t="s">
        <v>229</v>
      </c>
    </row>
    <row r="45" spans="1:16" ht="12.75">
      <c r="A45" s="25" t="s">
        <v>44</v>
      </c>
      <c r="B45" s="29" t="s">
        <v>34</v>
      </c>
      <c r="C45" s="29" t="s">
        <v>230</v>
      </c>
      <c r="D45" s="25" t="s">
        <v>47</v>
      </c>
      <c r="E45" s="30" t="s">
        <v>231</v>
      </c>
      <c r="F45" s="31" t="s">
        <v>126</v>
      </c>
      <c r="G45" s="32">
        <v>16.66</v>
      </c>
      <c r="H45" s="33">
        <v>0</v>
      </c>
      <c r="I45" s="33">
        <f>ROUND(ROUND(H45,2)*ROUND(G45,3),2)</f>
      </c>
      <c r="O45">
        <f>(I45*21)/100</f>
      </c>
      <c r="P45" t="s">
        <v>22</v>
      </c>
    </row>
    <row r="46" spans="1:5" ht="12.75">
      <c r="A46" s="34" t="s">
        <v>50</v>
      </c>
      <c r="E46" s="35" t="s">
        <v>232</v>
      </c>
    </row>
    <row r="47" spans="1:5" ht="12.75">
      <c r="A47" s="38" t="s">
        <v>52</v>
      </c>
      <c r="E47" s="37" t="s">
        <v>233</v>
      </c>
    </row>
    <row r="48" spans="1:16" ht="12.75">
      <c r="A48" s="25" t="s">
        <v>44</v>
      </c>
      <c r="B48" s="29" t="s">
        <v>72</v>
      </c>
      <c r="C48" s="29" t="s">
        <v>234</v>
      </c>
      <c r="D48" s="25" t="s">
        <v>47</v>
      </c>
      <c r="E48" s="30" t="s">
        <v>235</v>
      </c>
      <c r="F48" s="31" t="s">
        <v>69</v>
      </c>
      <c r="G48" s="32">
        <v>0.36</v>
      </c>
      <c r="H48" s="33">
        <v>0</v>
      </c>
      <c r="I48" s="33">
        <f>ROUND(ROUND(H48,2)*ROUND(G48,3),2)</f>
      </c>
      <c r="O48">
        <f>(I48*21)/100</f>
      </c>
      <c r="P48" t="s">
        <v>22</v>
      </c>
    </row>
    <row r="49" spans="1:5" ht="12.75">
      <c r="A49" s="34" t="s">
        <v>50</v>
      </c>
      <c r="E49" s="35" t="s">
        <v>236</v>
      </c>
    </row>
    <row r="50" spans="1:5" ht="12.75">
      <c r="A50" s="38" t="s">
        <v>52</v>
      </c>
      <c r="E50" s="37" t="s">
        <v>237</v>
      </c>
    </row>
    <row r="51" spans="1:16" ht="12.75">
      <c r="A51" s="25" t="s">
        <v>44</v>
      </c>
      <c r="B51" s="29" t="s">
        <v>22</v>
      </c>
      <c r="C51" s="29" t="s">
        <v>238</v>
      </c>
      <c r="D51" s="25" t="s">
        <v>47</v>
      </c>
      <c r="E51" s="30" t="s">
        <v>239</v>
      </c>
      <c r="F51" s="31" t="s">
        <v>69</v>
      </c>
      <c r="G51" s="32">
        <v>4.956</v>
      </c>
      <c r="H51" s="33">
        <v>0</v>
      </c>
      <c r="I51" s="33">
        <f>ROUND(ROUND(H51,2)*ROUND(G51,3),2)</f>
      </c>
      <c r="O51">
        <f>(I51*21)/100</f>
      </c>
      <c r="P51" t="s">
        <v>22</v>
      </c>
    </row>
    <row r="52" spans="1:5" ht="12.75">
      <c r="A52" s="34" t="s">
        <v>50</v>
      </c>
      <c r="E52" s="35" t="s">
        <v>240</v>
      </c>
    </row>
    <row r="53" spans="1:5" ht="12.75">
      <c r="A53" s="38" t="s">
        <v>52</v>
      </c>
      <c r="E53" s="37" t="s">
        <v>241</v>
      </c>
    </row>
    <row r="54" spans="1:16" ht="12.75">
      <c r="A54" s="25" t="s">
        <v>44</v>
      </c>
      <c r="B54" s="29" t="s">
        <v>28</v>
      </c>
      <c r="C54" s="29" t="s">
        <v>242</v>
      </c>
      <c r="D54" s="25" t="s">
        <v>47</v>
      </c>
      <c r="E54" s="30" t="s">
        <v>243</v>
      </c>
      <c r="F54" s="31" t="s">
        <v>126</v>
      </c>
      <c r="G54" s="32">
        <v>15.2</v>
      </c>
      <c r="H54" s="33">
        <v>0</v>
      </c>
      <c r="I54" s="33">
        <f>ROUND(ROUND(H54,2)*ROUND(G54,3),2)</f>
      </c>
      <c r="O54">
        <f>(I54*21)/100</f>
      </c>
      <c r="P54" t="s">
        <v>22</v>
      </c>
    </row>
    <row r="55" spans="1:5" ht="12.75">
      <c r="A55" s="34" t="s">
        <v>50</v>
      </c>
      <c r="E55" s="35" t="s">
        <v>244</v>
      </c>
    </row>
    <row r="56" spans="1:5" ht="12.75">
      <c r="A56" s="36" t="s">
        <v>52</v>
      </c>
      <c r="E56" s="37" t="s">
        <v>245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0+O8+O18+O55+O65+O72+O79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246</v>
      </c>
      <c r="I3" s="42">
        <f>0+I8+I18+I55+I65+I72+I79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246</v>
      </c>
      <c r="D4" s="6"/>
      <c r="E4" s="18" t="s">
        <v>247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0+I9+I12+I15</f>
      </c>
      <c r="R8">
        <f>0+O9+O12+O15</f>
      </c>
    </row>
    <row r="9" spans="1:16" ht="12.75">
      <c r="A9" s="25" t="s">
        <v>44</v>
      </c>
      <c r="B9" s="29" t="s">
        <v>98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36.666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12.75">
      <c r="A10" s="34" t="s">
        <v>50</v>
      </c>
      <c r="E10" s="35" t="s">
        <v>248</v>
      </c>
    </row>
    <row r="11" spans="1:5" ht="12.75">
      <c r="A11" s="38" t="s">
        <v>52</v>
      </c>
      <c r="E11" s="37" t="s">
        <v>249</v>
      </c>
    </row>
    <row r="12" spans="1:16" ht="12.75">
      <c r="A12" s="25" t="s">
        <v>44</v>
      </c>
      <c r="B12" s="29" t="s">
        <v>45</v>
      </c>
      <c r="C12" s="29" t="s">
        <v>60</v>
      </c>
      <c r="D12" s="25" t="s">
        <v>47</v>
      </c>
      <c r="E12" s="30" t="s">
        <v>61</v>
      </c>
      <c r="F12" s="31" t="s">
        <v>62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22</v>
      </c>
    </row>
    <row r="13" spans="1:5" ht="12.75">
      <c r="A13" s="34" t="s">
        <v>50</v>
      </c>
      <c r="E13" s="35" t="s">
        <v>47</v>
      </c>
    </row>
    <row r="14" spans="1:5" ht="12.75">
      <c r="A14" s="38" t="s">
        <v>52</v>
      </c>
      <c r="E14" s="37" t="s">
        <v>47</v>
      </c>
    </row>
    <row r="15" spans="1:16" ht="12.75">
      <c r="A15" s="25" t="s">
        <v>44</v>
      </c>
      <c r="B15" s="29" t="s">
        <v>54</v>
      </c>
      <c r="C15" s="29" t="s">
        <v>64</v>
      </c>
      <c r="D15" s="25" t="s">
        <v>47</v>
      </c>
      <c r="E15" s="30" t="s">
        <v>65</v>
      </c>
      <c r="F15" s="31" t="s">
        <v>62</v>
      </c>
      <c r="G15" s="32">
        <v>1</v>
      </c>
      <c r="H15" s="33">
        <v>0</v>
      </c>
      <c r="I15" s="33">
        <f>ROUND(ROUND(H15,2)*ROUND(G15,3),2)</f>
      </c>
      <c r="O15">
        <f>(I15*21)/100</f>
      </c>
      <c r="P15" t="s">
        <v>22</v>
      </c>
    </row>
    <row r="16" spans="1:5" ht="12.75">
      <c r="A16" s="34" t="s">
        <v>50</v>
      </c>
      <c r="E16" s="35" t="s">
        <v>47</v>
      </c>
    </row>
    <row r="17" spans="1:5" ht="12.75">
      <c r="A17" s="36" t="s">
        <v>52</v>
      </c>
      <c r="E17" s="37" t="s">
        <v>47</v>
      </c>
    </row>
    <row r="18" spans="1:18" ht="12.75" customHeight="1">
      <c r="A18" s="6" t="s">
        <v>42</v>
      </c>
      <c r="B18" s="6"/>
      <c r="C18" s="40" t="s">
        <v>28</v>
      </c>
      <c r="D18" s="6"/>
      <c r="E18" s="27" t="s">
        <v>66</v>
      </c>
      <c r="F18" s="6"/>
      <c r="G18" s="6"/>
      <c r="H18" s="6"/>
      <c r="I18" s="41">
        <f>0+Q18</f>
      </c>
      <c r="O18">
        <f>0+R18</f>
      </c>
      <c r="Q18">
        <f>0+I19+I22+I25+I28+I31+I34+I37+I40+I43+I46+I49+I52</f>
      </c>
      <c r="R18">
        <f>0+O19+O22+O25+O28+O31+O34+O37+O40+O43+O46+O49+O52</f>
      </c>
    </row>
    <row r="19" spans="1:16" ht="12.75">
      <c r="A19" s="25" t="s">
        <v>44</v>
      </c>
      <c r="B19" s="29" t="s">
        <v>28</v>
      </c>
      <c r="C19" s="29" t="s">
        <v>250</v>
      </c>
      <c r="D19" s="25" t="s">
        <v>47</v>
      </c>
      <c r="E19" s="30" t="s">
        <v>251</v>
      </c>
      <c r="F19" s="31" t="s">
        <v>252</v>
      </c>
      <c r="G19" s="32">
        <v>50</v>
      </c>
      <c r="H19" s="33">
        <v>0</v>
      </c>
      <c r="I19" s="33">
        <f>ROUND(ROUND(H19,2)*ROUND(G19,3),2)</f>
      </c>
      <c r="O19">
        <f>(I19*21)/100</f>
      </c>
      <c r="P19" t="s">
        <v>22</v>
      </c>
    </row>
    <row r="20" spans="1:5" ht="12.75">
      <c r="A20" s="34" t="s">
        <v>50</v>
      </c>
      <c r="E20" s="35" t="s">
        <v>47</v>
      </c>
    </row>
    <row r="21" spans="1:5" ht="12.75">
      <c r="A21" s="38" t="s">
        <v>52</v>
      </c>
      <c r="E21" s="37" t="s">
        <v>47</v>
      </c>
    </row>
    <row r="22" spans="1:16" ht="12.75">
      <c r="A22" s="25" t="s">
        <v>44</v>
      </c>
      <c r="B22" s="29" t="s">
        <v>118</v>
      </c>
      <c r="C22" s="29" t="s">
        <v>253</v>
      </c>
      <c r="D22" s="25" t="s">
        <v>47</v>
      </c>
      <c r="E22" s="30" t="s">
        <v>254</v>
      </c>
      <c r="F22" s="31" t="s">
        <v>69</v>
      </c>
      <c r="G22" s="32">
        <v>4.5</v>
      </c>
      <c r="H22" s="33">
        <v>0</v>
      </c>
      <c r="I22" s="33">
        <f>ROUND(ROUND(H22,2)*ROUND(G22,3),2)</f>
      </c>
      <c r="O22">
        <f>(I22*21)/100</f>
      </c>
      <c r="P22" t="s">
        <v>22</v>
      </c>
    </row>
    <row r="23" spans="1:5" ht="12.75">
      <c r="A23" s="34" t="s">
        <v>50</v>
      </c>
      <c r="E23" s="35" t="s">
        <v>255</v>
      </c>
    </row>
    <row r="24" spans="1:5" ht="12.75">
      <c r="A24" s="38" t="s">
        <v>52</v>
      </c>
      <c r="E24" s="37" t="s">
        <v>256</v>
      </c>
    </row>
    <row r="25" spans="1:16" ht="12.75">
      <c r="A25" s="25" t="s">
        <v>44</v>
      </c>
      <c r="B25" s="29" t="s">
        <v>208</v>
      </c>
      <c r="C25" s="29" t="s">
        <v>257</v>
      </c>
      <c r="D25" s="25" t="s">
        <v>47</v>
      </c>
      <c r="E25" s="30" t="s">
        <v>258</v>
      </c>
      <c r="F25" s="31" t="s">
        <v>69</v>
      </c>
      <c r="G25" s="32">
        <v>12.8</v>
      </c>
      <c r="H25" s="33">
        <v>0</v>
      </c>
      <c r="I25" s="33">
        <f>ROUND(ROUND(H25,2)*ROUND(G25,3),2)</f>
      </c>
      <c r="O25">
        <f>(I25*21)/100</f>
      </c>
      <c r="P25" t="s">
        <v>22</v>
      </c>
    </row>
    <row r="26" spans="1:5" ht="12.75">
      <c r="A26" s="34" t="s">
        <v>50</v>
      </c>
      <c r="E26" s="35" t="s">
        <v>259</v>
      </c>
    </row>
    <row r="27" spans="1:5" ht="12.75">
      <c r="A27" s="38" t="s">
        <v>52</v>
      </c>
      <c r="E27" s="37" t="s">
        <v>260</v>
      </c>
    </row>
    <row r="28" spans="1:16" ht="12.75">
      <c r="A28" s="25" t="s">
        <v>44</v>
      </c>
      <c r="B28" s="29" t="s">
        <v>21</v>
      </c>
      <c r="C28" s="29" t="s">
        <v>261</v>
      </c>
      <c r="D28" s="25" t="s">
        <v>47</v>
      </c>
      <c r="E28" s="30" t="s">
        <v>262</v>
      </c>
      <c r="F28" s="31" t="s">
        <v>69</v>
      </c>
      <c r="G28" s="32">
        <v>9</v>
      </c>
      <c r="H28" s="33">
        <v>0</v>
      </c>
      <c r="I28" s="33">
        <f>ROUND(ROUND(H28,2)*ROUND(G28,3),2)</f>
      </c>
      <c r="O28">
        <f>(I28*21)/100</f>
      </c>
      <c r="P28" t="s">
        <v>22</v>
      </c>
    </row>
    <row r="29" spans="1:5" ht="12.75">
      <c r="A29" s="34" t="s">
        <v>50</v>
      </c>
      <c r="E29" s="35" t="s">
        <v>263</v>
      </c>
    </row>
    <row r="30" spans="1:5" ht="12.75">
      <c r="A30" s="38" t="s">
        <v>52</v>
      </c>
      <c r="E30" s="37" t="s">
        <v>47</v>
      </c>
    </row>
    <row r="31" spans="1:16" ht="12.75">
      <c r="A31" s="25" t="s">
        <v>44</v>
      </c>
      <c r="B31" s="29" t="s">
        <v>32</v>
      </c>
      <c r="C31" s="29" t="s">
        <v>261</v>
      </c>
      <c r="D31" s="25" t="s">
        <v>28</v>
      </c>
      <c r="E31" s="30" t="s">
        <v>262</v>
      </c>
      <c r="F31" s="31" t="s">
        <v>69</v>
      </c>
      <c r="G31" s="32">
        <v>6</v>
      </c>
      <c r="H31" s="33">
        <v>0</v>
      </c>
      <c r="I31" s="33">
        <f>ROUND(ROUND(H31,2)*ROUND(G31,3),2)</f>
      </c>
      <c r="O31">
        <f>(I31*21)/100</f>
      </c>
      <c r="P31" t="s">
        <v>22</v>
      </c>
    </row>
    <row r="32" spans="1:5" ht="12.75">
      <c r="A32" s="34" t="s">
        <v>50</v>
      </c>
      <c r="E32" s="35" t="s">
        <v>264</v>
      </c>
    </row>
    <row r="33" spans="1:5" ht="12.75">
      <c r="A33" s="38" t="s">
        <v>52</v>
      </c>
      <c r="E33" s="37" t="s">
        <v>47</v>
      </c>
    </row>
    <row r="34" spans="1:16" ht="12.75">
      <c r="A34" s="25" t="s">
        <v>44</v>
      </c>
      <c r="B34" s="29" t="s">
        <v>34</v>
      </c>
      <c r="C34" s="29" t="s">
        <v>265</v>
      </c>
      <c r="D34" s="25" t="s">
        <v>47</v>
      </c>
      <c r="E34" s="30" t="s">
        <v>266</v>
      </c>
      <c r="F34" s="31" t="s">
        <v>69</v>
      </c>
      <c r="G34" s="32">
        <v>15.66</v>
      </c>
      <c r="H34" s="33">
        <v>0</v>
      </c>
      <c r="I34" s="33">
        <f>ROUND(ROUND(H34,2)*ROUND(G34,3),2)</f>
      </c>
      <c r="O34">
        <f>(I34*21)/100</f>
      </c>
      <c r="P34" t="s">
        <v>22</v>
      </c>
    </row>
    <row r="35" spans="1:5" ht="12.75">
      <c r="A35" s="34" t="s">
        <v>50</v>
      </c>
      <c r="E35" s="35" t="s">
        <v>267</v>
      </c>
    </row>
    <row r="36" spans="1:5" ht="12.75">
      <c r="A36" s="38" t="s">
        <v>52</v>
      </c>
      <c r="E36" s="37" t="s">
        <v>47</v>
      </c>
    </row>
    <row r="37" spans="1:16" ht="12.75">
      <c r="A37" s="25" t="s">
        <v>44</v>
      </c>
      <c r="B37" s="29" t="s">
        <v>36</v>
      </c>
      <c r="C37" s="29" t="s">
        <v>265</v>
      </c>
      <c r="D37" s="25" t="s">
        <v>28</v>
      </c>
      <c r="E37" s="30" t="s">
        <v>266</v>
      </c>
      <c r="F37" s="31" t="s">
        <v>69</v>
      </c>
      <c r="G37" s="32">
        <v>0.6</v>
      </c>
      <c r="H37" s="33">
        <v>0</v>
      </c>
      <c r="I37" s="33">
        <f>ROUND(ROUND(H37,2)*ROUND(G37,3),2)</f>
      </c>
      <c r="O37">
        <f>(I37*21)/100</f>
      </c>
      <c r="P37" t="s">
        <v>22</v>
      </c>
    </row>
    <row r="38" spans="1:5" ht="12.75">
      <c r="A38" s="34" t="s">
        <v>50</v>
      </c>
      <c r="E38" s="35" t="s">
        <v>268</v>
      </c>
    </row>
    <row r="39" spans="1:5" ht="12.75">
      <c r="A39" s="38" t="s">
        <v>52</v>
      </c>
      <c r="E39" s="37" t="s">
        <v>47</v>
      </c>
    </row>
    <row r="40" spans="1:16" ht="12.75">
      <c r="A40" s="25" t="s">
        <v>44</v>
      </c>
      <c r="B40" s="29" t="s">
        <v>269</v>
      </c>
      <c r="C40" s="29" t="s">
        <v>270</v>
      </c>
      <c r="D40" s="25" t="s">
        <v>47</v>
      </c>
      <c r="E40" s="30" t="s">
        <v>271</v>
      </c>
      <c r="F40" s="31" t="s">
        <v>69</v>
      </c>
      <c r="G40" s="32">
        <v>23.69</v>
      </c>
      <c r="H40" s="33">
        <v>0</v>
      </c>
      <c r="I40" s="33">
        <f>ROUND(ROUND(H40,2)*ROUND(G40,3),2)</f>
      </c>
      <c r="O40">
        <f>(I40*21)/100</f>
      </c>
      <c r="P40" t="s">
        <v>22</v>
      </c>
    </row>
    <row r="41" spans="1:5" ht="12.75">
      <c r="A41" s="34" t="s">
        <v>50</v>
      </c>
      <c r="E41" s="35" t="s">
        <v>272</v>
      </c>
    </row>
    <row r="42" spans="1:5" ht="12.75">
      <c r="A42" s="38" t="s">
        <v>52</v>
      </c>
      <c r="E42" s="37" t="s">
        <v>273</v>
      </c>
    </row>
    <row r="43" spans="1:16" ht="12.75">
      <c r="A43" s="25" t="s">
        <v>44</v>
      </c>
      <c r="B43" s="29" t="s">
        <v>39</v>
      </c>
      <c r="C43" s="29" t="s">
        <v>274</v>
      </c>
      <c r="D43" s="25" t="s">
        <v>47</v>
      </c>
      <c r="E43" s="30" t="s">
        <v>275</v>
      </c>
      <c r="F43" s="31" t="s">
        <v>86</v>
      </c>
      <c r="G43" s="32">
        <v>45</v>
      </c>
      <c r="H43" s="33">
        <v>0</v>
      </c>
      <c r="I43" s="33">
        <f>ROUND(ROUND(H43,2)*ROUND(G43,3),2)</f>
      </c>
      <c r="O43">
        <f>(I43*21)/100</f>
      </c>
      <c r="P43" t="s">
        <v>22</v>
      </c>
    </row>
    <row r="44" spans="1:5" ht="12.75">
      <c r="A44" s="34" t="s">
        <v>50</v>
      </c>
      <c r="E44" s="35" t="s">
        <v>276</v>
      </c>
    </row>
    <row r="45" spans="1:5" ht="12.75">
      <c r="A45" s="38" t="s">
        <v>52</v>
      </c>
      <c r="E45" s="37" t="s">
        <v>47</v>
      </c>
    </row>
    <row r="46" spans="1:16" ht="12.75">
      <c r="A46" s="25" t="s">
        <v>44</v>
      </c>
      <c r="B46" s="29" t="s">
        <v>128</v>
      </c>
      <c r="C46" s="29" t="s">
        <v>277</v>
      </c>
      <c r="D46" s="25" t="s">
        <v>47</v>
      </c>
      <c r="E46" s="30" t="s">
        <v>278</v>
      </c>
      <c r="F46" s="31" t="s">
        <v>86</v>
      </c>
      <c r="G46" s="32">
        <v>15</v>
      </c>
      <c r="H46" s="33">
        <v>0</v>
      </c>
      <c r="I46" s="33">
        <f>ROUND(ROUND(H46,2)*ROUND(G46,3),2)</f>
      </c>
      <c r="O46">
        <f>(I46*21)/100</f>
      </c>
      <c r="P46" t="s">
        <v>22</v>
      </c>
    </row>
    <row r="47" spans="1:5" ht="12.75">
      <c r="A47" s="34" t="s">
        <v>50</v>
      </c>
      <c r="E47" s="35" t="s">
        <v>279</v>
      </c>
    </row>
    <row r="48" spans="1:5" ht="12.75">
      <c r="A48" s="38" t="s">
        <v>52</v>
      </c>
      <c r="E48" s="37" t="s">
        <v>47</v>
      </c>
    </row>
    <row r="49" spans="1:16" ht="12.75">
      <c r="A49" s="25" t="s">
        <v>44</v>
      </c>
      <c r="B49" s="29" t="s">
        <v>93</v>
      </c>
      <c r="C49" s="29" t="s">
        <v>280</v>
      </c>
      <c r="D49" s="25" t="s">
        <v>47</v>
      </c>
      <c r="E49" s="30" t="s">
        <v>281</v>
      </c>
      <c r="F49" s="31" t="s">
        <v>69</v>
      </c>
      <c r="G49" s="32">
        <v>2.88</v>
      </c>
      <c r="H49" s="33">
        <v>0</v>
      </c>
      <c r="I49" s="33">
        <f>ROUND(ROUND(H49,2)*ROUND(G49,3),2)</f>
      </c>
      <c r="O49">
        <f>(I49*21)/100</f>
      </c>
      <c r="P49" t="s">
        <v>22</v>
      </c>
    </row>
    <row r="50" spans="1:5" ht="12.75">
      <c r="A50" s="34" t="s">
        <v>50</v>
      </c>
      <c r="E50" s="35" t="s">
        <v>282</v>
      </c>
    </row>
    <row r="51" spans="1:5" ht="12.75">
      <c r="A51" s="38" t="s">
        <v>52</v>
      </c>
      <c r="E51" s="37" t="s">
        <v>283</v>
      </c>
    </row>
    <row r="52" spans="1:16" ht="12.75">
      <c r="A52" s="25" t="s">
        <v>44</v>
      </c>
      <c r="B52" s="29" t="s">
        <v>111</v>
      </c>
      <c r="C52" s="29" t="s">
        <v>284</v>
      </c>
      <c r="D52" s="25" t="s">
        <v>47</v>
      </c>
      <c r="E52" s="30" t="s">
        <v>285</v>
      </c>
      <c r="F52" s="31" t="s">
        <v>86</v>
      </c>
      <c r="G52" s="32">
        <v>28.8</v>
      </c>
      <c r="H52" s="33">
        <v>0</v>
      </c>
      <c r="I52" s="33">
        <f>ROUND(ROUND(H52,2)*ROUND(G52,3),2)</f>
      </c>
      <c r="O52">
        <f>(I52*21)/100</f>
      </c>
      <c r="P52" t="s">
        <v>22</v>
      </c>
    </row>
    <row r="53" spans="1:5" ht="12.75">
      <c r="A53" s="34" t="s">
        <v>50</v>
      </c>
      <c r="E53" s="35" t="s">
        <v>47</v>
      </c>
    </row>
    <row r="54" spans="1:5" ht="12.75">
      <c r="A54" s="36" t="s">
        <v>52</v>
      </c>
      <c r="E54" s="37" t="s">
        <v>47</v>
      </c>
    </row>
    <row r="55" spans="1:18" ht="12.75" customHeight="1">
      <c r="A55" s="6" t="s">
        <v>42</v>
      </c>
      <c r="B55" s="6"/>
      <c r="C55" s="40" t="s">
        <v>21</v>
      </c>
      <c r="D55" s="6"/>
      <c r="E55" s="27" t="s">
        <v>286</v>
      </c>
      <c r="F55" s="6"/>
      <c r="G55" s="6"/>
      <c r="H55" s="6"/>
      <c r="I55" s="41">
        <f>0+Q55</f>
      </c>
      <c r="O55">
        <f>0+R55</f>
      </c>
      <c r="Q55">
        <f>0+I56+I59+I62</f>
      </c>
      <c r="R55">
        <f>0+O56+O59+O62</f>
      </c>
    </row>
    <row r="56" spans="1:16" ht="12.75">
      <c r="A56" s="25" t="s">
        <v>44</v>
      </c>
      <c r="B56" s="29" t="s">
        <v>123</v>
      </c>
      <c r="C56" s="29" t="s">
        <v>287</v>
      </c>
      <c r="D56" s="25" t="s">
        <v>47</v>
      </c>
      <c r="E56" s="30" t="s">
        <v>288</v>
      </c>
      <c r="F56" s="31" t="s">
        <v>69</v>
      </c>
      <c r="G56" s="32">
        <v>0.6</v>
      </c>
      <c r="H56" s="33">
        <v>0</v>
      </c>
      <c r="I56" s="33">
        <f>ROUND(ROUND(H56,2)*ROUND(G56,3),2)</f>
      </c>
      <c r="O56">
        <f>(I56*21)/100</f>
      </c>
      <c r="P56" t="s">
        <v>22</v>
      </c>
    </row>
    <row r="57" spans="1:5" ht="12.75">
      <c r="A57" s="34" t="s">
        <v>50</v>
      </c>
      <c r="E57" s="35" t="s">
        <v>289</v>
      </c>
    </row>
    <row r="58" spans="1:5" ht="12.75">
      <c r="A58" s="38" t="s">
        <v>52</v>
      </c>
      <c r="E58" s="37" t="s">
        <v>47</v>
      </c>
    </row>
    <row r="59" spans="1:16" ht="12.75">
      <c r="A59" s="25" t="s">
        <v>44</v>
      </c>
      <c r="B59" s="29" t="s">
        <v>290</v>
      </c>
      <c r="C59" s="29" t="s">
        <v>291</v>
      </c>
      <c r="D59" s="25" t="s">
        <v>47</v>
      </c>
      <c r="E59" s="30" t="s">
        <v>292</v>
      </c>
      <c r="F59" s="31" t="s">
        <v>69</v>
      </c>
      <c r="G59" s="32">
        <v>4.77</v>
      </c>
      <c r="H59" s="33">
        <v>0</v>
      </c>
      <c r="I59" s="33">
        <f>ROUND(ROUND(H59,2)*ROUND(G59,3),2)</f>
      </c>
      <c r="O59">
        <f>(I59*21)/100</f>
      </c>
      <c r="P59" t="s">
        <v>22</v>
      </c>
    </row>
    <row r="60" spans="1:5" ht="12.75">
      <c r="A60" s="34" t="s">
        <v>50</v>
      </c>
      <c r="E60" s="35" t="s">
        <v>293</v>
      </c>
    </row>
    <row r="61" spans="1:5" ht="12.75">
      <c r="A61" s="38" t="s">
        <v>52</v>
      </c>
      <c r="E61" s="37" t="s">
        <v>47</v>
      </c>
    </row>
    <row r="62" spans="1:16" ht="25.5">
      <c r="A62" s="25" t="s">
        <v>44</v>
      </c>
      <c r="B62" s="29" t="s">
        <v>294</v>
      </c>
      <c r="C62" s="29" t="s">
        <v>295</v>
      </c>
      <c r="D62" s="25" t="s">
        <v>47</v>
      </c>
      <c r="E62" s="30" t="s">
        <v>296</v>
      </c>
      <c r="F62" s="31" t="s">
        <v>49</v>
      </c>
      <c r="G62" s="32">
        <v>0.09</v>
      </c>
      <c r="H62" s="33">
        <v>0</v>
      </c>
      <c r="I62" s="33">
        <f>ROUND(ROUND(H62,2)*ROUND(G62,3),2)</f>
      </c>
      <c r="O62">
        <f>(I62*21)/100</f>
      </c>
      <c r="P62" t="s">
        <v>22</v>
      </c>
    </row>
    <row r="63" spans="1:5" ht="12.75">
      <c r="A63" s="34" t="s">
        <v>50</v>
      </c>
      <c r="E63" s="35" t="s">
        <v>297</v>
      </c>
    </row>
    <row r="64" spans="1:5" ht="12.75">
      <c r="A64" s="36" t="s">
        <v>52</v>
      </c>
      <c r="E64" s="37" t="s">
        <v>298</v>
      </c>
    </row>
    <row r="65" spans="1:18" ht="12.75" customHeight="1">
      <c r="A65" s="6" t="s">
        <v>42</v>
      </c>
      <c r="B65" s="6"/>
      <c r="C65" s="40" t="s">
        <v>32</v>
      </c>
      <c r="D65" s="6"/>
      <c r="E65" s="27" t="s">
        <v>215</v>
      </c>
      <c r="F65" s="6"/>
      <c r="G65" s="6"/>
      <c r="H65" s="6"/>
      <c r="I65" s="41">
        <f>0+Q65</f>
      </c>
      <c r="O65">
        <f>0+R65</f>
      </c>
      <c r="Q65">
        <f>0+I66+I69</f>
      </c>
      <c r="R65">
        <f>0+O66+O69</f>
      </c>
    </row>
    <row r="66" spans="1:16" ht="12.75">
      <c r="A66" s="25" t="s">
        <v>44</v>
      </c>
      <c r="B66" s="29" t="s">
        <v>41</v>
      </c>
      <c r="C66" s="29" t="s">
        <v>299</v>
      </c>
      <c r="D66" s="25" t="s">
        <v>47</v>
      </c>
      <c r="E66" s="30" t="s">
        <v>300</v>
      </c>
      <c r="F66" s="31" t="s">
        <v>69</v>
      </c>
      <c r="G66" s="32">
        <v>2.16</v>
      </c>
      <c r="H66" s="33">
        <v>0</v>
      </c>
      <c r="I66" s="33">
        <f>ROUND(ROUND(H66,2)*ROUND(G66,3),2)</f>
      </c>
      <c r="O66">
        <f>(I66*21)/100</f>
      </c>
      <c r="P66" t="s">
        <v>22</v>
      </c>
    </row>
    <row r="67" spans="1:5" ht="12.75">
      <c r="A67" s="34" t="s">
        <v>50</v>
      </c>
      <c r="E67" s="35" t="s">
        <v>301</v>
      </c>
    </row>
    <row r="68" spans="1:5" ht="12.75">
      <c r="A68" s="38" t="s">
        <v>52</v>
      </c>
      <c r="E68" s="37" t="s">
        <v>302</v>
      </c>
    </row>
    <row r="69" spans="1:16" ht="12.75">
      <c r="A69" s="25" t="s">
        <v>44</v>
      </c>
      <c r="B69" s="29" t="s">
        <v>114</v>
      </c>
      <c r="C69" s="29" t="s">
        <v>303</v>
      </c>
      <c r="D69" s="25" t="s">
        <v>47</v>
      </c>
      <c r="E69" s="30" t="s">
        <v>304</v>
      </c>
      <c r="F69" s="31" t="s">
        <v>69</v>
      </c>
      <c r="G69" s="32">
        <v>4.75</v>
      </c>
      <c r="H69" s="33">
        <v>0</v>
      </c>
      <c r="I69" s="33">
        <f>ROUND(ROUND(H69,2)*ROUND(G69,3),2)</f>
      </c>
      <c r="O69">
        <f>(I69*21)/100</f>
      </c>
      <c r="P69" t="s">
        <v>22</v>
      </c>
    </row>
    <row r="70" spans="1:5" ht="12.75">
      <c r="A70" s="34" t="s">
        <v>50</v>
      </c>
      <c r="E70" s="35" t="s">
        <v>305</v>
      </c>
    </row>
    <row r="71" spans="1:5" ht="12.75">
      <c r="A71" s="36" t="s">
        <v>52</v>
      </c>
      <c r="E71" s="37" t="s">
        <v>306</v>
      </c>
    </row>
    <row r="72" spans="1:18" ht="12.75" customHeight="1">
      <c r="A72" s="6" t="s">
        <v>42</v>
      </c>
      <c r="B72" s="6"/>
      <c r="C72" s="40" t="s">
        <v>208</v>
      </c>
      <c r="D72" s="6"/>
      <c r="E72" s="27" t="s">
        <v>307</v>
      </c>
      <c r="F72" s="6"/>
      <c r="G72" s="6"/>
      <c r="H72" s="6"/>
      <c r="I72" s="41">
        <f>0+Q72</f>
      </c>
      <c r="O72">
        <f>0+R72</f>
      </c>
      <c r="Q72">
        <f>0+I73+I76</f>
      </c>
      <c r="R72">
        <f>0+O73+O76</f>
      </c>
    </row>
    <row r="73" spans="1:16" ht="12.75">
      <c r="A73" s="25" t="s">
        <v>44</v>
      </c>
      <c r="B73" s="29" t="s">
        <v>106</v>
      </c>
      <c r="C73" s="29" t="s">
        <v>308</v>
      </c>
      <c r="D73" s="25" t="s">
        <v>47</v>
      </c>
      <c r="E73" s="30" t="s">
        <v>309</v>
      </c>
      <c r="F73" s="31" t="s">
        <v>86</v>
      </c>
      <c r="G73" s="32">
        <v>12</v>
      </c>
      <c r="H73" s="33">
        <v>0</v>
      </c>
      <c r="I73" s="33">
        <f>ROUND(ROUND(H73,2)*ROUND(G73,3),2)</f>
      </c>
      <c r="O73">
        <f>(I73*21)/100</f>
      </c>
      <c r="P73" t="s">
        <v>22</v>
      </c>
    </row>
    <row r="74" spans="1:5" ht="12.75">
      <c r="A74" s="34" t="s">
        <v>50</v>
      </c>
      <c r="E74" s="35" t="s">
        <v>310</v>
      </c>
    </row>
    <row r="75" spans="1:5" ht="12.75">
      <c r="A75" s="38" t="s">
        <v>52</v>
      </c>
      <c r="E75" s="37" t="s">
        <v>47</v>
      </c>
    </row>
    <row r="76" spans="1:16" ht="12.75">
      <c r="A76" s="25" t="s">
        <v>44</v>
      </c>
      <c r="B76" s="29" t="s">
        <v>102</v>
      </c>
      <c r="C76" s="29" t="s">
        <v>308</v>
      </c>
      <c r="D76" s="25" t="s">
        <v>28</v>
      </c>
      <c r="E76" s="30" t="s">
        <v>309</v>
      </c>
      <c r="F76" s="31" t="s">
        <v>86</v>
      </c>
      <c r="G76" s="32">
        <v>12</v>
      </c>
      <c r="H76" s="33">
        <v>0</v>
      </c>
      <c r="I76" s="33">
        <f>ROUND(ROUND(H76,2)*ROUND(G76,3),2)</f>
      </c>
      <c r="O76">
        <f>(I76*21)/100</f>
      </c>
      <c r="P76" t="s">
        <v>22</v>
      </c>
    </row>
    <row r="77" spans="1:5" ht="12.75">
      <c r="A77" s="34" t="s">
        <v>50</v>
      </c>
      <c r="E77" s="35" t="s">
        <v>311</v>
      </c>
    </row>
    <row r="78" spans="1:5" ht="12.75">
      <c r="A78" s="36" t="s">
        <v>52</v>
      </c>
      <c r="E78" s="37" t="s">
        <v>47</v>
      </c>
    </row>
    <row r="79" spans="1:18" ht="12.75" customHeight="1">
      <c r="A79" s="6" t="s">
        <v>42</v>
      </c>
      <c r="B79" s="6"/>
      <c r="C79" s="40" t="s">
        <v>39</v>
      </c>
      <c r="D79" s="6"/>
      <c r="E79" s="27" t="s">
        <v>122</v>
      </c>
      <c r="F79" s="6"/>
      <c r="G79" s="6"/>
      <c r="H79" s="6"/>
      <c r="I79" s="41">
        <f>0+Q79</f>
      </c>
      <c r="O79">
        <f>0+R79</f>
      </c>
      <c r="Q79">
        <f>0+I80</f>
      </c>
      <c r="R79">
        <f>0+O80</f>
      </c>
    </row>
    <row r="80" spans="1:16" ht="12.75">
      <c r="A80" s="25" t="s">
        <v>44</v>
      </c>
      <c r="B80" s="29" t="s">
        <v>22</v>
      </c>
      <c r="C80" s="29" t="s">
        <v>238</v>
      </c>
      <c r="D80" s="25" t="s">
        <v>47</v>
      </c>
      <c r="E80" s="30" t="s">
        <v>239</v>
      </c>
      <c r="F80" s="31" t="s">
        <v>69</v>
      </c>
      <c r="G80" s="32">
        <v>0.9</v>
      </c>
      <c r="H80" s="33">
        <v>0</v>
      </c>
      <c r="I80" s="33">
        <f>ROUND(ROUND(H80,2)*ROUND(G80,3),2)</f>
      </c>
      <c r="O80">
        <f>(I80*21)/100</f>
      </c>
      <c r="P80" t="s">
        <v>22</v>
      </c>
    </row>
    <row r="81" spans="1:5" ht="12.75">
      <c r="A81" s="34" t="s">
        <v>50</v>
      </c>
      <c r="E81" s="35" t="s">
        <v>289</v>
      </c>
    </row>
    <row r="82" spans="1:5" ht="12.75">
      <c r="A82" s="36" t="s">
        <v>52</v>
      </c>
      <c r="E82" s="37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312</v>
      </c>
      <c r="I3" s="42">
        <f>0+I8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312</v>
      </c>
      <c r="D4" s="6"/>
      <c r="E4" s="18" t="s">
        <v>313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0+I9+I12+I15</f>
      </c>
      <c r="R8">
        <f>0+O9+O12+O15</f>
      </c>
    </row>
    <row r="9" spans="1:16" ht="12.75">
      <c r="A9" s="25" t="s">
        <v>44</v>
      </c>
      <c r="B9" s="29" t="s">
        <v>28</v>
      </c>
      <c r="C9" s="29" t="s">
        <v>314</v>
      </c>
      <c r="D9" s="25" t="s">
        <v>47</v>
      </c>
      <c r="E9" s="30" t="s">
        <v>315</v>
      </c>
      <c r="F9" s="31" t="s">
        <v>62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22</v>
      </c>
    </row>
    <row r="10" spans="1:5" ht="25.5">
      <c r="A10" s="34" t="s">
        <v>50</v>
      </c>
      <c r="E10" s="35" t="s">
        <v>316</v>
      </c>
    </row>
    <row r="11" spans="1:5" ht="12.75">
      <c r="A11" s="38" t="s">
        <v>52</v>
      </c>
      <c r="E11" s="37" t="s">
        <v>47</v>
      </c>
    </row>
    <row r="12" spans="1:16" ht="12.75">
      <c r="A12" s="25" t="s">
        <v>44</v>
      </c>
      <c r="B12" s="29" t="s">
        <v>22</v>
      </c>
      <c r="C12" s="29" t="s">
        <v>314</v>
      </c>
      <c r="D12" s="25" t="s">
        <v>28</v>
      </c>
      <c r="E12" s="30" t="s">
        <v>315</v>
      </c>
      <c r="F12" s="31" t="s">
        <v>62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22</v>
      </c>
    </row>
    <row r="13" spans="1:5" ht="12.75">
      <c r="A13" s="34" t="s">
        <v>50</v>
      </c>
      <c r="E13" s="35" t="s">
        <v>317</v>
      </c>
    </row>
    <row r="14" spans="1:5" ht="12.75">
      <c r="A14" s="38" t="s">
        <v>52</v>
      </c>
      <c r="E14" s="37" t="s">
        <v>47</v>
      </c>
    </row>
    <row r="15" spans="1:16" ht="12.75">
      <c r="A15" s="25" t="s">
        <v>44</v>
      </c>
      <c r="B15" s="29" t="s">
        <v>21</v>
      </c>
      <c r="C15" s="29" t="s">
        <v>314</v>
      </c>
      <c r="D15" s="25" t="s">
        <v>22</v>
      </c>
      <c r="E15" s="30" t="s">
        <v>315</v>
      </c>
      <c r="F15" s="31" t="s">
        <v>62</v>
      </c>
      <c r="G15" s="32">
        <v>1</v>
      </c>
      <c r="H15" s="33">
        <v>0</v>
      </c>
      <c r="I15" s="33">
        <f>ROUND(ROUND(H15,2)*ROUND(G15,3),2)</f>
      </c>
      <c r="O15">
        <f>(I15*21)/100</f>
      </c>
      <c r="P15" t="s">
        <v>22</v>
      </c>
    </row>
    <row r="16" spans="1:5" ht="12.75">
      <c r="A16" s="34" t="s">
        <v>50</v>
      </c>
      <c r="E16" s="35" t="s">
        <v>318</v>
      </c>
    </row>
    <row r="17" spans="1:5" ht="12.75">
      <c r="A17" s="36" t="s">
        <v>52</v>
      </c>
      <c r="E17" s="37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