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wojcikova\Desktop\Aktuálně\Vyexportované rozpočty\Ohníč_10.6.2020\"/>
    </mc:Choice>
  </mc:AlternateContent>
  <bookViews>
    <workbookView xWindow="0" yWindow="0" windowWidth="0" windowHeight="0"/>
  </bookViews>
  <sheets>
    <sheet name="Rekapitulace stavby" sheetId="1" r:id="rId1"/>
    <sheet name="SO 01 - Opěrná zeď" sheetId="2" r:id="rId2"/>
    <sheet name="VON - Vedlejší a ostatní ..."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'SO 01 - Opěrná zeď'!$C$90:$K$523</definedName>
    <definedName name="_xlnm.Print_Area" localSheetId="1">'SO 01 - Opěrná zeď'!$C$4:$J$39,'SO 01 - Opěrná zeď'!$C$45:$J$72,'SO 01 - Opěrná zeď'!$C$78:$K$523</definedName>
    <definedName name="_xlnm.Print_Titles" localSheetId="1">'SO 01 - Opěrná zeď'!$90:$90</definedName>
    <definedName name="_xlnm._FilterDatabase" localSheetId="2" hidden="1">'VON - Vedlejší a ostatní ...'!$C$83:$K$120</definedName>
    <definedName name="_xlnm.Print_Area" localSheetId="2">'VON - Vedlejší a ostatní ...'!$C$4:$J$39,'VON - Vedlejší a ostatní ...'!$C$45:$J$65,'VON - Vedlejší a ostatní ...'!$C$71:$K$120</definedName>
    <definedName name="_xlnm.Print_Titles" localSheetId="2">'VON - Vedlejší a ostatní ...'!$83:$83</definedName>
    <definedName name="_xlnm.Print_Area" localSheetId="3">'Pokyny pro vyplnění'!$B$2:$K$71,'Pokyny pro vyplnění'!$B$74:$K$118,'Pokyny pro vyplnění'!$B$121:$K$190,'Pokyny pro vyplnění'!$B$198:$K$218</definedName>
  </definedNames>
  <calcPr/>
</workbook>
</file>

<file path=xl/calcChain.xml><?xml version="1.0" encoding="utf-8"?>
<calcChain xmlns="http://schemas.openxmlformats.org/spreadsheetml/2006/main">
  <c i="1" l="1" r="AY56"/>
  <c i="3" r="J37"/>
  <c r="J36"/>
  <c r="J35"/>
  <c i="1" r="AX56"/>
  <c i="3" r="BI118"/>
  <c r="BH118"/>
  <c r="BG118"/>
  <c r="BF118"/>
  <c r="T118"/>
  <c r="T117"/>
  <c r="R118"/>
  <c r="R117"/>
  <c r="P118"/>
  <c r="P117"/>
  <c r="BI114"/>
  <c r="BH114"/>
  <c r="BG114"/>
  <c r="BF114"/>
  <c r="T114"/>
  <c r="R114"/>
  <c r="P114"/>
  <c r="BI111"/>
  <c r="BH111"/>
  <c r="BG111"/>
  <c r="BF111"/>
  <c r="T111"/>
  <c r="R111"/>
  <c r="P111"/>
  <c r="BI107"/>
  <c r="BH107"/>
  <c r="BG107"/>
  <c r="BF107"/>
  <c r="T107"/>
  <c r="R107"/>
  <c r="P107"/>
  <c r="BI106"/>
  <c r="BH106"/>
  <c r="BG106"/>
  <c r="BF106"/>
  <c r="T106"/>
  <c r="R106"/>
  <c r="P106"/>
  <c r="BI99"/>
  <c r="BH99"/>
  <c r="BG99"/>
  <c r="BF99"/>
  <c r="T99"/>
  <c r="R99"/>
  <c r="P99"/>
  <c r="BI95"/>
  <c r="BH95"/>
  <c r="BG95"/>
  <c r="BF95"/>
  <c r="T95"/>
  <c r="R95"/>
  <c r="P95"/>
  <c r="BI93"/>
  <c r="BH93"/>
  <c r="BG93"/>
  <c r="BF93"/>
  <c r="T93"/>
  <c r="R93"/>
  <c r="P93"/>
  <c r="BI92"/>
  <c r="BH92"/>
  <c r="BG92"/>
  <c r="BF92"/>
  <c r="T92"/>
  <c r="R92"/>
  <c r="P92"/>
  <c r="BI91"/>
  <c r="BH91"/>
  <c r="BG91"/>
  <c r="BF91"/>
  <c r="T91"/>
  <c r="R91"/>
  <c r="P91"/>
  <c r="BI87"/>
  <c r="BH87"/>
  <c r="BG87"/>
  <c r="BF87"/>
  <c r="T87"/>
  <c r="R87"/>
  <c r="P87"/>
  <c r="J81"/>
  <c r="J80"/>
  <c r="F80"/>
  <c r="F78"/>
  <c r="E76"/>
  <c r="J55"/>
  <c r="J54"/>
  <c r="F54"/>
  <c r="F52"/>
  <c r="E50"/>
  <c r="J18"/>
  <c r="E18"/>
  <c r="F81"/>
  <c r="J17"/>
  <c r="J12"/>
  <c r="J78"/>
  <c r="E7"/>
  <c r="E74"/>
  <c i="2" r="J37"/>
  <c r="J36"/>
  <c i="1" r="AY55"/>
  <c i="2" r="J35"/>
  <c i="1" r="AX55"/>
  <c i="2" r="BI522"/>
  <c r="BH522"/>
  <c r="BG522"/>
  <c r="BF522"/>
  <c r="T522"/>
  <c r="R522"/>
  <c r="P522"/>
  <c r="BI517"/>
  <c r="BH517"/>
  <c r="BG517"/>
  <c r="BF517"/>
  <c r="T517"/>
  <c r="R517"/>
  <c r="P517"/>
  <c r="BI512"/>
  <c r="BH512"/>
  <c r="BG512"/>
  <c r="BF512"/>
  <c r="T512"/>
  <c r="R512"/>
  <c r="P512"/>
  <c r="BI507"/>
  <c r="BH507"/>
  <c r="BG507"/>
  <c r="BF507"/>
  <c r="T507"/>
  <c r="R507"/>
  <c r="P507"/>
  <c r="BI502"/>
  <c r="BH502"/>
  <c r="BG502"/>
  <c r="BF502"/>
  <c r="T502"/>
  <c r="R502"/>
  <c r="P502"/>
  <c r="BI499"/>
  <c r="BH499"/>
  <c r="BG499"/>
  <c r="BF499"/>
  <c r="T499"/>
  <c r="T498"/>
  <c r="R499"/>
  <c r="R498"/>
  <c r="P499"/>
  <c r="P498"/>
  <c r="BI495"/>
  <c r="BH495"/>
  <c r="BG495"/>
  <c r="BF495"/>
  <c r="T495"/>
  <c r="R495"/>
  <c r="P495"/>
  <c r="BI491"/>
  <c r="BH491"/>
  <c r="BG491"/>
  <c r="BF491"/>
  <c r="T491"/>
  <c r="R491"/>
  <c r="P491"/>
  <c r="BI488"/>
  <c r="BH488"/>
  <c r="BG488"/>
  <c r="BF488"/>
  <c r="T488"/>
  <c r="R488"/>
  <c r="P488"/>
  <c r="BI485"/>
  <c r="BH485"/>
  <c r="BG485"/>
  <c r="BF485"/>
  <c r="T485"/>
  <c r="R485"/>
  <c r="P485"/>
  <c r="BI480"/>
  <c r="BH480"/>
  <c r="BG480"/>
  <c r="BF480"/>
  <c r="T480"/>
  <c r="R480"/>
  <c r="P480"/>
  <c r="BI475"/>
  <c r="BH475"/>
  <c r="BG475"/>
  <c r="BF475"/>
  <c r="T475"/>
  <c r="R475"/>
  <c r="P475"/>
  <c r="BI472"/>
  <c r="BH472"/>
  <c r="BG472"/>
  <c r="BF472"/>
  <c r="T472"/>
  <c r="R472"/>
  <c r="P472"/>
  <c r="BI469"/>
  <c r="BH469"/>
  <c r="BG469"/>
  <c r="BF469"/>
  <c r="T469"/>
  <c r="R469"/>
  <c r="P469"/>
  <c r="BI466"/>
  <c r="BH466"/>
  <c r="BG466"/>
  <c r="BF466"/>
  <c r="T466"/>
  <c r="R466"/>
  <c r="P466"/>
  <c r="BI461"/>
  <c r="BH461"/>
  <c r="BG461"/>
  <c r="BF461"/>
  <c r="T461"/>
  <c r="R461"/>
  <c r="P461"/>
  <c r="BI455"/>
  <c r="BH455"/>
  <c r="BG455"/>
  <c r="BF455"/>
  <c r="T455"/>
  <c r="R455"/>
  <c r="P455"/>
  <c r="BI453"/>
  <c r="BH453"/>
  <c r="BG453"/>
  <c r="BF453"/>
  <c r="T453"/>
  <c r="R453"/>
  <c r="P453"/>
  <c r="BI451"/>
  <c r="BH451"/>
  <c r="BG451"/>
  <c r="BF451"/>
  <c r="T451"/>
  <c r="R451"/>
  <c r="P451"/>
  <c r="BI448"/>
  <c r="BH448"/>
  <c r="BG448"/>
  <c r="BF448"/>
  <c r="T448"/>
  <c r="R448"/>
  <c r="P448"/>
  <c r="BI445"/>
  <c r="BH445"/>
  <c r="BG445"/>
  <c r="BF445"/>
  <c r="T445"/>
  <c r="R445"/>
  <c r="P445"/>
  <c r="BI443"/>
  <c r="BH443"/>
  <c r="BG443"/>
  <c r="BF443"/>
  <c r="T443"/>
  <c r="R443"/>
  <c r="P443"/>
  <c r="BI440"/>
  <c r="BH440"/>
  <c r="BG440"/>
  <c r="BF440"/>
  <c r="T440"/>
  <c r="R440"/>
  <c r="P440"/>
  <c r="BI438"/>
  <c r="BH438"/>
  <c r="BG438"/>
  <c r="BF438"/>
  <c r="T438"/>
  <c r="R438"/>
  <c r="P438"/>
  <c r="BI435"/>
  <c r="BH435"/>
  <c r="BG435"/>
  <c r="BF435"/>
  <c r="T435"/>
  <c r="R435"/>
  <c r="P435"/>
  <c r="BI426"/>
  <c r="BH426"/>
  <c r="BG426"/>
  <c r="BF426"/>
  <c r="T426"/>
  <c r="R426"/>
  <c r="P426"/>
  <c r="BI423"/>
  <c r="BH423"/>
  <c r="BG423"/>
  <c r="BF423"/>
  <c r="T423"/>
  <c r="R423"/>
  <c r="P423"/>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6"/>
  <c r="BH406"/>
  <c r="BG406"/>
  <c r="BF406"/>
  <c r="T406"/>
  <c r="R406"/>
  <c r="P406"/>
  <c r="BI403"/>
  <c r="BH403"/>
  <c r="BG403"/>
  <c r="BF403"/>
  <c r="T403"/>
  <c r="R403"/>
  <c r="P403"/>
  <c r="BI400"/>
  <c r="BH400"/>
  <c r="BG400"/>
  <c r="BF400"/>
  <c r="T400"/>
  <c r="R400"/>
  <c r="P400"/>
  <c r="BI396"/>
  <c r="BH396"/>
  <c r="BG396"/>
  <c r="BF396"/>
  <c r="T396"/>
  <c r="R396"/>
  <c r="P396"/>
  <c r="BI395"/>
  <c r="BH395"/>
  <c r="BG395"/>
  <c r="BF395"/>
  <c r="T395"/>
  <c r="R395"/>
  <c r="P395"/>
  <c r="BI389"/>
  <c r="BH389"/>
  <c r="BG389"/>
  <c r="BF389"/>
  <c r="T389"/>
  <c r="R389"/>
  <c r="P389"/>
  <c r="BI386"/>
  <c r="BH386"/>
  <c r="BG386"/>
  <c r="BF386"/>
  <c r="T386"/>
  <c r="R386"/>
  <c r="P386"/>
  <c r="BI381"/>
  <c r="BH381"/>
  <c r="BG381"/>
  <c r="BF381"/>
  <c r="T381"/>
  <c r="R381"/>
  <c r="P381"/>
  <c r="BI379"/>
  <c r="BH379"/>
  <c r="BG379"/>
  <c r="BF379"/>
  <c r="T379"/>
  <c r="R379"/>
  <c r="P379"/>
  <c r="BI377"/>
  <c r="BH377"/>
  <c r="BG377"/>
  <c r="BF377"/>
  <c r="T377"/>
  <c r="R377"/>
  <c r="P377"/>
  <c r="BI374"/>
  <c r="BH374"/>
  <c r="BG374"/>
  <c r="BF374"/>
  <c r="T374"/>
  <c r="R374"/>
  <c r="P374"/>
  <c r="BI372"/>
  <c r="BH372"/>
  <c r="BG372"/>
  <c r="BF372"/>
  <c r="T372"/>
  <c r="R372"/>
  <c r="P372"/>
  <c r="BI369"/>
  <c r="BH369"/>
  <c r="BG369"/>
  <c r="BF369"/>
  <c r="T369"/>
  <c r="R369"/>
  <c r="P369"/>
  <c r="BI367"/>
  <c r="BH367"/>
  <c r="BG367"/>
  <c r="BF367"/>
  <c r="T367"/>
  <c r="R367"/>
  <c r="P367"/>
  <c r="BI364"/>
  <c r="BH364"/>
  <c r="BG364"/>
  <c r="BF364"/>
  <c r="T364"/>
  <c r="R364"/>
  <c r="P364"/>
  <c r="BI361"/>
  <c r="BH361"/>
  <c r="BG361"/>
  <c r="BF361"/>
  <c r="T361"/>
  <c r="R361"/>
  <c r="P361"/>
  <c r="BI353"/>
  <c r="BH353"/>
  <c r="BG353"/>
  <c r="BF353"/>
  <c r="T353"/>
  <c r="R353"/>
  <c r="P353"/>
  <c r="BI347"/>
  <c r="BH347"/>
  <c r="BG347"/>
  <c r="BF347"/>
  <c r="T347"/>
  <c r="R347"/>
  <c r="P347"/>
  <c r="BI337"/>
  <c r="BH337"/>
  <c r="BG337"/>
  <c r="BF337"/>
  <c r="T337"/>
  <c r="R337"/>
  <c r="P337"/>
  <c r="BI336"/>
  <c r="BH336"/>
  <c r="BG336"/>
  <c r="BF336"/>
  <c r="T336"/>
  <c r="R336"/>
  <c r="P336"/>
  <c r="BI334"/>
  <c r="BH334"/>
  <c r="BG334"/>
  <c r="BF334"/>
  <c r="T334"/>
  <c r="R334"/>
  <c r="P334"/>
  <c r="BI329"/>
  <c r="BH329"/>
  <c r="BG329"/>
  <c r="BF329"/>
  <c r="T329"/>
  <c r="R329"/>
  <c r="P329"/>
  <c r="BI323"/>
  <c r="BH323"/>
  <c r="BG323"/>
  <c r="BF323"/>
  <c r="T323"/>
  <c r="R323"/>
  <c r="P323"/>
  <c r="BI317"/>
  <c r="BH317"/>
  <c r="BG317"/>
  <c r="BF317"/>
  <c r="T317"/>
  <c r="R317"/>
  <c r="P317"/>
  <c r="BI315"/>
  <c r="BH315"/>
  <c r="BG315"/>
  <c r="BF315"/>
  <c r="T315"/>
  <c r="R315"/>
  <c r="P315"/>
  <c r="BI313"/>
  <c r="BH313"/>
  <c r="BG313"/>
  <c r="BF313"/>
  <c r="T313"/>
  <c r="R313"/>
  <c r="P313"/>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299"/>
  <c r="BH299"/>
  <c r="BG299"/>
  <c r="BF299"/>
  <c r="T299"/>
  <c r="R299"/>
  <c r="P299"/>
  <c r="BI291"/>
  <c r="BH291"/>
  <c r="BG291"/>
  <c r="BF291"/>
  <c r="T291"/>
  <c r="R291"/>
  <c r="P291"/>
  <c r="BI288"/>
  <c r="BH288"/>
  <c r="BG288"/>
  <c r="BF288"/>
  <c r="T288"/>
  <c r="R288"/>
  <c r="P288"/>
  <c r="BI286"/>
  <c r="BH286"/>
  <c r="BG286"/>
  <c r="BF286"/>
  <c r="T286"/>
  <c r="R286"/>
  <c r="P286"/>
  <c r="BI284"/>
  <c r="BH284"/>
  <c r="BG284"/>
  <c r="BF284"/>
  <c r="T284"/>
  <c r="R284"/>
  <c r="P284"/>
  <c r="BI282"/>
  <c r="BH282"/>
  <c r="BG282"/>
  <c r="BF282"/>
  <c r="T282"/>
  <c r="R282"/>
  <c r="P282"/>
  <c r="BI279"/>
  <c r="BH279"/>
  <c r="BG279"/>
  <c r="BF279"/>
  <c r="T279"/>
  <c r="R279"/>
  <c r="P279"/>
  <c r="BI276"/>
  <c r="BH276"/>
  <c r="BG276"/>
  <c r="BF276"/>
  <c r="T276"/>
  <c r="R276"/>
  <c r="P276"/>
  <c r="BI274"/>
  <c r="BH274"/>
  <c r="BG274"/>
  <c r="BF274"/>
  <c r="T274"/>
  <c r="R274"/>
  <c r="P274"/>
  <c r="BI272"/>
  <c r="BH272"/>
  <c r="BG272"/>
  <c r="BF272"/>
  <c r="T272"/>
  <c r="R272"/>
  <c r="P272"/>
  <c r="BI270"/>
  <c r="BH270"/>
  <c r="BG270"/>
  <c r="BF270"/>
  <c r="T270"/>
  <c r="R270"/>
  <c r="P270"/>
  <c r="BI267"/>
  <c r="BH267"/>
  <c r="BG267"/>
  <c r="BF267"/>
  <c r="T267"/>
  <c r="R267"/>
  <c r="P267"/>
  <c r="BI264"/>
  <c r="BH264"/>
  <c r="BG264"/>
  <c r="BF264"/>
  <c r="T264"/>
  <c r="R264"/>
  <c r="P264"/>
  <c r="BI261"/>
  <c r="BH261"/>
  <c r="BG261"/>
  <c r="BF261"/>
  <c r="T261"/>
  <c r="R261"/>
  <c r="P261"/>
  <c r="BI258"/>
  <c r="BH258"/>
  <c r="BG258"/>
  <c r="BF258"/>
  <c r="T258"/>
  <c r="R258"/>
  <c r="P258"/>
  <c r="BI256"/>
  <c r="BH256"/>
  <c r="BG256"/>
  <c r="BF256"/>
  <c r="T256"/>
  <c r="R256"/>
  <c r="P256"/>
  <c r="BI251"/>
  <c r="BH251"/>
  <c r="BG251"/>
  <c r="BF251"/>
  <c r="T251"/>
  <c r="R251"/>
  <c r="P251"/>
  <c r="BI249"/>
  <c r="BH249"/>
  <c r="BG249"/>
  <c r="BF249"/>
  <c r="T249"/>
  <c r="R249"/>
  <c r="P249"/>
  <c r="BI247"/>
  <c r="BH247"/>
  <c r="BG247"/>
  <c r="BF247"/>
  <c r="T247"/>
  <c r="R247"/>
  <c r="P247"/>
  <c r="BI241"/>
  <c r="BH241"/>
  <c r="BG241"/>
  <c r="BF241"/>
  <c r="T241"/>
  <c r="R241"/>
  <c r="P241"/>
  <c r="BI239"/>
  <c r="BH239"/>
  <c r="BG239"/>
  <c r="BF239"/>
  <c r="T239"/>
  <c r="R239"/>
  <c r="P239"/>
  <c r="BI236"/>
  <c r="BH236"/>
  <c r="BG236"/>
  <c r="BF236"/>
  <c r="T236"/>
  <c r="R236"/>
  <c r="P236"/>
  <c r="BI233"/>
  <c r="BH233"/>
  <c r="BG233"/>
  <c r="BF233"/>
  <c r="T233"/>
  <c r="R233"/>
  <c r="P233"/>
  <c r="BI228"/>
  <c r="BH228"/>
  <c r="BG228"/>
  <c r="BF228"/>
  <c r="T228"/>
  <c r="R228"/>
  <c r="P228"/>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5"/>
  <c r="BH155"/>
  <c r="BG155"/>
  <c r="BF155"/>
  <c r="T155"/>
  <c r="R155"/>
  <c r="P155"/>
  <c r="BI153"/>
  <c r="BH153"/>
  <c r="BG153"/>
  <c r="BF153"/>
  <c r="T153"/>
  <c r="R153"/>
  <c r="P153"/>
  <c r="BI151"/>
  <c r="BH151"/>
  <c r="BG151"/>
  <c r="BF151"/>
  <c r="T151"/>
  <c r="R151"/>
  <c r="P151"/>
  <c r="BI147"/>
  <c r="BH147"/>
  <c r="BG147"/>
  <c r="BF147"/>
  <c r="T147"/>
  <c r="R147"/>
  <c r="P147"/>
  <c r="BI144"/>
  <c r="BH144"/>
  <c r="BG144"/>
  <c r="BF144"/>
  <c r="T144"/>
  <c r="R144"/>
  <c r="P144"/>
  <c r="BI142"/>
  <c r="BH142"/>
  <c r="BG142"/>
  <c r="BF142"/>
  <c r="T142"/>
  <c r="R142"/>
  <c r="P142"/>
  <c r="BI139"/>
  <c r="BH139"/>
  <c r="BG139"/>
  <c r="BF139"/>
  <c r="T139"/>
  <c r="R139"/>
  <c r="P139"/>
  <c r="BI137"/>
  <c r="BH137"/>
  <c r="BG137"/>
  <c r="BF137"/>
  <c r="T137"/>
  <c r="R137"/>
  <c r="P137"/>
  <c r="BI132"/>
  <c r="BH132"/>
  <c r="BG132"/>
  <c r="BF132"/>
  <c r="T132"/>
  <c r="R132"/>
  <c r="P132"/>
  <c r="BI129"/>
  <c r="BH129"/>
  <c r="BG129"/>
  <c r="BF129"/>
  <c r="T129"/>
  <c r="R129"/>
  <c r="P129"/>
  <c r="BI126"/>
  <c r="BH126"/>
  <c r="BG126"/>
  <c r="BF126"/>
  <c r="T126"/>
  <c r="R126"/>
  <c r="P126"/>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97"/>
  <c r="BH97"/>
  <c r="BG97"/>
  <c r="BF97"/>
  <c r="T97"/>
  <c r="R97"/>
  <c r="P97"/>
  <c r="BI94"/>
  <c r="BH94"/>
  <c r="BG94"/>
  <c r="BF94"/>
  <c r="T94"/>
  <c r="R94"/>
  <c r="P94"/>
  <c r="J88"/>
  <c r="J87"/>
  <c r="F87"/>
  <c r="F85"/>
  <c r="E83"/>
  <c r="J55"/>
  <c r="J54"/>
  <c r="F54"/>
  <c r="F52"/>
  <c r="E50"/>
  <c r="J18"/>
  <c r="E18"/>
  <c r="F55"/>
  <c r="J17"/>
  <c r="J12"/>
  <c r="J85"/>
  <c r="E7"/>
  <c r="E48"/>
  <c i="1" r="L50"/>
  <c r="AM50"/>
  <c r="AM49"/>
  <c r="L49"/>
  <c r="AM47"/>
  <c r="L47"/>
  <c r="L45"/>
  <c r="L44"/>
  <c i="3" r="BK114"/>
  <c i="2" r="J522"/>
  <c r="BK507"/>
  <c r="BK488"/>
  <c r="BK472"/>
  <c r="J461"/>
  <c r="J448"/>
  <c r="BK438"/>
  <c r="J415"/>
  <c r="BK409"/>
  <c r="BK381"/>
  <c r="J367"/>
  <c r="J353"/>
  <c r="J334"/>
  <c r="BK315"/>
  <c r="BK308"/>
  <c r="J291"/>
  <c r="BK282"/>
  <c r="BK272"/>
  <c r="J256"/>
  <c r="BK241"/>
  <c r="BK218"/>
  <c r="BK212"/>
  <c r="BK180"/>
  <c r="J174"/>
  <c r="J166"/>
  <c r="BK139"/>
  <c r="BK121"/>
  <c r="J109"/>
  <c r="J94"/>
  <c i="3" r="BK99"/>
  <c r="BK92"/>
  <c i="2" r="J499"/>
  <c r="BK475"/>
  <c r="BK448"/>
  <c r="J417"/>
  <c r="J406"/>
  <c r="BK386"/>
  <c r="BK369"/>
  <c r="BK336"/>
  <c r="J308"/>
  <c r="BK274"/>
  <c r="J264"/>
  <c r="BK247"/>
  <c r="BK215"/>
  <c r="J194"/>
  <c r="BK174"/>
  <c r="BK158"/>
  <c r="J147"/>
  <c r="J132"/>
  <c r="BK117"/>
  <c r="BK97"/>
  <c i="3" r="BK106"/>
  <c r="BK95"/>
  <c r="BK87"/>
  <c i="2" r="BK512"/>
  <c r="BK499"/>
  <c r="J475"/>
  <c r="BK440"/>
  <c r="J413"/>
  <c r="BK400"/>
  <c r="J386"/>
  <c r="BK372"/>
  <c r="J336"/>
  <c r="J315"/>
  <c r="BK286"/>
  <c r="J270"/>
  <c r="J247"/>
  <c r="BK233"/>
  <c r="J212"/>
  <c r="J200"/>
  <c r="BK185"/>
  <c r="J170"/>
  <c r="BK160"/>
  <c r="BK147"/>
  <c r="BK132"/>
  <c r="J117"/>
  <c r="J107"/>
  <c r="J182"/>
  <c r="BK172"/>
  <c r="BK155"/>
  <c r="BK137"/>
  <c r="BK119"/>
  <c r="J111"/>
  <c i="3" r="J111"/>
  <c r="J95"/>
  <c i="2" r="J491"/>
  <c r="BK469"/>
  <c r="BK451"/>
  <c r="BK435"/>
  <c r="BK396"/>
  <c r="J377"/>
  <c r="BK364"/>
  <c r="J323"/>
  <c r="BK302"/>
  <c r="BK279"/>
  <c r="BK261"/>
  <c r="BK239"/>
  <c r="BK228"/>
  <c r="BK200"/>
  <c r="BK191"/>
  <c r="J168"/>
  <c r="J156"/>
  <c r="J139"/>
  <c r="BK126"/>
  <c r="BK113"/>
  <c r="J103"/>
  <c i="3" r="J107"/>
  <c r="J99"/>
  <c r="J92"/>
  <c i="2" r="J507"/>
  <c r="J495"/>
  <c r="J472"/>
  <c r="J443"/>
  <c r="BK423"/>
  <c r="J403"/>
  <c r="J374"/>
  <c r="BK353"/>
  <c r="BK323"/>
  <c r="BK313"/>
  <c r="J299"/>
  <c r="BK276"/>
  <c r="BK249"/>
  <c r="J224"/>
  <c r="BK203"/>
  <c r="BK194"/>
  <c r="J178"/>
  <c r="BK166"/>
  <c r="J158"/>
  <c r="J144"/>
  <c r="BK123"/>
  <c r="J105"/>
  <c i="3" r="J118"/>
  <c i="2" r="BK517"/>
  <c r="J502"/>
  <c r="J485"/>
  <c r="J469"/>
  <c r="J453"/>
  <c r="BK445"/>
  <c r="J435"/>
  <c r="J423"/>
  <c r="BK413"/>
  <c r="J400"/>
  <c r="BK377"/>
  <c r="J361"/>
  <c r="BK337"/>
  <c r="J317"/>
  <c r="BK310"/>
  <c r="J304"/>
  <c r="BK288"/>
  <c r="J274"/>
  <c r="J267"/>
  <c r="J258"/>
  <c r="J249"/>
  <c r="J228"/>
  <c r="J215"/>
  <c r="BK206"/>
  <c r="BK178"/>
  <c r="BK170"/>
  <c r="BK162"/>
  <c r="BK151"/>
  <c r="BK129"/>
  <c r="J115"/>
  <c r="BK107"/>
  <c i="3" r="BK107"/>
  <c r="BK93"/>
  <c r="J87"/>
  <c i="2" r="BK485"/>
  <c r="J455"/>
  <c r="J445"/>
  <c r="BK411"/>
  <c r="BK389"/>
  <c r="BK374"/>
  <c r="BK361"/>
  <c r="BK329"/>
  <c r="BK306"/>
  <c r="BK284"/>
  <c r="J272"/>
  <c r="BK258"/>
  <c r="BK236"/>
  <c r="BK224"/>
  <c r="BK197"/>
  <c r="BK182"/>
  <c r="J160"/>
  <c r="J151"/>
  <c r="J137"/>
  <c r="J123"/>
  <c r="BK109"/>
  <c i="1" r="AS54"/>
  <c i="2" r="J517"/>
  <c r="BK491"/>
  <c r="BK461"/>
  <c r="J438"/>
  <c r="J409"/>
  <c r="J396"/>
  <c r="J381"/>
  <c r="J337"/>
  <c r="BK317"/>
  <c r="J302"/>
  <c r="J284"/>
  <c r="J261"/>
  <c r="J241"/>
  <c r="BK221"/>
  <c r="BK209"/>
  <c r="J197"/>
  <c r="BK188"/>
  <c r="J176"/>
  <c r="BK164"/>
  <c r="BK156"/>
  <c r="J129"/>
  <c r="BK115"/>
  <c r="J97"/>
  <c i="3" r="BK118"/>
  <c r="J114"/>
  <c i="2" r="J512"/>
  <c r="BK495"/>
  <c r="J480"/>
  <c r="J466"/>
  <c r="BK455"/>
  <c r="J451"/>
  <c r="BK443"/>
  <c r="J426"/>
  <c r="BK417"/>
  <c r="J411"/>
  <c r="BK403"/>
  <c r="J389"/>
  <c r="J369"/>
  <c r="J364"/>
  <c r="J347"/>
  <c r="J329"/>
  <c r="J313"/>
  <c r="J306"/>
  <c r="BK299"/>
  <c r="J286"/>
  <c r="J279"/>
  <c r="BK270"/>
  <c r="BK264"/>
  <c r="BK251"/>
  <c r="J239"/>
  <c r="J221"/>
  <c r="J209"/>
  <c r="J188"/>
  <c r="BK176"/>
  <c r="BK168"/>
  <c r="J153"/>
  <c r="BK144"/>
  <c r="J126"/>
  <c r="J113"/>
  <c r="BK103"/>
  <c i="3" r="J106"/>
  <c r="BK91"/>
  <c i="2" r="J488"/>
  <c r="BK466"/>
  <c r="J440"/>
  <c r="BK415"/>
  <c r="BK395"/>
  <c r="J379"/>
  <c r="J372"/>
  <c r="BK347"/>
  <c r="J310"/>
  <c r="BK291"/>
  <c r="J276"/>
  <c r="BK267"/>
  <c r="BK256"/>
  <c r="J233"/>
  <c r="J203"/>
  <c r="J185"/>
  <c r="J164"/>
  <c r="BK153"/>
  <c r="J142"/>
  <c r="J119"/>
  <c r="BK105"/>
  <c i="3" r="BK111"/>
  <c r="J93"/>
  <c r="J91"/>
  <c i="2" r="BK522"/>
  <c r="BK502"/>
  <c r="BK480"/>
  <c r="BK453"/>
  <c r="BK426"/>
  <c r="BK406"/>
  <c r="J395"/>
  <c r="BK379"/>
  <c r="BK367"/>
  <c r="BK334"/>
  <c r="BK304"/>
  <c r="J288"/>
  <c r="J282"/>
  <c r="J251"/>
  <c r="J236"/>
  <c r="J218"/>
  <c r="J206"/>
  <c r="J191"/>
  <c r="J180"/>
  <c r="J172"/>
  <c r="J162"/>
  <c r="J155"/>
  <c r="BK142"/>
  <c r="J121"/>
  <c r="BK111"/>
  <c r="BK94"/>
  <c l="1" r="T93"/>
  <c r="P278"/>
  <c r="R278"/>
  <c r="BK309"/>
  <c r="J309"/>
  <c r="J63"/>
  <c r="R309"/>
  <c r="BK363"/>
  <c r="J363"/>
  <c r="J64"/>
  <c r="R363"/>
  <c r="BK371"/>
  <c r="J371"/>
  <c r="J65"/>
  <c r="T371"/>
  <c r="P399"/>
  <c r="BK405"/>
  <c r="J405"/>
  <c r="J67"/>
  <c r="T405"/>
  <c r="P474"/>
  <c r="R474"/>
  <c r="BK501"/>
  <c r="BK500"/>
  <c r="J500"/>
  <c r="J70"/>
  <c r="R501"/>
  <c r="R500"/>
  <c r="BK93"/>
  <c r="J93"/>
  <c r="J61"/>
  <c r="R93"/>
  <c r="BK278"/>
  <c r="J278"/>
  <c r="J62"/>
  <c r="T278"/>
  <c r="P309"/>
  <c r="T309"/>
  <c r="P363"/>
  <c r="T363"/>
  <c r="P371"/>
  <c r="R371"/>
  <c r="BK399"/>
  <c r="J399"/>
  <c r="J66"/>
  <c r="R399"/>
  <c r="T399"/>
  <c r="P405"/>
  <c r="R405"/>
  <c r="BK474"/>
  <c r="J474"/>
  <c r="J68"/>
  <c r="T474"/>
  <c r="P501"/>
  <c r="P500"/>
  <c r="T501"/>
  <c r="T500"/>
  <c i="3" r="BK86"/>
  <c r="J86"/>
  <c r="J61"/>
  <c r="R86"/>
  <c r="P94"/>
  <c i="2" r="P93"/>
  <c r="P92"/>
  <c r="P91"/>
  <c i="1" r="AU55"/>
  <c i="3" r="P86"/>
  <c r="T86"/>
  <c r="BK94"/>
  <c r="J94"/>
  <c r="J62"/>
  <c r="R94"/>
  <c r="T94"/>
  <c r="BK110"/>
  <c r="J110"/>
  <c r="J63"/>
  <c r="P110"/>
  <c r="R110"/>
  <c r="T110"/>
  <c i="2" r="E81"/>
  <c r="BE103"/>
  <c r="BE109"/>
  <c r="BE113"/>
  <c r="BE121"/>
  <c r="BE126"/>
  <c r="BE139"/>
  <c r="BE151"/>
  <c r="BE155"/>
  <c r="BE158"/>
  <c r="BE162"/>
  <c r="BE182"/>
  <c r="BE191"/>
  <c r="BE200"/>
  <c r="BE218"/>
  <c r="BE228"/>
  <c r="BE256"/>
  <c r="BE258"/>
  <c r="BE274"/>
  <c r="BE284"/>
  <c r="BE306"/>
  <c r="BE308"/>
  <c r="BE310"/>
  <c r="BE315"/>
  <c r="BE347"/>
  <c r="BE361"/>
  <c r="BE364"/>
  <c r="BE374"/>
  <c r="BE377"/>
  <c r="BE381"/>
  <c r="BE389"/>
  <c r="BE396"/>
  <c r="BE403"/>
  <c r="BE406"/>
  <c r="BE411"/>
  <c r="BE417"/>
  <c r="BE423"/>
  <c r="BE451"/>
  <c r="BE455"/>
  <c r="BE469"/>
  <c r="BE488"/>
  <c r="BE502"/>
  <c r="BE507"/>
  <c r="BE522"/>
  <c r="BK498"/>
  <c r="J498"/>
  <c r="J69"/>
  <c i="3" r="J52"/>
  <c r="BE87"/>
  <c r="BE99"/>
  <c r="BE106"/>
  <c i="2" r="F88"/>
  <c r="BE94"/>
  <c r="BE107"/>
  <c r="BE115"/>
  <c r="BE129"/>
  <c r="BE144"/>
  <c r="BE156"/>
  <c r="BE170"/>
  <c r="BE172"/>
  <c r="BE176"/>
  <c r="BE178"/>
  <c r="BE180"/>
  <c r="BE185"/>
  <c r="BE197"/>
  <c r="BE209"/>
  <c r="BE212"/>
  <c r="BE224"/>
  <c r="BE233"/>
  <c r="BE236"/>
  <c r="BE241"/>
  <c r="BE249"/>
  <c r="BE264"/>
  <c r="BE282"/>
  <c r="BE288"/>
  <c r="BE299"/>
  <c r="BE317"/>
  <c r="BE323"/>
  <c r="BE334"/>
  <c r="BE337"/>
  <c r="BE353"/>
  <c r="BE367"/>
  <c r="BE372"/>
  <c r="BE386"/>
  <c r="BE395"/>
  <c r="BE409"/>
  <c r="BE413"/>
  <c r="BE415"/>
  <c r="BE426"/>
  <c r="BE438"/>
  <c r="BE445"/>
  <c r="BE466"/>
  <c r="BE480"/>
  <c r="BE495"/>
  <c i="3" r="E48"/>
  <c r="F55"/>
  <c r="BE91"/>
  <c r="BE92"/>
  <c r="BE93"/>
  <c r="BE95"/>
  <c r="BE107"/>
  <c r="BE111"/>
  <c i="2" r="J52"/>
  <c r="BE97"/>
  <c r="BE105"/>
  <c r="BE111"/>
  <c r="BE117"/>
  <c r="BE119"/>
  <c r="BE123"/>
  <c r="BE132"/>
  <c r="BE137"/>
  <c r="BE142"/>
  <c r="BE147"/>
  <c r="BE153"/>
  <c r="BE160"/>
  <c r="BE164"/>
  <c r="BE166"/>
  <c r="BE168"/>
  <c r="BE174"/>
  <c r="BE188"/>
  <c r="BE194"/>
  <c r="BE203"/>
  <c r="BE206"/>
  <c r="BE215"/>
  <c r="BE221"/>
  <c r="BE239"/>
  <c r="BE247"/>
  <c r="BE251"/>
  <c r="BE261"/>
  <c r="BE267"/>
  <c r="BE270"/>
  <c r="BE272"/>
  <c r="BE276"/>
  <c r="BE279"/>
  <c r="BE286"/>
  <c r="BE291"/>
  <c r="BE302"/>
  <c r="BE304"/>
  <c r="BE313"/>
  <c r="BE329"/>
  <c r="BE336"/>
  <c r="BE369"/>
  <c r="BE379"/>
  <c r="BE400"/>
  <c r="BE435"/>
  <c r="BE440"/>
  <c r="BE443"/>
  <c r="BE448"/>
  <c r="BE453"/>
  <c r="BE461"/>
  <c r="BE472"/>
  <c r="BE475"/>
  <c r="BE485"/>
  <c r="BE491"/>
  <c r="BE499"/>
  <c r="BE512"/>
  <c r="BE517"/>
  <c i="3" r="BE114"/>
  <c r="BE118"/>
  <c r="BK117"/>
  <c r="J117"/>
  <c r="J64"/>
  <c i="2" r="F34"/>
  <c i="1" r="BA55"/>
  <c i="3" r="J34"/>
  <c i="1" r="AW56"/>
  <c i="2" r="J34"/>
  <c i="1" r="AW55"/>
  <c i="2" r="F36"/>
  <c i="1" r="BC55"/>
  <c i="3" r="F36"/>
  <c i="1" r="BC56"/>
  <c i="2" r="F37"/>
  <c i="1" r="BD55"/>
  <c i="3" r="F35"/>
  <c i="1" r="BB56"/>
  <c i="3" r="F37"/>
  <c i="1" r="BD56"/>
  <c i="2" r="F35"/>
  <c i="1" r="BB55"/>
  <c i="3" r="F34"/>
  <c i="1" r="BA56"/>
  <c i="3" l="1" r="R85"/>
  <c r="R84"/>
  <c i="2" r="T92"/>
  <c r="T91"/>
  <c i="3" r="T85"/>
  <c r="T84"/>
  <c r="P85"/>
  <c r="P84"/>
  <c i="1" r="AU56"/>
  <c i="2" r="R92"/>
  <c r="R91"/>
  <c r="BK92"/>
  <c r="J92"/>
  <c r="J60"/>
  <c r="J501"/>
  <c r="J71"/>
  <c i="3" r="BK85"/>
  <c r="J85"/>
  <c r="J60"/>
  <c i="1" r="BA54"/>
  <c r="AW54"/>
  <c r="AK30"/>
  <c r="AU54"/>
  <c r="BD54"/>
  <c r="W33"/>
  <c i="3" r="J33"/>
  <c i="1" r="AV56"/>
  <c r="AT56"/>
  <c i="3" r="F33"/>
  <c i="1" r="AZ56"/>
  <c i="2" r="J33"/>
  <c i="1" r="AV55"/>
  <c r="AT55"/>
  <c r="BC54"/>
  <c r="W32"/>
  <c r="BB54"/>
  <c r="W31"/>
  <c i="2" r="F33"/>
  <c i="1" r="AZ55"/>
  <c i="2" l="1" r="BK91"/>
  <c r="J91"/>
  <c r="J59"/>
  <c i="3" r="BK84"/>
  <c r="J84"/>
  <c r="J59"/>
  <c i="1" r="AX54"/>
  <c r="W30"/>
  <c r="AY54"/>
  <c r="AZ54"/>
  <c r="W29"/>
  <c i="2" l="1" r="J30"/>
  <c i="1" r="AG55"/>
  <c r="AN55"/>
  <c r="AV54"/>
  <c r="AK29"/>
  <c i="3" r="J30"/>
  <c i="1" r="AG56"/>
  <c r="AN56"/>
  <c i="3" l="1" r="J39"/>
  <c i="2" r="J39"/>
  <c i="1" r="AT54"/>
  <c r="AG54"/>
  <c r="AK26"/>
  <c r="AK35"/>
  <c l="1" r="AN54"/>
</calcChain>
</file>

<file path=xl/sharedStrings.xml><?xml version="1.0" encoding="utf-8"?>
<sst xmlns="http://schemas.openxmlformats.org/spreadsheetml/2006/main">
  <si>
    <t>Export Komplet</t>
  </si>
  <si>
    <t>VZ</t>
  </si>
  <si>
    <t>2.0</t>
  </si>
  <si>
    <t>ZAMOK</t>
  </si>
  <si>
    <t>False</t>
  </si>
  <si>
    <t>{be205b78-2dd7-4a28-956e-dcc424040bc9}</t>
  </si>
  <si>
    <t>0,01</t>
  </si>
  <si>
    <t>21</t>
  </si>
  <si>
    <t>15</t>
  </si>
  <si>
    <t>REKAPITULACE STAVBY</t>
  </si>
  <si>
    <t xml:space="preserve">v ---  níže se nacházejí doplnkové a pomocné údaje k sestavám  --- v</t>
  </si>
  <si>
    <t>Návod na vyplnění</t>
  </si>
  <si>
    <t>0,001</t>
  </si>
  <si>
    <t>Kód:</t>
  </si>
  <si>
    <t>17_404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</si>
  <si>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</si>
  <si>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</si>
  <si>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II/101 Dřetovice, havárie zemního tělesa - PD</t>
  </si>
  <si>
    <t>KSO:</t>
  </si>
  <si>
    <t/>
  </si>
  <si>
    <t>CC-CZ:</t>
  </si>
  <si>
    <t>Místo:</t>
  </si>
  <si>
    <t>Dřetovice</t>
  </si>
  <si>
    <t>Datum:</t>
  </si>
  <si>
    <t>21. 1. 2019</t>
  </si>
  <si>
    <t>Zadavatel:</t>
  </si>
  <si>
    <t>IČ:</t>
  </si>
  <si>
    <t>Krajská SÚS Středočeského kraje, příspěvk. org.</t>
  </si>
  <si>
    <t>DIČ:</t>
  </si>
  <si>
    <t>Uchazeč:</t>
  </si>
  <si>
    <t>Vyplň údaj</t>
  </si>
  <si>
    <t>Projektant:</t>
  </si>
  <si>
    <t>Az Consult spol. s r.o.</t>
  </si>
  <si>
    <t>True</t>
  </si>
  <si>
    <t>Zpracovatel:</t>
  </si>
  <si>
    <t>Lucie Wojčiková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</si>
  <si>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</si>
  <si>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</si>
  <si>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</si>
  <si>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</si>
  <si>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</si>
  <si>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</si>
  <si>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</si>
  <si>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</si>
  <si>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</si>
  <si>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</si>
  <si>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</si>
  <si>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</si>
  <si>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</si>
  <si>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</si>
  <si>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</si>
  <si>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</si>
  <si>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</si>
  <si>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</si>
  <si>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</si>
  <si>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</si>
  <si>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</si>
  <si>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</si>
  <si>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</si>
  <si>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</si>
  <si>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</si>
  <si>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</si>
  <si>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</si>
  <si>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</si>
  <si>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</si>
  <si>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</si>
  <si>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</si>
  <si>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</si>
  <si>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</si>
  <si>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</si>
  <si>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</si>
  <si>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</si>
  <si>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</si>
  <si>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</si>
  <si>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</si>
  <si>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</si>
  <si>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</si>
  <si>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</si>
  <si>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Opěrná zeď</t>
  </si>
  <si>
    <t>STA</t>
  </si>
  <si>
    <t>1</t>
  </si>
  <si>
    <t>{e1fc5915-fa44-4255-a8a9-c4fc56b16c43}</t>
  </si>
  <si>
    <t>2</t>
  </si>
  <si>
    <t>VON</t>
  </si>
  <si>
    <t>Vedlejší a ostatní náklady</t>
  </si>
  <si>
    <t>{62790e1c-7fda-484f-b0cc-b67339770b38}</t>
  </si>
  <si>
    <t>KRYCÍ LIST SOUPISU PRACÍ</t>
  </si>
  <si>
    <t>Objekt:</t>
  </si>
  <si>
    <t>SO 01 - Opěrná zeď</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</si>
  <si>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</si>
  <si>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</si>
  <si>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</si>
  <si>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</si>
  <si>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</si>
  <si>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</si>
  <si>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</si>
  <si>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</si>
  <si>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</si>
  <si>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</si>
  <si>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</si>
  <si>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</si>
  <si>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</si>
  <si>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</si>
  <si>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</si>
  <si>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</si>
  <si>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</si>
  <si>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</si>
  <si>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</si>
  <si>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</si>
  <si>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</si>
  <si>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</si>
  <si>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</si>
  <si>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</si>
  <si>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</si>
  <si>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</si>
  <si>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</si>
  <si>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</si>
  <si>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</si>
  <si>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</si>
  <si>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</si>
  <si>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</si>
  <si>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</si>
  <si>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</si>
  <si>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111201101</t>
  </si>
  <si>
    <t>Odstranění křovin a stromů s odstraněním kořenů průměru kmene do 100 mm do sklonu terénu 1 : 5, při celkové ploše do 1 000 m2</t>
  </si>
  <si>
    <t>m2</t>
  </si>
  <si>
    <t>CS ÚRS 2019 01</t>
  </si>
  <si>
    <t>4</t>
  </si>
  <si>
    <t>-355593148</t>
  </si>
  <si>
    <t>PSC</t>
  </si>
  <si>
    <t xml:space="preserve">Poznámka k souboru cen:_x000d_
1. Cenu -1104 lze použít jestliže se odstranění stromů a křovin neprovádí na holo._x000d_
2. Cena -1101 je určena i pro:_x000d_
a) odstraňování křovin a stromů o průměru kmene do 100 mm z ploch, jejichž celková výměra je větší než 1 000 m2 při sklonu terénu strmějším než 1 : 5;_x000d_
b) LTM při jakékoliv celkové ploše jednotlivě přes 30 m2._x000d_
3. V ceně jsou započteny i náklady na případné nutné odklizení křovin a stromů na hromady na vzdálenost do 50 m nebo naložení na dopravní prostředek._x000d_
4. Průměr kmenů stromů (křovin) se měří 0,15 m nad přilehlým terénem._x000d_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</si>
  <si>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VV</t>
  </si>
  <si>
    <t>24,4+104,0</t>
  </si>
  <si>
    <t>111251111</t>
  </si>
  <si>
    <t>Drcení ořezaných větví strojně - (štěpkování) o průměru větví do 100 mm</t>
  </si>
  <si>
    <t>m3</t>
  </si>
  <si>
    <t>150630585</t>
  </si>
  <si>
    <t xml:space="preserve">Poznámka k souboru cen:_x000d_
1. V cenách jsou započteny i náklady na naložení na dopravní prostředek, odvoz dřevní drtě do 20 km a se složením._x000d_
2. V cenách nejsou započteny náklady na uložení drti na skládku._x000d_
3. Měří se objem nadrcené hmoty._x000d_
</t>
  </si>
  <si>
    <t>"metoda JENA</t>
  </si>
  <si>
    <t>128,4/100 "keře</t>
  </si>
  <si>
    <t>2,0*2,0*30/100 "stromy do 200mm</t>
  </si>
  <si>
    <t>Součet</t>
  </si>
  <si>
    <t>3</t>
  </si>
  <si>
    <t>112151111</t>
  </si>
  <si>
    <t>Pokácení stromu směrové v celku s odřezáním kmene a s odvětvením průměru kmene přes 100 do 200 mm</t>
  </si>
  <si>
    <t>kus</t>
  </si>
  <si>
    <t>559801454</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</si>
  <si>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terénu._x000d_
5. Stromy o průměru kmene na řezné ploše větší než 1500 mm se oceňují individuálně._x000d_
</t>
  </si>
  <si>
    <t>112151112</t>
  </si>
  <si>
    <t>Pokácení stromu směrové v celku s odřezáním kmene a s odvětvením průměru kmene přes 200 do 300 mm</t>
  </si>
  <si>
    <t>1759920406</t>
  </si>
  <si>
    <t>5</t>
  </si>
  <si>
    <t>112151113</t>
  </si>
  <si>
    <t>Pokácení stromu směrové v celku s odřezáním kmene a s odvětvením průměru kmene přes 300 do 400 mm</t>
  </si>
  <si>
    <t>1714022468</t>
  </si>
  <si>
    <t>6</t>
  </si>
  <si>
    <t>112151114</t>
  </si>
  <si>
    <t>Pokácení stromu směrové v celku s odřezáním kmene a s odvětvením průměru kmene přes 400 do 500 mm</t>
  </si>
  <si>
    <t>-182784430</t>
  </si>
  <si>
    <t>7</t>
  </si>
  <si>
    <t>112151116</t>
  </si>
  <si>
    <t>Pokácení stromu směrové v celku s odřezáním kmene a s odvětvením průměru kmene přes 600 do 700 mm</t>
  </si>
  <si>
    <t>-1085045383</t>
  </si>
  <si>
    <t>8</t>
  </si>
  <si>
    <t>112151117</t>
  </si>
  <si>
    <t>Pokácení stromu směrové v celku s odřezáním kmene a s odvětvením průměru kmene přes 700 do 800 mm</t>
  </si>
  <si>
    <t>1446392292</t>
  </si>
  <si>
    <t>9</t>
  </si>
  <si>
    <t>112201101</t>
  </si>
  <si>
    <t>Odstranění pařezů s jejich vykopáním, vytrháním nebo odstřelením, s přesekáním kořenů průměru přes 100 do 300 mm</t>
  </si>
  <si>
    <t>-458921307</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</si>
  <si>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1._x000d_
4. Zásyp jam po pařezech se oceňuje cenami souboru cen 174 20-12 této části katalogu._x000d_
5. Průměr pařezu se měří v místě řezu kmene na základě dvojího na sebe kolmého měření a následného zprůměrování naměřených hodnot._x000d_
</t>
  </si>
  <si>
    <t>10</t>
  </si>
  <si>
    <t>112201102</t>
  </si>
  <si>
    <t>Odstranění pařezů s jejich vykopáním, vytrháním nebo odstřelením, s přesekáním kořenů průměru přes 300 do 500 mm</t>
  </si>
  <si>
    <t>1821783379</t>
  </si>
  <si>
    <t>11</t>
  </si>
  <si>
    <t>112201103</t>
  </si>
  <si>
    <t>Odstranění pařezů s jejich vykopáním, vytrháním nebo odstřelením, s přesekáním kořenů průměru přes 500 do 700 mm</t>
  </si>
  <si>
    <t>-1966649723</t>
  </si>
  <si>
    <t>12</t>
  </si>
  <si>
    <t>112201104</t>
  </si>
  <si>
    <t>Odstranění pařezů s jejich vykopáním, vytrháním nebo odstřelením, s přesekáním kořenů průměru přes 700 do 900 mm</t>
  </si>
  <si>
    <t>1980375149</t>
  </si>
  <si>
    <t>13</t>
  </si>
  <si>
    <t>112201105</t>
  </si>
  <si>
    <t>Odstranění pařezů s jejich vykopáním, vytrháním nebo odstřelením, s přesekáním kořenů průměru přes 900 mm</t>
  </si>
  <si>
    <t>1614498514</t>
  </si>
  <si>
    <t>1 "pařez</t>
  </si>
  <si>
    <t>14</t>
  </si>
  <si>
    <t>113107222</t>
  </si>
  <si>
    <t>Odstranění podkladů nebo krytů strojně plochy jednotlivě přes 200 m2 s přemístěním hmot na skládku na vzdálenost do 20 m nebo s naložením na dopravní prostředek z kameniva hrubého drceného, o tl. vrstvy přes 100 do 200 mm</t>
  </si>
  <si>
    <t>643745541</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</si>
  <si>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</si>
  <si>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304,0 "silniční kryt v místě výkopu tl. 200mm</t>
  </si>
  <si>
    <t>113107242</t>
  </si>
  <si>
    <t>Odstranění podkladů nebo krytů strojně plochy jednotlivě přes 200 m2 s přemístěním hmot na skládku na vzdálenost do 20 m nebo s naložením na dopravní prostředek živičných, o tl. vrstvy přes 50 do 100 mm</t>
  </si>
  <si>
    <t>-1931506224</t>
  </si>
  <si>
    <t>304,0 "silniční kryt v místě výkopu tl. 60mm</t>
  </si>
  <si>
    <t>16</t>
  </si>
  <si>
    <t>113154122</t>
  </si>
  <si>
    <t>Frézování živičného podkladu nebo krytu s naložením na dopravní prostředek plochy do 500 m2 bez překážek v trase pruhu šířky přes 0,5 m do 1 m, tloušťky vrstvy 40 mm</t>
  </si>
  <si>
    <t>-51678608</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</si>
  <si>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</si>
  <si>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304,0 "silniční kryt v místě výkopu</t>
  </si>
  <si>
    <t>190,0 "silniční kryt v místě provizorní komunikace</t>
  </si>
  <si>
    <t>17</t>
  </si>
  <si>
    <t>115001106R</t>
  </si>
  <si>
    <t>Převedení vody potrubím průměru PP DN 1000</t>
  </si>
  <si>
    <t>m</t>
  </si>
  <si>
    <t>-900957768</t>
  </si>
  <si>
    <t>80,0 "převedení vody po dobu stavby</t>
  </si>
  <si>
    <t>18</t>
  </si>
  <si>
    <t>115101201</t>
  </si>
  <si>
    <t>Čerpání vody na dopravní výšku do 10 m s uvažovaným průměrným přítokem do 500 l/min</t>
  </si>
  <si>
    <t>hod</t>
  </si>
  <si>
    <t>-1845478</t>
  </si>
  <si>
    <t xml:space="preserve">Poznámka k souboru cen:_x000d_
1. Ceny jsou určeny pro čerpání ve dne, v noci, v pracovní dny i ve dnech pracovního klidu._x000d_
2.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 pod odpadní potrubí. Pro převedení vody na vzdálenost větší než 20 m se použijí položky souboru cen 115 00-11 Převedení vody potrubím tohoto katalogu._x000d_
4. V cenách nejsou započteny náklady na zřízení čerpacích jímek nebo projektovaných studní:_x000d_
a) kopaných; tyto se oceňují příslušnými cenami části A02 Zemní práce pro objekty oborů 821 až 828,_x000d_
b) vrtaných; tyto se oceňují příslušnými cenami katalogu 800-2 Zvláštní zakládání objektů._x000d_
5. Doba, po kterou nejsou čerpadla v činnosti, se neoceňuje. Výjimkou je přerušení čerpání vody na dobu do 15 minut jednotlivě; toto přerušení se od doby čerpání neodečítá._x000d_
6. Dopravní výškou vody se rozumí svislá vzdálenost mezi hladinou vody v jímce sníženou čerpáním a vodorovnou rovinou proloženou osou nejvyššího bodu výtlačného potrubí._x000d_
7. Množství jednotek se určuje v hodinách doby, po kterou je jednotlivé čerpadlo, popř. celý soubor čerpadel v činnosti._x000d_
8. Počet měrných jednotek se určí samostatně za každé čerpací místo (jámu, studnu, šachtu)_x000d_
</t>
  </si>
  <si>
    <t>90*8 'Přepočtené koeficientem množství</t>
  </si>
  <si>
    <t>19</t>
  </si>
  <si>
    <t>115101301</t>
  </si>
  <si>
    <t>Pohotovost záložní čerpací soupravy pro dopravní výšku do 10 m s uvažovaným průměrným přítokem do 500 l/min</t>
  </si>
  <si>
    <t>den</t>
  </si>
  <si>
    <t>1748516991</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</si>
  <si>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</si>
  <si>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20</t>
  </si>
  <si>
    <t>129303101</t>
  </si>
  <si>
    <t>Čištění otevřených koryt vodotečí s přehozením rozpojeného nánosu do 3 m nebo s naložením na dopravní prostředek při šířce původního dna do 5 m a hloubce koryta do 2,5 m v hornině tř. 4</t>
  </si>
  <si>
    <t>-2118289047</t>
  </si>
  <si>
    <t xml:space="preserve">Poznámka k souboru cen:_x000d_
1. Ceny jsou určeny pro čištění vodních koryt upravených i neupravených na suchu nebo při hloubce vody do 300 mm nad původním dnem._x000d_
2. V cenách jsou započteny i náklady na svislé přehození výkopku._x000d_
3. V cenách nejsou započteny náklady pro vodorovné přemístění nánosu na vzdálenost přes 3 m ; toto přemístění se oceňuje cenami souborů cen 162 . 0-1 . Vodorovné přemístění výkopku části A 01 katalogu 800-1 Zemní práce._x000d_
4. Ceny nelze použít pro:_x000d_
a) čištění vodních koryt, které nejsou omezeny po obou stranách zdmi při průměrné tloušťce nánosu přes 500 mm; tyto práce se oceňují podle své povahy cenami souborů cen 124 . 0-31 Vykopávky pro koryta vodotečí nebo 127 . 0-32 Vykopávky pod vodou zářezů pro shybky a jiná podzemní vedení katalogu 800-1 Zemní práce, části A 01,_x000d_
b) čištění vodních koryt při hloubce vody přes 300 mm; tyto práce se oceňují cenami souboru cen 127 . 0-32 Vykopávky pod vodou zářezů pro shybky a jiná podzemní vedení katalogu 800-1 Zemní práce, části A 01,_x000d_
c) čištění uzavřených koryt vodotečí; tyto zemní práce se oceňují individuálně;_x000d_
d) shrabání organických naplavenin na břehových plochách po velké vodě; tyto práce se oceňují cenami souboru cen 185 80-31 Shrabání pokoseného porostu a organických naplavenin._x000d_
5. Čištění otevřených koryt vodotečí při šířce dna do 5 m a hloubce koryta přes 2,5 m a při šířce dna přes 5 m a hloubce koryta přes 5 m se oceňuje tak, že k cenám tohoto souboru cen se vždy připočítává za každých dalších i započatých 1,5 m hloubky jedno přehození výkopku příslušnou cenou souboru cen 166 10-11 Přehození neulehlého výkopku katalogu 800-1 Zemní práce, části A 01._x000d_
6. Množství jednotek se určuje v m3 nánosu z anorganických nebo organických hmot._x000d_
</t>
  </si>
  <si>
    <t>7,58 "odřez náplavu</t>
  </si>
  <si>
    <t>131201203</t>
  </si>
  <si>
    <t>Hloubení zapažených jam a zářezů s urovnáním dna do předepsaného profilu a spádu v hornině tř. 3 přes 1 000 do 5 000 m3</t>
  </si>
  <si>
    <t>-249273505</t>
  </si>
  <si>
    <t>8,77 "v místě odvodnění provizorní komunikace</t>
  </si>
  <si>
    <t>1137,38 "v místě budoucí opěrné zdi - 50% zpětné použití do zásypu</t>
  </si>
  <si>
    <t>22</t>
  </si>
  <si>
    <t>2018018005</t>
  </si>
  <si>
    <t>1146,15*0,2 'Přepočtené koeficientem množství</t>
  </si>
  <si>
    <t>23</t>
  </si>
  <si>
    <t>153812132</t>
  </si>
  <si>
    <t>Trn z betonářské oceli včetně zainjektování při průměru oceli od 26 do 32 mm, délky přes 3,0 do 5,0 m</t>
  </si>
  <si>
    <t>901156538</t>
  </si>
  <si>
    <t xml:space="preserve">Poznámka k souboru cen:_x000d_
1. V cenách nejsou započteny náklady na:_x000d_
a) vrty pro trny; tyto vrty se oceňují cenami souboru cen 22 Vrty,_x000d_
b) napnutí trnů a opěrné desky; tyto stavební práce se oceňují cenami, 153 81-22 Napnutí trnů z betonářské oceli a 153 89-13 Opěrné desky z oceli._x000d_
</t>
  </si>
  <si>
    <t>24</t>
  </si>
  <si>
    <t>161101102</t>
  </si>
  <si>
    <t>Svislé přemístění výkopku bez naložení do dopravní nádoby avšak s vyprázdněním dopravní nádoby na hromadu nebo do dopravního prostředku z horniny tř. 1 až 4, při hloubce výkopu přes 2,5 do 4 m</t>
  </si>
  <si>
    <t>415347478</t>
  </si>
  <si>
    <t>25</t>
  </si>
  <si>
    <t>162301401</t>
  </si>
  <si>
    <t>Vodorovné přemístění větví, kmenů nebo pařezů s naložením, složením a dopravou do 5000 m větví stromů listnatých, průměru kmene přes 100 do 300 mm</t>
  </si>
  <si>
    <t>1529613280</t>
  </si>
  <si>
    <t xml:space="preserve">Poznámka k souboru cen:_x000d_
1. Průměr kmene i pařezu se měří v místě řezu._x000d_
2. Měrná jednotka je 1 strom._x000d_
</t>
  </si>
  <si>
    <t>26</t>
  </si>
  <si>
    <t>162301402</t>
  </si>
  <si>
    <t>Vodorovné přemístění větví, kmenů nebo pařezů s naložením, složením a dopravou do 5000 m větví stromů listnatých, průměru kmene přes 300 do 500 mm</t>
  </si>
  <si>
    <t>-2133117054</t>
  </si>
  <si>
    <t>27</t>
  </si>
  <si>
    <t>162301403</t>
  </si>
  <si>
    <t>Vodorovné přemístění větví, kmenů nebo pařezů s naložením, složením a dopravou do 5000 m větví stromů listnatých, průměru kmene přes 500 do 700 mm</t>
  </si>
  <si>
    <t>-1903013742</t>
  </si>
  <si>
    <t>28</t>
  </si>
  <si>
    <t>162301404</t>
  </si>
  <si>
    <t>Vodorovné přemístění větví, kmenů nebo pařezů s naložením, složením a dopravou do 5000 m větví stromů listnatých, průměru kmene přes 700 do 900 mm</t>
  </si>
  <si>
    <t>877416293</t>
  </si>
  <si>
    <t>29</t>
  </si>
  <si>
    <t>162301411</t>
  </si>
  <si>
    <t>Vodorovné přemístění větví, kmenů nebo pařezů s naložením, složením a dopravou do 5000 m kmenů stromů listnatých, průměru přes 100 do 300 mm</t>
  </si>
  <si>
    <t>-1001873809</t>
  </si>
  <si>
    <t>30</t>
  </si>
  <si>
    <t>162301412</t>
  </si>
  <si>
    <t>Vodorovné přemístění větví, kmenů nebo pařezů s naložením, složením a dopravou do 5000 m kmenů stromů listnatých, průměru přes 300 do 500 mm</t>
  </si>
  <si>
    <t>2046652564</t>
  </si>
  <si>
    <t>31</t>
  </si>
  <si>
    <t>162301413</t>
  </si>
  <si>
    <t>Vodorovné přemístění větví, kmenů nebo pařezů s naložením, složením a dopravou do 5000 m kmenů stromů listnatých, průměru přes 500 do 700 mm</t>
  </si>
  <si>
    <t>590824089</t>
  </si>
  <si>
    <t>32</t>
  </si>
  <si>
    <t>162301414</t>
  </si>
  <si>
    <t>Vodorovné přemístění větví, kmenů nebo pařezů s naložením, složením a dopravou do 5000 m kmenů stromů listnatých, průměru přes 700 do 900 mm</t>
  </si>
  <si>
    <t>-2007457124</t>
  </si>
  <si>
    <t>33</t>
  </si>
  <si>
    <t>162301421</t>
  </si>
  <si>
    <t>Vodorovné přemístění větví, kmenů nebo pařezů s naložením, složením a dopravou do 5000 m pařezů kmenů, průměru přes 100 do 300 mm</t>
  </si>
  <si>
    <t>1342919296</t>
  </si>
  <si>
    <t>34</t>
  </si>
  <si>
    <t>162301422</t>
  </si>
  <si>
    <t>Vodorovné přemístění větví, kmenů nebo pařezů s naložením, složením a dopravou do 5000 m pařezů kmenů, průměru přes 300 do 500 mm</t>
  </si>
  <si>
    <t>1463219449</t>
  </si>
  <si>
    <t>35</t>
  </si>
  <si>
    <t>162301423</t>
  </si>
  <si>
    <t>Vodorovné přemístění větví, kmenů nebo pařezů s naložením, složením a dopravou do 5000 m pařezů kmenů, průměru přes 500 do 700 mm</t>
  </si>
  <si>
    <t>502917655</t>
  </si>
  <si>
    <t>36</t>
  </si>
  <si>
    <t>162301424</t>
  </si>
  <si>
    <t>Vodorovné přemístění větví, kmenů nebo pařezů s naložením, složením a dopravou do 5000 m pařezů kmenů, průměru přes 700 do 900 mm</t>
  </si>
  <si>
    <t>1418412682</t>
  </si>
  <si>
    <t>37</t>
  </si>
  <si>
    <t>162301424R</t>
  </si>
  <si>
    <t>Vodorovné přemístění větví, kmenů nebo pařezů s naložením, složením a dopravou do 5000 m pařezů kmenů, průměru přes 900 mm</t>
  </si>
  <si>
    <t>1886467452</t>
  </si>
  <si>
    <t>38</t>
  </si>
  <si>
    <t>162301901</t>
  </si>
  <si>
    <t>Vodorovné přemístění větví, kmenů nebo pařezů s naložením, složením a dopravou Příplatek k cenám za každých dalších i započatých 5000 m přes 5000 m větví stromů listnatých, průměru kmene přes 100 do 300 mm</t>
  </si>
  <si>
    <t>478624601</t>
  </si>
  <si>
    <t>3*2 'Přepočtené koeficientem množství</t>
  </si>
  <si>
    <t>39</t>
  </si>
  <si>
    <t>162301902</t>
  </si>
  <si>
    <t>Vodorovné přemístění větví, kmenů nebo pařezů s naložením, složením a dopravou Příplatek k cenám za každých dalších i započatých 5000 m přes 5000 m větví stromů listnatých, průměru kmene přes 300 do 500 mm</t>
  </si>
  <si>
    <t>-513789893</t>
  </si>
  <si>
    <t>2*2 'Přepočtené koeficientem množství</t>
  </si>
  <si>
    <t>40</t>
  </si>
  <si>
    <t>162301903</t>
  </si>
  <si>
    <t>Vodorovné přemístění větví, kmenů nebo pařezů s naložením, složením a dopravou Příplatek k cenám za každých dalších i započatých 5000 m přes 5000 m větví stromů listnatých, průměru kmene přes 500 do 700 mm</t>
  </si>
  <si>
    <t>313971761</t>
  </si>
  <si>
    <t>1*2 'Přepočtené koeficientem množství</t>
  </si>
  <si>
    <t>41</t>
  </si>
  <si>
    <t>162301904</t>
  </si>
  <si>
    <t>Vodorovné přemístění větví, kmenů nebo pařezů s naložením, složením a dopravou Příplatek k cenám za každých dalších i započatých 5000 m přes 5000 m větví stromů listnatých, průměru kmene přes 700 do 900 mm</t>
  </si>
  <si>
    <t>-102724505</t>
  </si>
  <si>
    <t>42</t>
  </si>
  <si>
    <t>162301911</t>
  </si>
  <si>
    <t>Vodorovné přemístění větví, kmenů nebo pařezů s naložením, složením a dopravou Příplatek k cenám za každých dalších i započatých 5000 m přes 5000 m kmenů stromů listnatých, o průměru přes 100 do 300 mm</t>
  </si>
  <si>
    <t>-1960861473</t>
  </si>
  <si>
    <t>43</t>
  </si>
  <si>
    <t>162301912</t>
  </si>
  <si>
    <t>Vodorovné přemístění větví, kmenů nebo pařezů s naložením, složením a dopravou Příplatek k cenám za každých dalších i započatých 5000 m přes 5000 m kmenů stromů listnatých, o průměru přes 300 do 500 mm</t>
  </si>
  <si>
    <t>1880741381</t>
  </si>
  <si>
    <t>44</t>
  </si>
  <si>
    <t>162301913</t>
  </si>
  <si>
    <t>Vodorovné přemístění větví, kmenů nebo pařezů s naložením, složením a dopravou Příplatek k cenám za každých dalších i započatých 5000 m přes 5000 m kmenů stromů listnatých, o průměru přes 500 do 700 mm</t>
  </si>
  <si>
    <t>-2069224780</t>
  </si>
  <si>
    <t>45</t>
  </si>
  <si>
    <t>162301914</t>
  </si>
  <si>
    <t>Vodorovné přemístění větví, kmenů nebo pařezů s naložením, složením a dopravou Příplatek k cenám za každých dalších i započatých 5000 m přes 5000 m kmenů stromů listnatých, o průměru přes 700 do 900 mm</t>
  </si>
  <si>
    <t>-1556384514</t>
  </si>
  <si>
    <t>46</t>
  </si>
  <si>
    <t>162301921</t>
  </si>
  <si>
    <t>Vodorovné přemístění větví, kmenů nebo pařezů s naložením, složením a dopravou Příplatek k cenám za každých dalších i započatých 5000 m přes 5000 m pařezů kmenů, průměru přes 100 do 300 mm</t>
  </si>
  <si>
    <t>-1999249147</t>
  </si>
  <si>
    <t>47</t>
  </si>
  <si>
    <t>162301922</t>
  </si>
  <si>
    <t>Vodorovné přemístění větví, kmenů nebo pařezů s naložením, složením a dopravou Příplatek k cenám za každých dalších i započatých 5000 m přes 5000 m pařezů kmenů, průměru přes 300 do 500 mm</t>
  </si>
  <si>
    <t>-1182365309</t>
  </si>
  <si>
    <t>48</t>
  </si>
  <si>
    <t>162301923</t>
  </si>
  <si>
    <t>Vodorovné přemístění větví, kmenů nebo pařezů s naložením, složením a dopravou Příplatek k cenám za každých dalších i započatých 5000 m přes 5000 m pařezů kmenů, průměru přes 500 do 700 mm</t>
  </si>
  <si>
    <t>-548475855</t>
  </si>
  <si>
    <t>49</t>
  </si>
  <si>
    <t>162301924</t>
  </si>
  <si>
    <t>Vodorovné přemístění větví, kmenů nebo pařezů s naložením, složením a dopravou Příplatek k cenám za každých dalších i započatých 5000 m přes 5000 m pařezů kmenů, průměru přes 700 do 900 mm</t>
  </si>
  <si>
    <t>-801305203</t>
  </si>
  <si>
    <t>50</t>
  </si>
  <si>
    <t>162301924R</t>
  </si>
  <si>
    <t>Vodorovné přemístění větví, kmenů nebo pařezů s naložením, složením a dopravou Příplatek k cenám za každých dalších i započatých 5000 m přes 5000 m pařezů kmenů, průměru přes 900 mm</t>
  </si>
  <si>
    <t>-1038065392</t>
  </si>
  <si>
    <t>51</t>
  </si>
  <si>
    <t>997013811R</t>
  </si>
  <si>
    <t>Poplatek za uložení dřevěného odpadu na skládce (skládkovné) zatříděného do Katalogu odpadů pod kódem 170 201</t>
  </si>
  <si>
    <t>t</t>
  </si>
  <si>
    <t>409560802</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</si>
  <si>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</si>
  <si>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12,45+2+15+3,75</t>
  </si>
  <si>
    <t>52</t>
  </si>
  <si>
    <t>162301102</t>
  </si>
  <si>
    <t>Vodorovné přemístění výkopku nebo sypaniny po suchu na obvyklém dopravním prostředku, bez naložení výkopku, avšak se složením bez rozhrnutí z horniny tř. 1 až 4 na vzdálenost přes 500 do 1 000 m</t>
  </si>
  <si>
    <t>-984918268</t>
  </si>
  <si>
    <t>"na meziskládku a zpět</t>
  </si>
  <si>
    <t>(247,2*0,5)*2 "50% zpětné použití materiálu do zásypu</t>
  </si>
  <si>
    <t>53</t>
  </si>
  <si>
    <t>162701105</t>
  </si>
  <si>
    <t>Vodorovné přemístění výkopku nebo sypaniny po suchu na obvyklém dopravním prostředku, bez naložení výkopku, avšak se složením bez rozhrnutí z horniny tř. 1 až 4 na vzdálenost přes 9 000 do 10 000 m</t>
  </si>
  <si>
    <t>-1697049987</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</si>
  <si>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</si>
  <si>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 xml:space="preserve">1137,38-(247,2*0,5)  "v místě budoucí opěrné zdi - 50% zpětné použití do zásypu</t>
  </si>
  <si>
    <t>54</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</si>
  <si>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</si>
  <si>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</si>
  <si>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544274866</t>
  </si>
  <si>
    <t>1022,55*2 'Přepočtené koeficientem množství</t>
  </si>
  <si>
    <t>55</t>
  </si>
  <si>
    <t>167101102</t>
  </si>
  <si>
    <t>Nakládání, skládání a překládání neulehlého výkopku nebo sypaniny nakládání, množství přes 100 m3, z hornin tř. 1 až 4</t>
  </si>
  <si>
    <t>1491338455</t>
  </si>
  <si>
    <t>247,2*0,5 "zpětné použití materiálu</t>
  </si>
  <si>
    <t>56</t>
  </si>
  <si>
    <t>171201201</t>
  </si>
  <si>
    <t>Uložení sypaniny na skládky</t>
  </si>
  <si>
    <t>1143146766</t>
  </si>
  <si>
    <t>247,2*0,5 "meziskládka</t>
  </si>
  <si>
    <t>57</t>
  </si>
  <si>
    <t>997223855R</t>
  </si>
  <si>
    <t>Poplatek za uložení stavebního odpadu na skládce (skládkovné) zeminy a kameniva zatříděného do Katalogu odpadů pod kódem 170 504</t>
  </si>
  <si>
    <t>-97680029</t>
  </si>
  <si>
    <t xml:space="preserve">1137,38-(247,2*0,5)  "v místě budoucí opěrné zdi</t>
  </si>
  <si>
    <t>1022,55*1,8 'Přepočtené koeficientem množství</t>
  </si>
  <si>
    <t>58</t>
  </si>
  <si>
    <t>171101111</t>
  </si>
  <si>
    <t>Uložení sypaniny do násypů s rozprostřením sypaniny ve vrstvách a s hrubým urovnáním zhutněných s uzavřením povrchu násypu z hornin nesoudržných sypkých s relativní ulehlostí I(d) 0,9 nebo v aktivní zóně</t>
  </si>
  <si>
    <t>51213014</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</si>
  <si>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</si>
  <si>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59</t>
  </si>
  <si>
    <t>M</t>
  </si>
  <si>
    <t>583312021</t>
  </si>
  <si>
    <t>materiál vhodný do aktivní zóny nenamrzavý dle TP 146 a ČSN 73 6133</t>
  </si>
  <si>
    <t>686854767</t>
  </si>
  <si>
    <t>79,9*1,8 'Přepočtené koeficientem množství</t>
  </si>
  <si>
    <t>60</t>
  </si>
  <si>
    <t>171101112</t>
  </si>
  <si>
    <t>Uložení sypaniny do násypů s rozprostřením sypaniny ve vrstvách a s hrubým urovnáním zhutněných s uzavřením povrchu násypu z hornin nesoudržných sypkých s relativní ulehlostí I(d) pod 0,9 nebo mimo aktivní zónu</t>
  </si>
  <si>
    <t>1039410185</t>
  </si>
  <si>
    <t>40,0 " podsyp ŠD provizorní komunikace panely</t>
  </si>
  <si>
    <t>4*12*0,1 "podsyp ŠD pod dočasný sjezd</t>
  </si>
  <si>
    <t>61</t>
  </si>
  <si>
    <t>58344155R</t>
  </si>
  <si>
    <t>štěrkodrť frakce 4-16mm</t>
  </si>
  <si>
    <t>-600670437</t>
  </si>
  <si>
    <t>44,8*1,8 'Přepočtené koeficientem množství</t>
  </si>
  <si>
    <t>62</t>
  </si>
  <si>
    <t>171103101</t>
  </si>
  <si>
    <t>Zemní hrázky přívodních a odpadních melioračních kanálů zhutňované po vrstvách tloušťky 200 mm, s přemístěním sypaniny do 20 m nebo s jejím přehozením do 3 m z hornin tř. 1 až 4</t>
  </si>
  <si>
    <t>1102770606</t>
  </si>
  <si>
    <t xml:space="preserve">Poznámka k souboru cen:_x000d_
1. V ceně nejsou započteny náklady na úpravy pláně na koruně hrázek a na svahování na bocích hrázek; tyto zemní práce se oceňují cenami souborů cen 181 *0-11 Úprava pláně vyrovnáním výškových rozdílů a 182 . 0-11 Svahování trvalých svahů do projektovaných profilů, části A 01 tohoto katalogu._x000d_
2. Přemístění sypaniny na vzdálenost přes 20 m se oceňuje cenami souboru cen 162 . 0-1 . Vodorovné přemístění výkopku části A01 tohoto katalogu, přičemž vzdálenost 20 m uvedená v popisu souboru cen se neodečítá._x000d_
</t>
  </si>
  <si>
    <t>2*6*8 "jílovitá zeminy</t>
  </si>
  <si>
    <t>63</t>
  </si>
  <si>
    <t>174101101</t>
  </si>
  <si>
    <t>Zásyp sypaninou z jakékoliv horniny s uložením výkopku ve vrstvách se zhutněním jam, šachet, rýh nebo kolem objektů v těchto vykopávkách</t>
  </si>
  <si>
    <t>1159547261</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</si>
  <si>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</si>
  <si>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247,20 "zásyp za rub zdi a drenáž</t>
  </si>
  <si>
    <t>64</t>
  </si>
  <si>
    <t>583312023</t>
  </si>
  <si>
    <t>zemina nesedavá nenamrzavá vhodná do zásypu dle ČSN 73 6133</t>
  </si>
  <si>
    <t>-1233836575</t>
  </si>
  <si>
    <t>247,2*0,5 "50% zpětné použití materiálu</t>
  </si>
  <si>
    <t>123,6*1,8 'Přepočtené koeficientem množství</t>
  </si>
  <si>
    <t>65</t>
  </si>
  <si>
    <t>181411123</t>
  </si>
  <si>
    <t>Založení trávníku na půdě předem připravené plochy do 1000 m2 výsevem včetně utažení lučního na svahu přes 1:2 do 1:1</t>
  </si>
  <si>
    <t>35092257</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</si>
  <si>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</si>
  <si>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63,71 "ohumusování v tl. 150mm</t>
  </si>
  <si>
    <t>66</t>
  </si>
  <si>
    <t>00572474</t>
  </si>
  <si>
    <t>osivo směs travní krajinná-svahová</t>
  </si>
  <si>
    <t>kg</t>
  </si>
  <si>
    <t>-1723259357</t>
  </si>
  <si>
    <t>63,71*0,015 'Přepočtené koeficientem množství</t>
  </si>
  <si>
    <t>67</t>
  </si>
  <si>
    <t>182201101</t>
  </si>
  <si>
    <t>Svahování trvalých svahů do projektovaných profilů s potřebným přemístěním výkopku při svahování násypů v jakékoliv hornině</t>
  </si>
  <si>
    <t>439024251</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</si>
  <si>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</si>
  <si>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68</t>
  </si>
  <si>
    <t>182301122</t>
  </si>
  <si>
    <t>Rozprostření a urovnání ornice ve svahu sklonu přes 1:5 při souvislé ploše do 500 m2, tl. vrstvy přes 100 do 150 mm</t>
  </si>
  <si>
    <t>1295569394</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</si>
  <si>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3,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</si>
  <si>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69</t>
  </si>
  <si>
    <t>10364101</t>
  </si>
  <si>
    <t xml:space="preserve">zemina pro terénní úpravy -  ornice</t>
  </si>
  <si>
    <t>-2123819099</t>
  </si>
  <si>
    <t>63,71*1,8 'Přepočtené koeficientem množství</t>
  </si>
  <si>
    <t>Zakládání</t>
  </si>
  <si>
    <t>70</t>
  </si>
  <si>
    <t>153211002</t>
  </si>
  <si>
    <t>Zřízení stříkaného betonu skalních a poloskalních ploch průměrné tloušťky přes 50 do 100 mm</t>
  </si>
  <si>
    <t>-934013768</t>
  </si>
  <si>
    <t xml:space="preserve">Poznámka k souboru cen:_x000d_
1. V cenách jsou započteny ï náklady na použití stroje určeného ke strojnímu omítání._x000d_
2. V cenách nejsou započteny náklady na:_x000d_
a) betonovou směs; tyto náklady se oceňují ve specifikaci,_x000d_
b) popř. nutnou úpravu plochy před zhotovením nástřiku z betonu,_x000d_
c) ocelovou výztuž; tyto náklady se oceňují cenami souborů cen:_x000d_
- 153 27-11. Kotvičky pro výztuž stříkaného betonu._x000d_
- 153 27-2 . Výztuž stříkaného betonu příčná a podélná,_x000d_
- 153 27-31. Výztuž stříkaného betonu ze svařovaných sítí,_x000d_
d) odklizení odpadu ze stříkaného betonu; tyto náklady se oceňují cenami pro odvoz zeminy._x000d_
3. Množství měrných jednotek se určuje v m2 rozvinuté lícní plochy stříkaného betonu._x000d_
</t>
  </si>
  <si>
    <t>382,80 "tl. 100mm</t>
  </si>
  <si>
    <t>71</t>
  </si>
  <si>
    <t>58560190</t>
  </si>
  <si>
    <t>směs tokretovací betonová pro suché stříkání pevnost do 25MPa</t>
  </si>
  <si>
    <t>1257137882</t>
  </si>
  <si>
    <t xml:space="preserve">382,80*0,252 </t>
  </si>
  <si>
    <t>72</t>
  </si>
  <si>
    <t>153273123</t>
  </si>
  <si>
    <t>Výztuž stříkaného betonu ze svařovaných sítí skalních a poloskalních ploch dvouvrstvých, průměru drátu přes 6 do 8 mm</t>
  </si>
  <si>
    <t>1258272982</t>
  </si>
  <si>
    <t xml:space="preserve">Poznámka k souboru cen:_x000d_
1. V cenách jsou započteny i náklady na výztuž a její provázání._x000d_
2. V cenách nejsou započteny náklady na:_x000d_
a) kotvičky; tyto náklady se oceňují cenami souboru cen 153 27-11 . Kotvičky pro výztuž stříkaného betonu,_x000d_
b) příčnou a podélnou výztuž, tyto náklady se oceňují cenami souboru cen 153 27-2 Výztuž stříkaného betonu příčná a podélná._x000d_
</t>
  </si>
  <si>
    <t>73</t>
  </si>
  <si>
    <t>211561111R</t>
  </si>
  <si>
    <t>Výplň kamenivem do rýh odvodňovacích žeber nebo trativodů bez zhutnění, s úpravou povrchu výplně kamenivem hrubým drceným frakce 4 až 8 mm</t>
  </si>
  <si>
    <t>712182848</t>
  </si>
  <si>
    <t xml:space="preserve">19,80 "obsyp drenáže </t>
  </si>
  <si>
    <t>74</t>
  </si>
  <si>
    <t>211971122</t>
  </si>
  <si>
    <t>Zřízení opláštění výplně z geotextilie odvodňovacích žeber nebo trativodů v rýze nebo zářezu se stěnami svislými nebo šikmými o sklonu přes 1:2 při rozvinuté šířce opláštění přes 2,5 m</t>
  </si>
  <si>
    <t>-240048148</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</si>
  <si>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</si>
  <si>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91,80</t>
  </si>
  <si>
    <t>75</t>
  </si>
  <si>
    <t>69311060</t>
  </si>
  <si>
    <t>geotextilie netkaná separační, ochranná, filtrační, drenážní PP 200g/m2</t>
  </si>
  <si>
    <t>-1180011452</t>
  </si>
  <si>
    <t>separační geotextilie</t>
  </si>
  <si>
    <t>4*3,0</t>
  </si>
  <si>
    <t>19,6*3,0</t>
  </si>
  <si>
    <t>19,0*4,9</t>
  </si>
  <si>
    <t>14,0*5,3</t>
  </si>
  <si>
    <t>15,0*4,45</t>
  </si>
  <si>
    <t>76</t>
  </si>
  <si>
    <t>212312111R</t>
  </si>
  <si>
    <t>Lože pro trativody z betonu prostého C 12/15</t>
  </si>
  <si>
    <t>-313533217</t>
  </si>
  <si>
    <t xml:space="preserve">Poznámka k souboru cen:_x000d_
1. V cenách jsou započteny i náklady na vyčištění dna rýh a na urovnání povrchu lože._x000d_
2. V ceně materiálu jsou započteny i náklady na prohození výkopku._x000d_
</t>
  </si>
  <si>
    <t>8,82 "u rubu zdi a drenáže v tl. 150mm</t>
  </si>
  <si>
    <t>77</t>
  </si>
  <si>
    <t>212752212R</t>
  </si>
  <si>
    <t>Trativody z drenážních trubek v otevřeném výkopu z trubek plastových flexibilních D přes 65 do 100 mm</t>
  </si>
  <si>
    <t>671090889</t>
  </si>
  <si>
    <t>60,0 "HDPE DN 75, perforovaná</t>
  </si>
  <si>
    <t>78</t>
  </si>
  <si>
    <t>212792311R</t>
  </si>
  <si>
    <t>Odvodnění - prostup zdí plastové potrubí HDPE DN 75 (montáž + dodávka)</t>
  </si>
  <si>
    <t>428699072</t>
  </si>
  <si>
    <t>45,0 "HDPE DN 75, á 2,0, plná</t>
  </si>
  <si>
    <t>79</t>
  </si>
  <si>
    <t>224312112</t>
  </si>
  <si>
    <t>Maloprofilové vrty průběžným sacím vrtáním průměru přes 93 do 156 mm úklonu přes 45° v hl 0 až 25 m v hornině tř. I a II</t>
  </si>
  <si>
    <t>-1870675647</t>
  </si>
  <si>
    <t>561,0 "délka do 5m</t>
  </si>
  <si>
    <t>80</t>
  </si>
  <si>
    <t>2831311R</t>
  </si>
  <si>
    <t>Hlava se závitem, deska 150/150mm DOD+MTŽ</t>
  </si>
  <si>
    <t>-1977248701</t>
  </si>
  <si>
    <t>Svislé a kompletní konstrukce</t>
  </si>
  <si>
    <t>81</t>
  </si>
  <si>
    <t>317321118</t>
  </si>
  <si>
    <t>Římsy ze železového betonu C 30/37</t>
  </si>
  <si>
    <t>1071004535</t>
  </si>
  <si>
    <t xml:space="preserve">Poznámka k souboru cen:_x000d_
1. V cenách jsou započteny náklady na:_x000d_
a) kontrolu výztuže a bednění s potřebným krytím výztuže,_x000d_
b) uhlazení horního povrchu římsy, ošetření čerstvě uloženého betonu požadované certifikované kvality._x000d_
2. Soubor cen nelze použít pro římsy, které jsou betonovány jako součást desky mostovky._x000d_
</t>
  </si>
  <si>
    <t>30,60 "beton C 30/37 XF4</t>
  </si>
  <si>
    <t>82</t>
  </si>
  <si>
    <t>317353121</t>
  </si>
  <si>
    <t>Bednění mostní římsy zřízení všech tvarů</t>
  </si>
  <si>
    <t>-750234466</t>
  </si>
  <si>
    <t xml:space="preserve">Poznámka k souboru cen:_x000d_
1. Cenu -3121 lze použít pro klasické pohledové bednění všech tvarů z palubek a hranolů osazených na konzolách nebo na podporách vyložení římsy._x000d_
2. Cenu -3122 lze použít pro bednění konstantního tvaru zhotovené pojízdné formy přesunovaného k betonáži po jednotlivých záběrech 25 m._x000d_
3. Náklady na drobný spotřební materiál (např. hřebíky, latě, lavičáky) jsou započteny v režijních nákladech._x000d_
4. V ceně -3121 jsou započteny náklady na založení, sestavení a osazení bednění římsy, nástřik bednění odformovacím prostředkem a opotřebení pohledového bednění podle počtu užití._x000d_
5. V ceně -3122 jsou započteny náklady na osazení římsového vozíku a jeho měsíční nájemné vztažené k ploše bednění._x000d_
6. V cenách -3221 a -3222 jsou započteny náklady na odbednění a očištění bednění._x000d_
7. V ceně -3311 jsou započteny náklady na vložení matrice architektonického designu v pohledové ploše s nalepením vložky na podklad z jakéhokoliv bednění a výměnu opotřebeného designu matrice podle počtu užití._x000d_
8. Ceny obsahují i materiál distančních tělísek výztuže, ale vlastní ukládka tělísek je zahrnuta v souboru cen 317 36-11 Výztuž ztužujících věnců kleneb nebo ukončujících říms._x000d_
9. V cenách nejsou započteny náklady na:_x000d_
a) první montáž a poslední demontáž transportních dílců římsového vozíku, tyto se oceňují souborem cen 948 41-1 . Podpěrné skruže a podpěry dočasné kovové,_x000d_
b) výplně dilatačních spár včetně bednění čel dilatační spáry, tyto se oceňují souborem cen 931 99-41 Těsnění spáry betonové konstrukce pásy, profily, tmely,_x000d_
c) nátěr pečetící styčné plochy boku nosné konstrukce a římsy, tyto se oceňují souborem cen 628 61-11.. Nátěr mostních betonových konstrukcí epoxidový,_x000d_
d) podpěrné konstrukce pod bedněním říms, tyto práce se oceňují souborem cen 946 23-11 Zavěšené lešení pod bednění mostních říms._x000d_
</t>
  </si>
  <si>
    <t>83</t>
  </si>
  <si>
    <t>317353221</t>
  </si>
  <si>
    <t>Bednění mostní římsy odstranění všech tvarů</t>
  </si>
  <si>
    <t>440835061</t>
  </si>
  <si>
    <t>84</t>
  </si>
  <si>
    <t>317361116</t>
  </si>
  <si>
    <t>Výztuž mostních železobetonových říms z betonářské oceli 10 505 (R) nebo BSt 500</t>
  </si>
  <si>
    <t>-1126106778</t>
  </si>
  <si>
    <t xml:space="preserve">Poznámka k souboru cen:_x000d_
1. V cenách jsou započteny náklady na dodání polotovaru výztuže z betonářské žebírkové oceli nebo svařovaných sítí, sestavení armokošů a jejich uložení do bednění se zajištěním polohy, napojení na kotvy římsy uložené v nosné konstrukci, vázání nebo bodové sváry jako náhrada za vázání, případné úpravy výztuže pro uložení kotevních stoliček snímatelného zábradlí a stoliček snímatelných svodidel uložených do výztuže říms._x000d_
2. Boční třmínky výztuže ke kotvení výztuže římsy osazené v nosné konstrukci se oceňují souborem cen 421 36-1 . Výztuž deskových konstrukcí._x000d_
3. V cenách nejsou započteny náklady na osazení kotevních stoliček, tyto se oceňují souborem cen 936 17- . 1 Osazení kovových doplňků mostního vybavení jednotlivě._x000d_
4. V cenách jsou započteny i náklady na osazení distančních tělísek pro předepsané krytí výztuže. Materiál těchto tělísek je započten v cenách bednění římsy._x000d_
</t>
  </si>
  <si>
    <t>"viz. výkres D.1.2.b.6 (pro DC 1-DC 10)</t>
  </si>
  <si>
    <t>(105,84+25,20)*0,888/1000*10 "pozice č.1, 2</t>
  </si>
  <si>
    <t>(69,87+60,82)*0,617/1000*10 "pozice č.8, 9</t>
  </si>
  <si>
    <t>85</t>
  </si>
  <si>
    <t>321321116</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</si>
  <si>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t>
  </si>
  <si>
    <t>-1777535298</t>
  </si>
  <si>
    <t xml:space="preserve">Poznámka k souboru cen:_x000d_
1. Ceny lze použít i pro:_x000d_
a) konstrukce těsnících ostruh, vývarů, patek, dotlačných klínů, vtoků hrází a vodních elektráren, injekčních, revizních a komunikačních štol a základových výpustí hrází, podklad pod dlažbu dna vývaru,_x000d_
b) betony nevodostavebné a nemrazuvzdorné, pokud jsou výjimečně použity v částech konstrukcí._x000d_
2. Ceny neplatí pro:_x000d_
a) předsádkový beton; tento se oceňuje cenami souboru cen 313 43- .1 Předsádkový beton konstrukcí vodních staveb,_x000d_
b) betonový podklad pod dlažbu; tento se oceňuje cenami souboru cen 451 31-51 Podkladní a výplňové vrstvy z betonu prostého pod dlažbu,_x000d_
c) betonovou těsnící nebo opevňovací vrstvu; tato se oceňuje cenami souboru cen 457 31- Těsnicí vrstva z betonu odolného proti agresivnímu prostředí,_x000d_
d) betonové zálivky kotevních šroubů, ocelových konstrukcí, různých dutin apod.; tyto se oceňují cenami souboru cen 936 45-71 Zálivka kotevních šroubů, ocelových konstrukcí, různých dutin apod.._x000d_
3. V cenách jsou započteny i náklady na :_x000d_
a) úpravu, opracování a ošetření pracovních spár tlakovou vodou, vzduchem nebo odstraněním betonové vrstvy,_x000d_
b) spojovací vrstvu na pracovních spárách,_x000d_
c) ošetření a ochranu čerstvého betonu proti povětrnostním vlivům a proti vysýchání,_x000d_
d) odstranění drátů z líce konstrukce a na úpravu líce v místě po odstraněných drátech,_x000d_
e) osazení kotevních želez při betonování konstrukce,_x000d_
f) ztížení práce u drážek otvorů, kapes, injekčních trubek apod.._x000d_
4. V cenách z betonu pro konstrukce bílých van 321 32-12 nejsou započteny náklady na těsnění dilatačních a pracovních spar, tyto se oceňují cenami souborů cen 953 33 části A08 katalogu 801-1 Budovy a haly - zděné a monolitické._x000d_
5. Objem se stanoví v m3 betonové konstrukce; objem dutin jednotlivě do 0,20 m3 se od celkového objemu neodečítá._x000d_
</t>
  </si>
  <si>
    <t>"beton C 30/37 XF4</t>
  </si>
  <si>
    <t>60,0*2,13 "základ</t>
  </si>
  <si>
    <t>254,40 "dřík</t>
  </si>
  <si>
    <t>86</t>
  </si>
  <si>
    <t>321351010</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</si>
  <si>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</si>
  <si>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-107725514</t>
  </si>
  <si>
    <t xml:space="preserve">Poznámka k souboru cen:_x000d_
1. Ceny jsou určeny pro:_x000d_
a) bednění prováděné v prostorách zapažených nebo nezapažených,_x000d_
b) bednění ploch vodorovných, svislých nebo skloněných,_x000d_
c) bednění v prostoru bez výztuže nebo s výztuží jakékoliv hustoty,_x000d_
d) bednění prováděné taženou lištou, taženým bedněním, prefabrikovaným bedněním apod., kromě betonového prefabrikovaného bednění._x000d_
2. Ceny neplatí pro:_x000d_
a) bednění pohledových betonů. Tyto náklady se oceňují individuálně;_x000d_
b) bednění konstrukcí spirál a savek. Tyto náklady se oceňují cenami souboru cen 321 35-6111 až -6940 Obednění a odbednění spirál a savek._x000d_
c) bednění základových pasů, tyto práce lze ocenit cenami 27.35 katalogu 801-1._x000d_
3. V cenách jsou započteny i náklady na:_x000d_
a) podíl bednění otvorů, kapes, rýh, prostupů, výklenků apod. objemu jednotlivě do 1 m3,_x000d_
b) bednění v provedení, které nevyžaduje další úpravu betonových a železobetonových konstrukcí._x000d_
4. V cenách nejsou započteny náklady na podpěrné konstrukce; tyto se oceňují cenami katalogu 800-3 Lešení._x000d_
5. Plocha se stanoví v m2 rozvinuté plochy obedňované konstrukce._x000d_
6. Při výpočtu rozvinuté plochy obedňované konstrukce se neberou v úvahu otvory, kapsy, rýhy, prostupy, výklenky apod. objemu jednotlivě do 1 m3 ._x000d_
</t>
  </si>
  <si>
    <t>0,9*60,0+2*1,8 "základ zdi</t>
  </si>
  <si>
    <t>2*3,5*60+1,3*3,5*11 "dřík</t>
  </si>
  <si>
    <t>87</t>
  </si>
  <si>
    <t>321352010</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</si>
  <si>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</si>
  <si>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-867456671</t>
  </si>
  <si>
    <t>88</t>
  </si>
  <si>
    <t>28611114R</t>
  </si>
  <si>
    <t>chránička pro průchod drenáže zdí</t>
  </si>
  <si>
    <t>-447500880</t>
  </si>
  <si>
    <t>89</t>
  </si>
  <si>
    <t>321366111</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</si>
  <si>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</si>
  <si>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1173083986</t>
  </si>
  <si>
    <t xml:space="preserve">Poznámka k souboru cen:_x000d_
1. Ceny lze použít i pro:_x000d_
a) výztuž prováděnou v obedněných prostorách,_x000d_
b) výztuž koster obalených sítí; potažení kostry hustým pletivem se oceňuje individuálně,_x000d_
c) výztuž z armokošů._x000d_
2. V cenách jsou započteny i náklady na bodové svařování nahrazující vázaní drátem._x000d_
3. V cenách nejsou započteny náklady na provedení nosných svarů a na provedení svarů přenášejících tahová napětí při přepravě a montáži výztuže z vyztužených koster; tyto se oceňují cenami souboru cen 320 36-0 Svařované nosné spoje._x000d_
4. Množství jednotek se stanoví v t hmotnosti výztuže bez prostřihu._x000d_
</t>
  </si>
  <si>
    <t>"základy</t>
  </si>
  <si>
    <t>(37,20*0,888)/1000*10 "pozice č.4</t>
  </si>
  <si>
    <t>(37,20*0,888)/1000*10 "pozice č.5</t>
  </si>
  <si>
    <t>(146,40*0,630)/1000*10 "pozice č.7</t>
  </si>
  <si>
    <t>"dřík</t>
  </si>
  <si>
    <t>(26,11*0,888)/1000*10 "pozice č.6</t>
  </si>
  <si>
    <t>90</t>
  </si>
  <si>
    <t>321366112</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</si>
  <si>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10 505 (R) nebo BSt 500</t>
  </si>
  <si>
    <t>946400618</t>
  </si>
  <si>
    <t>"základ</t>
  </si>
  <si>
    <t>(97,62*1,578)/1000*10 "pozice č.3</t>
  </si>
  <si>
    <t>91</t>
  </si>
  <si>
    <t>321368211</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</si>
  <si>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</si>
  <si>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-1450267675</t>
  </si>
  <si>
    <t>(36,00+14,13)*7,90/1000*10 "pozice S1. S2</t>
  </si>
  <si>
    <t>(18,00+14,56)*7,90/1000*10 "pozice S3, S4</t>
  </si>
  <si>
    <t>92</t>
  </si>
  <si>
    <t>TPU001</t>
  </si>
  <si>
    <t>Těsnění mezikruží mezi chráničkou a drenážní trubkou polyuretanovou pěnou (oba konce)</t>
  </si>
  <si>
    <t>kpl</t>
  </si>
  <si>
    <t>-1686964247</t>
  </si>
  <si>
    <t>1 "30 prostupů viz. vzorový řez D.1.2.b.3</t>
  </si>
  <si>
    <t>Vodorovné konstrukce</t>
  </si>
  <si>
    <t>93</t>
  </si>
  <si>
    <t>451315114</t>
  </si>
  <si>
    <t>Podkladní a výplňové vrstvy z betonu prostého tloušťky do 100 mm, z betonu C 12/15</t>
  </si>
  <si>
    <t>32565891</t>
  </si>
  <si>
    <t xml:space="preserve">Poznámka k souboru cen:_x000d_
1. Cenu lze použít pro podkladní vrstvu z prostého betonu pod základové konstrukce._x000d_
2. Příplatek řeší náklady na vícepráce při ruční ukládce pro sklon podkladní vrstvy ve svahu (skluzy u opěry)._x000d_
3. V cenách jsou započteny náklady na vlastní betonáž, rozhrnutí a případně hutnění betonu požadované konzistence, uhlazení horního povrchu podkladní vrstvy, ošetření a ochranu čerstvě uloženého betonu._x000d_
4. V cenách nejsou započteny náklady na:_x000d_
a) zhutnění podloží pod podkladní vrstvy a vyčištění základové spáry, tyto se oceňují cenami katalogu 800-2 Základy a zvláštní zakládání,_x000d_
b) podkladní vrstva ze štěrku hutněného u plošného založení, tyto se oceňují souborem cen 451 57-78 Podkladní a výplňová vrstva z kameniva,_x000d_
c) zhotovení bednění vrtací šablony pilot nebo odbourání hlav pilot ze železobetonu u základu založeného na pilotách._x000d_
</t>
  </si>
  <si>
    <t>107,0 "základ zdi</t>
  </si>
  <si>
    <t>94</t>
  </si>
  <si>
    <t>463212111</t>
  </si>
  <si>
    <t>Rovnanina z lomového kamene upraveného, tříděného jakékoliv tloušťky rovnaniny s vyklínováním spár a dutin úlomky kamene</t>
  </si>
  <si>
    <t>-119915620</t>
  </si>
  <si>
    <t xml:space="preserve">Poznámka k souboru cen:_x000d_
1. Ceny lze použít i pro rovnaniny za opěrami a křídly pro jakýkoliv jejich sklon._x000d_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rovnaniny._x000d_
3. Množství měrných jednotek_x000d_
a) rovnaniny se stanoví v m3 konstrukce rovnaniny,_x000d_
b) příplatků se stanoví v m2 vypracovaných líců._x000d_
</t>
  </si>
  <si>
    <t>95</t>
  </si>
  <si>
    <t>463212191</t>
  </si>
  <si>
    <t>Rovnanina z lomového kamene upraveného, tříděného Příplatek k cenám za vypracování líce</t>
  </si>
  <si>
    <t>-1538452838</t>
  </si>
  <si>
    <t>Komunikace pozemní</t>
  </si>
  <si>
    <t>96</t>
  </si>
  <si>
    <t>564861111</t>
  </si>
  <si>
    <t>Podklad ze štěrkodrti ŠD s rozprostřením a zhutněním, po zhutnění tl. 200 mm</t>
  </si>
  <si>
    <t>226172888</t>
  </si>
  <si>
    <t>97</t>
  </si>
  <si>
    <t>567123114R</t>
  </si>
  <si>
    <t>Podklad ze směsi stmelené cementem SC bez dilatačních spár, s rozprostřením a zhutněním SC C 5/6 (KSC II), po zhutnění tl. 120 mm</t>
  </si>
  <si>
    <t>1656157822</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</si>
  <si>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 cementobetonového krytu nebo podkladu ochrannou emulzí,_x000d_
b) zřízení dilatačních spár a jejich vyplnění; tyto práce se oceňují cenami souborů cen 919 11-1 Řezání dilatačních spár, 919 12-. Těsnění dilatačních spár a 919 13 Vyztužení dilatačních spár._x000d_
</t>
  </si>
  <si>
    <t>98</t>
  </si>
  <si>
    <t>573111111</t>
  </si>
  <si>
    <t>Postřik infiltrační PI z asfaltu silničního s posypem kamenivem, v množství 0,60 kg/m2</t>
  </si>
  <si>
    <t>-979089996</t>
  </si>
  <si>
    <t>99</t>
  </si>
  <si>
    <t>573231109</t>
  </si>
  <si>
    <t>Postřik spojovací PS bez posypu kamenivem ze silniční emulze, v množství 0,60 kg/m2</t>
  </si>
  <si>
    <t>-1746305089</t>
  </si>
  <si>
    <t>100</t>
  </si>
  <si>
    <t>577134121</t>
  </si>
  <si>
    <t>Asfaltový beton vrstva obrusná ACO 11 (ABS) s rozprostřením a se zhutněním z nemodifikovaného asfaltu v pruhu šířky přes 3 m tř. I, po zhutnění tl. 40 mm</t>
  </si>
  <si>
    <t>-329595295</t>
  </si>
  <si>
    <t xml:space="preserve">Poznámka k souboru cen:_x000d_
1. ČSN EN 13108-1 připouští pro ACO 11 pouze tl. 35 až 50 mm._x000d_
</t>
  </si>
  <si>
    <t>101</t>
  </si>
  <si>
    <t>577156121</t>
  </si>
  <si>
    <t>Asfaltový beton vrstva ložní ACL 22 (ABVH) s rozprostřením a zhutněním z nemodifikovaného asfaltu v pruhu šířky přes 3 m, po zhutnění tl. 60 mm</t>
  </si>
  <si>
    <t>1724832775</t>
  </si>
  <si>
    <t xml:space="preserve">Poznámka k souboru cen:_x000d_
1. ČSN EN 13108-1 připouští pro ACL 22 pouze tl. 60 až 90 mm._x000d_
</t>
  </si>
  <si>
    <t>102</t>
  </si>
  <si>
    <t>584121112R</t>
  </si>
  <si>
    <t>Osazení a rozebrání silničních dílců z ŽB plochy přes 200 m2</t>
  </si>
  <si>
    <t>842288586</t>
  </si>
  <si>
    <t>"provizorní komunikace - 41ks</t>
  </si>
  <si>
    <t>3,0*2,0*41</t>
  </si>
  <si>
    <t>"dočasný sjezd - 8ks</t>
  </si>
  <si>
    <t xml:space="preserve">3,0*2,0*8 </t>
  </si>
  <si>
    <t>103</t>
  </si>
  <si>
    <t>593810R</t>
  </si>
  <si>
    <t>Pronájem + doprava panelů tam a zpět</t>
  </si>
  <si>
    <t>216833203</t>
  </si>
  <si>
    <t>104</t>
  </si>
  <si>
    <t>599441111</t>
  </si>
  <si>
    <t>Vyplnění spár mezi silničními dílci jakékoliv tloušťky kamenivem těženým</t>
  </si>
  <si>
    <t>-774967714</t>
  </si>
  <si>
    <t xml:space="preserve">Poznámka k souboru cen:_x000d_
1. Ceny lze použít i pro vyplnění spár podkladu z betonu prostého, který se oceňuje cenami souboru cen 567 1 . - . . Podklad z prostého betonu._x000d_
2. V ceně 14-1111 jsou započteny i náklady na vyčištění spár._x000d_
</t>
  </si>
  <si>
    <t>3,0*40</t>
  </si>
  <si>
    <t>Trubní vedení</t>
  </si>
  <si>
    <t>105</t>
  </si>
  <si>
    <t>871364201</t>
  </si>
  <si>
    <t>Montáž kanalizačního potrubí z plastů z polyetylenu PE 100 svařovaných na tupo v otevřeném výkopu ve sklonu do 20 % SDR 11/PN16 D 250 x 22,7 mm</t>
  </si>
  <si>
    <t>2000129593</t>
  </si>
  <si>
    <t xml:space="preserve">Poznámka k souboru cen:_x000d_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</si>
  <si>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80,40 "odvodnění provizorní komunikace</t>
  </si>
  <si>
    <t>106</t>
  </si>
  <si>
    <t>28613402</t>
  </si>
  <si>
    <t>potrubí kanalizační tlakové PE100 SDR 11, tyče 12 m se signalizační vrstvou 250 x 22,7 mm</t>
  </si>
  <si>
    <t>2143015104</t>
  </si>
  <si>
    <t>80,4*1,015 'Přepočtené koeficientem množství</t>
  </si>
  <si>
    <t>Ostatní konstrukce a práce, bourání</t>
  </si>
  <si>
    <t>107</t>
  </si>
  <si>
    <t>911331412</t>
  </si>
  <si>
    <t>Silniční svodidlo s osazením sloupků zaberaněním ocelové náběh jednostranný, délky přes 4 do 12 m</t>
  </si>
  <si>
    <t>287644709</t>
  </si>
  <si>
    <t xml:space="preserve">Poznámka k souboru cen:_x000d_
1. V cenách:_x000d_
a) svodidel a svodidlového náběhu jsou započteny i náklady na úpravu pláně, náklady na převozy a přemístění soupravy pro beranění, na zaberanění patního sloupku a a dodávku kompletní svodidlové sady (sloupku, svodnice, zábradelní výplně, distančních dílů, spojovacího materiálu atd.),_x000d_
b) dilatace svodnice je započtena dilatační svodnice včetně izolační podložky a spojovacího materiálu._x000d_
2. V cenách nejsou započteny náklady na:_x000d_
a) případnou povrchovou úpravu svodidel (nátěry apod.), které se oceňují samostatně,_x000d_
b) krácení a úpravu pásnic a sloupků, toto se oceňuje individuálně._x000d_
3. V případě, že se provádí krácení svodnic nebo sloupků, se krácená část neodečítá._x000d_
</t>
  </si>
  <si>
    <t>2*12</t>
  </si>
  <si>
    <t>108</t>
  </si>
  <si>
    <t>911334621</t>
  </si>
  <si>
    <t>Mostní svodidla ocelová s osazením sloupků kotvením do mostní konstrukce, se svodnicí úrovně zádržnosti H2</t>
  </si>
  <si>
    <t>-1794186073</t>
  </si>
  <si>
    <t xml:space="preserve">Poznámka k souboru cen:_x000d_
1. Ceny neobsahují pružný nátěr spáry mezi betonem a sloupkem, tyto se oceňují souborem cen 628 61-11.. Nátěr mostních betonových konstrukcí akrylátový na siloxanové a plasticko-elastické bázi._x000d_
</t>
  </si>
  <si>
    <t>109</t>
  </si>
  <si>
    <t>911381122R</t>
  </si>
  <si>
    <t>Montáž + pronájem dočasného silničního betonového svodidla jednostranné průběžné délky 4m, výšky 0,8m</t>
  </si>
  <si>
    <t>-1797859533</t>
  </si>
  <si>
    <t>4,0*19 "dočasné dopravní opatření</t>
  </si>
  <si>
    <t>110</t>
  </si>
  <si>
    <t>911381136R</t>
  </si>
  <si>
    <t>Montáž + pronájem dočasného silničního betonového svodidla jednostranné koncové délky 4m, výšky 0,8m</t>
  </si>
  <si>
    <t>1733497965</t>
  </si>
  <si>
    <t>4,0*2 "dočasné dopravní opatření</t>
  </si>
  <si>
    <t>111</t>
  </si>
  <si>
    <t>911381822</t>
  </si>
  <si>
    <t>Odstranění silničního betonového svodidla s naložením na dopravní prostředek délky 4 m, výšky 0,8 m</t>
  </si>
  <si>
    <t>-384479436</t>
  </si>
  <si>
    <t>4,0*21</t>
  </si>
  <si>
    <t>112</t>
  </si>
  <si>
    <t>913111115</t>
  </si>
  <si>
    <t>Montáž a demontáž dočasných dopravních značek samostatných značek základních</t>
  </si>
  <si>
    <t>1342887943</t>
  </si>
  <si>
    <t xml:space="preserve">Poznámka k souboru cen:_x000d_
1. V cenách jsou započteny náklady na montáž i demontáž dočasné značky, nebo podstavce._x000d_
</t>
  </si>
  <si>
    <t>1 "E3a - patří k A15</t>
  </si>
  <si>
    <t>1 "C4b - patří k B20a</t>
  </si>
  <si>
    <t>113</t>
  </si>
  <si>
    <t>913111215</t>
  </si>
  <si>
    <t>Montáž a demontáž dočasných dopravních značek Příplatek za první a každý další den použití dočasných dopravních značek k ceně 11-1115</t>
  </si>
  <si>
    <t>425532654</t>
  </si>
  <si>
    <t>3*90</t>
  </si>
  <si>
    <t>114</t>
  </si>
  <si>
    <t>913121111</t>
  </si>
  <si>
    <t>Montáž a demontáž dočasných dopravních značek kompletních značek vč. podstavce a sloupku základních</t>
  </si>
  <si>
    <t>2108219888</t>
  </si>
  <si>
    <t>2 "A15</t>
  </si>
  <si>
    <t>2 "B21a</t>
  </si>
  <si>
    <t>6 "B20a</t>
  </si>
  <si>
    <t>2 "A10</t>
  </si>
  <si>
    <t>2 "B26</t>
  </si>
  <si>
    <t>7 "Z4a</t>
  </si>
  <si>
    <t>115</t>
  </si>
  <si>
    <t>913121211</t>
  </si>
  <si>
    <t>Montáž a demontáž dočasných dopravních značek Příplatek za první a každý další den použití dočasných dopravních značek k ceně 12-1111</t>
  </si>
  <si>
    <t>-547212467</t>
  </si>
  <si>
    <t>90*21</t>
  </si>
  <si>
    <t>116</t>
  </si>
  <si>
    <t>913221111</t>
  </si>
  <si>
    <t>Montáž a demontáž dočasných dopravních zábran světelných včetně zásobníku na akumulátor, šířky 1,5 m, 3 světla</t>
  </si>
  <si>
    <t>-529769942</t>
  </si>
  <si>
    <t xml:space="preserve">Poznámka k souboru cen:_x000d_
1. V cenách jsou započteny náklady na montáž i demontáž dočasné zábrany._x000d_
2. V cenách světelných dočasných dopravních zábran 913 22-11 nejsou započteny náklady na akumulátor, které se oceňují cenami souboru cen 913 91-1._x000d_
</t>
  </si>
  <si>
    <t>117</t>
  </si>
  <si>
    <t>913221211</t>
  </si>
  <si>
    <t>Montáž a demontáž dočasných dopravních zábran Příplatek za první a každý další den použití dočasných dopravních zábran k ceně 22-1111</t>
  </si>
  <si>
    <t>-183688364</t>
  </si>
  <si>
    <t>1*90</t>
  </si>
  <si>
    <t>118</t>
  </si>
  <si>
    <t>913411111</t>
  </si>
  <si>
    <t>Montáž a demontáž mobilní semaforové soupravy 2 semafory</t>
  </si>
  <si>
    <t>-1224547786</t>
  </si>
  <si>
    <t xml:space="preserve">Poznámka k souboru cen:_x000d_
1. V cenách jsou započteny náklady na montáž i demontáž dočasné semaforové soupravy._x000d_
2. V cenách nejsou započteny náklady na akumulátor, zásobník a řídící jednotku, které se oceňují cenami souboru cen 913 91-1._x000d_
</t>
  </si>
  <si>
    <t>119</t>
  </si>
  <si>
    <t>913411211</t>
  </si>
  <si>
    <t>Montáž a demontáž mobilní semaforové soupravy Příplatek za první a každý další den použití mobilní semaforové soupravy k ceně 41-1111</t>
  </si>
  <si>
    <t>140808844</t>
  </si>
  <si>
    <t>90*1</t>
  </si>
  <si>
    <t>120</t>
  </si>
  <si>
    <t>915111116</t>
  </si>
  <si>
    <t>Vodorovné dopravní značení stříkané barvou dělící čára šířky 125 mm souvislá žlutá retroreflexní</t>
  </si>
  <si>
    <t>-1428878250</t>
  </si>
  <si>
    <t xml:space="preserve">Poznámka k souboru cen:_x000d_
1. Ceny jsou určeny pro dělící čáry bílé souvislé č. V1a, bílé přerušované č. V2a, žluté souvislé č. V12b, žluté přerušované č. V12c a vodící čáry bílé č. V4._x000d_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915 11 a 915 12 v m délky dělící nebo vodící čáry (včetně mezer),_x000d_
b) u ceny 915 13 v m2 stříkané plochy bez mezer._x000d_
</t>
  </si>
  <si>
    <t>10,0*2 "V5 celkem tl. 250mm</t>
  </si>
  <si>
    <t>121</t>
  </si>
  <si>
    <t>915111122</t>
  </si>
  <si>
    <t>Vodorovné dopravní značení stříkané barvou dělící čára šířky 125 mm přerušovaná bílá retroreflexní</t>
  </si>
  <si>
    <t>-888383361</t>
  </si>
  <si>
    <t>80,0 "V2a</t>
  </si>
  <si>
    <t>122</t>
  </si>
  <si>
    <t>915121112</t>
  </si>
  <si>
    <t>Vodorovné dopravní značení stříkané barvou vodící čára bílá šířky 250 mm souvislá retroreflexní</t>
  </si>
  <si>
    <t>-203459948</t>
  </si>
  <si>
    <t>2*80,0 "V4</t>
  </si>
  <si>
    <t>123</t>
  </si>
  <si>
    <t>915611111</t>
  </si>
  <si>
    <t>Předznačení pro vodorovné značení stříkané barvou nebo prováděné z nátěrových hmot liniové dělicí čáry, vodicí proužky</t>
  </si>
  <si>
    <t>-602366167</t>
  </si>
  <si>
    <t xml:space="preserve">Poznámka k souboru cen:_x000d_
1. Množství měrných jednotek se určuje:_x000d_
a) pro cenu -1111 v m délky dělicí čáry nebo vodícího proužku (včetně mezer),_x000d_
b) pro cenu -1112 v m2 natírané nebo stříkané plochy._x000d_
</t>
  </si>
  <si>
    <t>160,0 "V4</t>
  </si>
  <si>
    <t>124</t>
  </si>
  <si>
    <t>919726122</t>
  </si>
  <si>
    <t>Geotextilie netkaná pro ochranu, separaci nebo filtraci měrná hmotnost přes 200 do 300 g/m2</t>
  </si>
  <si>
    <t>-2102840118</t>
  </si>
  <si>
    <t xml:space="preserve">Poznámka k souboru cen:_x000d_
1. V cenách jsou započteny i náklady na položení a dodání geotextilie včetně přesahů._x000d_
</t>
  </si>
  <si>
    <t>288,0 "provizorní komunikace</t>
  </si>
  <si>
    <t>4*12*0,1 "dočasný sjezd</t>
  </si>
  <si>
    <t>125</t>
  </si>
  <si>
    <t>931992121</t>
  </si>
  <si>
    <t>Výplň dilatačních spár z polystyrenu extrudovaného, tloušťky 20 mm</t>
  </si>
  <si>
    <t>1304793565</t>
  </si>
  <si>
    <t xml:space="preserve">Poznámka k souboru cen:_x000d_
1. V cenách jsou započteny náklady na řezání desek z polystyrenu na požadovaný rozměr a uložení do bednění dilatační spáry s nutným zajištěním před betonáží._x000d_
2. V cenách nejsou započteny náklady bednění čela dilatační spáry a vložení lišt zkosení dilatační spáry, tmelení dilatační spáry s předtěsněním, tyto se oceňují souborem cen 931 99-41 Těsnění spáry betonové konstrukce pásy, profily a tmely._x000d_
</t>
  </si>
  <si>
    <t>9,0*6,9</t>
  </si>
  <si>
    <t>126</t>
  </si>
  <si>
    <t>931994132</t>
  </si>
  <si>
    <t>Těsnění spáry betonové konstrukce pásy, profily, tmely tmelem silikonovým spáry dilatační do 4,0 cm2</t>
  </si>
  <si>
    <t>-477124586</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</si>
  <si>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spáry._x000d_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objektů._x000d_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tmelu._x000d_
4. Těsnění spárovým profilem ze silikonu nebo uretanu jako náhrada za pohledové výplně obsahuje nastříhaní a slepení pásů na potřebnou délku, vložení do spáry vytvořené lištami, zkosení čela spáry do 20/20 mm nebo do 40/40 mm._x000d_
5. Těsnění smrštitelné (pseudo) spáry obsahuje těsnění lícové tmelem a rubové povrchovým pásem dilatačním, vložení extrudovaného polystyrenu v 1/3 plochy tloušťky betonové stěny._x000d_
6. V cenách nejsou započteny náklady na:_x000d_
a) bednění pracovních a dilatačních čel, bednění podpěr těsnicího pásu svisle uložených, tyto se oceňují cenou 327 35-3112,_x000d_
b) bednění podpěr těsnicího pásu vodorovně uložených, tyto se oceňují cenou 421 35-3112,_x000d_
c) vložení polystyrenu do dilatačních spár, tyto se oceňují souborem cen 931 99-21 Výplň dilatačních spár z polystyrenu,_x000d_
d) u cen -4171 a -4172 na tmelení spáry pod izolačním pásem, tyto se oceňují cenami -4131 až -4142,_x000d_
e) u cen -4171 a -4172 na penetrační nátěr betonu, tyto se oceňují cenami katalogu 800-711 Izolace proti vodě, vlhkosti a plynům._x000d_
</t>
  </si>
  <si>
    <t>9*9</t>
  </si>
  <si>
    <t>127</t>
  </si>
  <si>
    <t>966007121</t>
  </si>
  <si>
    <t>Odstranění vodorovného dopravního značení frézováním značeného plastem čáry šířky do 125 mm</t>
  </si>
  <si>
    <t>-1863997893</t>
  </si>
  <si>
    <t xml:space="preserve">Poznámka k souboru cen:_x000d_
1. V cenách nejsou započteny náklady na očištění vozovky, tyto se oceňují cenami souboru cen 938 90-9 . Odstranění bláta, prachu nebo hlinitého nánosu s povrchu podkladu nebo krytu části C 01 tohoto katalogu._x000d_
</t>
  </si>
  <si>
    <t>997</t>
  </si>
  <si>
    <t>Přesun sutě</t>
  </si>
  <si>
    <t>128</t>
  </si>
  <si>
    <t>997221551</t>
  </si>
  <si>
    <t>Vodorovná doprava suti bez naložení, ale se složením a s hrubým urovnáním ze sypkých materiálů, na vzdálenost do 1 km</t>
  </si>
  <si>
    <t>-38015129</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</si>
  <si>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</si>
  <si>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88,160 "drcené kamenivo</t>
  </si>
  <si>
    <t>50,882 "frézka</t>
  </si>
  <si>
    <t>129</t>
  </si>
  <si>
    <t>997221559</t>
  </si>
  <si>
    <t>Vodorovná doprava suti bez naložení, ale se složením a s hrubým urovnáním Příplatek k ceně za každý další i započatý 1 km přes 1 km</t>
  </si>
  <si>
    <t>-1179974753</t>
  </si>
  <si>
    <t>88,160*11 "drcené kamenivo</t>
  </si>
  <si>
    <t>50,882*87 "frézka</t>
  </si>
  <si>
    <t>130</t>
  </si>
  <si>
    <t>997221561</t>
  </si>
  <si>
    <t>Vodorovná doprava suti bez naložení, ale se složením a s hrubým urovnáním z kusových materiálů, na vzdálenost do 1 km</t>
  </si>
  <si>
    <t>249735930</t>
  </si>
  <si>
    <t>66,880 "živičné</t>
  </si>
  <si>
    <t>131</t>
  </si>
  <si>
    <t>997221569</t>
  </si>
  <si>
    <t>1737646647</t>
  </si>
  <si>
    <t>66,88*87 'Přepočtené koeficientem množství</t>
  </si>
  <si>
    <t>132</t>
  </si>
  <si>
    <t>99722184.</t>
  </si>
  <si>
    <t>Poplatek za uložení nebezpečného odpadu na skládce (skládkovné), Katalogu odpadů pod kódem N 170 301</t>
  </si>
  <si>
    <t>-542349919</t>
  </si>
  <si>
    <t>133</t>
  </si>
  <si>
    <t>997221855.</t>
  </si>
  <si>
    <t>-657268511</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</si>
  <si>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</si>
  <si>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998</t>
  </si>
  <si>
    <t>Přesun hmot</t>
  </si>
  <si>
    <t>134</t>
  </si>
  <si>
    <t>998152111</t>
  </si>
  <si>
    <t>Přesun hmot pro zdi a valy samostatné montované z dílců železobetonových nebo z předpjatého betonu vodorovná dopravní vzdálenost do 50 m, pro zdi výšky do 12 m</t>
  </si>
  <si>
    <t>-506093591</t>
  </si>
  <si>
    <t>PSV</t>
  </si>
  <si>
    <t>Práce a dodávky PSV</t>
  </si>
  <si>
    <t>711</t>
  </si>
  <si>
    <t>Izolace proti vodě, vlhkosti a plynům</t>
  </si>
  <si>
    <t>135</t>
  </si>
  <si>
    <t>711112001</t>
  </si>
  <si>
    <t>Provedení izolace proti zemní vlhkosti natěradly a tmely za studena na ploše svislé S nátěrem penetračním</t>
  </si>
  <si>
    <t>1188547659</t>
  </si>
  <si>
    <t xml:space="preserve">Poznámka k souboru cen:_x000d_
1. Izolace plochy jednotlivě do 10 m2 se oceňují skladebně cenou příslušné izolace a cenou 711 19-9095 Příplatek za plochu do 10 m2._x000d_
</t>
  </si>
  <si>
    <t>60,0*0,9 "základ zdi</t>
  </si>
  <si>
    <t>3,5*60,0 "dřík</t>
  </si>
  <si>
    <t>136</t>
  </si>
  <si>
    <t>11163150</t>
  </si>
  <si>
    <t>lak penetrační asfaltový</t>
  </si>
  <si>
    <t>-553027680</t>
  </si>
  <si>
    <t>264*0,00035 'Přepočtené koeficientem množství</t>
  </si>
  <si>
    <t>137</t>
  </si>
  <si>
    <t>711112002</t>
  </si>
  <si>
    <t>Provedení izolace proti zemní vlhkosti natěradly a tmely za studena na ploše svislé S nátěrem lakem asfaltovým</t>
  </si>
  <si>
    <t>-2056852587</t>
  </si>
  <si>
    <t>138</t>
  </si>
  <si>
    <t>11163152</t>
  </si>
  <si>
    <t>lak hydroizolační asfaltový</t>
  </si>
  <si>
    <t>-2004148721</t>
  </si>
  <si>
    <t>264*0,00045 'Přepočtené koeficientem množství</t>
  </si>
  <si>
    <t>139</t>
  </si>
  <si>
    <t>998711101</t>
  </si>
  <si>
    <t>Přesun hmot pro izolace proti vodě, vlhkosti a plynům stanovený z hmotnosti přesunovaného materiálu vodorovná dopravní vzdálenost do 50 m v objektech výšky do 6 m</t>
  </si>
  <si>
    <t>1376980859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</si>
  <si>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</si>
  <si>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VON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</si>
  <si>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</si>
  <si>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</si>
  <si>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</si>
  <si>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</si>
  <si>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</si>
  <si>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VRN</t>
  </si>
  <si>
    <t>Vedlejší rozpočtové náklady</t>
  </si>
  <si>
    <t>VRN1</t>
  </si>
  <si>
    <t>Průzkumné, geodetické a projektové práce</t>
  </si>
  <si>
    <t>012002000</t>
  </si>
  <si>
    <t>Geodetické práce</t>
  </si>
  <si>
    <t>Kč</t>
  </si>
  <si>
    <t>1024</t>
  </si>
  <si>
    <t>1059890014</t>
  </si>
  <si>
    <t>" geodetické zaměření před,v průběhu a po výstavbě"</t>
  </si>
  <si>
    <t>" vytyčení inženýrských sítí"</t>
  </si>
  <si>
    <t>013203001</t>
  </si>
  <si>
    <t>Fotodokumentace stavby</t>
  </si>
  <si>
    <t>-296829818</t>
  </si>
  <si>
    <t>013203002</t>
  </si>
  <si>
    <t>Pasportizace staveb a pozemků dotčených výstavbou</t>
  </si>
  <si>
    <t>1785962103</t>
  </si>
  <si>
    <t>013254000</t>
  </si>
  <si>
    <t>Dokumentace skutečného provedení stavby</t>
  </si>
  <si>
    <t>-1316407233</t>
  </si>
  <si>
    <t>VRN3</t>
  </si>
  <si>
    <t>Zařízení staveniště</t>
  </si>
  <si>
    <t>030001000</t>
  </si>
  <si>
    <t>-357237107</t>
  </si>
  <si>
    <t>"stavební buňky, chemické WC, mobilní nádrže s vodou</t>
  </si>
  <si>
    <t>"zabezpeční staveniště</t>
  </si>
  <si>
    <t>030001001</t>
  </si>
  <si>
    <t>Zařízení staveniště - mezideponie</t>
  </si>
  <si>
    <t>-1416300334</t>
  </si>
  <si>
    <t>"mezideponie 300m2</t>
  </si>
  <si>
    <t>"skrytí ornice tl. 500mm</t>
  </si>
  <si>
    <t>"separační geotextílie min. 200g/m2</t>
  </si>
  <si>
    <t>"podsyp ŠD tl. min. 100mm, fr. 4-16mm</t>
  </si>
  <si>
    <t>"ŽB silniční panely 3000x2000x180mm</t>
  </si>
  <si>
    <t>030001002</t>
  </si>
  <si>
    <t>Zařízení staveniště a dotčené pozemky - uvedení do původního stavu</t>
  </si>
  <si>
    <t>1221475684</t>
  </si>
  <si>
    <t>035002000</t>
  </si>
  <si>
    <t>Pronájmy ploch, objektů</t>
  </si>
  <si>
    <t>1414613543</t>
  </si>
  <si>
    <t>" pronájem pozemku na 3 měsíce</t>
  </si>
  <si>
    <t>VRN4</t>
  </si>
  <si>
    <t>Inženýrská činnost</t>
  </si>
  <si>
    <t>041002000</t>
  </si>
  <si>
    <t>Dozory</t>
  </si>
  <si>
    <t>-726215615</t>
  </si>
  <si>
    <t>"geotechnický dozor</t>
  </si>
  <si>
    <t>12*8</t>
  </si>
  <si>
    <t>043002000</t>
  </si>
  <si>
    <t>Zkoušky a ostatní měření</t>
  </si>
  <si>
    <t>-1132143080</t>
  </si>
  <si>
    <t>" zkoušky hutnění, laboratorní zkoušky zemin, kopání sondy(příční)"</t>
  </si>
  <si>
    <t>VRN5</t>
  </si>
  <si>
    <t>Finanční náklady</t>
  </si>
  <si>
    <t>050001000</t>
  </si>
  <si>
    <t>331576001</t>
  </si>
  <si>
    <t>"odkup stromů</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</si>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</sst>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6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38</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39</v>
      </c>
      <c r="M28" s="46"/>
      <c r="N28" s="46"/>
      <c r="O28" s="46"/>
      <c r="P28" s="46"/>
      <c r="Q28" s="41"/>
      <c r="R28" s="41"/>
      <c r="S28" s="41"/>
      <c r="T28" s="41"/>
      <c r="U28" s="41"/>
      <c r="V28" s="41"/>
      <c r="W28" s="46" t="s">
        <v>40</v>
      </c>
      <c r="X28" s="46"/>
      <c r="Y28" s="46"/>
      <c r="Z28" s="46"/>
      <c r="AA28" s="46"/>
      <c r="AB28" s="46"/>
      <c r="AC28" s="46"/>
      <c r="AD28" s="46"/>
      <c r="AE28" s="46"/>
      <c r="AF28" s="41"/>
      <c r="AG28" s="41"/>
      <c r="AH28" s="41"/>
      <c r="AI28" s="41"/>
      <c r="AJ28" s="41"/>
      <c r="AK28" s="46" t="s">
        <v>41</v>
      </c>
      <c r="AL28" s="46"/>
      <c r="AM28" s="46"/>
      <c r="AN28" s="46"/>
      <c r="AO28" s="46"/>
      <c r="AP28" s="41"/>
      <c r="AQ28" s="41"/>
      <c r="AR28" s="45"/>
      <c r="BE28" s="32"/>
    </row>
    <row r="29" s="3" customFormat="1" ht="14.4" customHeight="1">
      <c r="A29" s="3"/>
      <c r="B29" s="47"/>
      <c r="C29" s="48"/>
      <c r="D29" s="33" t="s">
        <v>42</v>
      </c>
      <c r="E29" s="48"/>
      <c r="F29" s="33" t="s">
        <v>43</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44</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45</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46</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47</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48</v>
      </c>
      <c r="E35" s="55"/>
      <c r="F35" s="55"/>
      <c r="G35" s="55"/>
      <c r="H35" s="55"/>
      <c r="I35" s="55"/>
      <c r="J35" s="55"/>
      <c r="K35" s="55"/>
      <c r="L35" s="55"/>
      <c r="M35" s="55"/>
      <c r="N35" s="55"/>
      <c r="O35" s="55"/>
      <c r="P35" s="55"/>
      <c r="Q35" s="55"/>
      <c r="R35" s="55"/>
      <c r="S35" s="55"/>
      <c r="T35" s="56" t="s">
        <v>49</v>
      </c>
      <c r="U35" s="55"/>
      <c r="V35" s="55"/>
      <c r="W35" s="55"/>
      <c r="X35" s="57" t="s">
        <v>50</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51</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17_404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II/101 Dřetovice, havárie zemního tělesa - PD</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Dřetovice</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21. 1. 2019</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Krajská SÚS Středočeského kraje, příspěvk. org.</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Az Consult spol. s r.o.</v>
      </c>
      <c r="AN49" s="65"/>
      <c r="AO49" s="65"/>
      <c r="AP49" s="65"/>
      <c r="AQ49" s="41"/>
      <c r="AR49" s="45"/>
      <c r="AS49" s="75" t="s">
        <v>52</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Lucie Wojčiková</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53</v>
      </c>
      <c r="D52" s="88"/>
      <c r="E52" s="88"/>
      <c r="F52" s="88"/>
      <c r="G52" s="88"/>
      <c r="H52" s="89"/>
      <c r="I52" s="90" t="s">
        <v>54</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55</v>
      </c>
      <c r="AH52" s="88"/>
      <c r="AI52" s="88"/>
      <c r="AJ52" s="88"/>
      <c r="AK52" s="88"/>
      <c r="AL52" s="88"/>
      <c r="AM52" s="88"/>
      <c r="AN52" s="90" t="s">
        <v>56</v>
      </c>
      <c r="AO52" s="88"/>
      <c r="AP52" s="88"/>
      <c r="AQ52" s="92" t="s">
        <v>57</v>
      </c>
      <c r="AR52" s="45"/>
      <c r="AS52" s="93" t="s">
        <v>58</v>
      </c>
      <c r="AT52" s="94" t="s">
        <v>59</v>
      </c>
      <c r="AU52" s="94" t="s">
        <v>60</v>
      </c>
      <c r="AV52" s="94" t="s">
        <v>61</v>
      </c>
      <c r="AW52" s="94" t="s">
        <v>62</v>
      </c>
      <c r="AX52" s="94" t="s">
        <v>63</v>
      </c>
      <c r="AY52" s="94" t="s">
        <v>64</v>
      </c>
      <c r="AZ52" s="94" t="s">
        <v>65</v>
      </c>
      <c r="BA52" s="94" t="s">
        <v>66</v>
      </c>
      <c r="BB52" s="94" t="s">
        <v>67</v>
      </c>
      <c r="BC52" s="94" t="s">
        <v>68</v>
      </c>
      <c r="BD52" s="95" t="s">
        <v>69</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70</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ROUND(SUM(AG55:AG56),2)</f>
        <v>0</v>
      </c>
      <c r="AH54" s="102"/>
      <c r="AI54" s="102"/>
      <c r="AJ54" s="102"/>
      <c r="AK54" s="102"/>
      <c r="AL54" s="102"/>
      <c r="AM54" s="102"/>
      <c r="AN54" s="103">
        <f>SUM(AG54,AT54)</f>
        <v>0</v>
      </c>
      <c r="AO54" s="103"/>
      <c r="AP54" s="103"/>
      <c r="AQ54" s="104" t="s">
        <v>19</v>
      </c>
      <c r="AR54" s="105"/>
      <c r="AS54" s="106">
        <f>ROUND(SUM(AS55:AS56),2)</f>
        <v>0</v>
      </c>
      <c r="AT54" s="107">
        <f>ROUND(SUM(AV54:AW54),2)</f>
        <v>0</v>
      </c>
      <c r="AU54" s="108">
        <f>ROUND(SUM(AU55:AU56),5)</f>
        <v>0</v>
      </c>
      <c r="AV54" s="107">
        <f>ROUND(AZ54*L29,2)</f>
        <v>0</v>
      </c>
      <c r="AW54" s="107">
        <f>ROUND(BA54*L30,2)</f>
        <v>0</v>
      </c>
      <c r="AX54" s="107">
        <f>ROUND(BB54*L29,2)</f>
        <v>0</v>
      </c>
      <c r="AY54" s="107">
        <f>ROUND(BC54*L30,2)</f>
        <v>0</v>
      </c>
      <c r="AZ54" s="107">
        <f>ROUND(SUM(AZ55:AZ56),2)</f>
        <v>0</v>
      </c>
      <c r="BA54" s="107">
        <f>ROUND(SUM(BA55:BA56),2)</f>
        <v>0</v>
      </c>
      <c r="BB54" s="107">
        <f>ROUND(SUM(BB55:BB56),2)</f>
        <v>0</v>
      </c>
      <c r="BC54" s="107">
        <f>ROUND(SUM(BC55:BC56),2)</f>
        <v>0</v>
      </c>
      <c r="BD54" s="109">
        <f>ROUND(SUM(BD55:BD56),2)</f>
        <v>0</v>
      </c>
      <c r="BE54" s="6"/>
      <c r="BS54" s="110" t="s">
        <v>71</v>
      </c>
      <c r="BT54" s="110" t="s">
        <v>72</v>
      </c>
      <c r="BU54" s="111" t="s">
        <v>73</v>
      </c>
      <c r="BV54" s="110" t="s">
        <v>74</v>
      </c>
      <c r="BW54" s="110" t="s">
        <v>5</v>
      </c>
      <c r="BX54" s="110" t="s">
        <v>75</v>
      </c>
      <c r="CL54" s="110" t="s">
        <v>19</v>
      </c>
    </row>
    <row r="55" s="7" customFormat="1" ht="16.5" customHeight="1">
      <c r="A55" s="112" t="s">
        <v>76</v>
      </c>
      <c r="B55" s="113"/>
      <c r="C55" s="114"/>
      <c r="D55" s="115" t="s">
        <v>77</v>
      </c>
      <c r="E55" s="115"/>
      <c r="F55" s="115"/>
      <c r="G55" s="115"/>
      <c r="H55" s="115"/>
      <c r="I55" s="116"/>
      <c r="J55" s="115" t="s">
        <v>78</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'SO 01 - Opěrná zeď'!J30</f>
        <v>0</v>
      </c>
      <c r="AH55" s="116"/>
      <c r="AI55" s="116"/>
      <c r="AJ55" s="116"/>
      <c r="AK55" s="116"/>
      <c r="AL55" s="116"/>
      <c r="AM55" s="116"/>
      <c r="AN55" s="117">
        <f>SUM(AG55,AT55)</f>
        <v>0</v>
      </c>
      <c r="AO55" s="116"/>
      <c r="AP55" s="116"/>
      <c r="AQ55" s="118" t="s">
        <v>79</v>
      </c>
      <c r="AR55" s="119"/>
      <c r="AS55" s="120">
        <v>0</v>
      </c>
      <c r="AT55" s="121">
        <f>ROUND(SUM(AV55:AW55),2)</f>
        <v>0</v>
      </c>
      <c r="AU55" s="122">
        <f>'SO 01 - Opěrná zeď'!P91</f>
        <v>0</v>
      </c>
      <c r="AV55" s="121">
        <f>'SO 01 - Opěrná zeď'!J33</f>
        <v>0</v>
      </c>
      <c r="AW55" s="121">
        <f>'SO 01 - Opěrná zeď'!J34</f>
        <v>0</v>
      </c>
      <c r="AX55" s="121">
        <f>'SO 01 - Opěrná zeď'!J35</f>
        <v>0</v>
      </c>
      <c r="AY55" s="121">
        <f>'SO 01 - Opěrná zeď'!J36</f>
        <v>0</v>
      </c>
      <c r="AZ55" s="121">
        <f>'SO 01 - Opěrná zeď'!F33</f>
        <v>0</v>
      </c>
      <c r="BA55" s="121">
        <f>'SO 01 - Opěrná zeď'!F34</f>
        <v>0</v>
      </c>
      <c r="BB55" s="121">
        <f>'SO 01 - Opěrná zeď'!F35</f>
        <v>0</v>
      </c>
      <c r="BC55" s="121">
        <f>'SO 01 - Opěrná zeď'!F36</f>
        <v>0</v>
      </c>
      <c r="BD55" s="123">
        <f>'SO 01 - Opěrná zeď'!F37</f>
        <v>0</v>
      </c>
      <c r="BE55" s="7"/>
      <c r="BT55" s="124" t="s">
        <v>80</v>
      </c>
      <c r="BV55" s="124" t="s">
        <v>74</v>
      </c>
      <c r="BW55" s="124" t="s">
        <v>81</v>
      </c>
      <c r="BX55" s="124" t="s">
        <v>5</v>
      </c>
      <c r="CL55" s="124" t="s">
        <v>19</v>
      </c>
      <c r="CM55" s="124" t="s">
        <v>82</v>
      </c>
    </row>
    <row r="56" s="7" customFormat="1" ht="16.5" customHeight="1">
      <c r="A56" s="112" t="s">
        <v>76</v>
      </c>
      <c r="B56" s="113"/>
      <c r="C56" s="114"/>
      <c r="D56" s="115" t="s">
        <v>83</v>
      </c>
      <c r="E56" s="115"/>
      <c r="F56" s="115"/>
      <c r="G56" s="115"/>
      <c r="H56" s="115"/>
      <c r="I56" s="116"/>
      <c r="J56" s="115" t="s">
        <v>84</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'VON - Vedlejší a ostatní ...'!J30</f>
        <v>0</v>
      </c>
      <c r="AH56" s="116"/>
      <c r="AI56" s="116"/>
      <c r="AJ56" s="116"/>
      <c r="AK56" s="116"/>
      <c r="AL56" s="116"/>
      <c r="AM56" s="116"/>
      <c r="AN56" s="117">
        <f>SUM(AG56,AT56)</f>
        <v>0</v>
      </c>
      <c r="AO56" s="116"/>
      <c r="AP56" s="116"/>
      <c r="AQ56" s="118" t="s">
        <v>83</v>
      </c>
      <c r="AR56" s="119"/>
      <c r="AS56" s="125">
        <v>0</v>
      </c>
      <c r="AT56" s="126">
        <f>ROUND(SUM(AV56:AW56),2)</f>
        <v>0</v>
      </c>
      <c r="AU56" s="127">
        <f>'VON - Vedlejší a ostatní ...'!P84</f>
        <v>0</v>
      </c>
      <c r="AV56" s="126">
        <f>'VON - Vedlejší a ostatní ...'!J33</f>
        <v>0</v>
      </c>
      <c r="AW56" s="126">
        <f>'VON - Vedlejší a ostatní ...'!J34</f>
        <v>0</v>
      </c>
      <c r="AX56" s="126">
        <f>'VON - Vedlejší a ostatní ...'!J35</f>
        <v>0</v>
      </c>
      <c r="AY56" s="126">
        <f>'VON - Vedlejší a ostatní ...'!J36</f>
        <v>0</v>
      </c>
      <c r="AZ56" s="126">
        <f>'VON - Vedlejší a ostatní ...'!F33</f>
        <v>0</v>
      </c>
      <c r="BA56" s="126">
        <f>'VON - Vedlejší a ostatní ...'!F34</f>
        <v>0</v>
      </c>
      <c r="BB56" s="126">
        <f>'VON - Vedlejší a ostatní ...'!F35</f>
        <v>0</v>
      </c>
      <c r="BC56" s="126">
        <f>'VON - Vedlejší a ostatní ...'!F36</f>
        <v>0</v>
      </c>
      <c r="BD56" s="128">
        <f>'VON - Vedlejší a ostatní ...'!F37</f>
        <v>0</v>
      </c>
      <c r="BE56" s="7"/>
      <c r="BT56" s="124" t="s">
        <v>80</v>
      </c>
      <c r="BV56" s="124" t="s">
        <v>74</v>
      </c>
      <c r="BW56" s="124" t="s">
        <v>85</v>
      </c>
      <c r="BX56" s="124" t="s">
        <v>5</v>
      </c>
      <c r="CL56" s="124" t="s">
        <v>19</v>
      </c>
      <c r="CM56" s="124" t="s">
        <v>82</v>
      </c>
    </row>
    <row r="57" s="2" customFormat="1" ht="30" customHeight="1">
      <c r="A57" s="39"/>
      <c r="B57" s="40"/>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5"/>
      <c r="AS57" s="39"/>
      <c r="AT57" s="39"/>
      <c r="AU57" s="39"/>
      <c r="AV57" s="39"/>
      <c r="AW57" s="39"/>
      <c r="AX57" s="39"/>
      <c r="AY57" s="39"/>
      <c r="AZ57" s="39"/>
      <c r="BA57" s="39"/>
      <c r="BB57" s="39"/>
      <c r="BC57" s="39"/>
      <c r="BD57" s="39"/>
      <c r="BE57" s="39"/>
    </row>
    <row r="58" s="2" customFormat="1" ht="6.96" customHeight="1">
      <c r="A58" s="39"/>
      <c r="B58" s="60"/>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45"/>
      <c r="AS58" s="39"/>
      <c r="AT58" s="39"/>
      <c r="AU58" s="39"/>
      <c r="AV58" s="39"/>
      <c r="AW58" s="39"/>
      <c r="AX58" s="39"/>
      <c r="AY58" s="39"/>
      <c r="AZ58" s="39"/>
      <c r="BA58" s="39"/>
      <c r="BB58" s="39"/>
      <c r="BC58" s="39"/>
      <c r="BD58" s="39"/>
      <c r="BE58" s="39"/>
    </row>
  </sheetData>
  <sheetProtection sheet="1" formatColumns="0" formatRows="0" objects="1" scenarios="1" spinCount="100000" saltValue="tL5y5O7LsSszzYd1yTVSj5xL8Y4D3/gWTu6+CEdcWqvIYOc+KQndPsIld2nHn9Spkbcl1GWsCfV+GX8q+JGFMA==" hashValue="4aGedNy/tj1vQeY+Saw8oioz6dK8zmOBhOEdrUOs7L7CEdJP9k+OiYSPI/9dfMPxrOW8MQhGO8dywj4ViGMQew==" algorithmName="SHA-512" password="CC35"/>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 ref="AR2:BE2"/>
  </mergeCells>
  <hyperlinks>
    <hyperlink ref="A55" location="'SO 01 - Opěrná zeď'!C2" display="/"/>
    <hyperlink ref="A56"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81</v>
      </c>
    </row>
    <row r="3" s="1" customFormat="1" ht="6.96" customHeight="1">
      <c r="B3" s="130"/>
      <c r="C3" s="131"/>
      <c r="D3" s="131"/>
      <c r="E3" s="131"/>
      <c r="F3" s="131"/>
      <c r="G3" s="131"/>
      <c r="H3" s="131"/>
      <c r="I3" s="132"/>
      <c r="J3" s="131"/>
      <c r="K3" s="131"/>
      <c r="L3" s="21"/>
      <c r="AT3" s="18" t="s">
        <v>82</v>
      </c>
    </row>
    <row r="4" s="1" customFormat="1" ht="24.96" customHeight="1">
      <c r="B4" s="21"/>
      <c r="D4" s="133" t="s">
        <v>86</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II/101 Dřetovice, havárie zemního tělesa - PD</v>
      </c>
      <c r="F7" s="135"/>
      <c r="G7" s="135"/>
      <c r="H7" s="135"/>
      <c r="I7" s="129"/>
      <c r="L7" s="21"/>
    </row>
    <row r="8" s="2" customFormat="1" ht="12" customHeight="1">
      <c r="A8" s="39"/>
      <c r="B8" s="45"/>
      <c r="C8" s="39"/>
      <c r="D8" s="135" t="s">
        <v>87</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88</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stavby'!AN8</f>
        <v>21. 1. 2019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28</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35</v>
      </c>
      <c r="F24" s="39"/>
      <c r="G24" s="39"/>
      <c r="H24" s="39"/>
      <c r="I24" s="141" t="s">
        <v>28</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36</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19</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38</v>
      </c>
      <c r="E30" s="39"/>
      <c r="F30" s="39"/>
      <c r="G30" s="39"/>
      <c r="H30" s="39"/>
      <c r="I30" s="137"/>
      <c r="J30" s="151">
        <f>ROUND(J91,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40</v>
      </c>
      <c r="G32" s="39"/>
      <c r="H32" s="39"/>
      <c r="I32" s="153" t="s">
        <v>39</v>
      </c>
      <c r="J32" s="152" t="s">
        <v>41</v>
      </c>
      <c r="K32" s="39"/>
      <c r="L32" s="138"/>
      <c r="S32" s="39"/>
      <c r="T32" s="39"/>
      <c r="U32" s="39"/>
      <c r="V32" s="39"/>
      <c r="W32" s="39"/>
      <c r="X32" s="39"/>
      <c r="Y32" s="39"/>
      <c r="Z32" s="39"/>
      <c r="AA32" s="39"/>
      <c r="AB32" s="39"/>
      <c r="AC32" s="39"/>
      <c r="AD32" s="39"/>
      <c r="AE32" s="39"/>
    </row>
    <row r="33" s="2" customFormat="1" ht="14.4" customHeight="1">
      <c r="A33" s="39"/>
      <c r="B33" s="45"/>
      <c r="C33" s="39"/>
      <c r="D33" s="154" t="s">
        <v>42</v>
      </c>
      <c r="E33" s="135" t="s">
        <v>43</v>
      </c>
      <c r="F33" s="155">
        <f>ROUND((SUM(BE91:BE523)),  2)</f>
        <v>0</v>
      </c>
      <c r="G33" s="39"/>
      <c r="H33" s="39"/>
      <c r="I33" s="156">
        <v>0.20999999999999999</v>
      </c>
      <c r="J33" s="155">
        <f>ROUND(((SUM(BE91:BE523))*I33),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44</v>
      </c>
      <c r="F34" s="155">
        <f>ROUND((SUM(BF91:BF523)),  2)</f>
        <v>0</v>
      </c>
      <c r="G34" s="39"/>
      <c r="H34" s="39"/>
      <c r="I34" s="156">
        <v>0.14999999999999999</v>
      </c>
      <c r="J34" s="155">
        <f>ROUND(((SUM(BF91:BF523))*I34),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45</v>
      </c>
      <c r="F35" s="155">
        <f>ROUND((SUM(BG91:BG523)),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46</v>
      </c>
      <c r="F36" s="155">
        <f>ROUND((SUM(BH91:BH523)),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47</v>
      </c>
      <c r="F37" s="155">
        <f>ROUND((SUM(BI91:BI523)),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89</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II/101 Dřetovice, havárie zemního tělesa - PD</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87</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01 - Opěrná zeď</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Dřetovice</v>
      </c>
      <c r="G52" s="41"/>
      <c r="H52" s="41"/>
      <c r="I52" s="141" t="s">
        <v>23</v>
      </c>
      <c r="J52" s="73" t="str">
        <f>IF(J12="","",J12)</f>
        <v>21. 1. 2019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Krajská SÚS Středočeského kraje, příspěvk. org.</v>
      </c>
      <c r="G54" s="41"/>
      <c r="H54" s="41"/>
      <c r="I54" s="141" t="s">
        <v>31</v>
      </c>
      <c r="J54" s="37" t="str">
        <f>E21</f>
        <v>Az Consult spol. s r.o.</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Lucie Wojčiková</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90</v>
      </c>
      <c r="D57" s="173"/>
      <c r="E57" s="173"/>
      <c r="F57" s="173"/>
      <c r="G57" s="173"/>
      <c r="H57" s="173"/>
      <c r="I57" s="174"/>
      <c r="J57" s="175" t="s">
        <v>91</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70</v>
      </c>
      <c r="D59" s="41"/>
      <c r="E59" s="41"/>
      <c r="F59" s="41"/>
      <c r="G59" s="41"/>
      <c r="H59" s="41"/>
      <c r="I59" s="137"/>
      <c r="J59" s="103">
        <f>J91</f>
        <v>0</v>
      </c>
      <c r="K59" s="41"/>
      <c r="L59" s="138"/>
      <c r="S59" s="39"/>
      <c r="T59" s="39"/>
      <c r="U59" s="39"/>
      <c r="V59" s="39"/>
      <c r="W59" s="39"/>
      <c r="X59" s="39"/>
      <c r="Y59" s="39"/>
      <c r="Z59" s="39"/>
      <c r="AA59" s="39"/>
      <c r="AB59" s="39"/>
      <c r="AC59" s="39"/>
      <c r="AD59" s="39"/>
      <c r="AE59" s="39"/>
      <c r="AU59" s="18" t="s">
        <v>92</v>
      </c>
    </row>
    <row r="60" s="9" customFormat="1" ht="24.96" customHeight="1">
      <c r="A60" s="9"/>
      <c r="B60" s="177"/>
      <c r="C60" s="178"/>
      <c r="D60" s="179" t="s">
        <v>93</v>
      </c>
      <c r="E60" s="180"/>
      <c r="F60" s="180"/>
      <c r="G60" s="180"/>
      <c r="H60" s="180"/>
      <c r="I60" s="181"/>
      <c r="J60" s="182">
        <f>J92</f>
        <v>0</v>
      </c>
      <c r="K60" s="178"/>
      <c r="L60" s="183"/>
      <c r="S60" s="9"/>
      <c r="T60" s="9"/>
      <c r="U60" s="9"/>
      <c r="V60" s="9"/>
      <c r="W60" s="9"/>
      <c r="X60" s="9"/>
      <c r="Y60" s="9"/>
      <c r="Z60" s="9"/>
      <c r="AA60" s="9"/>
      <c r="AB60" s="9"/>
      <c r="AC60" s="9"/>
      <c r="AD60" s="9"/>
      <c r="AE60" s="9"/>
    </row>
    <row r="61" s="10" customFormat="1" ht="19.92" customHeight="1">
      <c r="A61" s="10"/>
      <c r="B61" s="184"/>
      <c r="C61" s="185"/>
      <c r="D61" s="186" t="s">
        <v>94</v>
      </c>
      <c r="E61" s="187"/>
      <c r="F61" s="187"/>
      <c r="G61" s="187"/>
      <c r="H61" s="187"/>
      <c r="I61" s="188"/>
      <c r="J61" s="189">
        <f>J93</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95</v>
      </c>
      <c r="E62" s="187"/>
      <c r="F62" s="187"/>
      <c r="G62" s="187"/>
      <c r="H62" s="187"/>
      <c r="I62" s="188"/>
      <c r="J62" s="189">
        <f>J278</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96</v>
      </c>
      <c r="E63" s="187"/>
      <c r="F63" s="187"/>
      <c r="G63" s="187"/>
      <c r="H63" s="187"/>
      <c r="I63" s="188"/>
      <c r="J63" s="189">
        <f>J309</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97</v>
      </c>
      <c r="E64" s="187"/>
      <c r="F64" s="187"/>
      <c r="G64" s="187"/>
      <c r="H64" s="187"/>
      <c r="I64" s="188"/>
      <c r="J64" s="189">
        <f>J363</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98</v>
      </c>
      <c r="E65" s="187"/>
      <c r="F65" s="187"/>
      <c r="G65" s="187"/>
      <c r="H65" s="187"/>
      <c r="I65" s="188"/>
      <c r="J65" s="189">
        <f>J371</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99</v>
      </c>
      <c r="E66" s="187"/>
      <c r="F66" s="187"/>
      <c r="G66" s="187"/>
      <c r="H66" s="187"/>
      <c r="I66" s="188"/>
      <c r="J66" s="189">
        <f>J399</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100</v>
      </c>
      <c r="E67" s="187"/>
      <c r="F67" s="187"/>
      <c r="G67" s="187"/>
      <c r="H67" s="187"/>
      <c r="I67" s="188"/>
      <c r="J67" s="189">
        <f>J405</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101</v>
      </c>
      <c r="E68" s="187"/>
      <c r="F68" s="187"/>
      <c r="G68" s="187"/>
      <c r="H68" s="187"/>
      <c r="I68" s="188"/>
      <c r="J68" s="189">
        <f>J474</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102</v>
      </c>
      <c r="E69" s="187"/>
      <c r="F69" s="187"/>
      <c r="G69" s="187"/>
      <c r="H69" s="187"/>
      <c r="I69" s="188"/>
      <c r="J69" s="189">
        <f>J498</f>
        <v>0</v>
      </c>
      <c r="K69" s="185"/>
      <c r="L69" s="190"/>
      <c r="S69" s="10"/>
      <c r="T69" s="10"/>
      <c r="U69" s="10"/>
      <c r="V69" s="10"/>
      <c r="W69" s="10"/>
      <c r="X69" s="10"/>
      <c r="Y69" s="10"/>
      <c r="Z69" s="10"/>
      <c r="AA69" s="10"/>
      <c r="AB69" s="10"/>
      <c r="AC69" s="10"/>
      <c r="AD69" s="10"/>
      <c r="AE69" s="10"/>
    </row>
    <row r="70" s="9" customFormat="1" ht="24.96" customHeight="1">
      <c r="A70" s="9"/>
      <c r="B70" s="177"/>
      <c r="C70" s="178"/>
      <c r="D70" s="179" t="s">
        <v>103</v>
      </c>
      <c r="E70" s="180"/>
      <c r="F70" s="180"/>
      <c r="G70" s="180"/>
      <c r="H70" s="180"/>
      <c r="I70" s="181"/>
      <c r="J70" s="182">
        <f>J500</f>
        <v>0</v>
      </c>
      <c r="K70" s="178"/>
      <c r="L70" s="183"/>
      <c r="S70" s="9"/>
      <c r="T70" s="9"/>
      <c r="U70" s="9"/>
      <c r="V70" s="9"/>
      <c r="W70" s="9"/>
      <c r="X70" s="9"/>
      <c r="Y70" s="9"/>
      <c r="Z70" s="9"/>
      <c r="AA70" s="9"/>
      <c r="AB70" s="9"/>
      <c r="AC70" s="9"/>
      <c r="AD70" s="9"/>
      <c r="AE70" s="9"/>
    </row>
    <row r="71" s="10" customFormat="1" ht="19.92" customHeight="1">
      <c r="A71" s="10"/>
      <c r="B71" s="184"/>
      <c r="C71" s="185"/>
      <c r="D71" s="186" t="s">
        <v>104</v>
      </c>
      <c r="E71" s="187"/>
      <c r="F71" s="187"/>
      <c r="G71" s="187"/>
      <c r="H71" s="187"/>
      <c r="I71" s="188"/>
      <c r="J71" s="189">
        <f>J501</f>
        <v>0</v>
      </c>
      <c r="K71" s="185"/>
      <c r="L71" s="190"/>
      <c r="S71" s="10"/>
      <c r="T71" s="10"/>
      <c r="U71" s="10"/>
      <c r="V71" s="10"/>
      <c r="W71" s="10"/>
      <c r="X71" s="10"/>
      <c r="Y71" s="10"/>
      <c r="Z71" s="10"/>
      <c r="AA71" s="10"/>
      <c r="AB71" s="10"/>
      <c r="AC71" s="10"/>
      <c r="AD71" s="10"/>
      <c r="AE71" s="10"/>
    </row>
    <row r="72" s="2" customFormat="1" ht="21.84" customHeight="1">
      <c r="A72" s="39"/>
      <c r="B72" s="40"/>
      <c r="C72" s="41"/>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6.96" customHeight="1">
      <c r="A73" s="39"/>
      <c r="B73" s="60"/>
      <c r="C73" s="61"/>
      <c r="D73" s="61"/>
      <c r="E73" s="61"/>
      <c r="F73" s="61"/>
      <c r="G73" s="61"/>
      <c r="H73" s="61"/>
      <c r="I73" s="167"/>
      <c r="J73" s="61"/>
      <c r="K73" s="61"/>
      <c r="L73" s="138"/>
      <c r="S73" s="39"/>
      <c r="T73" s="39"/>
      <c r="U73" s="39"/>
      <c r="V73" s="39"/>
      <c r="W73" s="39"/>
      <c r="X73" s="39"/>
      <c r="Y73" s="39"/>
      <c r="Z73" s="39"/>
      <c r="AA73" s="39"/>
      <c r="AB73" s="39"/>
      <c r="AC73" s="39"/>
      <c r="AD73" s="39"/>
      <c r="AE73" s="39"/>
    </row>
    <row r="77" s="2" customFormat="1" ht="6.96" customHeight="1">
      <c r="A77" s="39"/>
      <c r="B77" s="62"/>
      <c r="C77" s="63"/>
      <c r="D77" s="63"/>
      <c r="E77" s="63"/>
      <c r="F77" s="63"/>
      <c r="G77" s="63"/>
      <c r="H77" s="63"/>
      <c r="I77" s="170"/>
      <c r="J77" s="63"/>
      <c r="K77" s="63"/>
      <c r="L77" s="138"/>
      <c r="S77" s="39"/>
      <c r="T77" s="39"/>
      <c r="U77" s="39"/>
      <c r="V77" s="39"/>
      <c r="W77" s="39"/>
      <c r="X77" s="39"/>
      <c r="Y77" s="39"/>
      <c r="Z77" s="39"/>
      <c r="AA77" s="39"/>
      <c r="AB77" s="39"/>
      <c r="AC77" s="39"/>
      <c r="AD77" s="39"/>
      <c r="AE77" s="39"/>
    </row>
    <row r="78" s="2" customFormat="1" ht="24.96" customHeight="1">
      <c r="A78" s="39"/>
      <c r="B78" s="40"/>
      <c r="C78" s="24" t="s">
        <v>105</v>
      </c>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12" customHeight="1">
      <c r="A80" s="39"/>
      <c r="B80" s="40"/>
      <c r="C80" s="33" t="s">
        <v>16</v>
      </c>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16.5" customHeight="1">
      <c r="A81" s="39"/>
      <c r="B81" s="40"/>
      <c r="C81" s="41"/>
      <c r="D81" s="41"/>
      <c r="E81" s="171" t="str">
        <f>E7</f>
        <v>II/101 Dřetovice, havárie zemního tělesa - PD</v>
      </c>
      <c r="F81" s="33"/>
      <c r="G81" s="33"/>
      <c r="H81" s="33"/>
      <c r="I81" s="137"/>
      <c r="J81" s="41"/>
      <c r="K81" s="41"/>
      <c r="L81" s="138"/>
      <c r="S81" s="39"/>
      <c r="T81" s="39"/>
      <c r="U81" s="39"/>
      <c r="V81" s="39"/>
      <c r="W81" s="39"/>
      <c r="X81" s="39"/>
      <c r="Y81" s="39"/>
      <c r="Z81" s="39"/>
      <c r="AA81" s="39"/>
      <c r="AB81" s="39"/>
      <c r="AC81" s="39"/>
      <c r="AD81" s="39"/>
      <c r="AE81" s="39"/>
    </row>
    <row r="82" s="2" customFormat="1" ht="12" customHeight="1">
      <c r="A82" s="39"/>
      <c r="B82" s="40"/>
      <c r="C82" s="33" t="s">
        <v>87</v>
      </c>
      <c r="D82" s="41"/>
      <c r="E82" s="41"/>
      <c r="F82" s="41"/>
      <c r="G82" s="41"/>
      <c r="H82" s="41"/>
      <c r="I82" s="137"/>
      <c r="J82" s="41"/>
      <c r="K82" s="41"/>
      <c r="L82" s="138"/>
      <c r="S82" s="39"/>
      <c r="T82" s="39"/>
      <c r="U82" s="39"/>
      <c r="V82" s="39"/>
      <c r="W82" s="39"/>
      <c r="X82" s="39"/>
      <c r="Y82" s="39"/>
      <c r="Z82" s="39"/>
      <c r="AA82" s="39"/>
      <c r="AB82" s="39"/>
      <c r="AC82" s="39"/>
      <c r="AD82" s="39"/>
      <c r="AE82" s="39"/>
    </row>
    <row r="83" s="2" customFormat="1" ht="16.5" customHeight="1">
      <c r="A83" s="39"/>
      <c r="B83" s="40"/>
      <c r="C83" s="41"/>
      <c r="D83" s="41"/>
      <c r="E83" s="70" t="str">
        <f>E9</f>
        <v>SO 01 - Opěrná zeď</v>
      </c>
      <c r="F83" s="41"/>
      <c r="G83" s="41"/>
      <c r="H83" s="41"/>
      <c r="I83" s="137"/>
      <c r="J83" s="41"/>
      <c r="K83" s="41"/>
      <c r="L83" s="138"/>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37"/>
      <c r="J84" s="41"/>
      <c r="K84" s="41"/>
      <c r="L84" s="138"/>
      <c r="S84" s="39"/>
      <c r="T84" s="39"/>
      <c r="U84" s="39"/>
      <c r="V84" s="39"/>
      <c r="W84" s="39"/>
      <c r="X84" s="39"/>
      <c r="Y84" s="39"/>
      <c r="Z84" s="39"/>
      <c r="AA84" s="39"/>
      <c r="AB84" s="39"/>
      <c r="AC84" s="39"/>
      <c r="AD84" s="39"/>
      <c r="AE84" s="39"/>
    </row>
    <row r="85" s="2" customFormat="1" ht="12" customHeight="1">
      <c r="A85" s="39"/>
      <c r="B85" s="40"/>
      <c r="C85" s="33" t="s">
        <v>21</v>
      </c>
      <c r="D85" s="41"/>
      <c r="E85" s="41"/>
      <c r="F85" s="28" t="str">
        <f>F12</f>
        <v>Dřetovice</v>
      </c>
      <c r="G85" s="41"/>
      <c r="H85" s="41"/>
      <c r="I85" s="141" t="s">
        <v>23</v>
      </c>
      <c r="J85" s="73" t="str">
        <f>IF(J12="","",J12)</f>
        <v>21. 1. 2019</v>
      </c>
      <c r="K85" s="41"/>
      <c r="L85" s="138"/>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137"/>
      <c r="J86" s="41"/>
      <c r="K86" s="41"/>
      <c r="L86" s="138"/>
      <c r="S86" s="39"/>
      <c r="T86" s="39"/>
      <c r="U86" s="39"/>
      <c r="V86" s="39"/>
      <c r="W86" s="39"/>
      <c r="X86" s="39"/>
      <c r="Y86" s="39"/>
      <c r="Z86" s="39"/>
      <c r="AA86" s="39"/>
      <c r="AB86" s="39"/>
      <c r="AC86" s="39"/>
      <c r="AD86" s="39"/>
      <c r="AE86" s="39"/>
    </row>
    <row r="87" s="2" customFormat="1" ht="25.65" customHeight="1">
      <c r="A87" s="39"/>
      <c r="B87" s="40"/>
      <c r="C87" s="33" t="s">
        <v>25</v>
      </c>
      <c r="D87" s="41"/>
      <c r="E87" s="41"/>
      <c r="F87" s="28" t="str">
        <f>E15</f>
        <v>Krajská SÚS Středočeského kraje, příspěvk. org.</v>
      </c>
      <c r="G87" s="41"/>
      <c r="H87" s="41"/>
      <c r="I87" s="141" t="s">
        <v>31</v>
      </c>
      <c r="J87" s="37" t="str">
        <f>E21</f>
        <v>Az Consult spol. s r.o.</v>
      </c>
      <c r="K87" s="41"/>
      <c r="L87" s="138"/>
      <c r="S87" s="39"/>
      <c r="T87" s="39"/>
      <c r="U87" s="39"/>
      <c r="V87" s="39"/>
      <c r="W87" s="39"/>
      <c r="X87" s="39"/>
      <c r="Y87" s="39"/>
      <c r="Z87" s="39"/>
      <c r="AA87" s="39"/>
      <c r="AB87" s="39"/>
      <c r="AC87" s="39"/>
      <c r="AD87" s="39"/>
      <c r="AE87" s="39"/>
    </row>
    <row r="88" s="2" customFormat="1" ht="15.15" customHeight="1">
      <c r="A88" s="39"/>
      <c r="B88" s="40"/>
      <c r="C88" s="33" t="s">
        <v>29</v>
      </c>
      <c r="D88" s="41"/>
      <c r="E88" s="41"/>
      <c r="F88" s="28" t="str">
        <f>IF(E18="","",E18)</f>
        <v>Vyplň údaj</v>
      </c>
      <c r="G88" s="41"/>
      <c r="H88" s="41"/>
      <c r="I88" s="141" t="s">
        <v>34</v>
      </c>
      <c r="J88" s="37" t="str">
        <f>E24</f>
        <v>Lucie Wojčiková</v>
      </c>
      <c r="K88" s="41"/>
      <c r="L88" s="138"/>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137"/>
      <c r="J89" s="41"/>
      <c r="K89" s="41"/>
      <c r="L89" s="138"/>
      <c r="S89" s="39"/>
      <c r="T89" s="39"/>
      <c r="U89" s="39"/>
      <c r="V89" s="39"/>
      <c r="W89" s="39"/>
      <c r="X89" s="39"/>
      <c r="Y89" s="39"/>
      <c r="Z89" s="39"/>
      <c r="AA89" s="39"/>
      <c r="AB89" s="39"/>
      <c r="AC89" s="39"/>
      <c r="AD89" s="39"/>
      <c r="AE89" s="39"/>
    </row>
    <row r="90" s="11" customFormat="1" ht="29.28" customHeight="1">
      <c r="A90" s="191"/>
      <c r="B90" s="192"/>
      <c r="C90" s="193" t="s">
        <v>106</v>
      </c>
      <c r="D90" s="194" t="s">
        <v>57</v>
      </c>
      <c r="E90" s="194" t="s">
        <v>53</v>
      </c>
      <c r="F90" s="194" t="s">
        <v>54</v>
      </c>
      <c r="G90" s="194" t="s">
        <v>107</v>
      </c>
      <c r="H90" s="194" t="s">
        <v>108</v>
      </c>
      <c r="I90" s="195" t="s">
        <v>109</v>
      </c>
      <c r="J90" s="194" t="s">
        <v>91</v>
      </c>
      <c r="K90" s="196" t="s">
        <v>110</v>
      </c>
      <c r="L90" s="197"/>
      <c r="M90" s="93" t="s">
        <v>19</v>
      </c>
      <c r="N90" s="94" t="s">
        <v>42</v>
      </c>
      <c r="O90" s="94" t="s">
        <v>111</v>
      </c>
      <c r="P90" s="94" t="s">
        <v>112</v>
      </c>
      <c r="Q90" s="94" t="s">
        <v>113</v>
      </c>
      <c r="R90" s="94" t="s">
        <v>114</v>
      </c>
      <c r="S90" s="94" t="s">
        <v>115</v>
      </c>
      <c r="T90" s="95" t="s">
        <v>116</v>
      </c>
      <c r="U90" s="191"/>
      <c r="V90" s="191"/>
      <c r="W90" s="191"/>
      <c r="X90" s="191"/>
      <c r="Y90" s="191"/>
      <c r="Z90" s="191"/>
      <c r="AA90" s="191"/>
      <c r="AB90" s="191"/>
      <c r="AC90" s="191"/>
      <c r="AD90" s="191"/>
      <c r="AE90" s="191"/>
    </row>
    <row r="91" s="2" customFormat="1" ht="22.8" customHeight="1">
      <c r="A91" s="39"/>
      <c r="B91" s="40"/>
      <c r="C91" s="100" t="s">
        <v>117</v>
      </c>
      <c r="D91" s="41"/>
      <c r="E91" s="41"/>
      <c r="F91" s="41"/>
      <c r="G91" s="41"/>
      <c r="H91" s="41"/>
      <c r="I91" s="137"/>
      <c r="J91" s="198">
        <f>BK91</f>
        <v>0</v>
      </c>
      <c r="K91" s="41"/>
      <c r="L91" s="45"/>
      <c r="M91" s="96"/>
      <c r="N91" s="199"/>
      <c r="O91" s="97"/>
      <c r="P91" s="200">
        <f>P92+P500</f>
        <v>0</v>
      </c>
      <c r="Q91" s="97"/>
      <c r="R91" s="200">
        <f>R92+R500</f>
        <v>781.61123540000006</v>
      </c>
      <c r="S91" s="97"/>
      <c r="T91" s="201">
        <f>T92+T500</f>
        <v>205.922</v>
      </c>
      <c r="U91" s="39"/>
      <c r="V91" s="39"/>
      <c r="W91" s="39"/>
      <c r="X91" s="39"/>
      <c r="Y91" s="39"/>
      <c r="Z91" s="39"/>
      <c r="AA91" s="39"/>
      <c r="AB91" s="39"/>
      <c r="AC91" s="39"/>
      <c r="AD91" s="39"/>
      <c r="AE91" s="39"/>
      <c r="AT91" s="18" t="s">
        <v>71</v>
      </c>
      <c r="AU91" s="18" t="s">
        <v>92</v>
      </c>
      <c r="BK91" s="202">
        <f>BK92+BK500</f>
        <v>0</v>
      </c>
    </row>
    <row r="92" s="12" customFormat="1" ht="25.92" customHeight="1">
      <c r="A92" s="12"/>
      <c r="B92" s="203"/>
      <c r="C92" s="204"/>
      <c r="D92" s="205" t="s">
        <v>71</v>
      </c>
      <c r="E92" s="206" t="s">
        <v>118</v>
      </c>
      <c r="F92" s="206" t="s">
        <v>119</v>
      </c>
      <c r="G92" s="204"/>
      <c r="H92" s="204"/>
      <c r="I92" s="207"/>
      <c r="J92" s="208">
        <f>BK92</f>
        <v>0</v>
      </c>
      <c r="K92" s="204"/>
      <c r="L92" s="209"/>
      <c r="M92" s="210"/>
      <c r="N92" s="211"/>
      <c r="O92" s="211"/>
      <c r="P92" s="212">
        <f>P93+P278+P309+P363+P371+P399+P405+P474+P498</f>
        <v>0</v>
      </c>
      <c r="Q92" s="211"/>
      <c r="R92" s="212">
        <f>R93+R278+R309+R363+R371+R399+R405+R474+R498</f>
        <v>781.40023540000004</v>
      </c>
      <c r="S92" s="211"/>
      <c r="T92" s="213">
        <f>T93+T278+T309+T363+T371+T399+T405+T474+T498</f>
        <v>205.922</v>
      </c>
      <c r="U92" s="12"/>
      <c r="V92" s="12"/>
      <c r="W92" s="12"/>
      <c r="X92" s="12"/>
      <c r="Y92" s="12"/>
      <c r="Z92" s="12"/>
      <c r="AA92" s="12"/>
      <c r="AB92" s="12"/>
      <c r="AC92" s="12"/>
      <c r="AD92" s="12"/>
      <c r="AE92" s="12"/>
      <c r="AR92" s="214" t="s">
        <v>80</v>
      </c>
      <c r="AT92" s="215" t="s">
        <v>71</v>
      </c>
      <c r="AU92" s="215" t="s">
        <v>72</v>
      </c>
      <c r="AY92" s="214" t="s">
        <v>120</v>
      </c>
      <c r="BK92" s="216">
        <f>BK93+BK278+BK309+BK363+BK371+BK399+BK405+BK474+BK498</f>
        <v>0</v>
      </c>
    </row>
    <row r="93" s="12" customFormat="1" ht="22.8" customHeight="1">
      <c r="A93" s="12"/>
      <c r="B93" s="203"/>
      <c r="C93" s="204"/>
      <c r="D93" s="205" t="s">
        <v>71</v>
      </c>
      <c r="E93" s="217" t="s">
        <v>80</v>
      </c>
      <c r="F93" s="217" t="s">
        <v>121</v>
      </c>
      <c r="G93" s="204"/>
      <c r="H93" s="204"/>
      <c r="I93" s="207"/>
      <c r="J93" s="218">
        <f>BK93</f>
        <v>0</v>
      </c>
      <c r="K93" s="204"/>
      <c r="L93" s="209"/>
      <c r="M93" s="210"/>
      <c r="N93" s="211"/>
      <c r="O93" s="211"/>
      <c r="P93" s="212">
        <f>SUM(P94:P277)</f>
        <v>0</v>
      </c>
      <c r="Q93" s="211"/>
      <c r="R93" s="212">
        <f>SUM(R94:R277)</f>
        <v>122.150576</v>
      </c>
      <c r="S93" s="211"/>
      <c r="T93" s="213">
        <f>SUM(T94:T277)</f>
        <v>205.922</v>
      </c>
      <c r="U93" s="12"/>
      <c r="V93" s="12"/>
      <c r="W93" s="12"/>
      <c r="X93" s="12"/>
      <c r="Y93" s="12"/>
      <c r="Z93" s="12"/>
      <c r="AA93" s="12"/>
      <c r="AB93" s="12"/>
      <c r="AC93" s="12"/>
      <c r="AD93" s="12"/>
      <c r="AE93" s="12"/>
      <c r="AR93" s="214" t="s">
        <v>80</v>
      </c>
      <c r="AT93" s="215" t="s">
        <v>71</v>
      </c>
      <c r="AU93" s="215" t="s">
        <v>80</v>
      </c>
      <c r="AY93" s="214" t="s">
        <v>120</v>
      </c>
      <c r="BK93" s="216">
        <f>SUM(BK94:BK277)</f>
        <v>0</v>
      </c>
    </row>
    <row r="94" s="2" customFormat="1" ht="21.75" customHeight="1">
      <c r="A94" s="39"/>
      <c r="B94" s="40"/>
      <c r="C94" s="219" t="s">
        <v>80</v>
      </c>
      <c r="D94" s="219" t="s">
        <v>122</v>
      </c>
      <c r="E94" s="220" t="s">
        <v>123</v>
      </c>
      <c r="F94" s="221" t="s">
        <v>124</v>
      </c>
      <c r="G94" s="222" t="s">
        <v>125</v>
      </c>
      <c r="H94" s="223">
        <v>128.40000000000001</v>
      </c>
      <c r="I94" s="224"/>
      <c r="J94" s="225">
        <f>ROUND(I94*H94,2)</f>
        <v>0</v>
      </c>
      <c r="K94" s="221" t="s">
        <v>126</v>
      </c>
      <c r="L94" s="45"/>
      <c r="M94" s="226" t="s">
        <v>19</v>
      </c>
      <c r="N94" s="227" t="s">
        <v>43</v>
      </c>
      <c r="O94" s="85"/>
      <c r="P94" s="228">
        <f>O94*H94</f>
        <v>0</v>
      </c>
      <c r="Q94" s="228">
        <v>0</v>
      </c>
      <c r="R94" s="228">
        <f>Q94*H94</f>
        <v>0</v>
      </c>
      <c r="S94" s="228">
        <v>0</v>
      </c>
      <c r="T94" s="229">
        <f>S94*H94</f>
        <v>0</v>
      </c>
      <c r="U94" s="39"/>
      <c r="V94" s="39"/>
      <c r="W94" s="39"/>
      <c r="X94" s="39"/>
      <c r="Y94" s="39"/>
      <c r="Z94" s="39"/>
      <c r="AA94" s="39"/>
      <c r="AB94" s="39"/>
      <c r="AC94" s="39"/>
      <c r="AD94" s="39"/>
      <c r="AE94" s="39"/>
      <c r="AR94" s="230" t="s">
        <v>127</v>
      </c>
      <c r="AT94" s="230" t="s">
        <v>122</v>
      </c>
      <c r="AU94" s="230" t="s">
        <v>82</v>
      </c>
      <c r="AY94" s="18" t="s">
        <v>120</v>
      </c>
      <c r="BE94" s="231">
        <f>IF(N94="základní",J94,0)</f>
        <v>0</v>
      </c>
      <c r="BF94" s="231">
        <f>IF(N94="snížená",J94,0)</f>
        <v>0</v>
      </c>
      <c r="BG94" s="231">
        <f>IF(N94="zákl. přenesená",J94,0)</f>
        <v>0</v>
      </c>
      <c r="BH94" s="231">
        <f>IF(N94="sníž. přenesená",J94,0)</f>
        <v>0</v>
      </c>
      <c r="BI94" s="231">
        <f>IF(N94="nulová",J94,0)</f>
        <v>0</v>
      </c>
      <c r="BJ94" s="18" t="s">
        <v>80</v>
      </c>
      <c r="BK94" s="231">
        <f>ROUND(I94*H94,2)</f>
        <v>0</v>
      </c>
      <c r="BL94" s="18" t="s">
        <v>127</v>
      </c>
      <c r="BM94" s="230" t="s">
        <v>128</v>
      </c>
    </row>
    <row r="95" s="2" customFormat="1">
      <c r="A95" s="39"/>
      <c r="B95" s="40"/>
      <c r="C95" s="41"/>
      <c r="D95" s="232" t="s">
        <v>129</v>
      </c>
      <c r="E95" s="41"/>
      <c r="F95" s="233" t="s">
        <v>130</v>
      </c>
      <c r="G95" s="41"/>
      <c r="H95" s="41"/>
      <c r="I95" s="137"/>
      <c r="J95" s="41"/>
      <c r="K95" s="41"/>
      <c r="L95" s="45"/>
      <c r="M95" s="234"/>
      <c r="N95" s="235"/>
      <c r="O95" s="85"/>
      <c r="P95" s="85"/>
      <c r="Q95" s="85"/>
      <c r="R95" s="85"/>
      <c r="S95" s="85"/>
      <c r="T95" s="86"/>
      <c r="U95" s="39"/>
      <c r="V95" s="39"/>
      <c r="W95" s="39"/>
      <c r="X95" s="39"/>
      <c r="Y95" s="39"/>
      <c r="Z95" s="39"/>
      <c r="AA95" s="39"/>
      <c r="AB95" s="39"/>
      <c r="AC95" s="39"/>
      <c r="AD95" s="39"/>
      <c r="AE95" s="39"/>
      <c r="AT95" s="18" t="s">
        <v>129</v>
      </c>
      <c r="AU95" s="18" t="s">
        <v>82</v>
      </c>
    </row>
    <row r="96" s="13" customFormat="1">
      <c r="A96" s="13"/>
      <c r="B96" s="236"/>
      <c r="C96" s="237"/>
      <c r="D96" s="232" t="s">
        <v>131</v>
      </c>
      <c r="E96" s="238" t="s">
        <v>19</v>
      </c>
      <c r="F96" s="239" t="s">
        <v>132</v>
      </c>
      <c r="G96" s="237"/>
      <c r="H96" s="240">
        <v>128.40000000000001</v>
      </c>
      <c r="I96" s="241"/>
      <c r="J96" s="237"/>
      <c r="K96" s="237"/>
      <c r="L96" s="242"/>
      <c r="M96" s="243"/>
      <c r="N96" s="244"/>
      <c r="O96" s="244"/>
      <c r="P96" s="244"/>
      <c r="Q96" s="244"/>
      <c r="R96" s="244"/>
      <c r="S96" s="244"/>
      <c r="T96" s="245"/>
      <c r="U96" s="13"/>
      <c r="V96" s="13"/>
      <c r="W96" s="13"/>
      <c r="X96" s="13"/>
      <c r="Y96" s="13"/>
      <c r="Z96" s="13"/>
      <c r="AA96" s="13"/>
      <c r="AB96" s="13"/>
      <c r="AC96" s="13"/>
      <c r="AD96" s="13"/>
      <c r="AE96" s="13"/>
      <c r="AT96" s="246" t="s">
        <v>131</v>
      </c>
      <c r="AU96" s="246" t="s">
        <v>82</v>
      </c>
      <c r="AV96" s="13" t="s">
        <v>82</v>
      </c>
      <c r="AW96" s="13" t="s">
        <v>33</v>
      </c>
      <c r="AX96" s="13" t="s">
        <v>80</v>
      </c>
      <c r="AY96" s="246" t="s">
        <v>120</v>
      </c>
    </row>
    <row r="97" s="2" customFormat="1" ht="16.5" customHeight="1">
      <c r="A97" s="39"/>
      <c r="B97" s="40"/>
      <c r="C97" s="219" t="s">
        <v>82</v>
      </c>
      <c r="D97" s="219" t="s">
        <v>122</v>
      </c>
      <c r="E97" s="220" t="s">
        <v>133</v>
      </c>
      <c r="F97" s="221" t="s">
        <v>134</v>
      </c>
      <c r="G97" s="222" t="s">
        <v>135</v>
      </c>
      <c r="H97" s="223">
        <v>2.484</v>
      </c>
      <c r="I97" s="224"/>
      <c r="J97" s="225">
        <f>ROUND(I97*H97,2)</f>
        <v>0</v>
      </c>
      <c r="K97" s="221" t="s">
        <v>126</v>
      </c>
      <c r="L97" s="45"/>
      <c r="M97" s="226" t="s">
        <v>19</v>
      </c>
      <c r="N97" s="227" t="s">
        <v>43</v>
      </c>
      <c r="O97" s="85"/>
      <c r="P97" s="228">
        <f>O97*H97</f>
        <v>0</v>
      </c>
      <c r="Q97" s="228">
        <v>0</v>
      </c>
      <c r="R97" s="228">
        <f>Q97*H97</f>
        <v>0</v>
      </c>
      <c r="S97" s="228">
        <v>0</v>
      </c>
      <c r="T97" s="229">
        <f>S97*H97</f>
        <v>0</v>
      </c>
      <c r="U97" s="39"/>
      <c r="V97" s="39"/>
      <c r="W97" s="39"/>
      <c r="X97" s="39"/>
      <c r="Y97" s="39"/>
      <c r="Z97" s="39"/>
      <c r="AA97" s="39"/>
      <c r="AB97" s="39"/>
      <c r="AC97" s="39"/>
      <c r="AD97" s="39"/>
      <c r="AE97" s="39"/>
      <c r="AR97" s="230" t="s">
        <v>127</v>
      </c>
      <c r="AT97" s="230" t="s">
        <v>122</v>
      </c>
      <c r="AU97" s="230" t="s">
        <v>82</v>
      </c>
      <c r="AY97" s="18" t="s">
        <v>120</v>
      </c>
      <c r="BE97" s="231">
        <f>IF(N97="základní",J97,0)</f>
        <v>0</v>
      </c>
      <c r="BF97" s="231">
        <f>IF(N97="snížená",J97,0)</f>
        <v>0</v>
      </c>
      <c r="BG97" s="231">
        <f>IF(N97="zákl. přenesená",J97,0)</f>
        <v>0</v>
      </c>
      <c r="BH97" s="231">
        <f>IF(N97="sníž. přenesená",J97,0)</f>
        <v>0</v>
      </c>
      <c r="BI97" s="231">
        <f>IF(N97="nulová",J97,0)</f>
        <v>0</v>
      </c>
      <c r="BJ97" s="18" t="s">
        <v>80</v>
      </c>
      <c r="BK97" s="231">
        <f>ROUND(I97*H97,2)</f>
        <v>0</v>
      </c>
      <c r="BL97" s="18" t="s">
        <v>127</v>
      </c>
      <c r="BM97" s="230" t="s">
        <v>136</v>
      </c>
    </row>
    <row r="98" s="2" customFormat="1">
      <c r="A98" s="39"/>
      <c r="B98" s="40"/>
      <c r="C98" s="41"/>
      <c r="D98" s="232" t="s">
        <v>129</v>
      </c>
      <c r="E98" s="41"/>
      <c r="F98" s="233" t="s">
        <v>137</v>
      </c>
      <c r="G98" s="41"/>
      <c r="H98" s="41"/>
      <c r="I98" s="137"/>
      <c r="J98" s="41"/>
      <c r="K98" s="41"/>
      <c r="L98" s="45"/>
      <c r="M98" s="234"/>
      <c r="N98" s="235"/>
      <c r="O98" s="85"/>
      <c r="P98" s="85"/>
      <c r="Q98" s="85"/>
      <c r="R98" s="85"/>
      <c r="S98" s="85"/>
      <c r="T98" s="86"/>
      <c r="U98" s="39"/>
      <c r="V98" s="39"/>
      <c r="W98" s="39"/>
      <c r="X98" s="39"/>
      <c r="Y98" s="39"/>
      <c r="Z98" s="39"/>
      <c r="AA98" s="39"/>
      <c r="AB98" s="39"/>
      <c r="AC98" s="39"/>
      <c r="AD98" s="39"/>
      <c r="AE98" s="39"/>
      <c r="AT98" s="18" t="s">
        <v>129</v>
      </c>
      <c r="AU98" s="18" t="s">
        <v>82</v>
      </c>
    </row>
    <row r="99" s="14" customFormat="1">
      <c r="A99" s="14"/>
      <c r="B99" s="247"/>
      <c r="C99" s="248"/>
      <c r="D99" s="232" t="s">
        <v>131</v>
      </c>
      <c r="E99" s="249" t="s">
        <v>19</v>
      </c>
      <c r="F99" s="250" t="s">
        <v>138</v>
      </c>
      <c r="G99" s="248"/>
      <c r="H99" s="249" t="s">
        <v>19</v>
      </c>
      <c r="I99" s="251"/>
      <c r="J99" s="248"/>
      <c r="K99" s="248"/>
      <c r="L99" s="252"/>
      <c r="M99" s="253"/>
      <c r="N99" s="254"/>
      <c r="O99" s="254"/>
      <c r="P99" s="254"/>
      <c r="Q99" s="254"/>
      <c r="R99" s="254"/>
      <c r="S99" s="254"/>
      <c r="T99" s="255"/>
      <c r="U99" s="14"/>
      <c r="V99" s="14"/>
      <c r="W99" s="14"/>
      <c r="X99" s="14"/>
      <c r="Y99" s="14"/>
      <c r="Z99" s="14"/>
      <c r="AA99" s="14"/>
      <c r="AB99" s="14"/>
      <c r="AC99" s="14"/>
      <c r="AD99" s="14"/>
      <c r="AE99" s="14"/>
      <c r="AT99" s="256" t="s">
        <v>131</v>
      </c>
      <c r="AU99" s="256" t="s">
        <v>82</v>
      </c>
      <c r="AV99" s="14" t="s">
        <v>80</v>
      </c>
      <c r="AW99" s="14" t="s">
        <v>33</v>
      </c>
      <c r="AX99" s="14" t="s">
        <v>72</v>
      </c>
      <c r="AY99" s="256" t="s">
        <v>120</v>
      </c>
    </row>
    <row r="100" s="13" customFormat="1">
      <c r="A100" s="13"/>
      <c r="B100" s="236"/>
      <c r="C100" s="237"/>
      <c r="D100" s="232" t="s">
        <v>131</v>
      </c>
      <c r="E100" s="238" t="s">
        <v>19</v>
      </c>
      <c r="F100" s="239" t="s">
        <v>139</v>
      </c>
      <c r="G100" s="237"/>
      <c r="H100" s="240">
        <v>1.284</v>
      </c>
      <c r="I100" s="241"/>
      <c r="J100" s="237"/>
      <c r="K100" s="237"/>
      <c r="L100" s="242"/>
      <c r="M100" s="243"/>
      <c r="N100" s="244"/>
      <c r="O100" s="244"/>
      <c r="P100" s="244"/>
      <c r="Q100" s="244"/>
      <c r="R100" s="244"/>
      <c r="S100" s="244"/>
      <c r="T100" s="245"/>
      <c r="U100" s="13"/>
      <c r="V100" s="13"/>
      <c r="W100" s="13"/>
      <c r="X100" s="13"/>
      <c r="Y100" s="13"/>
      <c r="Z100" s="13"/>
      <c r="AA100" s="13"/>
      <c r="AB100" s="13"/>
      <c r="AC100" s="13"/>
      <c r="AD100" s="13"/>
      <c r="AE100" s="13"/>
      <c r="AT100" s="246" t="s">
        <v>131</v>
      </c>
      <c r="AU100" s="246" t="s">
        <v>82</v>
      </c>
      <c r="AV100" s="13" t="s">
        <v>82</v>
      </c>
      <c r="AW100" s="13" t="s">
        <v>33</v>
      </c>
      <c r="AX100" s="13" t="s">
        <v>72</v>
      </c>
      <c r="AY100" s="246" t="s">
        <v>120</v>
      </c>
    </row>
    <row r="101" s="13" customFormat="1">
      <c r="A101" s="13"/>
      <c r="B101" s="236"/>
      <c r="C101" s="237"/>
      <c r="D101" s="232" t="s">
        <v>131</v>
      </c>
      <c r="E101" s="238" t="s">
        <v>19</v>
      </c>
      <c r="F101" s="239" t="s">
        <v>140</v>
      </c>
      <c r="G101" s="237"/>
      <c r="H101" s="240">
        <v>1.2</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131</v>
      </c>
      <c r="AU101" s="246" t="s">
        <v>82</v>
      </c>
      <c r="AV101" s="13" t="s">
        <v>82</v>
      </c>
      <c r="AW101" s="13" t="s">
        <v>33</v>
      </c>
      <c r="AX101" s="13" t="s">
        <v>72</v>
      </c>
      <c r="AY101" s="246" t="s">
        <v>120</v>
      </c>
    </row>
    <row r="102" s="15" customFormat="1">
      <c r="A102" s="15"/>
      <c r="B102" s="257"/>
      <c r="C102" s="258"/>
      <c r="D102" s="232" t="s">
        <v>131</v>
      </c>
      <c r="E102" s="259" t="s">
        <v>19</v>
      </c>
      <c r="F102" s="260" t="s">
        <v>141</v>
      </c>
      <c r="G102" s="258"/>
      <c r="H102" s="261">
        <v>2.484</v>
      </c>
      <c r="I102" s="262"/>
      <c r="J102" s="258"/>
      <c r="K102" s="258"/>
      <c r="L102" s="263"/>
      <c r="M102" s="264"/>
      <c r="N102" s="265"/>
      <c r="O102" s="265"/>
      <c r="P102" s="265"/>
      <c r="Q102" s="265"/>
      <c r="R102" s="265"/>
      <c r="S102" s="265"/>
      <c r="T102" s="266"/>
      <c r="U102" s="15"/>
      <c r="V102" s="15"/>
      <c r="W102" s="15"/>
      <c r="X102" s="15"/>
      <c r="Y102" s="15"/>
      <c r="Z102" s="15"/>
      <c r="AA102" s="15"/>
      <c r="AB102" s="15"/>
      <c r="AC102" s="15"/>
      <c r="AD102" s="15"/>
      <c r="AE102" s="15"/>
      <c r="AT102" s="267" t="s">
        <v>131</v>
      </c>
      <c r="AU102" s="267" t="s">
        <v>82</v>
      </c>
      <c r="AV102" s="15" t="s">
        <v>127</v>
      </c>
      <c r="AW102" s="15" t="s">
        <v>33</v>
      </c>
      <c r="AX102" s="15" t="s">
        <v>80</v>
      </c>
      <c r="AY102" s="267" t="s">
        <v>120</v>
      </c>
    </row>
    <row r="103" s="2" customFormat="1" ht="16.5" customHeight="1">
      <c r="A103" s="39"/>
      <c r="B103" s="40"/>
      <c r="C103" s="219" t="s">
        <v>142</v>
      </c>
      <c r="D103" s="219" t="s">
        <v>122</v>
      </c>
      <c r="E103" s="220" t="s">
        <v>143</v>
      </c>
      <c r="F103" s="221" t="s">
        <v>144</v>
      </c>
      <c r="G103" s="222" t="s">
        <v>145</v>
      </c>
      <c r="H103" s="223">
        <v>30</v>
      </c>
      <c r="I103" s="224"/>
      <c r="J103" s="225">
        <f>ROUND(I103*H103,2)</f>
        <v>0</v>
      </c>
      <c r="K103" s="221" t="s">
        <v>126</v>
      </c>
      <c r="L103" s="45"/>
      <c r="M103" s="226" t="s">
        <v>19</v>
      </c>
      <c r="N103" s="227" t="s">
        <v>43</v>
      </c>
      <c r="O103" s="85"/>
      <c r="P103" s="228">
        <f>O103*H103</f>
        <v>0</v>
      </c>
      <c r="Q103" s="228">
        <v>0</v>
      </c>
      <c r="R103" s="228">
        <f>Q103*H103</f>
        <v>0</v>
      </c>
      <c r="S103" s="228">
        <v>0</v>
      </c>
      <c r="T103" s="229">
        <f>S103*H103</f>
        <v>0</v>
      </c>
      <c r="U103" s="39"/>
      <c r="V103" s="39"/>
      <c r="W103" s="39"/>
      <c r="X103" s="39"/>
      <c r="Y103" s="39"/>
      <c r="Z103" s="39"/>
      <c r="AA103" s="39"/>
      <c r="AB103" s="39"/>
      <c r="AC103" s="39"/>
      <c r="AD103" s="39"/>
      <c r="AE103" s="39"/>
      <c r="AR103" s="230" t="s">
        <v>127</v>
      </c>
      <c r="AT103" s="230" t="s">
        <v>122</v>
      </c>
      <c r="AU103" s="230" t="s">
        <v>82</v>
      </c>
      <c r="AY103" s="18" t="s">
        <v>120</v>
      </c>
      <c r="BE103" s="231">
        <f>IF(N103="základní",J103,0)</f>
        <v>0</v>
      </c>
      <c r="BF103" s="231">
        <f>IF(N103="snížená",J103,0)</f>
        <v>0</v>
      </c>
      <c r="BG103" s="231">
        <f>IF(N103="zákl. přenesená",J103,0)</f>
        <v>0</v>
      </c>
      <c r="BH103" s="231">
        <f>IF(N103="sníž. přenesená",J103,0)</f>
        <v>0</v>
      </c>
      <c r="BI103" s="231">
        <f>IF(N103="nulová",J103,0)</f>
        <v>0</v>
      </c>
      <c r="BJ103" s="18" t="s">
        <v>80</v>
      </c>
      <c r="BK103" s="231">
        <f>ROUND(I103*H103,2)</f>
        <v>0</v>
      </c>
      <c r="BL103" s="18" t="s">
        <v>127</v>
      </c>
      <c r="BM103" s="230" t="s">
        <v>146</v>
      </c>
    </row>
    <row r="104" s="2" customFormat="1">
      <c r="A104" s="39"/>
      <c r="B104" s="40"/>
      <c r="C104" s="41"/>
      <c r="D104" s="232" t="s">
        <v>129</v>
      </c>
      <c r="E104" s="41"/>
      <c r="F104" s="233" t="s">
        <v>147</v>
      </c>
      <c r="G104" s="41"/>
      <c r="H104" s="41"/>
      <c r="I104" s="137"/>
      <c r="J104" s="41"/>
      <c r="K104" s="41"/>
      <c r="L104" s="45"/>
      <c r="M104" s="234"/>
      <c r="N104" s="235"/>
      <c r="O104" s="85"/>
      <c r="P104" s="85"/>
      <c r="Q104" s="85"/>
      <c r="R104" s="85"/>
      <c r="S104" s="85"/>
      <c r="T104" s="86"/>
      <c r="U104" s="39"/>
      <c r="V104" s="39"/>
      <c r="W104" s="39"/>
      <c r="X104" s="39"/>
      <c r="Y104" s="39"/>
      <c r="Z104" s="39"/>
      <c r="AA104" s="39"/>
      <c r="AB104" s="39"/>
      <c r="AC104" s="39"/>
      <c r="AD104" s="39"/>
      <c r="AE104" s="39"/>
      <c r="AT104" s="18" t="s">
        <v>129</v>
      </c>
      <c r="AU104" s="18" t="s">
        <v>82</v>
      </c>
    </row>
    <row r="105" s="2" customFormat="1" ht="16.5" customHeight="1">
      <c r="A105" s="39"/>
      <c r="B105" s="40"/>
      <c r="C105" s="219" t="s">
        <v>127</v>
      </c>
      <c r="D105" s="219" t="s">
        <v>122</v>
      </c>
      <c r="E105" s="220" t="s">
        <v>148</v>
      </c>
      <c r="F105" s="221" t="s">
        <v>149</v>
      </c>
      <c r="G105" s="222" t="s">
        <v>145</v>
      </c>
      <c r="H105" s="223">
        <v>3</v>
      </c>
      <c r="I105" s="224"/>
      <c r="J105" s="225">
        <f>ROUND(I105*H105,2)</f>
        <v>0</v>
      </c>
      <c r="K105" s="221" t="s">
        <v>126</v>
      </c>
      <c r="L105" s="45"/>
      <c r="M105" s="226" t="s">
        <v>19</v>
      </c>
      <c r="N105" s="227" t="s">
        <v>43</v>
      </c>
      <c r="O105" s="85"/>
      <c r="P105" s="228">
        <f>O105*H105</f>
        <v>0</v>
      </c>
      <c r="Q105" s="228">
        <v>0</v>
      </c>
      <c r="R105" s="228">
        <f>Q105*H105</f>
        <v>0</v>
      </c>
      <c r="S105" s="228">
        <v>0</v>
      </c>
      <c r="T105" s="229">
        <f>S105*H105</f>
        <v>0</v>
      </c>
      <c r="U105" s="39"/>
      <c r="V105" s="39"/>
      <c r="W105" s="39"/>
      <c r="X105" s="39"/>
      <c r="Y105" s="39"/>
      <c r="Z105" s="39"/>
      <c r="AA105" s="39"/>
      <c r="AB105" s="39"/>
      <c r="AC105" s="39"/>
      <c r="AD105" s="39"/>
      <c r="AE105" s="39"/>
      <c r="AR105" s="230" t="s">
        <v>127</v>
      </c>
      <c r="AT105" s="230" t="s">
        <v>122</v>
      </c>
      <c r="AU105" s="230" t="s">
        <v>82</v>
      </c>
      <c r="AY105" s="18" t="s">
        <v>120</v>
      </c>
      <c r="BE105" s="231">
        <f>IF(N105="základní",J105,0)</f>
        <v>0</v>
      </c>
      <c r="BF105" s="231">
        <f>IF(N105="snížená",J105,0)</f>
        <v>0</v>
      </c>
      <c r="BG105" s="231">
        <f>IF(N105="zákl. přenesená",J105,0)</f>
        <v>0</v>
      </c>
      <c r="BH105" s="231">
        <f>IF(N105="sníž. přenesená",J105,0)</f>
        <v>0</v>
      </c>
      <c r="BI105" s="231">
        <f>IF(N105="nulová",J105,0)</f>
        <v>0</v>
      </c>
      <c r="BJ105" s="18" t="s">
        <v>80</v>
      </c>
      <c r="BK105" s="231">
        <f>ROUND(I105*H105,2)</f>
        <v>0</v>
      </c>
      <c r="BL105" s="18" t="s">
        <v>127</v>
      </c>
      <c r="BM105" s="230" t="s">
        <v>150</v>
      </c>
    </row>
    <row r="106" s="2" customFormat="1">
      <c r="A106" s="39"/>
      <c r="B106" s="40"/>
      <c r="C106" s="41"/>
      <c r="D106" s="232" t="s">
        <v>129</v>
      </c>
      <c r="E106" s="41"/>
      <c r="F106" s="233" t="s">
        <v>147</v>
      </c>
      <c r="G106" s="41"/>
      <c r="H106" s="41"/>
      <c r="I106" s="137"/>
      <c r="J106" s="41"/>
      <c r="K106" s="41"/>
      <c r="L106" s="45"/>
      <c r="M106" s="234"/>
      <c r="N106" s="235"/>
      <c r="O106" s="85"/>
      <c r="P106" s="85"/>
      <c r="Q106" s="85"/>
      <c r="R106" s="85"/>
      <c r="S106" s="85"/>
      <c r="T106" s="86"/>
      <c r="U106" s="39"/>
      <c r="V106" s="39"/>
      <c r="W106" s="39"/>
      <c r="X106" s="39"/>
      <c r="Y106" s="39"/>
      <c r="Z106" s="39"/>
      <c r="AA106" s="39"/>
      <c r="AB106" s="39"/>
      <c r="AC106" s="39"/>
      <c r="AD106" s="39"/>
      <c r="AE106" s="39"/>
      <c r="AT106" s="18" t="s">
        <v>129</v>
      </c>
      <c r="AU106" s="18" t="s">
        <v>82</v>
      </c>
    </row>
    <row r="107" s="2" customFormat="1" ht="16.5" customHeight="1">
      <c r="A107" s="39"/>
      <c r="B107" s="40"/>
      <c r="C107" s="219" t="s">
        <v>151</v>
      </c>
      <c r="D107" s="219" t="s">
        <v>122</v>
      </c>
      <c r="E107" s="220" t="s">
        <v>152</v>
      </c>
      <c r="F107" s="221" t="s">
        <v>153</v>
      </c>
      <c r="G107" s="222" t="s">
        <v>145</v>
      </c>
      <c r="H107" s="223">
        <v>1</v>
      </c>
      <c r="I107" s="224"/>
      <c r="J107" s="225">
        <f>ROUND(I107*H107,2)</f>
        <v>0</v>
      </c>
      <c r="K107" s="221" t="s">
        <v>126</v>
      </c>
      <c r="L107" s="45"/>
      <c r="M107" s="226" t="s">
        <v>19</v>
      </c>
      <c r="N107" s="227" t="s">
        <v>43</v>
      </c>
      <c r="O107" s="85"/>
      <c r="P107" s="228">
        <f>O107*H107</f>
        <v>0</v>
      </c>
      <c r="Q107" s="228">
        <v>0</v>
      </c>
      <c r="R107" s="228">
        <f>Q107*H107</f>
        <v>0</v>
      </c>
      <c r="S107" s="228">
        <v>0</v>
      </c>
      <c r="T107" s="229">
        <f>S107*H107</f>
        <v>0</v>
      </c>
      <c r="U107" s="39"/>
      <c r="V107" s="39"/>
      <c r="W107" s="39"/>
      <c r="X107" s="39"/>
      <c r="Y107" s="39"/>
      <c r="Z107" s="39"/>
      <c r="AA107" s="39"/>
      <c r="AB107" s="39"/>
      <c r="AC107" s="39"/>
      <c r="AD107" s="39"/>
      <c r="AE107" s="39"/>
      <c r="AR107" s="230" t="s">
        <v>127</v>
      </c>
      <c r="AT107" s="230" t="s">
        <v>122</v>
      </c>
      <c r="AU107" s="230" t="s">
        <v>82</v>
      </c>
      <c r="AY107" s="18" t="s">
        <v>120</v>
      </c>
      <c r="BE107" s="231">
        <f>IF(N107="základní",J107,0)</f>
        <v>0</v>
      </c>
      <c r="BF107" s="231">
        <f>IF(N107="snížená",J107,0)</f>
        <v>0</v>
      </c>
      <c r="BG107" s="231">
        <f>IF(N107="zákl. přenesená",J107,0)</f>
        <v>0</v>
      </c>
      <c r="BH107" s="231">
        <f>IF(N107="sníž. přenesená",J107,0)</f>
        <v>0</v>
      </c>
      <c r="BI107" s="231">
        <f>IF(N107="nulová",J107,0)</f>
        <v>0</v>
      </c>
      <c r="BJ107" s="18" t="s">
        <v>80</v>
      </c>
      <c r="BK107" s="231">
        <f>ROUND(I107*H107,2)</f>
        <v>0</v>
      </c>
      <c r="BL107" s="18" t="s">
        <v>127</v>
      </c>
      <c r="BM107" s="230" t="s">
        <v>154</v>
      </c>
    </row>
    <row r="108" s="2" customFormat="1">
      <c r="A108" s="39"/>
      <c r="B108" s="40"/>
      <c r="C108" s="41"/>
      <c r="D108" s="232" t="s">
        <v>129</v>
      </c>
      <c r="E108" s="41"/>
      <c r="F108" s="233" t="s">
        <v>147</v>
      </c>
      <c r="G108" s="41"/>
      <c r="H108" s="41"/>
      <c r="I108" s="137"/>
      <c r="J108" s="41"/>
      <c r="K108" s="41"/>
      <c r="L108" s="45"/>
      <c r="M108" s="234"/>
      <c r="N108" s="235"/>
      <c r="O108" s="85"/>
      <c r="P108" s="85"/>
      <c r="Q108" s="85"/>
      <c r="R108" s="85"/>
      <c r="S108" s="85"/>
      <c r="T108" s="86"/>
      <c r="U108" s="39"/>
      <c r="V108" s="39"/>
      <c r="W108" s="39"/>
      <c r="X108" s="39"/>
      <c r="Y108" s="39"/>
      <c r="Z108" s="39"/>
      <c r="AA108" s="39"/>
      <c r="AB108" s="39"/>
      <c r="AC108" s="39"/>
      <c r="AD108" s="39"/>
      <c r="AE108" s="39"/>
      <c r="AT108" s="18" t="s">
        <v>129</v>
      </c>
      <c r="AU108" s="18" t="s">
        <v>82</v>
      </c>
    </row>
    <row r="109" s="2" customFormat="1" ht="16.5" customHeight="1">
      <c r="A109" s="39"/>
      <c r="B109" s="40"/>
      <c r="C109" s="219" t="s">
        <v>155</v>
      </c>
      <c r="D109" s="219" t="s">
        <v>122</v>
      </c>
      <c r="E109" s="220" t="s">
        <v>156</v>
      </c>
      <c r="F109" s="221" t="s">
        <v>157</v>
      </c>
      <c r="G109" s="222" t="s">
        <v>145</v>
      </c>
      <c r="H109" s="223">
        <v>1</v>
      </c>
      <c r="I109" s="224"/>
      <c r="J109" s="225">
        <f>ROUND(I109*H109,2)</f>
        <v>0</v>
      </c>
      <c r="K109" s="221" t="s">
        <v>126</v>
      </c>
      <c r="L109" s="45"/>
      <c r="M109" s="226" t="s">
        <v>19</v>
      </c>
      <c r="N109" s="227" t="s">
        <v>43</v>
      </c>
      <c r="O109" s="85"/>
      <c r="P109" s="228">
        <f>O109*H109</f>
        <v>0</v>
      </c>
      <c r="Q109" s="228">
        <v>0</v>
      </c>
      <c r="R109" s="228">
        <f>Q109*H109</f>
        <v>0</v>
      </c>
      <c r="S109" s="228">
        <v>0</v>
      </c>
      <c r="T109" s="229">
        <f>S109*H109</f>
        <v>0</v>
      </c>
      <c r="U109" s="39"/>
      <c r="V109" s="39"/>
      <c r="W109" s="39"/>
      <c r="X109" s="39"/>
      <c r="Y109" s="39"/>
      <c r="Z109" s="39"/>
      <c r="AA109" s="39"/>
      <c r="AB109" s="39"/>
      <c r="AC109" s="39"/>
      <c r="AD109" s="39"/>
      <c r="AE109" s="39"/>
      <c r="AR109" s="230" t="s">
        <v>127</v>
      </c>
      <c r="AT109" s="230" t="s">
        <v>122</v>
      </c>
      <c r="AU109" s="230" t="s">
        <v>82</v>
      </c>
      <c r="AY109" s="18" t="s">
        <v>120</v>
      </c>
      <c r="BE109" s="231">
        <f>IF(N109="základní",J109,0)</f>
        <v>0</v>
      </c>
      <c r="BF109" s="231">
        <f>IF(N109="snížená",J109,0)</f>
        <v>0</v>
      </c>
      <c r="BG109" s="231">
        <f>IF(N109="zákl. přenesená",J109,0)</f>
        <v>0</v>
      </c>
      <c r="BH109" s="231">
        <f>IF(N109="sníž. přenesená",J109,0)</f>
        <v>0</v>
      </c>
      <c r="BI109" s="231">
        <f>IF(N109="nulová",J109,0)</f>
        <v>0</v>
      </c>
      <c r="BJ109" s="18" t="s">
        <v>80</v>
      </c>
      <c r="BK109" s="231">
        <f>ROUND(I109*H109,2)</f>
        <v>0</v>
      </c>
      <c r="BL109" s="18" t="s">
        <v>127</v>
      </c>
      <c r="BM109" s="230" t="s">
        <v>158</v>
      </c>
    </row>
    <row r="110" s="2" customFormat="1">
      <c r="A110" s="39"/>
      <c r="B110" s="40"/>
      <c r="C110" s="41"/>
      <c r="D110" s="232" t="s">
        <v>129</v>
      </c>
      <c r="E110" s="41"/>
      <c r="F110" s="233" t="s">
        <v>147</v>
      </c>
      <c r="G110" s="41"/>
      <c r="H110" s="41"/>
      <c r="I110" s="137"/>
      <c r="J110" s="41"/>
      <c r="K110" s="41"/>
      <c r="L110" s="45"/>
      <c r="M110" s="234"/>
      <c r="N110" s="235"/>
      <c r="O110" s="85"/>
      <c r="P110" s="85"/>
      <c r="Q110" s="85"/>
      <c r="R110" s="85"/>
      <c r="S110" s="85"/>
      <c r="T110" s="86"/>
      <c r="U110" s="39"/>
      <c r="V110" s="39"/>
      <c r="W110" s="39"/>
      <c r="X110" s="39"/>
      <c r="Y110" s="39"/>
      <c r="Z110" s="39"/>
      <c r="AA110" s="39"/>
      <c r="AB110" s="39"/>
      <c r="AC110" s="39"/>
      <c r="AD110" s="39"/>
      <c r="AE110" s="39"/>
      <c r="AT110" s="18" t="s">
        <v>129</v>
      </c>
      <c r="AU110" s="18" t="s">
        <v>82</v>
      </c>
    </row>
    <row r="111" s="2" customFormat="1" ht="16.5" customHeight="1">
      <c r="A111" s="39"/>
      <c r="B111" s="40"/>
      <c r="C111" s="219" t="s">
        <v>159</v>
      </c>
      <c r="D111" s="219" t="s">
        <v>122</v>
      </c>
      <c r="E111" s="220" t="s">
        <v>160</v>
      </c>
      <c r="F111" s="221" t="s">
        <v>161</v>
      </c>
      <c r="G111" s="222" t="s">
        <v>145</v>
      </c>
      <c r="H111" s="223">
        <v>1</v>
      </c>
      <c r="I111" s="224"/>
      <c r="J111" s="225">
        <f>ROUND(I111*H111,2)</f>
        <v>0</v>
      </c>
      <c r="K111" s="221" t="s">
        <v>126</v>
      </c>
      <c r="L111" s="45"/>
      <c r="M111" s="226" t="s">
        <v>19</v>
      </c>
      <c r="N111" s="227" t="s">
        <v>43</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127</v>
      </c>
      <c r="AT111" s="230" t="s">
        <v>122</v>
      </c>
      <c r="AU111" s="230" t="s">
        <v>82</v>
      </c>
      <c r="AY111" s="18" t="s">
        <v>120</v>
      </c>
      <c r="BE111" s="231">
        <f>IF(N111="základní",J111,0)</f>
        <v>0</v>
      </c>
      <c r="BF111" s="231">
        <f>IF(N111="snížená",J111,0)</f>
        <v>0</v>
      </c>
      <c r="BG111" s="231">
        <f>IF(N111="zákl. přenesená",J111,0)</f>
        <v>0</v>
      </c>
      <c r="BH111" s="231">
        <f>IF(N111="sníž. přenesená",J111,0)</f>
        <v>0</v>
      </c>
      <c r="BI111" s="231">
        <f>IF(N111="nulová",J111,0)</f>
        <v>0</v>
      </c>
      <c r="BJ111" s="18" t="s">
        <v>80</v>
      </c>
      <c r="BK111" s="231">
        <f>ROUND(I111*H111,2)</f>
        <v>0</v>
      </c>
      <c r="BL111" s="18" t="s">
        <v>127</v>
      </c>
      <c r="BM111" s="230" t="s">
        <v>162</v>
      </c>
    </row>
    <row r="112" s="2" customFormat="1">
      <c r="A112" s="39"/>
      <c r="B112" s="40"/>
      <c r="C112" s="41"/>
      <c r="D112" s="232" t="s">
        <v>129</v>
      </c>
      <c r="E112" s="41"/>
      <c r="F112" s="233" t="s">
        <v>147</v>
      </c>
      <c r="G112" s="41"/>
      <c r="H112" s="41"/>
      <c r="I112" s="137"/>
      <c r="J112" s="41"/>
      <c r="K112" s="41"/>
      <c r="L112" s="45"/>
      <c r="M112" s="234"/>
      <c r="N112" s="235"/>
      <c r="O112" s="85"/>
      <c r="P112" s="85"/>
      <c r="Q112" s="85"/>
      <c r="R112" s="85"/>
      <c r="S112" s="85"/>
      <c r="T112" s="86"/>
      <c r="U112" s="39"/>
      <c r="V112" s="39"/>
      <c r="W112" s="39"/>
      <c r="X112" s="39"/>
      <c r="Y112" s="39"/>
      <c r="Z112" s="39"/>
      <c r="AA112" s="39"/>
      <c r="AB112" s="39"/>
      <c r="AC112" s="39"/>
      <c r="AD112" s="39"/>
      <c r="AE112" s="39"/>
      <c r="AT112" s="18" t="s">
        <v>129</v>
      </c>
      <c r="AU112" s="18" t="s">
        <v>82</v>
      </c>
    </row>
    <row r="113" s="2" customFormat="1" ht="16.5" customHeight="1">
      <c r="A113" s="39"/>
      <c r="B113" s="40"/>
      <c r="C113" s="219" t="s">
        <v>163</v>
      </c>
      <c r="D113" s="219" t="s">
        <v>122</v>
      </c>
      <c r="E113" s="220" t="s">
        <v>164</v>
      </c>
      <c r="F113" s="221" t="s">
        <v>165</v>
      </c>
      <c r="G113" s="222" t="s">
        <v>145</v>
      </c>
      <c r="H113" s="223">
        <v>1</v>
      </c>
      <c r="I113" s="224"/>
      <c r="J113" s="225">
        <f>ROUND(I113*H113,2)</f>
        <v>0</v>
      </c>
      <c r="K113" s="221" t="s">
        <v>126</v>
      </c>
      <c r="L113" s="45"/>
      <c r="M113" s="226" t="s">
        <v>19</v>
      </c>
      <c r="N113" s="227" t="s">
        <v>43</v>
      </c>
      <c r="O113" s="85"/>
      <c r="P113" s="228">
        <f>O113*H113</f>
        <v>0</v>
      </c>
      <c r="Q113" s="228">
        <v>0</v>
      </c>
      <c r="R113" s="228">
        <f>Q113*H113</f>
        <v>0</v>
      </c>
      <c r="S113" s="228">
        <v>0</v>
      </c>
      <c r="T113" s="229">
        <f>S113*H113</f>
        <v>0</v>
      </c>
      <c r="U113" s="39"/>
      <c r="V113" s="39"/>
      <c r="W113" s="39"/>
      <c r="X113" s="39"/>
      <c r="Y113" s="39"/>
      <c r="Z113" s="39"/>
      <c r="AA113" s="39"/>
      <c r="AB113" s="39"/>
      <c r="AC113" s="39"/>
      <c r="AD113" s="39"/>
      <c r="AE113" s="39"/>
      <c r="AR113" s="230" t="s">
        <v>127</v>
      </c>
      <c r="AT113" s="230" t="s">
        <v>122</v>
      </c>
      <c r="AU113" s="230" t="s">
        <v>82</v>
      </c>
      <c r="AY113" s="18" t="s">
        <v>120</v>
      </c>
      <c r="BE113" s="231">
        <f>IF(N113="základní",J113,0)</f>
        <v>0</v>
      </c>
      <c r="BF113" s="231">
        <f>IF(N113="snížená",J113,0)</f>
        <v>0</v>
      </c>
      <c r="BG113" s="231">
        <f>IF(N113="zákl. přenesená",J113,0)</f>
        <v>0</v>
      </c>
      <c r="BH113" s="231">
        <f>IF(N113="sníž. přenesená",J113,0)</f>
        <v>0</v>
      </c>
      <c r="BI113" s="231">
        <f>IF(N113="nulová",J113,0)</f>
        <v>0</v>
      </c>
      <c r="BJ113" s="18" t="s">
        <v>80</v>
      </c>
      <c r="BK113" s="231">
        <f>ROUND(I113*H113,2)</f>
        <v>0</v>
      </c>
      <c r="BL113" s="18" t="s">
        <v>127</v>
      </c>
      <c r="BM113" s="230" t="s">
        <v>166</v>
      </c>
    </row>
    <row r="114" s="2" customFormat="1">
      <c r="A114" s="39"/>
      <c r="B114" s="40"/>
      <c r="C114" s="41"/>
      <c r="D114" s="232" t="s">
        <v>129</v>
      </c>
      <c r="E114" s="41"/>
      <c r="F114" s="233" t="s">
        <v>147</v>
      </c>
      <c r="G114" s="41"/>
      <c r="H114" s="41"/>
      <c r="I114" s="137"/>
      <c r="J114" s="41"/>
      <c r="K114" s="41"/>
      <c r="L114" s="45"/>
      <c r="M114" s="234"/>
      <c r="N114" s="235"/>
      <c r="O114" s="85"/>
      <c r="P114" s="85"/>
      <c r="Q114" s="85"/>
      <c r="R114" s="85"/>
      <c r="S114" s="85"/>
      <c r="T114" s="86"/>
      <c r="U114" s="39"/>
      <c r="V114" s="39"/>
      <c r="W114" s="39"/>
      <c r="X114" s="39"/>
      <c r="Y114" s="39"/>
      <c r="Z114" s="39"/>
      <c r="AA114" s="39"/>
      <c r="AB114" s="39"/>
      <c r="AC114" s="39"/>
      <c r="AD114" s="39"/>
      <c r="AE114" s="39"/>
      <c r="AT114" s="18" t="s">
        <v>129</v>
      </c>
      <c r="AU114" s="18" t="s">
        <v>82</v>
      </c>
    </row>
    <row r="115" s="2" customFormat="1" ht="21.75" customHeight="1">
      <c r="A115" s="39"/>
      <c r="B115" s="40"/>
      <c r="C115" s="219" t="s">
        <v>167</v>
      </c>
      <c r="D115" s="219" t="s">
        <v>122</v>
      </c>
      <c r="E115" s="220" t="s">
        <v>168</v>
      </c>
      <c r="F115" s="221" t="s">
        <v>169</v>
      </c>
      <c r="G115" s="222" t="s">
        <v>145</v>
      </c>
      <c r="H115" s="223">
        <v>33</v>
      </c>
      <c r="I115" s="224"/>
      <c r="J115" s="225">
        <f>ROUND(I115*H115,2)</f>
        <v>0</v>
      </c>
      <c r="K115" s="221" t="s">
        <v>126</v>
      </c>
      <c r="L115" s="45"/>
      <c r="M115" s="226" t="s">
        <v>19</v>
      </c>
      <c r="N115" s="227" t="s">
        <v>43</v>
      </c>
      <c r="O115" s="85"/>
      <c r="P115" s="228">
        <f>O115*H115</f>
        <v>0</v>
      </c>
      <c r="Q115" s="228">
        <v>5.0000000000000002E-05</v>
      </c>
      <c r="R115" s="228">
        <f>Q115*H115</f>
        <v>0.00165</v>
      </c>
      <c r="S115" s="228">
        <v>0</v>
      </c>
      <c r="T115" s="229">
        <f>S115*H115</f>
        <v>0</v>
      </c>
      <c r="U115" s="39"/>
      <c r="V115" s="39"/>
      <c r="W115" s="39"/>
      <c r="X115" s="39"/>
      <c r="Y115" s="39"/>
      <c r="Z115" s="39"/>
      <c r="AA115" s="39"/>
      <c r="AB115" s="39"/>
      <c r="AC115" s="39"/>
      <c r="AD115" s="39"/>
      <c r="AE115" s="39"/>
      <c r="AR115" s="230" t="s">
        <v>127</v>
      </c>
      <c r="AT115" s="230" t="s">
        <v>122</v>
      </c>
      <c r="AU115" s="230" t="s">
        <v>82</v>
      </c>
      <c r="AY115" s="18" t="s">
        <v>120</v>
      </c>
      <c r="BE115" s="231">
        <f>IF(N115="základní",J115,0)</f>
        <v>0</v>
      </c>
      <c r="BF115" s="231">
        <f>IF(N115="snížená",J115,0)</f>
        <v>0</v>
      </c>
      <c r="BG115" s="231">
        <f>IF(N115="zákl. přenesená",J115,0)</f>
        <v>0</v>
      </c>
      <c r="BH115" s="231">
        <f>IF(N115="sníž. přenesená",J115,0)</f>
        <v>0</v>
      </c>
      <c r="BI115" s="231">
        <f>IF(N115="nulová",J115,0)</f>
        <v>0</v>
      </c>
      <c r="BJ115" s="18" t="s">
        <v>80</v>
      </c>
      <c r="BK115" s="231">
        <f>ROUND(I115*H115,2)</f>
        <v>0</v>
      </c>
      <c r="BL115" s="18" t="s">
        <v>127</v>
      </c>
      <c r="BM115" s="230" t="s">
        <v>170</v>
      </c>
    </row>
    <row r="116" s="2" customFormat="1">
      <c r="A116" s="39"/>
      <c r="B116" s="40"/>
      <c r="C116" s="41"/>
      <c r="D116" s="232" t="s">
        <v>129</v>
      </c>
      <c r="E116" s="41"/>
      <c r="F116" s="233" t="s">
        <v>171</v>
      </c>
      <c r="G116" s="41"/>
      <c r="H116" s="41"/>
      <c r="I116" s="137"/>
      <c r="J116" s="41"/>
      <c r="K116" s="41"/>
      <c r="L116" s="45"/>
      <c r="M116" s="234"/>
      <c r="N116" s="235"/>
      <c r="O116" s="85"/>
      <c r="P116" s="85"/>
      <c r="Q116" s="85"/>
      <c r="R116" s="85"/>
      <c r="S116" s="85"/>
      <c r="T116" s="86"/>
      <c r="U116" s="39"/>
      <c r="V116" s="39"/>
      <c r="W116" s="39"/>
      <c r="X116" s="39"/>
      <c r="Y116" s="39"/>
      <c r="Z116" s="39"/>
      <c r="AA116" s="39"/>
      <c r="AB116" s="39"/>
      <c r="AC116" s="39"/>
      <c r="AD116" s="39"/>
      <c r="AE116" s="39"/>
      <c r="AT116" s="18" t="s">
        <v>129</v>
      </c>
      <c r="AU116" s="18" t="s">
        <v>82</v>
      </c>
    </row>
    <row r="117" s="2" customFormat="1" ht="21.75" customHeight="1">
      <c r="A117" s="39"/>
      <c r="B117" s="40"/>
      <c r="C117" s="219" t="s">
        <v>172</v>
      </c>
      <c r="D117" s="219" t="s">
        <v>122</v>
      </c>
      <c r="E117" s="220" t="s">
        <v>173</v>
      </c>
      <c r="F117" s="221" t="s">
        <v>174</v>
      </c>
      <c r="G117" s="222" t="s">
        <v>145</v>
      </c>
      <c r="H117" s="223">
        <v>2</v>
      </c>
      <c r="I117" s="224"/>
      <c r="J117" s="225">
        <f>ROUND(I117*H117,2)</f>
        <v>0</v>
      </c>
      <c r="K117" s="221" t="s">
        <v>126</v>
      </c>
      <c r="L117" s="45"/>
      <c r="M117" s="226" t="s">
        <v>19</v>
      </c>
      <c r="N117" s="227" t="s">
        <v>43</v>
      </c>
      <c r="O117" s="85"/>
      <c r="P117" s="228">
        <f>O117*H117</f>
        <v>0</v>
      </c>
      <c r="Q117" s="228">
        <v>5.0000000000000002E-05</v>
      </c>
      <c r="R117" s="228">
        <f>Q117*H117</f>
        <v>0.00010000000000000001</v>
      </c>
      <c r="S117" s="228">
        <v>0</v>
      </c>
      <c r="T117" s="229">
        <f>S117*H117</f>
        <v>0</v>
      </c>
      <c r="U117" s="39"/>
      <c r="V117" s="39"/>
      <c r="W117" s="39"/>
      <c r="X117" s="39"/>
      <c r="Y117" s="39"/>
      <c r="Z117" s="39"/>
      <c r="AA117" s="39"/>
      <c r="AB117" s="39"/>
      <c r="AC117" s="39"/>
      <c r="AD117" s="39"/>
      <c r="AE117" s="39"/>
      <c r="AR117" s="230" t="s">
        <v>127</v>
      </c>
      <c r="AT117" s="230" t="s">
        <v>122</v>
      </c>
      <c r="AU117" s="230" t="s">
        <v>82</v>
      </c>
      <c r="AY117" s="18" t="s">
        <v>120</v>
      </c>
      <c r="BE117" s="231">
        <f>IF(N117="základní",J117,0)</f>
        <v>0</v>
      </c>
      <c r="BF117" s="231">
        <f>IF(N117="snížená",J117,0)</f>
        <v>0</v>
      </c>
      <c r="BG117" s="231">
        <f>IF(N117="zákl. přenesená",J117,0)</f>
        <v>0</v>
      </c>
      <c r="BH117" s="231">
        <f>IF(N117="sníž. přenesená",J117,0)</f>
        <v>0</v>
      </c>
      <c r="BI117" s="231">
        <f>IF(N117="nulová",J117,0)</f>
        <v>0</v>
      </c>
      <c r="BJ117" s="18" t="s">
        <v>80</v>
      </c>
      <c r="BK117" s="231">
        <f>ROUND(I117*H117,2)</f>
        <v>0</v>
      </c>
      <c r="BL117" s="18" t="s">
        <v>127</v>
      </c>
      <c r="BM117" s="230" t="s">
        <v>175</v>
      </c>
    </row>
    <row r="118" s="2" customFormat="1">
      <c r="A118" s="39"/>
      <c r="B118" s="40"/>
      <c r="C118" s="41"/>
      <c r="D118" s="232" t="s">
        <v>129</v>
      </c>
      <c r="E118" s="41"/>
      <c r="F118" s="233" t="s">
        <v>171</v>
      </c>
      <c r="G118" s="41"/>
      <c r="H118" s="41"/>
      <c r="I118" s="137"/>
      <c r="J118" s="41"/>
      <c r="K118" s="41"/>
      <c r="L118" s="45"/>
      <c r="M118" s="234"/>
      <c r="N118" s="235"/>
      <c r="O118" s="85"/>
      <c r="P118" s="85"/>
      <c r="Q118" s="85"/>
      <c r="R118" s="85"/>
      <c r="S118" s="85"/>
      <c r="T118" s="86"/>
      <c r="U118" s="39"/>
      <c r="V118" s="39"/>
      <c r="W118" s="39"/>
      <c r="X118" s="39"/>
      <c r="Y118" s="39"/>
      <c r="Z118" s="39"/>
      <c r="AA118" s="39"/>
      <c r="AB118" s="39"/>
      <c r="AC118" s="39"/>
      <c r="AD118" s="39"/>
      <c r="AE118" s="39"/>
      <c r="AT118" s="18" t="s">
        <v>129</v>
      </c>
      <c r="AU118" s="18" t="s">
        <v>82</v>
      </c>
    </row>
    <row r="119" s="2" customFormat="1" ht="21.75" customHeight="1">
      <c r="A119" s="39"/>
      <c r="B119" s="40"/>
      <c r="C119" s="219" t="s">
        <v>176</v>
      </c>
      <c r="D119" s="219" t="s">
        <v>122</v>
      </c>
      <c r="E119" s="220" t="s">
        <v>177</v>
      </c>
      <c r="F119" s="221" t="s">
        <v>178</v>
      </c>
      <c r="G119" s="222" t="s">
        <v>145</v>
      </c>
      <c r="H119" s="223">
        <v>1</v>
      </c>
      <c r="I119" s="224"/>
      <c r="J119" s="225">
        <f>ROUND(I119*H119,2)</f>
        <v>0</v>
      </c>
      <c r="K119" s="221" t="s">
        <v>126</v>
      </c>
      <c r="L119" s="45"/>
      <c r="M119" s="226" t="s">
        <v>19</v>
      </c>
      <c r="N119" s="227" t="s">
        <v>43</v>
      </c>
      <c r="O119" s="85"/>
      <c r="P119" s="228">
        <f>O119*H119</f>
        <v>0</v>
      </c>
      <c r="Q119" s="228">
        <v>9.0000000000000006E-05</v>
      </c>
      <c r="R119" s="228">
        <f>Q119*H119</f>
        <v>9.0000000000000006E-05</v>
      </c>
      <c r="S119" s="228">
        <v>0</v>
      </c>
      <c r="T119" s="229">
        <f>S119*H119</f>
        <v>0</v>
      </c>
      <c r="U119" s="39"/>
      <c r="V119" s="39"/>
      <c r="W119" s="39"/>
      <c r="X119" s="39"/>
      <c r="Y119" s="39"/>
      <c r="Z119" s="39"/>
      <c r="AA119" s="39"/>
      <c r="AB119" s="39"/>
      <c r="AC119" s="39"/>
      <c r="AD119" s="39"/>
      <c r="AE119" s="39"/>
      <c r="AR119" s="230" t="s">
        <v>127</v>
      </c>
      <c r="AT119" s="230" t="s">
        <v>122</v>
      </c>
      <c r="AU119" s="230" t="s">
        <v>82</v>
      </c>
      <c r="AY119" s="18" t="s">
        <v>120</v>
      </c>
      <c r="BE119" s="231">
        <f>IF(N119="základní",J119,0)</f>
        <v>0</v>
      </c>
      <c r="BF119" s="231">
        <f>IF(N119="snížená",J119,0)</f>
        <v>0</v>
      </c>
      <c r="BG119" s="231">
        <f>IF(N119="zákl. přenesená",J119,0)</f>
        <v>0</v>
      </c>
      <c r="BH119" s="231">
        <f>IF(N119="sníž. přenesená",J119,0)</f>
        <v>0</v>
      </c>
      <c r="BI119" s="231">
        <f>IF(N119="nulová",J119,0)</f>
        <v>0</v>
      </c>
      <c r="BJ119" s="18" t="s">
        <v>80</v>
      </c>
      <c r="BK119" s="231">
        <f>ROUND(I119*H119,2)</f>
        <v>0</v>
      </c>
      <c r="BL119" s="18" t="s">
        <v>127</v>
      </c>
      <c r="BM119" s="230" t="s">
        <v>179</v>
      </c>
    </row>
    <row r="120" s="2" customFormat="1">
      <c r="A120" s="39"/>
      <c r="B120" s="40"/>
      <c r="C120" s="41"/>
      <c r="D120" s="232" t="s">
        <v>129</v>
      </c>
      <c r="E120" s="41"/>
      <c r="F120" s="233" t="s">
        <v>171</v>
      </c>
      <c r="G120" s="41"/>
      <c r="H120" s="41"/>
      <c r="I120" s="137"/>
      <c r="J120" s="41"/>
      <c r="K120" s="41"/>
      <c r="L120" s="45"/>
      <c r="M120" s="234"/>
      <c r="N120" s="235"/>
      <c r="O120" s="85"/>
      <c r="P120" s="85"/>
      <c r="Q120" s="85"/>
      <c r="R120" s="85"/>
      <c r="S120" s="85"/>
      <c r="T120" s="86"/>
      <c r="U120" s="39"/>
      <c r="V120" s="39"/>
      <c r="W120" s="39"/>
      <c r="X120" s="39"/>
      <c r="Y120" s="39"/>
      <c r="Z120" s="39"/>
      <c r="AA120" s="39"/>
      <c r="AB120" s="39"/>
      <c r="AC120" s="39"/>
      <c r="AD120" s="39"/>
      <c r="AE120" s="39"/>
      <c r="AT120" s="18" t="s">
        <v>129</v>
      </c>
      <c r="AU120" s="18" t="s">
        <v>82</v>
      </c>
    </row>
    <row r="121" s="2" customFormat="1" ht="21.75" customHeight="1">
      <c r="A121" s="39"/>
      <c r="B121" s="40"/>
      <c r="C121" s="219" t="s">
        <v>180</v>
      </c>
      <c r="D121" s="219" t="s">
        <v>122</v>
      </c>
      <c r="E121" s="220" t="s">
        <v>181</v>
      </c>
      <c r="F121" s="221" t="s">
        <v>182</v>
      </c>
      <c r="G121" s="222" t="s">
        <v>145</v>
      </c>
      <c r="H121" s="223">
        <v>1</v>
      </c>
      <c r="I121" s="224"/>
      <c r="J121" s="225">
        <f>ROUND(I121*H121,2)</f>
        <v>0</v>
      </c>
      <c r="K121" s="221" t="s">
        <v>126</v>
      </c>
      <c r="L121" s="45"/>
      <c r="M121" s="226" t="s">
        <v>19</v>
      </c>
      <c r="N121" s="227" t="s">
        <v>43</v>
      </c>
      <c r="O121" s="85"/>
      <c r="P121" s="228">
        <f>O121*H121</f>
        <v>0</v>
      </c>
      <c r="Q121" s="228">
        <v>9.0000000000000006E-05</v>
      </c>
      <c r="R121" s="228">
        <f>Q121*H121</f>
        <v>9.0000000000000006E-05</v>
      </c>
      <c r="S121" s="228">
        <v>0</v>
      </c>
      <c r="T121" s="229">
        <f>S121*H121</f>
        <v>0</v>
      </c>
      <c r="U121" s="39"/>
      <c r="V121" s="39"/>
      <c r="W121" s="39"/>
      <c r="X121" s="39"/>
      <c r="Y121" s="39"/>
      <c r="Z121" s="39"/>
      <c r="AA121" s="39"/>
      <c r="AB121" s="39"/>
      <c r="AC121" s="39"/>
      <c r="AD121" s="39"/>
      <c r="AE121" s="39"/>
      <c r="AR121" s="230" t="s">
        <v>127</v>
      </c>
      <c r="AT121" s="230" t="s">
        <v>122</v>
      </c>
      <c r="AU121" s="230" t="s">
        <v>82</v>
      </c>
      <c r="AY121" s="18" t="s">
        <v>120</v>
      </c>
      <c r="BE121" s="231">
        <f>IF(N121="základní",J121,0)</f>
        <v>0</v>
      </c>
      <c r="BF121" s="231">
        <f>IF(N121="snížená",J121,0)</f>
        <v>0</v>
      </c>
      <c r="BG121" s="231">
        <f>IF(N121="zákl. přenesená",J121,0)</f>
        <v>0</v>
      </c>
      <c r="BH121" s="231">
        <f>IF(N121="sníž. přenesená",J121,0)</f>
        <v>0</v>
      </c>
      <c r="BI121" s="231">
        <f>IF(N121="nulová",J121,0)</f>
        <v>0</v>
      </c>
      <c r="BJ121" s="18" t="s">
        <v>80</v>
      </c>
      <c r="BK121" s="231">
        <f>ROUND(I121*H121,2)</f>
        <v>0</v>
      </c>
      <c r="BL121" s="18" t="s">
        <v>127</v>
      </c>
      <c r="BM121" s="230" t="s">
        <v>183</v>
      </c>
    </row>
    <row r="122" s="2" customFormat="1">
      <c r="A122" s="39"/>
      <c r="B122" s="40"/>
      <c r="C122" s="41"/>
      <c r="D122" s="232" t="s">
        <v>129</v>
      </c>
      <c r="E122" s="41"/>
      <c r="F122" s="233" t="s">
        <v>171</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129</v>
      </c>
      <c r="AU122" s="18" t="s">
        <v>82</v>
      </c>
    </row>
    <row r="123" s="2" customFormat="1" ht="21.75" customHeight="1">
      <c r="A123" s="39"/>
      <c r="B123" s="40"/>
      <c r="C123" s="219" t="s">
        <v>184</v>
      </c>
      <c r="D123" s="219" t="s">
        <v>122</v>
      </c>
      <c r="E123" s="220" t="s">
        <v>185</v>
      </c>
      <c r="F123" s="221" t="s">
        <v>186</v>
      </c>
      <c r="G123" s="222" t="s">
        <v>145</v>
      </c>
      <c r="H123" s="223">
        <v>1</v>
      </c>
      <c r="I123" s="224"/>
      <c r="J123" s="225">
        <f>ROUND(I123*H123,2)</f>
        <v>0</v>
      </c>
      <c r="K123" s="221" t="s">
        <v>126</v>
      </c>
      <c r="L123" s="45"/>
      <c r="M123" s="226" t="s">
        <v>19</v>
      </c>
      <c r="N123" s="227" t="s">
        <v>43</v>
      </c>
      <c r="O123" s="85"/>
      <c r="P123" s="228">
        <f>O123*H123</f>
        <v>0</v>
      </c>
      <c r="Q123" s="228">
        <v>9.0000000000000006E-05</v>
      </c>
      <c r="R123" s="228">
        <f>Q123*H123</f>
        <v>9.0000000000000006E-05</v>
      </c>
      <c r="S123" s="228">
        <v>0</v>
      </c>
      <c r="T123" s="229">
        <f>S123*H123</f>
        <v>0</v>
      </c>
      <c r="U123" s="39"/>
      <c r="V123" s="39"/>
      <c r="W123" s="39"/>
      <c r="X123" s="39"/>
      <c r="Y123" s="39"/>
      <c r="Z123" s="39"/>
      <c r="AA123" s="39"/>
      <c r="AB123" s="39"/>
      <c r="AC123" s="39"/>
      <c r="AD123" s="39"/>
      <c r="AE123" s="39"/>
      <c r="AR123" s="230" t="s">
        <v>127</v>
      </c>
      <c r="AT123" s="230" t="s">
        <v>122</v>
      </c>
      <c r="AU123" s="230" t="s">
        <v>82</v>
      </c>
      <c r="AY123" s="18" t="s">
        <v>120</v>
      </c>
      <c r="BE123" s="231">
        <f>IF(N123="základní",J123,0)</f>
        <v>0</v>
      </c>
      <c r="BF123" s="231">
        <f>IF(N123="snížená",J123,0)</f>
        <v>0</v>
      </c>
      <c r="BG123" s="231">
        <f>IF(N123="zákl. přenesená",J123,0)</f>
        <v>0</v>
      </c>
      <c r="BH123" s="231">
        <f>IF(N123="sníž. přenesená",J123,0)</f>
        <v>0</v>
      </c>
      <c r="BI123" s="231">
        <f>IF(N123="nulová",J123,0)</f>
        <v>0</v>
      </c>
      <c r="BJ123" s="18" t="s">
        <v>80</v>
      </c>
      <c r="BK123" s="231">
        <f>ROUND(I123*H123,2)</f>
        <v>0</v>
      </c>
      <c r="BL123" s="18" t="s">
        <v>127</v>
      </c>
      <c r="BM123" s="230" t="s">
        <v>187</v>
      </c>
    </row>
    <row r="124" s="2" customFormat="1">
      <c r="A124" s="39"/>
      <c r="B124" s="40"/>
      <c r="C124" s="41"/>
      <c r="D124" s="232" t="s">
        <v>129</v>
      </c>
      <c r="E124" s="41"/>
      <c r="F124" s="233" t="s">
        <v>171</v>
      </c>
      <c r="G124" s="41"/>
      <c r="H124" s="41"/>
      <c r="I124" s="137"/>
      <c r="J124" s="41"/>
      <c r="K124" s="41"/>
      <c r="L124" s="45"/>
      <c r="M124" s="234"/>
      <c r="N124" s="235"/>
      <c r="O124" s="85"/>
      <c r="P124" s="85"/>
      <c r="Q124" s="85"/>
      <c r="R124" s="85"/>
      <c r="S124" s="85"/>
      <c r="T124" s="86"/>
      <c r="U124" s="39"/>
      <c r="V124" s="39"/>
      <c r="W124" s="39"/>
      <c r="X124" s="39"/>
      <c r="Y124" s="39"/>
      <c r="Z124" s="39"/>
      <c r="AA124" s="39"/>
      <c r="AB124" s="39"/>
      <c r="AC124" s="39"/>
      <c r="AD124" s="39"/>
      <c r="AE124" s="39"/>
      <c r="AT124" s="18" t="s">
        <v>129</v>
      </c>
      <c r="AU124" s="18" t="s">
        <v>82</v>
      </c>
    </row>
    <row r="125" s="13" customFormat="1">
      <c r="A125" s="13"/>
      <c r="B125" s="236"/>
      <c r="C125" s="237"/>
      <c r="D125" s="232" t="s">
        <v>131</v>
      </c>
      <c r="E125" s="238" t="s">
        <v>19</v>
      </c>
      <c r="F125" s="239" t="s">
        <v>188</v>
      </c>
      <c r="G125" s="237"/>
      <c r="H125" s="240">
        <v>1</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131</v>
      </c>
      <c r="AU125" s="246" t="s">
        <v>82</v>
      </c>
      <c r="AV125" s="13" t="s">
        <v>82</v>
      </c>
      <c r="AW125" s="13" t="s">
        <v>33</v>
      </c>
      <c r="AX125" s="13" t="s">
        <v>80</v>
      </c>
      <c r="AY125" s="246" t="s">
        <v>120</v>
      </c>
    </row>
    <row r="126" s="2" customFormat="1" ht="33" customHeight="1">
      <c r="A126" s="39"/>
      <c r="B126" s="40"/>
      <c r="C126" s="219" t="s">
        <v>189</v>
      </c>
      <c r="D126" s="219" t="s">
        <v>122</v>
      </c>
      <c r="E126" s="220" t="s">
        <v>190</v>
      </c>
      <c r="F126" s="221" t="s">
        <v>191</v>
      </c>
      <c r="G126" s="222" t="s">
        <v>125</v>
      </c>
      <c r="H126" s="223">
        <v>304</v>
      </c>
      <c r="I126" s="224"/>
      <c r="J126" s="225">
        <f>ROUND(I126*H126,2)</f>
        <v>0</v>
      </c>
      <c r="K126" s="221" t="s">
        <v>126</v>
      </c>
      <c r="L126" s="45"/>
      <c r="M126" s="226" t="s">
        <v>19</v>
      </c>
      <c r="N126" s="227" t="s">
        <v>43</v>
      </c>
      <c r="O126" s="85"/>
      <c r="P126" s="228">
        <f>O126*H126</f>
        <v>0</v>
      </c>
      <c r="Q126" s="228">
        <v>0</v>
      </c>
      <c r="R126" s="228">
        <f>Q126*H126</f>
        <v>0</v>
      </c>
      <c r="S126" s="228">
        <v>0.28999999999999998</v>
      </c>
      <c r="T126" s="229">
        <f>S126*H126</f>
        <v>88.159999999999997</v>
      </c>
      <c r="U126" s="39"/>
      <c r="V126" s="39"/>
      <c r="W126" s="39"/>
      <c r="X126" s="39"/>
      <c r="Y126" s="39"/>
      <c r="Z126" s="39"/>
      <c r="AA126" s="39"/>
      <c r="AB126" s="39"/>
      <c r="AC126" s="39"/>
      <c r="AD126" s="39"/>
      <c r="AE126" s="39"/>
      <c r="AR126" s="230" t="s">
        <v>127</v>
      </c>
      <c r="AT126" s="230" t="s">
        <v>122</v>
      </c>
      <c r="AU126" s="230" t="s">
        <v>82</v>
      </c>
      <c r="AY126" s="18" t="s">
        <v>120</v>
      </c>
      <c r="BE126" s="231">
        <f>IF(N126="základní",J126,0)</f>
        <v>0</v>
      </c>
      <c r="BF126" s="231">
        <f>IF(N126="snížená",J126,0)</f>
        <v>0</v>
      </c>
      <c r="BG126" s="231">
        <f>IF(N126="zákl. přenesená",J126,0)</f>
        <v>0</v>
      </c>
      <c r="BH126" s="231">
        <f>IF(N126="sníž. přenesená",J126,0)</f>
        <v>0</v>
      </c>
      <c r="BI126" s="231">
        <f>IF(N126="nulová",J126,0)</f>
        <v>0</v>
      </c>
      <c r="BJ126" s="18" t="s">
        <v>80</v>
      </c>
      <c r="BK126" s="231">
        <f>ROUND(I126*H126,2)</f>
        <v>0</v>
      </c>
      <c r="BL126" s="18" t="s">
        <v>127</v>
      </c>
      <c r="BM126" s="230" t="s">
        <v>192</v>
      </c>
    </row>
    <row r="127" s="2" customFormat="1">
      <c r="A127" s="39"/>
      <c r="B127" s="40"/>
      <c r="C127" s="41"/>
      <c r="D127" s="232" t="s">
        <v>129</v>
      </c>
      <c r="E127" s="41"/>
      <c r="F127" s="233" t="s">
        <v>193</v>
      </c>
      <c r="G127" s="41"/>
      <c r="H127" s="41"/>
      <c r="I127" s="137"/>
      <c r="J127" s="41"/>
      <c r="K127" s="41"/>
      <c r="L127" s="45"/>
      <c r="M127" s="234"/>
      <c r="N127" s="235"/>
      <c r="O127" s="85"/>
      <c r="P127" s="85"/>
      <c r="Q127" s="85"/>
      <c r="R127" s="85"/>
      <c r="S127" s="85"/>
      <c r="T127" s="86"/>
      <c r="U127" s="39"/>
      <c r="V127" s="39"/>
      <c r="W127" s="39"/>
      <c r="X127" s="39"/>
      <c r="Y127" s="39"/>
      <c r="Z127" s="39"/>
      <c r="AA127" s="39"/>
      <c r="AB127" s="39"/>
      <c r="AC127" s="39"/>
      <c r="AD127" s="39"/>
      <c r="AE127" s="39"/>
      <c r="AT127" s="18" t="s">
        <v>129</v>
      </c>
      <c r="AU127" s="18" t="s">
        <v>82</v>
      </c>
    </row>
    <row r="128" s="13" customFormat="1">
      <c r="A128" s="13"/>
      <c r="B128" s="236"/>
      <c r="C128" s="237"/>
      <c r="D128" s="232" t="s">
        <v>131</v>
      </c>
      <c r="E128" s="238" t="s">
        <v>19</v>
      </c>
      <c r="F128" s="239" t="s">
        <v>194</v>
      </c>
      <c r="G128" s="237"/>
      <c r="H128" s="240">
        <v>304</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131</v>
      </c>
      <c r="AU128" s="246" t="s">
        <v>82</v>
      </c>
      <c r="AV128" s="13" t="s">
        <v>82</v>
      </c>
      <c r="AW128" s="13" t="s">
        <v>33</v>
      </c>
      <c r="AX128" s="13" t="s">
        <v>80</v>
      </c>
      <c r="AY128" s="246" t="s">
        <v>120</v>
      </c>
    </row>
    <row r="129" s="2" customFormat="1" ht="21.75" customHeight="1">
      <c r="A129" s="39"/>
      <c r="B129" s="40"/>
      <c r="C129" s="219" t="s">
        <v>8</v>
      </c>
      <c r="D129" s="219" t="s">
        <v>122</v>
      </c>
      <c r="E129" s="220" t="s">
        <v>195</v>
      </c>
      <c r="F129" s="221" t="s">
        <v>196</v>
      </c>
      <c r="G129" s="222" t="s">
        <v>125</v>
      </c>
      <c r="H129" s="223">
        <v>304</v>
      </c>
      <c r="I129" s="224"/>
      <c r="J129" s="225">
        <f>ROUND(I129*H129,2)</f>
        <v>0</v>
      </c>
      <c r="K129" s="221" t="s">
        <v>126</v>
      </c>
      <c r="L129" s="45"/>
      <c r="M129" s="226" t="s">
        <v>19</v>
      </c>
      <c r="N129" s="227" t="s">
        <v>43</v>
      </c>
      <c r="O129" s="85"/>
      <c r="P129" s="228">
        <f>O129*H129</f>
        <v>0</v>
      </c>
      <c r="Q129" s="228">
        <v>0</v>
      </c>
      <c r="R129" s="228">
        <f>Q129*H129</f>
        <v>0</v>
      </c>
      <c r="S129" s="228">
        <v>0.22</v>
      </c>
      <c r="T129" s="229">
        <f>S129*H129</f>
        <v>66.879999999999995</v>
      </c>
      <c r="U129" s="39"/>
      <c r="V129" s="39"/>
      <c r="W129" s="39"/>
      <c r="X129" s="39"/>
      <c r="Y129" s="39"/>
      <c r="Z129" s="39"/>
      <c r="AA129" s="39"/>
      <c r="AB129" s="39"/>
      <c r="AC129" s="39"/>
      <c r="AD129" s="39"/>
      <c r="AE129" s="39"/>
      <c r="AR129" s="230" t="s">
        <v>127</v>
      </c>
      <c r="AT129" s="230" t="s">
        <v>122</v>
      </c>
      <c r="AU129" s="230" t="s">
        <v>82</v>
      </c>
      <c r="AY129" s="18" t="s">
        <v>120</v>
      </c>
      <c r="BE129" s="231">
        <f>IF(N129="základní",J129,0)</f>
        <v>0</v>
      </c>
      <c r="BF129" s="231">
        <f>IF(N129="snížená",J129,0)</f>
        <v>0</v>
      </c>
      <c r="BG129" s="231">
        <f>IF(N129="zákl. přenesená",J129,0)</f>
        <v>0</v>
      </c>
      <c r="BH129" s="231">
        <f>IF(N129="sníž. přenesená",J129,0)</f>
        <v>0</v>
      </c>
      <c r="BI129" s="231">
        <f>IF(N129="nulová",J129,0)</f>
        <v>0</v>
      </c>
      <c r="BJ129" s="18" t="s">
        <v>80</v>
      </c>
      <c r="BK129" s="231">
        <f>ROUND(I129*H129,2)</f>
        <v>0</v>
      </c>
      <c r="BL129" s="18" t="s">
        <v>127</v>
      </c>
      <c r="BM129" s="230" t="s">
        <v>197</v>
      </c>
    </row>
    <row r="130" s="2" customFormat="1">
      <c r="A130" s="39"/>
      <c r="B130" s="40"/>
      <c r="C130" s="41"/>
      <c r="D130" s="232" t="s">
        <v>129</v>
      </c>
      <c r="E130" s="41"/>
      <c r="F130" s="233" t="s">
        <v>193</v>
      </c>
      <c r="G130" s="41"/>
      <c r="H130" s="41"/>
      <c r="I130" s="137"/>
      <c r="J130" s="41"/>
      <c r="K130" s="41"/>
      <c r="L130" s="45"/>
      <c r="M130" s="234"/>
      <c r="N130" s="235"/>
      <c r="O130" s="85"/>
      <c r="P130" s="85"/>
      <c r="Q130" s="85"/>
      <c r="R130" s="85"/>
      <c r="S130" s="85"/>
      <c r="T130" s="86"/>
      <c r="U130" s="39"/>
      <c r="V130" s="39"/>
      <c r="W130" s="39"/>
      <c r="X130" s="39"/>
      <c r="Y130" s="39"/>
      <c r="Z130" s="39"/>
      <c r="AA130" s="39"/>
      <c r="AB130" s="39"/>
      <c r="AC130" s="39"/>
      <c r="AD130" s="39"/>
      <c r="AE130" s="39"/>
      <c r="AT130" s="18" t="s">
        <v>129</v>
      </c>
      <c r="AU130" s="18" t="s">
        <v>82</v>
      </c>
    </row>
    <row r="131" s="13" customFormat="1">
      <c r="A131" s="13"/>
      <c r="B131" s="236"/>
      <c r="C131" s="237"/>
      <c r="D131" s="232" t="s">
        <v>131</v>
      </c>
      <c r="E131" s="238" t="s">
        <v>19</v>
      </c>
      <c r="F131" s="239" t="s">
        <v>198</v>
      </c>
      <c r="G131" s="237"/>
      <c r="H131" s="240">
        <v>304</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131</v>
      </c>
      <c r="AU131" s="246" t="s">
        <v>82</v>
      </c>
      <c r="AV131" s="13" t="s">
        <v>82</v>
      </c>
      <c r="AW131" s="13" t="s">
        <v>33</v>
      </c>
      <c r="AX131" s="13" t="s">
        <v>80</v>
      </c>
      <c r="AY131" s="246" t="s">
        <v>120</v>
      </c>
    </row>
    <row r="132" s="2" customFormat="1" ht="21.75" customHeight="1">
      <c r="A132" s="39"/>
      <c r="B132" s="40"/>
      <c r="C132" s="219" t="s">
        <v>199</v>
      </c>
      <c r="D132" s="219" t="s">
        <v>122</v>
      </c>
      <c r="E132" s="220" t="s">
        <v>200</v>
      </c>
      <c r="F132" s="221" t="s">
        <v>201</v>
      </c>
      <c r="G132" s="222" t="s">
        <v>125</v>
      </c>
      <c r="H132" s="223">
        <v>494</v>
      </c>
      <c r="I132" s="224"/>
      <c r="J132" s="225">
        <f>ROUND(I132*H132,2)</f>
        <v>0</v>
      </c>
      <c r="K132" s="221" t="s">
        <v>126</v>
      </c>
      <c r="L132" s="45"/>
      <c r="M132" s="226" t="s">
        <v>19</v>
      </c>
      <c r="N132" s="227" t="s">
        <v>43</v>
      </c>
      <c r="O132" s="85"/>
      <c r="P132" s="228">
        <f>O132*H132</f>
        <v>0</v>
      </c>
      <c r="Q132" s="228">
        <v>4.0000000000000003E-05</v>
      </c>
      <c r="R132" s="228">
        <f>Q132*H132</f>
        <v>0.019760000000000003</v>
      </c>
      <c r="S132" s="228">
        <v>0.10299999999999999</v>
      </c>
      <c r="T132" s="229">
        <f>S132*H132</f>
        <v>50.881999999999998</v>
      </c>
      <c r="U132" s="39"/>
      <c r="V132" s="39"/>
      <c r="W132" s="39"/>
      <c r="X132" s="39"/>
      <c r="Y132" s="39"/>
      <c r="Z132" s="39"/>
      <c r="AA132" s="39"/>
      <c r="AB132" s="39"/>
      <c r="AC132" s="39"/>
      <c r="AD132" s="39"/>
      <c r="AE132" s="39"/>
      <c r="AR132" s="230" t="s">
        <v>127</v>
      </c>
      <c r="AT132" s="230" t="s">
        <v>122</v>
      </c>
      <c r="AU132" s="230" t="s">
        <v>82</v>
      </c>
      <c r="AY132" s="18" t="s">
        <v>120</v>
      </c>
      <c r="BE132" s="231">
        <f>IF(N132="základní",J132,0)</f>
        <v>0</v>
      </c>
      <c r="BF132" s="231">
        <f>IF(N132="snížená",J132,0)</f>
        <v>0</v>
      </c>
      <c r="BG132" s="231">
        <f>IF(N132="zákl. přenesená",J132,0)</f>
        <v>0</v>
      </c>
      <c r="BH132" s="231">
        <f>IF(N132="sníž. přenesená",J132,0)</f>
        <v>0</v>
      </c>
      <c r="BI132" s="231">
        <f>IF(N132="nulová",J132,0)</f>
        <v>0</v>
      </c>
      <c r="BJ132" s="18" t="s">
        <v>80</v>
      </c>
      <c r="BK132" s="231">
        <f>ROUND(I132*H132,2)</f>
        <v>0</v>
      </c>
      <c r="BL132" s="18" t="s">
        <v>127</v>
      </c>
      <c r="BM132" s="230" t="s">
        <v>202</v>
      </c>
    </row>
    <row r="133" s="2" customFormat="1">
      <c r="A133" s="39"/>
      <c r="B133" s="40"/>
      <c r="C133" s="41"/>
      <c r="D133" s="232" t="s">
        <v>129</v>
      </c>
      <c r="E133" s="41"/>
      <c r="F133" s="233" t="s">
        <v>203</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129</v>
      </c>
      <c r="AU133" s="18" t="s">
        <v>82</v>
      </c>
    </row>
    <row r="134" s="13" customFormat="1">
      <c r="A134" s="13"/>
      <c r="B134" s="236"/>
      <c r="C134" s="237"/>
      <c r="D134" s="232" t="s">
        <v>131</v>
      </c>
      <c r="E134" s="238" t="s">
        <v>19</v>
      </c>
      <c r="F134" s="239" t="s">
        <v>204</v>
      </c>
      <c r="G134" s="237"/>
      <c r="H134" s="240">
        <v>304</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131</v>
      </c>
      <c r="AU134" s="246" t="s">
        <v>82</v>
      </c>
      <c r="AV134" s="13" t="s">
        <v>82</v>
      </c>
      <c r="AW134" s="13" t="s">
        <v>33</v>
      </c>
      <c r="AX134" s="13" t="s">
        <v>72</v>
      </c>
      <c r="AY134" s="246" t="s">
        <v>120</v>
      </c>
    </row>
    <row r="135" s="13" customFormat="1">
      <c r="A135" s="13"/>
      <c r="B135" s="236"/>
      <c r="C135" s="237"/>
      <c r="D135" s="232" t="s">
        <v>131</v>
      </c>
      <c r="E135" s="238" t="s">
        <v>19</v>
      </c>
      <c r="F135" s="239" t="s">
        <v>205</v>
      </c>
      <c r="G135" s="237"/>
      <c r="H135" s="240">
        <v>190</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131</v>
      </c>
      <c r="AU135" s="246" t="s">
        <v>82</v>
      </c>
      <c r="AV135" s="13" t="s">
        <v>82</v>
      </c>
      <c r="AW135" s="13" t="s">
        <v>33</v>
      </c>
      <c r="AX135" s="13" t="s">
        <v>72</v>
      </c>
      <c r="AY135" s="246" t="s">
        <v>120</v>
      </c>
    </row>
    <row r="136" s="15" customFormat="1">
      <c r="A136" s="15"/>
      <c r="B136" s="257"/>
      <c r="C136" s="258"/>
      <c r="D136" s="232" t="s">
        <v>131</v>
      </c>
      <c r="E136" s="259" t="s">
        <v>19</v>
      </c>
      <c r="F136" s="260" t="s">
        <v>141</v>
      </c>
      <c r="G136" s="258"/>
      <c r="H136" s="261">
        <v>494</v>
      </c>
      <c r="I136" s="262"/>
      <c r="J136" s="258"/>
      <c r="K136" s="258"/>
      <c r="L136" s="263"/>
      <c r="M136" s="264"/>
      <c r="N136" s="265"/>
      <c r="O136" s="265"/>
      <c r="P136" s="265"/>
      <c r="Q136" s="265"/>
      <c r="R136" s="265"/>
      <c r="S136" s="265"/>
      <c r="T136" s="266"/>
      <c r="U136" s="15"/>
      <c r="V136" s="15"/>
      <c r="W136" s="15"/>
      <c r="X136" s="15"/>
      <c r="Y136" s="15"/>
      <c r="Z136" s="15"/>
      <c r="AA136" s="15"/>
      <c r="AB136" s="15"/>
      <c r="AC136" s="15"/>
      <c r="AD136" s="15"/>
      <c r="AE136" s="15"/>
      <c r="AT136" s="267" t="s">
        <v>131</v>
      </c>
      <c r="AU136" s="267" t="s">
        <v>82</v>
      </c>
      <c r="AV136" s="15" t="s">
        <v>127</v>
      </c>
      <c r="AW136" s="15" t="s">
        <v>33</v>
      </c>
      <c r="AX136" s="15" t="s">
        <v>80</v>
      </c>
      <c r="AY136" s="267" t="s">
        <v>120</v>
      </c>
    </row>
    <row r="137" s="2" customFormat="1" ht="16.5" customHeight="1">
      <c r="A137" s="39"/>
      <c r="B137" s="40"/>
      <c r="C137" s="219" t="s">
        <v>206</v>
      </c>
      <c r="D137" s="219" t="s">
        <v>122</v>
      </c>
      <c r="E137" s="220" t="s">
        <v>207</v>
      </c>
      <c r="F137" s="221" t="s">
        <v>208</v>
      </c>
      <c r="G137" s="222" t="s">
        <v>209</v>
      </c>
      <c r="H137" s="223">
        <v>80</v>
      </c>
      <c r="I137" s="224"/>
      <c r="J137" s="225">
        <f>ROUND(I137*H137,2)</f>
        <v>0</v>
      </c>
      <c r="K137" s="221" t="s">
        <v>19</v>
      </c>
      <c r="L137" s="45"/>
      <c r="M137" s="226" t="s">
        <v>19</v>
      </c>
      <c r="N137" s="227" t="s">
        <v>43</v>
      </c>
      <c r="O137" s="85"/>
      <c r="P137" s="228">
        <f>O137*H137</f>
        <v>0</v>
      </c>
      <c r="Q137" s="228">
        <v>0.0148965</v>
      </c>
      <c r="R137" s="228">
        <f>Q137*H137</f>
        <v>1.1917200000000001</v>
      </c>
      <c r="S137" s="228">
        <v>0</v>
      </c>
      <c r="T137" s="229">
        <f>S137*H137</f>
        <v>0</v>
      </c>
      <c r="U137" s="39"/>
      <c r="V137" s="39"/>
      <c r="W137" s="39"/>
      <c r="X137" s="39"/>
      <c r="Y137" s="39"/>
      <c r="Z137" s="39"/>
      <c r="AA137" s="39"/>
      <c r="AB137" s="39"/>
      <c r="AC137" s="39"/>
      <c r="AD137" s="39"/>
      <c r="AE137" s="39"/>
      <c r="AR137" s="230" t="s">
        <v>127</v>
      </c>
      <c r="AT137" s="230" t="s">
        <v>122</v>
      </c>
      <c r="AU137" s="230" t="s">
        <v>82</v>
      </c>
      <c r="AY137" s="18" t="s">
        <v>120</v>
      </c>
      <c r="BE137" s="231">
        <f>IF(N137="základní",J137,0)</f>
        <v>0</v>
      </c>
      <c r="BF137" s="231">
        <f>IF(N137="snížená",J137,0)</f>
        <v>0</v>
      </c>
      <c r="BG137" s="231">
        <f>IF(N137="zákl. přenesená",J137,0)</f>
        <v>0</v>
      </c>
      <c r="BH137" s="231">
        <f>IF(N137="sníž. přenesená",J137,0)</f>
        <v>0</v>
      </c>
      <c r="BI137" s="231">
        <f>IF(N137="nulová",J137,0)</f>
        <v>0</v>
      </c>
      <c r="BJ137" s="18" t="s">
        <v>80</v>
      </c>
      <c r="BK137" s="231">
        <f>ROUND(I137*H137,2)</f>
        <v>0</v>
      </c>
      <c r="BL137" s="18" t="s">
        <v>127</v>
      </c>
      <c r="BM137" s="230" t="s">
        <v>210</v>
      </c>
    </row>
    <row r="138" s="13" customFormat="1">
      <c r="A138" s="13"/>
      <c r="B138" s="236"/>
      <c r="C138" s="237"/>
      <c r="D138" s="232" t="s">
        <v>131</v>
      </c>
      <c r="E138" s="238" t="s">
        <v>19</v>
      </c>
      <c r="F138" s="239" t="s">
        <v>211</v>
      </c>
      <c r="G138" s="237"/>
      <c r="H138" s="240">
        <v>80</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131</v>
      </c>
      <c r="AU138" s="246" t="s">
        <v>82</v>
      </c>
      <c r="AV138" s="13" t="s">
        <v>82</v>
      </c>
      <c r="AW138" s="13" t="s">
        <v>33</v>
      </c>
      <c r="AX138" s="13" t="s">
        <v>80</v>
      </c>
      <c r="AY138" s="246" t="s">
        <v>120</v>
      </c>
    </row>
    <row r="139" s="2" customFormat="1" ht="16.5" customHeight="1">
      <c r="A139" s="39"/>
      <c r="B139" s="40"/>
      <c r="C139" s="219" t="s">
        <v>212</v>
      </c>
      <c r="D139" s="219" t="s">
        <v>122</v>
      </c>
      <c r="E139" s="220" t="s">
        <v>213</v>
      </c>
      <c r="F139" s="221" t="s">
        <v>214</v>
      </c>
      <c r="G139" s="222" t="s">
        <v>215</v>
      </c>
      <c r="H139" s="223">
        <v>720</v>
      </c>
      <c r="I139" s="224"/>
      <c r="J139" s="225">
        <f>ROUND(I139*H139,2)</f>
        <v>0</v>
      </c>
      <c r="K139" s="221" t="s">
        <v>126</v>
      </c>
      <c r="L139" s="45"/>
      <c r="M139" s="226" t="s">
        <v>19</v>
      </c>
      <c r="N139" s="227" t="s">
        <v>43</v>
      </c>
      <c r="O139" s="85"/>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127</v>
      </c>
      <c r="AT139" s="230" t="s">
        <v>122</v>
      </c>
      <c r="AU139" s="230" t="s">
        <v>82</v>
      </c>
      <c r="AY139" s="18" t="s">
        <v>120</v>
      </c>
      <c r="BE139" s="231">
        <f>IF(N139="základní",J139,0)</f>
        <v>0</v>
      </c>
      <c r="BF139" s="231">
        <f>IF(N139="snížená",J139,0)</f>
        <v>0</v>
      </c>
      <c r="BG139" s="231">
        <f>IF(N139="zákl. přenesená",J139,0)</f>
        <v>0</v>
      </c>
      <c r="BH139" s="231">
        <f>IF(N139="sníž. přenesená",J139,0)</f>
        <v>0</v>
      </c>
      <c r="BI139" s="231">
        <f>IF(N139="nulová",J139,0)</f>
        <v>0</v>
      </c>
      <c r="BJ139" s="18" t="s">
        <v>80</v>
      </c>
      <c r="BK139" s="231">
        <f>ROUND(I139*H139,2)</f>
        <v>0</v>
      </c>
      <c r="BL139" s="18" t="s">
        <v>127</v>
      </c>
      <c r="BM139" s="230" t="s">
        <v>216</v>
      </c>
    </row>
    <row r="140" s="2" customFormat="1">
      <c r="A140" s="39"/>
      <c r="B140" s="40"/>
      <c r="C140" s="41"/>
      <c r="D140" s="232" t="s">
        <v>129</v>
      </c>
      <c r="E140" s="41"/>
      <c r="F140" s="233" t="s">
        <v>217</v>
      </c>
      <c r="G140" s="41"/>
      <c r="H140" s="41"/>
      <c r="I140" s="137"/>
      <c r="J140" s="41"/>
      <c r="K140" s="41"/>
      <c r="L140" s="45"/>
      <c r="M140" s="234"/>
      <c r="N140" s="235"/>
      <c r="O140" s="85"/>
      <c r="P140" s="85"/>
      <c r="Q140" s="85"/>
      <c r="R140" s="85"/>
      <c r="S140" s="85"/>
      <c r="T140" s="86"/>
      <c r="U140" s="39"/>
      <c r="V140" s="39"/>
      <c r="W140" s="39"/>
      <c r="X140" s="39"/>
      <c r="Y140" s="39"/>
      <c r="Z140" s="39"/>
      <c r="AA140" s="39"/>
      <c r="AB140" s="39"/>
      <c r="AC140" s="39"/>
      <c r="AD140" s="39"/>
      <c r="AE140" s="39"/>
      <c r="AT140" s="18" t="s">
        <v>129</v>
      </c>
      <c r="AU140" s="18" t="s">
        <v>82</v>
      </c>
    </row>
    <row r="141" s="13" customFormat="1">
      <c r="A141" s="13"/>
      <c r="B141" s="236"/>
      <c r="C141" s="237"/>
      <c r="D141" s="232" t="s">
        <v>131</v>
      </c>
      <c r="E141" s="237"/>
      <c r="F141" s="239" t="s">
        <v>218</v>
      </c>
      <c r="G141" s="237"/>
      <c r="H141" s="240">
        <v>720</v>
      </c>
      <c r="I141" s="241"/>
      <c r="J141" s="237"/>
      <c r="K141" s="237"/>
      <c r="L141" s="242"/>
      <c r="M141" s="243"/>
      <c r="N141" s="244"/>
      <c r="O141" s="244"/>
      <c r="P141" s="244"/>
      <c r="Q141" s="244"/>
      <c r="R141" s="244"/>
      <c r="S141" s="244"/>
      <c r="T141" s="245"/>
      <c r="U141" s="13"/>
      <c r="V141" s="13"/>
      <c r="W141" s="13"/>
      <c r="X141" s="13"/>
      <c r="Y141" s="13"/>
      <c r="Z141" s="13"/>
      <c r="AA141" s="13"/>
      <c r="AB141" s="13"/>
      <c r="AC141" s="13"/>
      <c r="AD141" s="13"/>
      <c r="AE141" s="13"/>
      <c r="AT141" s="246" t="s">
        <v>131</v>
      </c>
      <c r="AU141" s="246" t="s">
        <v>82</v>
      </c>
      <c r="AV141" s="13" t="s">
        <v>82</v>
      </c>
      <c r="AW141" s="13" t="s">
        <v>4</v>
      </c>
      <c r="AX141" s="13" t="s">
        <v>80</v>
      </c>
      <c r="AY141" s="246" t="s">
        <v>120</v>
      </c>
    </row>
    <row r="142" s="2" customFormat="1" ht="21.75" customHeight="1">
      <c r="A142" s="39"/>
      <c r="B142" s="40"/>
      <c r="C142" s="219" t="s">
        <v>219</v>
      </c>
      <c r="D142" s="219" t="s">
        <v>122</v>
      </c>
      <c r="E142" s="220" t="s">
        <v>220</v>
      </c>
      <c r="F142" s="221" t="s">
        <v>221</v>
      </c>
      <c r="G142" s="222" t="s">
        <v>222</v>
      </c>
      <c r="H142" s="223">
        <v>90</v>
      </c>
      <c r="I142" s="224"/>
      <c r="J142" s="225">
        <f>ROUND(I142*H142,2)</f>
        <v>0</v>
      </c>
      <c r="K142" s="221" t="s">
        <v>126</v>
      </c>
      <c r="L142" s="45"/>
      <c r="M142" s="226" t="s">
        <v>19</v>
      </c>
      <c r="N142" s="227" t="s">
        <v>43</v>
      </c>
      <c r="O142" s="85"/>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127</v>
      </c>
      <c r="AT142" s="230" t="s">
        <v>122</v>
      </c>
      <c r="AU142" s="230" t="s">
        <v>82</v>
      </c>
      <c r="AY142" s="18" t="s">
        <v>120</v>
      </c>
      <c r="BE142" s="231">
        <f>IF(N142="základní",J142,0)</f>
        <v>0</v>
      </c>
      <c r="BF142" s="231">
        <f>IF(N142="snížená",J142,0)</f>
        <v>0</v>
      </c>
      <c r="BG142" s="231">
        <f>IF(N142="zákl. přenesená",J142,0)</f>
        <v>0</v>
      </c>
      <c r="BH142" s="231">
        <f>IF(N142="sníž. přenesená",J142,0)</f>
        <v>0</v>
      </c>
      <c r="BI142" s="231">
        <f>IF(N142="nulová",J142,0)</f>
        <v>0</v>
      </c>
      <c r="BJ142" s="18" t="s">
        <v>80</v>
      </c>
      <c r="BK142" s="231">
        <f>ROUND(I142*H142,2)</f>
        <v>0</v>
      </c>
      <c r="BL142" s="18" t="s">
        <v>127</v>
      </c>
      <c r="BM142" s="230" t="s">
        <v>223</v>
      </c>
    </row>
    <row r="143" s="2" customFormat="1">
      <c r="A143" s="39"/>
      <c r="B143" s="40"/>
      <c r="C143" s="41"/>
      <c r="D143" s="232" t="s">
        <v>129</v>
      </c>
      <c r="E143" s="41"/>
      <c r="F143" s="233" t="s">
        <v>224</v>
      </c>
      <c r="G143" s="41"/>
      <c r="H143" s="41"/>
      <c r="I143" s="137"/>
      <c r="J143" s="41"/>
      <c r="K143" s="41"/>
      <c r="L143" s="45"/>
      <c r="M143" s="234"/>
      <c r="N143" s="235"/>
      <c r="O143" s="85"/>
      <c r="P143" s="85"/>
      <c r="Q143" s="85"/>
      <c r="R143" s="85"/>
      <c r="S143" s="85"/>
      <c r="T143" s="86"/>
      <c r="U143" s="39"/>
      <c r="V143" s="39"/>
      <c r="W143" s="39"/>
      <c r="X143" s="39"/>
      <c r="Y143" s="39"/>
      <c r="Z143" s="39"/>
      <c r="AA143" s="39"/>
      <c r="AB143" s="39"/>
      <c r="AC143" s="39"/>
      <c r="AD143" s="39"/>
      <c r="AE143" s="39"/>
      <c r="AT143" s="18" t="s">
        <v>129</v>
      </c>
      <c r="AU143" s="18" t="s">
        <v>82</v>
      </c>
    </row>
    <row r="144" s="2" customFormat="1" ht="21.75" customHeight="1">
      <c r="A144" s="39"/>
      <c r="B144" s="40"/>
      <c r="C144" s="219" t="s">
        <v>225</v>
      </c>
      <c r="D144" s="219" t="s">
        <v>122</v>
      </c>
      <c r="E144" s="220" t="s">
        <v>226</v>
      </c>
      <c r="F144" s="221" t="s">
        <v>227</v>
      </c>
      <c r="G144" s="222" t="s">
        <v>135</v>
      </c>
      <c r="H144" s="223">
        <v>7.5800000000000001</v>
      </c>
      <c r="I144" s="224"/>
      <c r="J144" s="225">
        <f>ROUND(I144*H144,2)</f>
        <v>0</v>
      </c>
      <c r="K144" s="221" t="s">
        <v>126</v>
      </c>
      <c r="L144" s="45"/>
      <c r="M144" s="226" t="s">
        <v>19</v>
      </c>
      <c r="N144" s="227" t="s">
        <v>43</v>
      </c>
      <c r="O144" s="85"/>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127</v>
      </c>
      <c r="AT144" s="230" t="s">
        <v>122</v>
      </c>
      <c r="AU144" s="230" t="s">
        <v>82</v>
      </c>
      <c r="AY144" s="18" t="s">
        <v>120</v>
      </c>
      <c r="BE144" s="231">
        <f>IF(N144="základní",J144,0)</f>
        <v>0</v>
      </c>
      <c r="BF144" s="231">
        <f>IF(N144="snížená",J144,0)</f>
        <v>0</v>
      </c>
      <c r="BG144" s="231">
        <f>IF(N144="zákl. přenesená",J144,0)</f>
        <v>0</v>
      </c>
      <c r="BH144" s="231">
        <f>IF(N144="sníž. přenesená",J144,0)</f>
        <v>0</v>
      </c>
      <c r="BI144" s="231">
        <f>IF(N144="nulová",J144,0)</f>
        <v>0</v>
      </c>
      <c r="BJ144" s="18" t="s">
        <v>80</v>
      </c>
      <c r="BK144" s="231">
        <f>ROUND(I144*H144,2)</f>
        <v>0</v>
      </c>
      <c r="BL144" s="18" t="s">
        <v>127</v>
      </c>
      <c r="BM144" s="230" t="s">
        <v>228</v>
      </c>
    </row>
    <row r="145" s="2" customFormat="1">
      <c r="A145" s="39"/>
      <c r="B145" s="40"/>
      <c r="C145" s="41"/>
      <c r="D145" s="232" t="s">
        <v>129</v>
      </c>
      <c r="E145" s="41"/>
      <c r="F145" s="233" t="s">
        <v>229</v>
      </c>
      <c r="G145" s="41"/>
      <c r="H145" s="41"/>
      <c r="I145" s="137"/>
      <c r="J145" s="41"/>
      <c r="K145" s="41"/>
      <c r="L145" s="45"/>
      <c r="M145" s="234"/>
      <c r="N145" s="235"/>
      <c r="O145" s="85"/>
      <c r="P145" s="85"/>
      <c r="Q145" s="85"/>
      <c r="R145" s="85"/>
      <c r="S145" s="85"/>
      <c r="T145" s="86"/>
      <c r="U145" s="39"/>
      <c r="V145" s="39"/>
      <c r="W145" s="39"/>
      <c r="X145" s="39"/>
      <c r="Y145" s="39"/>
      <c r="Z145" s="39"/>
      <c r="AA145" s="39"/>
      <c r="AB145" s="39"/>
      <c r="AC145" s="39"/>
      <c r="AD145" s="39"/>
      <c r="AE145" s="39"/>
      <c r="AT145" s="18" t="s">
        <v>129</v>
      </c>
      <c r="AU145" s="18" t="s">
        <v>82</v>
      </c>
    </row>
    <row r="146" s="13" customFormat="1">
      <c r="A146" s="13"/>
      <c r="B146" s="236"/>
      <c r="C146" s="237"/>
      <c r="D146" s="232" t="s">
        <v>131</v>
      </c>
      <c r="E146" s="238" t="s">
        <v>19</v>
      </c>
      <c r="F146" s="239" t="s">
        <v>230</v>
      </c>
      <c r="G146" s="237"/>
      <c r="H146" s="240">
        <v>7.5800000000000001</v>
      </c>
      <c r="I146" s="241"/>
      <c r="J146" s="237"/>
      <c r="K146" s="237"/>
      <c r="L146" s="242"/>
      <c r="M146" s="243"/>
      <c r="N146" s="244"/>
      <c r="O146" s="244"/>
      <c r="P146" s="244"/>
      <c r="Q146" s="244"/>
      <c r="R146" s="244"/>
      <c r="S146" s="244"/>
      <c r="T146" s="245"/>
      <c r="U146" s="13"/>
      <c r="V146" s="13"/>
      <c r="W146" s="13"/>
      <c r="X146" s="13"/>
      <c r="Y146" s="13"/>
      <c r="Z146" s="13"/>
      <c r="AA146" s="13"/>
      <c r="AB146" s="13"/>
      <c r="AC146" s="13"/>
      <c r="AD146" s="13"/>
      <c r="AE146" s="13"/>
      <c r="AT146" s="246" t="s">
        <v>131</v>
      </c>
      <c r="AU146" s="246" t="s">
        <v>82</v>
      </c>
      <c r="AV146" s="13" t="s">
        <v>82</v>
      </c>
      <c r="AW146" s="13" t="s">
        <v>33</v>
      </c>
      <c r="AX146" s="13" t="s">
        <v>80</v>
      </c>
      <c r="AY146" s="246" t="s">
        <v>120</v>
      </c>
    </row>
    <row r="147" s="2" customFormat="1" ht="21.75" customHeight="1">
      <c r="A147" s="39"/>
      <c r="B147" s="40"/>
      <c r="C147" s="219" t="s">
        <v>7</v>
      </c>
      <c r="D147" s="219" t="s">
        <v>122</v>
      </c>
      <c r="E147" s="220" t="s">
        <v>231</v>
      </c>
      <c r="F147" s="221" t="s">
        <v>232</v>
      </c>
      <c r="G147" s="222" t="s">
        <v>135</v>
      </c>
      <c r="H147" s="223">
        <v>1146.1500000000001</v>
      </c>
      <c r="I147" s="224"/>
      <c r="J147" s="225">
        <f>ROUND(I147*H147,2)</f>
        <v>0</v>
      </c>
      <c r="K147" s="221" t="s">
        <v>126</v>
      </c>
      <c r="L147" s="45"/>
      <c r="M147" s="226" t="s">
        <v>19</v>
      </c>
      <c r="N147" s="227" t="s">
        <v>43</v>
      </c>
      <c r="O147" s="85"/>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127</v>
      </c>
      <c r="AT147" s="230" t="s">
        <v>122</v>
      </c>
      <c r="AU147" s="230" t="s">
        <v>82</v>
      </c>
      <c r="AY147" s="18" t="s">
        <v>120</v>
      </c>
      <c r="BE147" s="231">
        <f>IF(N147="základní",J147,0)</f>
        <v>0</v>
      </c>
      <c r="BF147" s="231">
        <f>IF(N147="snížená",J147,0)</f>
        <v>0</v>
      </c>
      <c r="BG147" s="231">
        <f>IF(N147="zákl. přenesená",J147,0)</f>
        <v>0</v>
      </c>
      <c r="BH147" s="231">
        <f>IF(N147="sníž. přenesená",J147,0)</f>
        <v>0</v>
      </c>
      <c r="BI147" s="231">
        <f>IF(N147="nulová",J147,0)</f>
        <v>0</v>
      </c>
      <c r="BJ147" s="18" t="s">
        <v>80</v>
      </c>
      <c r="BK147" s="231">
        <f>ROUND(I147*H147,2)</f>
        <v>0</v>
      </c>
      <c r="BL147" s="18" t="s">
        <v>127</v>
      </c>
      <c r="BM147" s="230" t="s">
        <v>233</v>
      </c>
    </row>
    <row r="148" s="13" customFormat="1">
      <c r="A148" s="13"/>
      <c r="B148" s="236"/>
      <c r="C148" s="237"/>
      <c r="D148" s="232" t="s">
        <v>131</v>
      </c>
      <c r="E148" s="238" t="s">
        <v>19</v>
      </c>
      <c r="F148" s="239" t="s">
        <v>234</v>
      </c>
      <c r="G148" s="237"/>
      <c r="H148" s="240">
        <v>8.7699999999999996</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131</v>
      </c>
      <c r="AU148" s="246" t="s">
        <v>82</v>
      </c>
      <c r="AV148" s="13" t="s">
        <v>82</v>
      </c>
      <c r="AW148" s="13" t="s">
        <v>33</v>
      </c>
      <c r="AX148" s="13" t="s">
        <v>72</v>
      </c>
      <c r="AY148" s="246" t="s">
        <v>120</v>
      </c>
    </row>
    <row r="149" s="13" customFormat="1">
      <c r="A149" s="13"/>
      <c r="B149" s="236"/>
      <c r="C149" s="237"/>
      <c r="D149" s="232" t="s">
        <v>131</v>
      </c>
      <c r="E149" s="238" t="s">
        <v>19</v>
      </c>
      <c r="F149" s="239" t="s">
        <v>235</v>
      </c>
      <c r="G149" s="237"/>
      <c r="H149" s="240">
        <v>1137.3800000000001</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131</v>
      </c>
      <c r="AU149" s="246" t="s">
        <v>82</v>
      </c>
      <c r="AV149" s="13" t="s">
        <v>82</v>
      </c>
      <c r="AW149" s="13" t="s">
        <v>33</v>
      </c>
      <c r="AX149" s="13" t="s">
        <v>72</v>
      </c>
      <c r="AY149" s="246" t="s">
        <v>120</v>
      </c>
    </row>
    <row r="150" s="15" customFormat="1">
      <c r="A150" s="15"/>
      <c r="B150" s="257"/>
      <c r="C150" s="258"/>
      <c r="D150" s="232" t="s">
        <v>131</v>
      </c>
      <c r="E150" s="259" t="s">
        <v>19</v>
      </c>
      <c r="F150" s="260" t="s">
        <v>141</v>
      </c>
      <c r="G150" s="258"/>
      <c r="H150" s="261">
        <v>1146.1500000000001</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131</v>
      </c>
      <c r="AU150" s="267" t="s">
        <v>82</v>
      </c>
      <c r="AV150" s="15" t="s">
        <v>127</v>
      </c>
      <c r="AW150" s="15" t="s">
        <v>33</v>
      </c>
      <c r="AX150" s="15" t="s">
        <v>80</v>
      </c>
      <c r="AY150" s="267" t="s">
        <v>120</v>
      </c>
    </row>
    <row r="151" s="2" customFormat="1" ht="21.75" customHeight="1">
      <c r="A151" s="39"/>
      <c r="B151" s="40"/>
      <c r="C151" s="219" t="s">
        <v>236</v>
      </c>
      <c r="D151" s="219" t="s">
        <v>122</v>
      </c>
      <c r="E151" s="220" t="s">
        <v>231</v>
      </c>
      <c r="F151" s="221" t="s">
        <v>232</v>
      </c>
      <c r="G151" s="222" t="s">
        <v>135</v>
      </c>
      <c r="H151" s="223">
        <v>229.22999999999999</v>
      </c>
      <c r="I151" s="224"/>
      <c r="J151" s="225">
        <f>ROUND(I151*H151,2)</f>
        <v>0</v>
      </c>
      <c r="K151" s="221" t="s">
        <v>126</v>
      </c>
      <c r="L151" s="45"/>
      <c r="M151" s="226" t="s">
        <v>19</v>
      </c>
      <c r="N151" s="227" t="s">
        <v>43</v>
      </c>
      <c r="O151" s="85"/>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127</v>
      </c>
      <c r="AT151" s="230" t="s">
        <v>122</v>
      </c>
      <c r="AU151" s="230" t="s">
        <v>82</v>
      </c>
      <c r="AY151" s="18" t="s">
        <v>120</v>
      </c>
      <c r="BE151" s="231">
        <f>IF(N151="základní",J151,0)</f>
        <v>0</v>
      </c>
      <c r="BF151" s="231">
        <f>IF(N151="snížená",J151,0)</f>
        <v>0</v>
      </c>
      <c r="BG151" s="231">
        <f>IF(N151="zákl. přenesená",J151,0)</f>
        <v>0</v>
      </c>
      <c r="BH151" s="231">
        <f>IF(N151="sníž. přenesená",J151,0)</f>
        <v>0</v>
      </c>
      <c r="BI151" s="231">
        <f>IF(N151="nulová",J151,0)</f>
        <v>0</v>
      </c>
      <c r="BJ151" s="18" t="s">
        <v>80</v>
      </c>
      <c r="BK151" s="231">
        <f>ROUND(I151*H151,2)</f>
        <v>0</v>
      </c>
      <c r="BL151" s="18" t="s">
        <v>127</v>
      </c>
      <c r="BM151" s="230" t="s">
        <v>237</v>
      </c>
    </row>
    <row r="152" s="13" customFormat="1">
      <c r="A152" s="13"/>
      <c r="B152" s="236"/>
      <c r="C152" s="237"/>
      <c r="D152" s="232" t="s">
        <v>131</v>
      </c>
      <c r="E152" s="237"/>
      <c r="F152" s="239" t="s">
        <v>238</v>
      </c>
      <c r="G152" s="237"/>
      <c r="H152" s="240">
        <v>229.22999999999999</v>
      </c>
      <c r="I152" s="241"/>
      <c r="J152" s="237"/>
      <c r="K152" s="237"/>
      <c r="L152" s="242"/>
      <c r="M152" s="243"/>
      <c r="N152" s="244"/>
      <c r="O152" s="244"/>
      <c r="P152" s="244"/>
      <c r="Q152" s="244"/>
      <c r="R152" s="244"/>
      <c r="S152" s="244"/>
      <c r="T152" s="245"/>
      <c r="U152" s="13"/>
      <c r="V152" s="13"/>
      <c r="W152" s="13"/>
      <c r="X152" s="13"/>
      <c r="Y152" s="13"/>
      <c r="Z152" s="13"/>
      <c r="AA152" s="13"/>
      <c r="AB152" s="13"/>
      <c r="AC152" s="13"/>
      <c r="AD152" s="13"/>
      <c r="AE152" s="13"/>
      <c r="AT152" s="246" t="s">
        <v>131</v>
      </c>
      <c r="AU152" s="246" t="s">
        <v>82</v>
      </c>
      <c r="AV152" s="13" t="s">
        <v>82</v>
      </c>
      <c r="AW152" s="13" t="s">
        <v>4</v>
      </c>
      <c r="AX152" s="13" t="s">
        <v>80</v>
      </c>
      <c r="AY152" s="246" t="s">
        <v>120</v>
      </c>
    </row>
    <row r="153" s="2" customFormat="1" ht="16.5" customHeight="1">
      <c r="A153" s="39"/>
      <c r="B153" s="40"/>
      <c r="C153" s="219" t="s">
        <v>239</v>
      </c>
      <c r="D153" s="219" t="s">
        <v>122</v>
      </c>
      <c r="E153" s="220" t="s">
        <v>240</v>
      </c>
      <c r="F153" s="221" t="s">
        <v>241</v>
      </c>
      <c r="G153" s="222" t="s">
        <v>145</v>
      </c>
      <c r="H153" s="223">
        <v>132</v>
      </c>
      <c r="I153" s="224"/>
      <c r="J153" s="225">
        <f>ROUND(I153*H153,2)</f>
        <v>0</v>
      </c>
      <c r="K153" s="221" t="s">
        <v>126</v>
      </c>
      <c r="L153" s="45"/>
      <c r="M153" s="226" t="s">
        <v>19</v>
      </c>
      <c r="N153" s="227" t="s">
        <v>43</v>
      </c>
      <c r="O153" s="85"/>
      <c r="P153" s="228">
        <f>O153*H153</f>
        <v>0</v>
      </c>
      <c r="Q153" s="228">
        <v>0.047410000000000001</v>
      </c>
      <c r="R153" s="228">
        <f>Q153*H153</f>
        <v>6.2581199999999999</v>
      </c>
      <c r="S153" s="228">
        <v>0</v>
      </c>
      <c r="T153" s="229">
        <f>S153*H153</f>
        <v>0</v>
      </c>
      <c r="U153" s="39"/>
      <c r="V153" s="39"/>
      <c r="W153" s="39"/>
      <c r="X153" s="39"/>
      <c r="Y153" s="39"/>
      <c r="Z153" s="39"/>
      <c r="AA153" s="39"/>
      <c r="AB153" s="39"/>
      <c r="AC153" s="39"/>
      <c r="AD153" s="39"/>
      <c r="AE153" s="39"/>
      <c r="AR153" s="230" t="s">
        <v>127</v>
      </c>
      <c r="AT153" s="230" t="s">
        <v>122</v>
      </c>
      <c r="AU153" s="230" t="s">
        <v>82</v>
      </c>
      <c r="AY153" s="18" t="s">
        <v>120</v>
      </c>
      <c r="BE153" s="231">
        <f>IF(N153="základní",J153,0)</f>
        <v>0</v>
      </c>
      <c r="BF153" s="231">
        <f>IF(N153="snížená",J153,0)</f>
        <v>0</v>
      </c>
      <c r="BG153" s="231">
        <f>IF(N153="zákl. přenesená",J153,0)</f>
        <v>0</v>
      </c>
      <c r="BH153" s="231">
        <f>IF(N153="sníž. přenesená",J153,0)</f>
        <v>0</v>
      </c>
      <c r="BI153" s="231">
        <f>IF(N153="nulová",J153,0)</f>
        <v>0</v>
      </c>
      <c r="BJ153" s="18" t="s">
        <v>80</v>
      </c>
      <c r="BK153" s="231">
        <f>ROUND(I153*H153,2)</f>
        <v>0</v>
      </c>
      <c r="BL153" s="18" t="s">
        <v>127</v>
      </c>
      <c r="BM153" s="230" t="s">
        <v>242</v>
      </c>
    </row>
    <row r="154" s="2" customFormat="1">
      <c r="A154" s="39"/>
      <c r="B154" s="40"/>
      <c r="C154" s="41"/>
      <c r="D154" s="232" t="s">
        <v>129</v>
      </c>
      <c r="E154" s="41"/>
      <c r="F154" s="233" t="s">
        <v>243</v>
      </c>
      <c r="G154" s="41"/>
      <c r="H154" s="41"/>
      <c r="I154" s="137"/>
      <c r="J154" s="41"/>
      <c r="K154" s="41"/>
      <c r="L154" s="45"/>
      <c r="M154" s="234"/>
      <c r="N154" s="235"/>
      <c r="O154" s="85"/>
      <c r="P154" s="85"/>
      <c r="Q154" s="85"/>
      <c r="R154" s="85"/>
      <c r="S154" s="85"/>
      <c r="T154" s="86"/>
      <c r="U154" s="39"/>
      <c r="V154" s="39"/>
      <c r="W154" s="39"/>
      <c r="X154" s="39"/>
      <c r="Y154" s="39"/>
      <c r="Z154" s="39"/>
      <c r="AA154" s="39"/>
      <c r="AB154" s="39"/>
      <c r="AC154" s="39"/>
      <c r="AD154" s="39"/>
      <c r="AE154" s="39"/>
      <c r="AT154" s="18" t="s">
        <v>129</v>
      </c>
      <c r="AU154" s="18" t="s">
        <v>82</v>
      </c>
    </row>
    <row r="155" s="2" customFormat="1" ht="21.75" customHeight="1">
      <c r="A155" s="39"/>
      <c r="B155" s="40"/>
      <c r="C155" s="219" t="s">
        <v>244</v>
      </c>
      <c r="D155" s="219" t="s">
        <v>122</v>
      </c>
      <c r="E155" s="220" t="s">
        <v>245</v>
      </c>
      <c r="F155" s="221" t="s">
        <v>246</v>
      </c>
      <c r="G155" s="222" t="s">
        <v>135</v>
      </c>
      <c r="H155" s="223">
        <v>1146.1500000000001</v>
      </c>
      <c r="I155" s="224"/>
      <c r="J155" s="225">
        <f>ROUND(I155*H155,2)</f>
        <v>0</v>
      </c>
      <c r="K155" s="221" t="s">
        <v>126</v>
      </c>
      <c r="L155" s="45"/>
      <c r="M155" s="226" t="s">
        <v>19</v>
      </c>
      <c r="N155" s="227" t="s">
        <v>43</v>
      </c>
      <c r="O155" s="85"/>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127</v>
      </c>
      <c r="AT155" s="230" t="s">
        <v>122</v>
      </c>
      <c r="AU155" s="230" t="s">
        <v>82</v>
      </c>
      <c r="AY155" s="18" t="s">
        <v>120</v>
      </c>
      <c r="BE155" s="231">
        <f>IF(N155="základní",J155,0)</f>
        <v>0</v>
      </c>
      <c r="BF155" s="231">
        <f>IF(N155="snížená",J155,0)</f>
        <v>0</v>
      </c>
      <c r="BG155" s="231">
        <f>IF(N155="zákl. přenesená",J155,0)</f>
        <v>0</v>
      </c>
      <c r="BH155" s="231">
        <f>IF(N155="sníž. přenesená",J155,0)</f>
        <v>0</v>
      </c>
      <c r="BI155" s="231">
        <f>IF(N155="nulová",J155,0)</f>
        <v>0</v>
      </c>
      <c r="BJ155" s="18" t="s">
        <v>80</v>
      </c>
      <c r="BK155" s="231">
        <f>ROUND(I155*H155,2)</f>
        <v>0</v>
      </c>
      <c r="BL155" s="18" t="s">
        <v>127</v>
      </c>
      <c r="BM155" s="230" t="s">
        <v>247</v>
      </c>
    </row>
    <row r="156" s="2" customFormat="1" ht="21.75" customHeight="1">
      <c r="A156" s="39"/>
      <c r="B156" s="40"/>
      <c r="C156" s="219" t="s">
        <v>248</v>
      </c>
      <c r="D156" s="219" t="s">
        <v>122</v>
      </c>
      <c r="E156" s="220" t="s">
        <v>249</v>
      </c>
      <c r="F156" s="221" t="s">
        <v>250</v>
      </c>
      <c r="G156" s="222" t="s">
        <v>145</v>
      </c>
      <c r="H156" s="223">
        <v>3</v>
      </c>
      <c r="I156" s="224"/>
      <c r="J156" s="225">
        <f>ROUND(I156*H156,2)</f>
        <v>0</v>
      </c>
      <c r="K156" s="221" t="s">
        <v>126</v>
      </c>
      <c r="L156" s="45"/>
      <c r="M156" s="226" t="s">
        <v>19</v>
      </c>
      <c r="N156" s="227" t="s">
        <v>43</v>
      </c>
      <c r="O156" s="85"/>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127</v>
      </c>
      <c r="AT156" s="230" t="s">
        <v>122</v>
      </c>
      <c r="AU156" s="230" t="s">
        <v>82</v>
      </c>
      <c r="AY156" s="18" t="s">
        <v>120</v>
      </c>
      <c r="BE156" s="231">
        <f>IF(N156="základní",J156,0)</f>
        <v>0</v>
      </c>
      <c r="BF156" s="231">
        <f>IF(N156="snížená",J156,0)</f>
        <v>0</v>
      </c>
      <c r="BG156" s="231">
        <f>IF(N156="zákl. přenesená",J156,0)</f>
        <v>0</v>
      </c>
      <c r="BH156" s="231">
        <f>IF(N156="sníž. přenesená",J156,0)</f>
        <v>0</v>
      </c>
      <c r="BI156" s="231">
        <f>IF(N156="nulová",J156,0)</f>
        <v>0</v>
      </c>
      <c r="BJ156" s="18" t="s">
        <v>80</v>
      </c>
      <c r="BK156" s="231">
        <f>ROUND(I156*H156,2)</f>
        <v>0</v>
      </c>
      <c r="BL156" s="18" t="s">
        <v>127</v>
      </c>
      <c r="BM156" s="230" t="s">
        <v>251</v>
      </c>
    </row>
    <row r="157" s="2" customFormat="1">
      <c r="A157" s="39"/>
      <c r="B157" s="40"/>
      <c r="C157" s="41"/>
      <c r="D157" s="232" t="s">
        <v>129</v>
      </c>
      <c r="E157" s="41"/>
      <c r="F157" s="233" t="s">
        <v>252</v>
      </c>
      <c r="G157" s="41"/>
      <c r="H157" s="41"/>
      <c r="I157" s="137"/>
      <c r="J157" s="41"/>
      <c r="K157" s="41"/>
      <c r="L157" s="45"/>
      <c r="M157" s="234"/>
      <c r="N157" s="235"/>
      <c r="O157" s="85"/>
      <c r="P157" s="85"/>
      <c r="Q157" s="85"/>
      <c r="R157" s="85"/>
      <c r="S157" s="85"/>
      <c r="T157" s="86"/>
      <c r="U157" s="39"/>
      <c r="V157" s="39"/>
      <c r="W157" s="39"/>
      <c r="X157" s="39"/>
      <c r="Y157" s="39"/>
      <c r="Z157" s="39"/>
      <c r="AA157" s="39"/>
      <c r="AB157" s="39"/>
      <c r="AC157" s="39"/>
      <c r="AD157" s="39"/>
      <c r="AE157" s="39"/>
      <c r="AT157" s="18" t="s">
        <v>129</v>
      </c>
      <c r="AU157" s="18" t="s">
        <v>82</v>
      </c>
    </row>
    <row r="158" s="2" customFormat="1" ht="21.75" customHeight="1">
      <c r="A158" s="39"/>
      <c r="B158" s="40"/>
      <c r="C158" s="219" t="s">
        <v>253</v>
      </c>
      <c r="D158" s="219" t="s">
        <v>122</v>
      </c>
      <c r="E158" s="220" t="s">
        <v>254</v>
      </c>
      <c r="F158" s="221" t="s">
        <v>255</v>
      </c>
      <c r="G158" s="222" t="s">
        <v>145</v>
      </c>
      <c r="H158" s="223">
        <v>2</v>
      </c>
      <c r="I158" s="224"/>
      <c r="J158" s="225">
        <f>ROUND(I158*H158,2)</f>
        <v>0</v>
      </c>
      <c r="K158" s="221" t="s">
        <v>126</v>
      </c>
      <c r="L158" s="45"/>
      <c r="M158" s="226" t="s">
        <v>19</v>
      </c>
      <c r="N158" s="227" t="s">
        <v>43</v>
      </c>
      <c r="O158" s="85"/>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127</v>
      </c>
      <c r="AT158" s="230" t="s">
        <v>122</v>
      </c>
      <c r="AU158" s="230" t="s">
        <v>82</v>
      </c>
      <c r="AY158" s="18" t="s">
        <v>120</v>
      </c>
      <c r="BE158" s="231">
        <f>IF(N158="základní",J158,0)</f>
        <v>0</v>
      </c>
      <c r="BF158" s="231">
        <f>IF(N158="snížená",J158,0)</f>
        <v>0</v>
      </c>
      <c r="BG158" s="231">
        <f>IF(N158="zákl. přenesená",J158,0)</f>
        <v>0</v>
      </c>
      <c r="BH158" s="231">
        <f>IF(N158="sníž. přenesená",J158,0)</f>
        <v>0</v>
      </c>
      <c r="BI158" s="231">
        <f>IF(N158="nulová",J158,0)</f>
        <v>0</v>
      </c>
      <c r="BJ158" s="18" t="s">
        <v>80</v>
      </c>
      <c r="BK158" s="231">
        <f>ROUND(I158*H158,2)</f>
        <v>0</v>
      </c>
      <c r="BL158" s="18" t="s">
        <v>127</v>
      </c>
      <c r="BM158" s="230" t="s">
        <v>256</v>
      </c>
    </row>
    <row r="159" s="2" customFormat="1">
      <c r="A159" s="39"/>
      <c r="B159" s="40"/>
      <c r="C159" s="41"/>
      <c r="D159" s="232" t="s">
        <v>129</v>
      </c>
      <c r="E159" s="41"/>
      <c r="F159" s="233" t="s">
        <v>252</v>
      </c>
      <c r="G159" s="41"/>
      <c r="H159" s="41"/>
      <c r="I159" s="137"/>
      <c r="J159" s="41"/>
      <c r="K159" s="41"/>
      <c r="L159" s="45"/>
      <c r="M159" s="234"/>
      <c r="N159" s="235"/>
      <c r="O159" s="85"/>
      <c r="P159" s="85"/>
      <c r="Q159" s="85"/>
      <c r="R159" s="85"/>
      <c r="S159" s="85"/>
      <c r="T159" s="86"/>
      <c r="U159" s="39"/>
      <c r="V159" s="39"/>
      <c r="W159" s="39"/>
      <c r="X159" s="39"/>
      <c r="Y159" s="39"/>
      <c r="Z159" s="39"/>
      <c r="AA159" s="39"/>
      <c r="AB159" s="39"/>
      <c r="AC159" s="39"/>
      <c r="AD159" s="39"/>
      <c r="AE159" s="39"/>
      <c r="AT159" s="18" t="s">
        <v>129</v>
      </c>
      <c r="AU159" s="18" t="s">
        <v>82</v>
      </c>
    </row>
    <row r="160" s="2" customFormat="1" ht="21.75" customHeight="1">
      <c r="A160" s="39"/>
      <c r="B160" s="40"/>
      <c r="C160" s="219" t="s">
        <v>257</v>
      </c>
      <c r="D160" s="219" t="s">
        <v>122</v>
      </c>
      <c r="E160" s="220" t="s">
        <v>258</v>
      </c>
      <c r="F160" s="221" t="s">
        <v>259</v>
      </c>
      <c r="G160" s="222" t="s">
        <v>145</v>
      </c>
      <c r="H160" s="223">
        <v>1</v>
      </c>
      <c r="I160" s="224"/>
      <c r="J160" s="225">
        <f>ROUND(I160*H160,2)</f>
        <v>0</v>
      </c>
      <c r="K160" s="221" t="s">
        <v>126</v>
      </c>
      <c r="L160" s="45"/>
      <c r="M160" s="226" t="s">
        <v>19</v>
      </c>
      <c r="N160" s="227" t="s">
        <v>43</v>
      </c>
      <c r="O160" s="85"/>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127</v>
      </c>
      <c r="AT160" s="230" t="s">
        <v>122</v>
      </c>
      <c r="AU160" s="230" t="s">
        <v>82</v>
      </c>
      <c r="AY160" s="18" t="s">
        <v>120</v>
      </c>
      <c r="BE160" s="231">
        <f>IF(N160="základní",J160,0)</f>
        <v>0</v>
      </c>
      <c r="BF160" s="231">
        <f>IF(N160="snížená",J160,0)</f>
        <v>0</v>
      </c>
      <c r="BG160" s="231">
        <f>IF(N160="zákl. přenesená",J160,0)</f>
        <v>0</v>
      </c>
      <c r="BH160" s="231">
        <f>IF(N160="sníž. přenesená",J160,0)</f>
        <v>0</v>
      </c>
      <c r="BI160" s="231">
        <f>IF(N160="nulová",J160,0)</f>
        <v>0</v>
      </c>
      <c r="BJ160" s="18" t="s">
        <v>80</v>
      </c>
      <c r="BK160" s="231">
        <f>ROUND(I160*H160,2)</f>
        <v>0</v>
      </c>
      <c r="BL160" s="18" t="s">
        <v>127</v>
      </c>
      <c r="BM160" s="230" t="s">
        <v>260</v>
      </c>
    </row>
    <row r="161" s="2" customFormat="1">
      <c r="A161" s="39"/>
      <c r="B161" s="40"/>
      <c r="C161" s="41"/>
      <c r="D161" s="232" t="s">
        <v>129</v>
      </c>
      <c r="E161" s="41"/>
      <c r="F161" s="233" t="s">
        <v>252</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129</v>
      </c>
      <c r="AU161" s="18" t="s">
        <v>82</v>
      </c>
    </row>
    <row r="162" s="2" customFormat="1" ht="21.75" customHeight="1">
      <c r="A162" s="39"/>
      <c r="B162" s="40"/>
      <c r="C162" s="219" t="s">
        <v>261</v>
      </c>
      <c r="D162" s="219" t="s">
        <v>122</v>
      </c>
      <c r="E162" s="220" t="s">
        <v>262</v>
      </c>
      <c r="F162" s="221" t="s">
        <v>263</v>
      </c>
      <c r="G162" s="222" t="s">
        <v>145</v>
      </c>
      <c r="H162" s="223">
        <v>1</v>
      </c>
      <c r="I162" s="224"/>
      <c r="J162" s="225">
        <f>ROUND(I162*H162,2)</f>
        <v>0</v>
      </c>
      <c r="K162" s="221" t="s">
        <v>126</v>
      </c>
      <c r="L162" s="45"/>
      <c r="M162" s="226" t="s">
        <v>19</v>
      </c>
      <c r="N162" s="227" t="s">
        <v>43</v>
      </c>
      <c r="O162" s="85"/>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127</v>
      </c>
      <c r="AT162" s="230" t="s">
        <v>122</v>
      </c>
      <c r="AU162" s="230" t="s">
        <v>82</v>
      </c>
      <c r="AY162" s="18" t="s">
        <v>120</v>
      </c>
      <c r="BE162" s="231">
        <f>IF(N162="základní",J162,0)</f>
        <v>0</v>
      </c>
      <c r="BF162" s="231">
        <f>IF(N162="snížená",J162,0)</f>
        <v>0</v>
      </c>
      <c r="BG162" s="231">
        <f>IF(N162="zákl. přenesená",J162,0)</f>
        <v>0</v>
      </c>
      <c r="BH162" s="231">
        <f>IF(N162="sníž. přenesená",J162,0)</f>
        <v>0</v>
      </c>
      <c r="BI162" s="231">
        <f>IF(N162="nulová",J162,0)</f>
        <v>0</v>
      </c>
      <c r="BJ162" s="18" t="s">
        <v>80</v>
      </c>
      <c r="BK162" s="231">
        <f>ROUND(I162*H162,2)</f>
        <v>0</v>
      </c>
      <c r="BL162" s="18" t="s">
        <v>127</v>
      </c>
      <c r="BM162" s="230" t="s">
        <v>264</v>
      </c>
    </row>
    <row r="163" s="2" customFormat="1">
      <c r="A163" s="39"/>
      <c r="B163" s="40"/>
      <c r="C163" s="41"/>
      <c r="D163" s="232" t="s">
        <v>129</v>
      </c>
      <c r="E163" s="41"/>
      <c r="F163" s="233" t="s">
        <v>252</v>
      </c>
      <c r="G163" s="41"/>
      <c r="H163" s="41"/>
      <c r="I163" s="137"/>
      <c r="J163" s="41"/>
      <c r="K163" s="41"/>
      <c r="L163" s="45"/>
      <c r="M163" s="234"/>
      <c r="N163" s="235"/>
      <c r="O163" s="85"/>
      <c r="P163" s="85"/>
      <c r="Q163" s="85"/>
      <c r="R163" s="85"/>
      <c r="S163" s="85"/>
      <c r="T163" s="86"/>
      <c r="U163" s="39"/>
      <c r="V163" s="39"/>
      <c r="W163" s="39"/>
      <c r="X163" s="39"/>
      <c r="Y163" s="39"/>
      <c r="Z163" s="39"/>
      <c r="AA163" s="39"/>
      <c r="AB163" s="39"/>
      <c r="AC163" s="39"/>
      <c r="AD163" s="39"/>
      <c r="AE163" s="39"/>
      <c r="AT163" s="18" t="s">
        <v>129</v>
      </c>
      <c r="AU163" s="18" t="s">
        <v>82</v>
      </c>
    </row>
    <row r="164" s="2" customFormat="1" ht="21.75" customHeight="1">
      <c r="A164" s="39"/>
      <c r="B164" s="40"/>
      <c r="C164" s="219" t="s">
        <v>265</v>
      </c>
      <c r="D164" s="219" t="s">
        <v>122</v>
      </c>
      <c r="E164" s="220" t="s">
        <v>266</v>
      </c>
      <c r="F164" s="221" t="s">
        <v>267</v>
      </c>
      <c r="G164" s="222" t="s">
        <v>145</v>
      </c>
      <c r="H164" s="223">
        <v>3</v>
      </c>
      <c r="I164" s="224"/>
      <c r="J164" s="225">
        <f>ROUND(I164*H164,2)</f>
        <v>0</v>
      </c>
      <c r="K164" s="221" t="s">
        <v>126</v>
      </c>
      <c r="L164" s="45"/>
      <c r="M164" s="226" t="s">
        <v>19</v>
      </c>
      <c r="N164" s="227" t="s">
        <v>43</v>
      </c>
      <c r="O164" s="85"/>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127</v>
      </c>
      <c r="AT164" s="230" t="s">
        <v>122</v>
      </c>
      <c r="AU164" s="230" t="s">
        <v>82</v>
      </c>
      <c r="AY164" s="18" t="s">
        <v>120</v>
      </c>
      <c r="BE164" s="231">
        <f>IF(N164="základní",J164,0)</f>
        <v>0</v>
      </c>
      <c r="BF164" s="231">
        <f>IF(N164="snížená",J164,0)</f>
        <v>0</v>
      </c>
      <c r="BG164" s="231">
        <f>IF(N164="zákl. přenesená",J164,0)</f>
        <v>0</v>
      </c>
      <c r="BH164" s="231">
        <f>IF(N164="sníž. přenesená",J164,0)</f>
        <v>0</v>
      </c>
      <c r="BI164" s="231">
        <f>IF(N164="nulová",J164,0)</f>
        <v>0</v>
      </c>
      <c r="BJ164" s="18" t="s">
        <v>80</v>
      </c>
      <c r="BK164" s="231">
        <f>ROUND(I164*H164,2)</f>
        <v>0</v>
      </c>
      <c r="BL164" s="18" t="s">
        <v>127</v>
      </c>
      <c r="BM164" s="230" t="s">
        <v>268</v>
      </c>
    </row>
    <row r="165" s="2" customFormat="1">
      <c r="A165" s="39"/>
      <c r="B165" s="40"/>
      <c r="C165" s="41"/>
      <c r="D165" s="232" t="s">
        <v>129</v>
      </c>
      <c r="E165" s="41"/>
      <c r="F165" s="233" t="s">
        <v>252</v>
      </c>
      <c r="G165" s="41"/>
      <c r="H165" s="41"/>
      <c r="I165" s="137"/>
      <c r="J165" s="41"/>
      <c r="K165" s="41"/>
      <c r="L165" s="45"/>
      <c r="M165" s="234"/>
      <c r="N165" s="235"/>
      <c r="O165" s="85"/>
      <c r="P165" s="85"/>
      <c r="Q165" s="85"/>
      <c r="R165" s="85"/>
      <c r="S165" s="85"/>
      <c r="T165" s="86"/>
      <c r="U165" s="39"/>
      <c r="V165" s="39"/>
      <c r="W165" s="39"/>
      <c r="X165" s="39"/>
      <c r="Y165" s="39"/>
      <c r="Z165" s="39"/>
      <c r="AA165" s="39"/>
      <c r="AB165" s="39"/>
      <c r="AC165" s="39"/>
      <c r="AD165" s="39"/>
      <c r="AE165" s="39"/>
      <c r="AT165" s="18" t="s">
        <v>129</v>
      </c>
      <c r="AU165" s="18" t="s">
        <v>82</v>
      </c>
    </row>
    <row r="166" s="2" customFormat="1" ht="21.75" customHeight="1">
      <c r="A166" s="39"/>
      <c r="B166" s="40"/>
      <c r="C166" s="219" t="s">
        <v>269</v>
      </c>
      <c r="D166" s="219" t="s">
        <v>122</v>
      </c>
      <c r="E166" s="220" t="s">
        <v>270</v>
      </c>
      <c r="F166" s="221" t="s">
        <v>271</v>
      </c>
      <c r="G166" s="222" t="s">
        <v>145</v>
      </c>
      <c r="H166" s="223">
        <v>2</v>
      </c>
      <c r="I166" s="224"/>
      <c r="J166" s="225">
        <f>ROUND(I166*H166,2)</f>
        <v>0</v>
      </c>
      <c r="K166" s="221" t="s">
        <v>126</v>
      </c>
      <c r="L166" s="45"/>
      <c r="M166" s="226" t="s">
        <v>19</v>
      </c>
      <c r="N166" s="227" t="s">
        <v>43</v>
      </c>
      <c r="O166" s="85"/>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127</v>
      </c>
      <c r="AT166" s="230" t="s">
        <v>122</v>
      </c>
      <c r="AU166" s="230" t="s">
        <v>82</v>
      </c>
      <c r="AY166" s="18" t="s">
        <v>120</v>
      </c>
      <c r="BE166" s="231">
        <f>IF(N166="základní",J166,0)</f>
        <v>0</v>
      </c>
      <c r="BF166" s="231">
        <f>IF(N166="snížená",J166,0)</f>
        <v>0</v>
      </c>
      <c r="BG166" s="231">
        <f>IF(N166="zákl. přenesená",J166,0)</f>
        <v>0</v>
      </c>
      <c r="BH166" s="231">
        <f>IF(N166="sníž. přenesená",J166,0)</f>
        <v>0</v>
      </c>
      <c r="BI166" s="231">
        <f>IF(N166="nulová",J166,0)</f>
        <v>0</v>
      </c>
      <c r="BJ166" s="18" t="s">
        <v>80</v>
      </c>
      <c r="BK166" s="231">
        <f>ROUND(I166*H166,2)</f>
        <v>0</v>
      </c>
      <c r="BL166" s="18" t="s">
        <v>127</v>
      </c>
      <c r="BM166" s="230" t="s">
        <v>272</v>
      </c>
    </row>
    <row r="167" s="2" customFormat="1">
      <c r="A167" s="39"/>
      <c r="B167" s="40"/>
      <c r="C167" s="41"/>
      <c r="D167" s="232" t="s">
        <v>129</v>
      </c>
      <c r="E167" s="41"/>
      <c r="F167" s="233" t="s">
        <v>252</v>
      </c>
      <c r="G167" s="41"/>
      <c r="H167" s="41"/>
      <c r="I167" s="137"/>
      <c r="J167" s="41"/>
      <c r="K167" s="41"/>
      <c r="L167" s="45"/>
      <c r="M167" s="234"/>
      <c r="N167" s="235"/>
      <c r="O167" s="85"/>
      <c r="P167" s="85"/>
      <c r="Q167" s="85"/>
      <c r="R167" s="85"/>
      <c r="S167" s="85"/>
      <c r="T167" s="86"/>
      <c r="U167" s="39"/>
      <c r="V167" s="39"/>
      <c r="W167" s="39"/>
      <c r="X167" s="39"/>
      <c r="Y167" s="39"/>
      <c r="Z167" s="39"/>
      <c r="AA167" s="39"/>
      <c r="AB167" s="39"/>
      <c r="AC167" s="39"/>
      <c r="AD167" s="39"/>
      <c r="AE167" s="39"/>
      <c r="AT167" s="18" t="s">
        <v>129</v>
      </c>
      <c r="AU167" s="18" t="s">
        <v>82</v>
      </c>
    </row>
    <row r="168" s="2" customFormat="1" ht="21.75" customHeight="1">
      <c r="A168" s="39"/>
      <c r="B168" s="40"/>
      <c r="C168" s="219" t="s">
        <v>273</v>
      </c>
      <c r="D168" s="219" t="s">
        <v>122</v>
      </c>
      <c r="E168" s="220" t="s">
        <v>274</v>
      </c>
      <c r="F168" s="221" t="s">
        <v>275</v>
      </c>
      <c r="G168" s="222" t="s">
        <v>145</v>
      </c>
      <c r="H168" s="223">
        <v>1</v>
      </c>
      <c r="I168" s="224"/>
      <c r="J168" s="225">
        <f>ROUND(I168*H168,2)</f>
        <v>0</v>
      </c>
      <c r="K168" s="221" t="s">
        <v>126</v>
      </c>
      <c r="L168" s="45"/>
      <c r="M168" s="226" t="s">
        <v>19</v>
      </c>
      <c r="N168" s="227" t="s">
        <v>43</v>
      </c>
      <c r="O168" s="85"/>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127</v>
      </c>
      <c r="AT168" s="230" t="s">
        <v>122</v>
      </c>
      <c r="AU168" s="230" t="s">
        <v>82</v>
      </c>
      <c r="AY168" s="18" t="s">
        <v>120</v>
      </c>
      <c r="BE168" s="231">
        <f>IF(N168="základní",J168,0)</f>
        <v>0</v>
      </c>
      <c r="BF168" s="231">
        <f>IF(N168="snížená",J168,0)</f>
        <v>0</v>
      </c>
      <c r="BG168" s="231">
        <f>IF(N168="zákl. přenesená",J168,0)</f>
        <v>0</v>
      </c>
      <c r="BH168" s="231">
        <f>IF(N168="sníž. přenesená",J168,0)</f>
        <v>0</v>
      </c>
      <c r="BI168" s="231">
        <f>IF(N168="nulová",J168,0)</f>
        <v>0</v>
      </c>
      <c r="BJ168" s="18" t="s">
        <v>80</v>
      </c>
      <c r="BK168" s="231">
        <f>ROUND(I168*H168,2)</f>
        <v>0</v>
      </c>
      <c r="BL168" s="18" t="s">
        <v>127</v>
      </c>
      <c r="BM168" s="230" t="s">
        <v>276</v>
      </c>
    </row>
    <row r="169" s="2" customFormat="1">
      <c r="A169" s="39"/>
      <c r="B169" s="40"/>
      <c r="C169" s="41"/>
      <c r="D169" s="232" t="s">
        <v>129</v>
      </c>
      <c r="E169" s="41"/>
      <c r="F169" s="233" t="s">
        <v>252</v>
      </c>
      <c r="G169" s="41"/>
      <c r="H169" s="41"/>
      <c r="I169" s="137"/>
      <c r="J169" s="41"/>
      <c r="K169" s="41"/>
      <c r="L169" s="45"/>
      <c r="M169" s="234"/>
      <c r="N169" s="235"/>
      <c r="O169" s="85"/>
      <c r="P169" s="85"/>
      <c r="Q169" s="85"/>
      <c r="R169" s="85"/>
      <c r="S169" s="85"/>
      <c r="T169" s="86"/>
      <c r="U169" s="39"/>
      <c r="V169" s="39"/>
      <c r="W169" s="39"/>
      <c r="X169" s="39"/>
      <c r="Y169" s="39"/>
      <c r="Z169" s="39"/>
      <c r="AA169" s="39"/>
      <c r="AB169" s="39"/>
      <c r="AC169" s="39"/>
      <c r="AD169" s="39"/>
      <c r="AE169" s="39"/>
      <c r="AT169" s="18" t="s">
        <v>129</v>
      </c>
      <c r="AU169" s="18" t="s">
        <v>82</v>
      </c>
    </row>
    <row r="170" s="2" customFormat="1" ht="21.75" customHeight="1">
      <c r="A170" s="39"/>
      <c r="B170" s="40"/>
      <c r="C170" s="219" t="s">
        <v>277</v>
      </c>
      <c r="D170" s="219" t="s">
        <v>122</v>
      </c>
      <c r="E170" s="220" t="s">
        <v>278</v>
      </c>
      <c r="F170" s="221" t="s">
        <v>279</v>
      </c>
      <c r="G170" s="222" t="s">
        <v>145</v>
      </c>
      <c r="H170" s="223">
        <v>1</v>
      </c>
      <c r="I170" s="224"/>
      <c r="J170" s="225">
        <f>ROUND(I170*H170,2)</f>
        <v>0</v>
      </c>
      <c r="K170" s="221" t="s">
        <v>126</v>
      </c>
      <c r="L170" s="45"/>
      <c r="M170" s="226" t="s">
        <v>19</v>
      </c>
      <c r="N170" s="227" t="s">
        <v>43</v>
      </c>
      <c r="O170" s="85"/>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127</v>
      </c>
      <c r="AT170" s="230" t="s">
        <v>122</v>
      </c>
      <c r="AU170" s="230" t="s">
        <v>82</v>
      </c>
      <c r="AY170" s="18" t="s">
        <v>120</v>
      </c>
      <c r="BE170" s="231">
        <f>IF(N170="základní",J170,0)</f>
        <v>0</v>
      </c>
      <c r="BF170" s="231">
        <f>IF(N170="snížená",J170,0)</f>
        <v>0</v>
      </c>
      <c r="BG170" s="231">
        <f>IF(N170="zákl. přenesená",J170,0)</f>
        <v>0</v>
      </c>
      <c r="BH170" s="231">
        <f>IF(N170="sníž. přenesená",J170,0)</f>
        <v>0</v>
      </c>
      <c r="BI170" s="231">
        <f>IF(N170="nulová",J170,0)</f>
        <v>0</v>
      </c>
      <c r="BJ170" s="18" t="s">
        <v>80</v>
      </c>
      <c r="BK170" s="231">
        <f>ROUND(I170*H170,2)</f>
        <v>0</v>
      </c>
      <c r="BL170" s="18" t="s">
        <v>127</v>
      </c>
      <c r="BM170" s="230" t="s">
        <v>280</v>
      </c>
    </row>
    <row r="171" s="2" customFormat="1">
      <c r="A171" s="39"/>
      <c r="B171" s="40"/>
      <c r="C171" s="41"/>
      <c r="D171" s="232" t="s">
        <v>129</v>
      </c>
      <c r="E171" s="41"/>
      <c r="F171" s="233" t="s">
        <v>252</v>
      </c>
      <c r="G171" s="41"/>
      <c r="H171" s="41"/>
      <c r="I171" s="137"/>
      <c r="J171" s="41"/>
      <c r="K171" s="41"/>
      <c r="L171" s="45"/>
      <c r="M171" s="234"/>
      <c r="N171" s="235"/>
      <c r="O171" s="85"/>
      <c r="P171" s="85"/>
      <c r="Q171" s="85"/>
      <c r="R171" s="85"/>
      <c r="S171" s="85"/>
      <c r="T171" s="86"/>
      <c r="U171" s="39"/>
      <c r="V171" s="39"/>
      <c r="W171" s="39"/>
      <c r="X171" s="39"/>
      <c r="Y171" s="39"/>
      <c r="Z171" s="39"/>
      <c r="AA171" s="39"/>
      <c r="AB171" s="39"/>
      <c r="AC171" s="39"/>
      <c r="AD171" s="39"/>
      <c r="AE171" s="39"/>
      <c r="AT171" s="18" t="s">
        <v>129</v>
      </c>
      <c r="AU171" s="18" t="s">
        <v>82</v>
      </c>
    </row>
    <row r="172" s="2" customFormat="1" ht="21.75" customHeight="1">
      <c r="A172" s="39"/>
      <c r="B172" s="40"/>
      <c r="C172" s="219" t="s">
        <v>281</v>
      </c>
      <c r="D172" s="219" t="s">
        <v>122</v>
      </c>
      <c r="E172" s="220" t="s">
        <v>282</v>
      </c>
      <c r="F172" s="221" t="s">
        <v>283</v>
      </c>
      <c r="G172" s="222" t="s">
        <v>145</v>
      </c>
      <c r="H172" s="223">
        <v>3</v>
      </c>
      <c r="I172" s="224"/>
      <c r="J172" s="225">
        <f>ROUND(I172*H172,2)</f>
        <v>0</v>
      </c>
      <c r="K172" s="221" t="s">
        <v>126</v>
      </c>
      <c r="L172" s="45"/>
      <c r="M172" s="226" t="s">
        <v>19</v>
      </c>
      <c r="N172" s="227" t="s">
        <v>43</v>
      </c>
      <c r="O172" s="85"/>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127</v>
      </c>
      <c r="AT172" s="230" t="s">
        <v>122</v>
      </c>
      <c r="AU172" s="230" t="s">
        <v>82</v>
      </c>
      <c r="AY172" s="18" t="s">
        <v>120</v>
      </c>
      <c r="BE172" s="231">
        <f>IF(N172="základní",J172,0)</f>
        <v>0</v>
      </c>
      <c r="BF172" s="231">
        <f>IF(N172="snížená",J172,0)</f>
        <v>0</v>
      </c>
      <c r="BG172" s="231">
        <f>IF(N172="zákl. přenesená",J172,0)</f>
        <v>0</v>
      </c>
      <c r="BH172" s="231">
        <f>IF(N172="sníž. přenesená",J172,0)</f>
        <v>0</v>
      </c>
      <c r="BI172" s="231">
        <f>IF(N172="nulová",J172,0)</f>
        <v>0</v>
      </c>
      <c r="BJ172" s="18" t="s">
        <v>80</v>
      </c>
      <c r="BK172" s="231">
        <f>ROUND(I172*H172,2)</f>
        <v>0</v>
      </c>
      <c r="BL172" s="18" t="s">
        <v>127</v>
      </c>
      <c r="BM172" s="230" t="s">
        <v>284</v>
      </c>
    </row>
    <row r="173" s="2" customFormat="1">
      <c r="A173" s="39"/>
      <c r="B173" s="40"/>
      <c r="C173" s="41"/>
      <c r="D173" s="232" t="s">
        <v>129</v>
      </c>
      <c r="E173" s="41"/>
      <c r="F173" s="233" t="s">
        <v>252</v>
      </c>
      <c r="G173" s="41"/>
      <c r="H173" s="41"/>
      <c r="I173" s="137"/>
      <c r="J173" s="41"/>
      <c r="K173" s="41"/>
      <c r="L173" s="45"/>
      <c r="M173" s="234"/>
      <c r="N173" s="235"/>
      <c r="O173" s="85"/>
      <c r="P173" s="85"/>
      <c r="Q173" s="85"/>
      <c r="R173" s="85"/>
      <c r="S173" s="85"/>
      <c r="T173" s="86"/>
      <c r="U173" s="39"/>
      <c r="V173" s="39"/>
      <c r="W173" s="39"/>
      <c r="X173" s="39"/>
      <c r="Y173" s="39"/>
      <c r="Z173" s="39"/>
      <c r="AA173" s="39"/>
      <c r="AB173" s="39"/>
      <c r="AC173" s="39"/>
      <c r="AD173" s="39"/>
      <c r="AE173" s="39"/>
      <c r="AT173" s="18" t="s">
        <v>129</v>
      </c>
      <c r="AU173" s="18" t="s">
        <v>82</v>
      </c>
    </row>
    <row r="174" s="2" customFormat="1" ht="21.75" customHeight="1">
      <c r="A174" s="39"/>
      <c r="B174" s="40"/>
      <c r="C174" s="219" t="s">
        <v>285</v>
      </c>
      <c r="D174" s="219" t="s">
        <v>122</v>
      </c>
      <c r="E174" s="220" t="s">
        <v>286</v>
      </c>
      <c r="F174" s="221" t="s">
        <v>287</v>
      </c>
      <c r="G174" s="222" t="s">
        <v>145</v>
      </c>
      <c r="H174" s="223">
        <v>2</v>
      </c>
      <c r="I174" s="224"/>
      <c r="J174" s="225">
        <f>ROUND(I174*H174,2)</f>
        <v>0</v>
      </c>
      <c r="K174" s="221" t="s">
        <v>126</v>
      </c>
      <c r="L174" s="45"/>
      <c r="M174" s="226" t="s">
        <v>19</v>
      </c>
      <c r="N174" s="227" t="s">
        <v>43</v>
      </c>
      <c r="O174" s="85"/>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127</v>
      </c>
      <c r="AT174" s="230" t="s">
        <v>122</v>
      </c>
      <c r="AU174" s="230" t="s">
        <v>82</v>
      </c>
      <c r="AY174" s="18" t="s">
        <v>120</v>
      </c>
      <c r="BE174" s="231">
        <f>IF(N174="základní",J174,0)</f>
        <v>0</v>
      </c>
      <c r="BF174" s="231">
        <f>IF(N174="snížená",J174,0)</f>
        <v>0</v>
      </c>
      <c r="BG174" s="231">
        <f>IF(N174="zákl. přenesená",J174,0)</f>
        <v>0</v>
      </c>
      <c r="BH174" s="231">
        <f>IF(N174="sníž. přenesená",J174,0)</f>
        <v>0</v>
      </c>
      <c r="BI174" s="231">
        <f>IF(N174="nulová",J174,0)</f>
        <v>0</v>
      </c>
      <c r="BJ174" s="18" t="s">
        <v>80</v>
      </c>
      <c r="BK174" s="231">
        <f>ROUND(I174*H174,2)</f>
        <v>0</v>
      </c>
      <c r="BL174" s="18" t="s">
        <v>127</v>
      </c>
      <c r="BM174" s="230" t="s">
        <v>288</v>
      </c>
    </row>
    <row r="175" s="2" customFormat="1">
      <c r="A175" s="39"/>
      <c r="B175" s="40"/>
      <c r="C175" s="41"/>
      <c r="D175" s="232" t="s">
        <v>129</v>
      </c>
      <c r="E175" s="41"/>
      <c r="F175" s="233" t="s">
        <v>252</v>
      </c>
      <c r="G175" s="41"/>
      <c r="H175" s="41"/>
      <c r="I175" s="137"/>
      <c r="J175" s="41"/>
      <c r="K175" s="41"/>
      <c r="L175" s="45"/>
      <c r="M175" s="234"/>
      <c r="N175" s="235"/>
      <c r="O175" s="85"/>
      <c r="P175" s="85"/>
      <c r="Q175" s="85"/>
      <c r="R175" s="85"/>
      <c r="S175" s="85"/>
      <c r="T175" s="86"/>
      <c r="U175" s="39"/>
      <c r="V175" s="39"/>
      <c r="W175" s="39"/>
      <c r="X175" s="39"/>
      <c r="Y175" s="39"/>
      <c r="Z175" s="39"/>
      <c r="AA175" s="39"/>
      <c r="AB175" s="39"/>
      <c r="AC175" s="39"/>
      <c r="AD175" s="39"/>
      <c r="AE175" s="39"/>
      <c r="AT175" s="18" t="s">
        <v>129</v>
      </c>
      <c r="AU175" s="18" t="s">
        <v>82</v>
      </c>
    </row>
    <row r="176" s="2" customFormat="1" ht="21.75" customHeight="1">
      <c r="A176" s="39"/>
      <c r="B176" s="40"/>
      <c r="C176" s="219" t="s">
        <v>289</v>
      </c>
      <c r="D176" s="219" t="s">
        <v>122</v>
      </c>
      <c r="E176" s="220" t="s">
        <v>290</v>
      </c>
      <c r="F176" s="221" t="s">
        <v>291</v>
      </c>
      <c r="G176" s="222" t="s">
        <v>145</v>
      </c>
      <c r="H176" s="223">
        <v>1</v>
      </c>
      <c r="I176" s="224"/>
      <c r="J176" s="225">
        <f>ROUND(I176*H176,2)</f>
        <v>0</v>
      </c>
      <c r="K176" s="221" t="s">
        <v>126</v>
      </c>
      <c r="L176" s="45"/>
      <c r="M176" s="226" t="s">
        <v>19</v>
      </c>
      <c r="N176" s="227" t="s">
        <v>43</v>
      </c>
      <c r="O176" s="85"/>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127</v>
      </c>
      <c r="AT176" s="230" t="s">
        <v>122</v>
      </c>
      <c r="AU176" s="230" t="s">
        <v>82</v>
      </c>
      <c r="AY176" s="18" t="s">
        <v>120</v>
      </c>
      <c r="BE176" s="231">
        <f>IF(N176="základní",J176,0)</f>
        <v>0</v>
      </c>
      <c r="BF176" s="231">
        <f>IF(N176="snížená",J176,0)</f>
        <v>0</v>
      </c>
      <c r="BG176" s="231">
        <f>IF(N176="zákl. přenesená",J176,0)</f>
        <v>0</v>
      </c>
      <c r="BH176" s="231">
        <f>IF(N176="sníž. přenesená",J176,0)</f>
        <v>0</v>
      </c>
      <c r="BI176" s="231">
        <f>IF(N176="nulová",J176,0)</f>
        <v>0</v>
      </c>
      <c r="BJ176" s="18" t="s">
        <v>80</v>
      </c>
      <c r="BK176" s="231">
        <f>ROUND(I176*H176,2)</f>
        <v>0</v>
      </c>
      <c r="BL176" s="18" t="s">
        <v>127</v>
      </c>
      <c r="BM176" s="230" t="s">
        <v>292</v>
      </c>
    </row>
    <row r="177" s="2" customFormat="1">
      <c r="A177" s="39"/>
      <c r="B177" s="40"/>
      <c r="C177" s="41"/>
      <c r="D177" s="232" t="s">
        <v>129</v>
      </c>
      <c r="E177" s="41"/>
      <c r="F177" s="233" t="s">
        <v>252</v>
      </c>
      <c r="G177" s="41"/>
      <c r="H177" s="41"/>
      <c r="I177" s="137"/>
      <c r="J177" s="41"/>
      <c r="K177" s="41"/>
      <c r="L177" s="45"/>
      <c r="M177" s="234"/>
      <c r="N177" s="235"/>
      <c r="O177" s="85"/>
      <c r="P177" s="85"/>
      <c r="Q177" s="85"/>
      <c r="R177" s="85"/>
      <c r="S177" s="85"/>
      <c r="T177" s="86"/>
      <c r="U177" s="39"/>
      <c r="V177" s="39"/>
      <c r="W177" s="39"/>
      <c r="X177" s="39"/>
      <c r="Y177" s="39"/>
      <c r="Z177" s="39"/>
      <c r="AA177" s="39"/>
      <c r="AB177" s="39"/>
      <c r="AC177" s="39"/>
      <c r="AD177" s="39"/>
      <c r="AE177" s="39"/>
      <c r="AT177" s="18" t="s">
        <v>129</v>
      </c>
      <c r="AU177" s="18" t="s">
        <v>82</v>
      </c>
    </row>
    <row r="178" s="2" customFormat="1" ht="21.75" customHeight="1">
      <c r="A178" s="39"/>
      <c r="B178" s="40"/>
      <c r="C178" s="219" t="s">
        <v>293</v>
      </c>
      <c r="D178" s="219" t="s">
        <v>122</v>
      </c>
      <c r="E178" s="220" t="s">
        <v>294</v>
      </c>
      <c r="F178" s="221" t="s">
        <v>295</v>
      </c>
      <c r="G178" s="222" t="s">
        <v>145</v>
      </c>
      <c r="H178" s="223">
        <v>1</v>
      </c>
      <c r="I178" s="224"/>
      <c r="J178" s="225">
        <f>ROUND(I178*H178,2)</f>
        <v>0</v>
      </c>
      <c r="K178" s="221" t="s">
        <v>126</v>
      </c>
      <c r="L178" s="45"/>
      <c r="M178" s="226" t="s">
        <v>19</v>
      </c>
      <c r="N178" s="227" t="s">
        <v>43</v>
      </c>
      <c r="O178" s="85"/>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127</v>
      </c>
      <c r="AT178" s="230" t="s">
        <v>122</v>
      </c>
      <c r="AU178" s="230" t="s">
        <v>82</v>
      </c>
      <c r="AY178" s="18" t="s">
        <v>120</v>
      </c>
      <c r="BE178" s="231">
        <f>IF(N178="základní",J178,0)</f>
        <v>0</v>
      </c>
      <c r="BF178" s="231">
        <f>IF(N178="snížená",J178,0)</f>
        <v>0</v>
      </c>
      <c r="BG178" s="231">
        <f>IF(N178="zákl. přenesená",J178,0)</f>
        <v>0</v>
      </c>
      <c r="BH178" s="231">
        <f>IF(N178="sníž. přenesená",J178,0)</f>
        <v>0</v>
      </c>
      <c r="BI178" s="231">
        <f>IF(N178="nulová",J178,0)</f>
        <v>0</v>
      </c>
      <c r="BJ178" s="18" t="s">
        <v>80</v>
      </c>
      <c r="BK178" s="231">
        <f>ROUND(I178*H178,2)</f>
        <v>0</v>
      </c>
      <c r="BL178" s="18" t="s">
        <v>127</v>
      </c>
      <c r="BM178" s="230" t="s">
        <v>296</v>
      </c>
    </row>
    <row r="179" s="2" customFormat="1">
      <c r="A179" s="39"/>
      <c r="B179" s="40"/>
      <c r="C179" s="41"/>
      <c r="D179" s="232" t="s">
        <v>129</v>
      </c>
      <c r="E179" s="41"/>
      <c r="F179" s="233" t="s">
        <v>252</v>
      </c>
      <c r="G179" s="41"/>
      <c r="H179" s="41"/>
      <c r="I179" s="137"/>
      <c r="J179" s="41"/>
      <c r="K179" s="41"/>
      <c r="L179" s="45"/>
      <c r="M179" s="234"/>
      <c r="N179" s="235"/>
      <c r="O179" s="85"/>
      <c r="P179" s="85"/>
      <c r="Q179" s="85"/>
      <c r="R179" s="85"/>
      <c r="S179" s="85"/>
      <c r="T179" s="86"/>
      <c r="U179" s="39"/>
      <c r="V179" s="39"/>
      <c r="W179" s="39"/>
      <c r="X179" s="39"/>
      <c r="Y179" s="39"/>
      <c r="Z179" s="39"/>
      <c r="AA179" s="39"/>
      <c r="AB179" s="39"/>
      <c r="AC179" s="39"/>
      <c r="AD179" s="39"/>
      <c r="AE179" s="39"/>
      <c r="AT179" s="18" t="s">
        <v>129</v>
      </c>
      <c r="AU179" s="18" t="s">
        <v>82</v>
      </c>
    </row>
    <row r="180" s="2" customFormat="1" ht="21.75" customHeight="1">
      <c r="A180" s="39"/>
      <c r="B180" s="40"/>
      <c r="C180" s="219" t="s">
        <v>297</v>
      </c>
      <c r="D180" s="219" t="s">
        <v>122</v>
      </c>
      <c r="E180" s="220" t="s">
        <v>298</v>
      </c>
      <c r="F180" s="221" t="s">
        <v>299</v>
      </c>
      <c r="G180" s="222" t="s">
        <v>145</v>
      </c>
      <c r="H180" s="223">
        <v>1</v>
      </c>
      <c r="I180" s="224"/>
      <c r="J180" s="225">
        <f>ROUND(I180*H180,2)</f>
        <v>0</v>
      </c>
      <c r="K180" s="221" t="s">
        <v>19</v>
      </c>
      <c r="L180" s="45"/>
      <c r="M180" s="226" t="s">
        <v>19</v>
      </c>
      <c r="N180" s="227" t="s">
        <v>43</v>
      </c>
      <c r="O180" s="85"/>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127</v>
      </c>
      <c r="AT180" s="230" t="s">
        <v>122</v>
      </c>
      <c r="AU180" s="230" t="s">
        <v>82</v>
      </c>
      <c r="AY180" s="18" t="s">
        <v>120</v>
      </c>
      <c r="BE180" s="231">
        <f>IF(N180="základní",J180,0)</f>
        <v>0</v>
      </c>
      <c r="BF180" s="231">
        <f>IF(N180="snížená",J180,0)</f>
        <v>0</v>
      </c>
      <c r="BG180" s="231">
        <f>IF(N180="zákl. přenesená",J180,0)</f>
        <v>0</v>
      </c>
      <c r="BH180" s="231">
        <f>IF(N180="sníž. přenesená",J180,0)</f>
        <v>0</v>
      </c>
      <c r="BI180" s="231">
        <f>IF(N180="nulová",J180,0)</f>
        <v>0</v>
      </c>
      <c r="BJ180" s="18" t="s">
        <v>80</v>
      </c>
      <c r="BK180" s="231">
        <f>ROUND(I180*H180,2)</f>
        <v>0</v>
      </c>
      <c r="BL180" s="18" t="s">
        <v>127</v>
      </c>
      <c r="BM180" s="230" t="s">
        <v>300</v>
      </c>
    </row>
    <row r="181" s="2" customFormat="1">
      <c r="A181" s="39"/>
      <c r="B181" s="40"/>
      <c r="C181" s="41"/>
      <c r="D181" s="232" t="s">
        <v>129</v>
      </c>
      <c r="E181" s="41"/>
      <c r="F181" s="233" t="s">
        <v>252</v>
      </c>
      <c r="G181" s="41"/>
      <c r="H181" s="41"/>
      <c r="I181" s="137"/>
      <c r="J181" s="41"/>
      <c r="K181" s="41"/>
      <c r="L181" s="45"/>
      <c r="M181" s="234"/>
      <c r="N181" s="235"/>
      <c r="O181" s="85"/>
      <c r="P181" s="85"/>
      <c r="Q181" s="85"/>
      <c r="R181" s="85"/>
      <c r="S181" s="85"/>
      <c r="T181" s="86"/>
      <c r="U181" s="39"/>
      <c r="V181" s="39"/>
      <c r="W181" s="39"/>
      <c r="X181" s="39"/>
      <c r="Y181" s="39"/>
      <c r="Z181" s="39"/>
      <c r="AA181" s="39"/>
      <c r="AB181" s="39"/>
      <c r="AC181" s="39"/>
      <c r="AD181" s="39"/>
      <c r="AE181" s="39"/>
      <c r="AT181" s="18" t="s">
        <v>129</v>
      </c>
      <c r="AU181" s="18" t="s">
        <v>82</v>
      </c>
    </row>
    <row r="182" s="2" customFormat="1" ht="33" customHeight="1">
      <c r="A182" s="39"/>
      <c r="B182" s="40"/>
      <c r="C182" s="219" t="s">
        <v>301</v>
      </c>
      <c r="D182" s="219" t="s">
        <v>122</v>
      </c>
      <c r="E182" s="220" t="s">
        <v>302</v>
      </c>
      <c r="F182" s="221" t="s">
        <v>303</v>
      </c>
      <c r="G182" s="222" t="s">
        <v>145</v>
      </c>
      <c r="H182" s="223">
        <v>6</v>
      </c>
      <c r="I182" s="224"/>
      <c r="J182" s="225">
        <f>ROUND(I182*H182,2)</f>
        <v>0</v>
      </c>
      <c r="K182" s="221" t="s">
        <v>126</v>
      </c>
      <c r="L182" s="45"/>
      <c r="M182" s="226" t="s">
        <v>19</v>
      </c>
      <c r="N182" s="227" t="s">
        <v>43</v>
      </c>
      <c r="O182" s="85"/>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127</v>
      </c>
      <c r="AT182" s="230" t="s">
        <v>122</v>
      </c>
      <c r="AU182" s="230" t="s">
        <v>82</v>
      </c>
      <c r="AY182" s="18" t="s">
        <v>120</v>
      </c>
      <c r="BE182" s="231">
        <f>IF(N182="základní",J182,0)</f>
        <v>0</v>
      </c>
      <c r="BF182" s="231">
        <f>IF(N182="snížená",J182,0)</f>
        <v>0</v>
      </c>
      <c r="BG182" s="231">
        <f>IF(N182="zákl. přenesená",J182,0)</f>
        <v>0</v>
      </c>
      <c r="BH182" s="231">
        <f>IF(N182="sníž. přenesená",J182,0)</f>
        <v>0</v>
      </c>
      <c r="BI182" s="231">
        <f>IF(N182="nulová",J182,0)</f>
        <v>0</v>
      </c>
      <c r="BJ182" s="18" t="s">
        <v>80</v>
      </c>
      <c r="BK182" s="231">
        <f>ROUND(I182*H182,2)</f>
        <v>0</v>
      </c>
      <c r="BL182" s="18" t="s">
        <v>127</v>
      </c>
      <c r="BM182" s="230" t="s">
        <v>304</v>
      </c>
    </row>
    <row r="183" s="2" customFormat="1">
      <c r="A183" s="39"/>
      <c r="B183" s="40"/>
      <c r="C183" s="41"/>
      <c r="D183" s="232" t="s">
        <v>129</v>
      </c>
      <c r="E183" s="41"/>
      <c r="F183" s="233" t="s">
        <v>252</v>
      </c>
      <c r="G183" s="41"/>
      <c r="H183" s="41"/>
      <c r="I183" s="137"/>
      <c r="J183" s="41"/>
      <c r="K183" s="41"/>
      <c r="L183" s="45"/>
      <c r="M183" s="234"/>
      <c r="N183" s="235"/>
      <c r="O183" s="85"/>
      <c r="P183" s="85"/>
      <c r="Q183" s="85"/>
      <c r="R183" s="85"/>
      <c r="S183" s="85"/>
      <c r="T183" s="86"/>
      <c r="U183" s="39"/>
      <c r="V183" s="39"/>
      <c r="W183" s="39"/>
      <c r="X183" s="39"/>
      <c r="Y183" s="39"/>
      <c r="Z183" s="39"/>
      <c r="AA183" s="39"/>
      <c r="AB183" s="39"/>
      <c r="AC183" s="39"/>
      <c r="AD183" s="39"/>
      <c r="AE183" s="39"/>
      <c r="AT183" s="18" t="s">
        <v>129</v>
      </c>
      <c r="AU183" s="18" t="s">
        <v>82</v>
      </c>
    </row>
    <row r="184" s="13" customFormat="1">
      <c r="A184" s="13"/>
      <c r="B184" s="236"/>
      <c r="C184" s="237"/>
      <c r="D184" s="232" t="s">
        <v>131</v>
      </c>
      <c r="E184" s="237"/>
      <c r="F184" s="239" t="s">
        <v>305</v>
      </c>
      <c r="G184" s="237"/>
      <c r="H184" s="240">
        <v>6</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131</v>
      </c>
      <c r="AU184" s="246" t="s">
        <v>82</v>
      </c>
      <c r="AV184" s="13" t="s">
        <v>82</v>
      </c>
      <c r="AW184" s="13" t="s">
        <v>4</v>
      </c>
      <c r="AX184" s="13" t="s">
        <v>80</v>
      </c>
      <c r="AY184" s="246" t="s">
        <v>120</v>
      </c>
    </row>
    <row r="185" s="2" customFormat="1" ht="33" customHeight="1">
      <c r="A185" s="39"/>
      <c r="B185" s="40"/>
      <c r="C185" s="219" t="s">
        <v>306</v>
      </c>
      <c r="D185" s="219" t="s">
        <v>122</v>
      </c>
      <c r="E185" s="220" t="s">
        <v>307</v>
      </c>
      <c r="F185" s="221" t="s">
        <v>308</v>
      </c>
      <c r="G185" s="222" t="s">
        <v>145</v>
      </c>
      <c r="H185" s="223">
        <v>4</v>
      </c>
      <c r="I185" s="224"/>
      <c r="J185" s="225">
        <f>ROUND(I185*H185,2)</f>
        <v>0</v>
      </c>
      <c r="K185" s="221" t="s">
        <v>126</v>
      </c>
      <c r="L185" s="45"/>
      <c r="M185" s="226" t="s">
        <v>19</v>
      </c>
      <c r="N185" s="227" t="s">
        <v>43</v>
      </c>
      <c r="O185" s="85"/>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127</v>
      </c>
      <c r="AT185" s="230" t="s">
        <v>122</v>
      </c>
      <c r="AU185" s="230" t="s">
        <v>82</v>
      </c>
      <c r="AY185" s="18" t="s">
        <v>120</v>
      </c>
      <c r="BE185" s="231">
        <f>IF(N185="základní",J185,0)</f>
        <v>0</v>
      </c>
      <c r="BF185" s="231">
        <f>IF(N185="snížená",J185,0)</f>
        <v>0</v>
      </c>
      <c r="BG185" s="231">
        <f>IF(N185="zákl. přenesená",J185,0)</f>
        <v>0</v>
      </c>
      <c r="BH185" s="231">
        <f>IF(N185="sníž. přenesená",J185,0)</f>
        <v>0</v>
      </c>
      <c r="BI185" s="231">
        <f>IF(N185="nulová",J185,0)</f>
        <v>0</v>
      </c>
      <c r="BJ185" s="18" t="s">
        <v>80</v>
      </c>
      <c r="BK185" s="231">
        <f>ROUND(I185*H185,2)</f>
        <v>0</v>
      </c>
      <c r="BL185" s="18" t="s">
        <v>127</v>
      </c>
      <c r="BM185" s="230" t="s">
        <v>309</v>
      </c>
    </row>
    <row r="186" s="2" customFormat="1">
      <c r="A186" s="39"/>
      <c r="B186" s="40"/>
      <c r="C186" s="41"/>
      <c r="D186" s="232" t="s">
        <v>129</v>
      </c>
      <c r="E186" s="41"/>
      <c r="F186" s="233" t="s">
        <v>252</v>
      </c>
      <c r="G186" s="41"/>
      <c r="H186" s="41"/>
      <c r="I186" s="137"/>
      <c r="J186" s="41"/>
      <c r="K186" s="41"/>
      <c r="L186" s="45"/>
      <c r="M186" s="234"/>
      <c r="N186" s="235"/>
      <c r="O186" s="85"/>
      <c r="P186" s="85"/>
      <c r="Q186" s="85"/>
      <c r="R186" s="85"/>
      <c r="S186" s="85"/>
      <c r="T186" s="86"/>
      <c r="U186" s="39"/>
      <c r="V186" s="39"/>
      <c r="W186" s="39"/>
      <c r="X186" s="39"/>
      <c r="Y186" s="39"/>
      <c r="Z186" s="39"/>
      <c r="AA186" s="39"/>
      <c r="AB186" s="39"/>
      <c r="AC186" s="39"/>
      <c r="AD186" s="39"/>
      <c r="AE186" s="39"/>
      <c r="AT186" s="18" t="s">
        <v>129</v>
      </c>
      <c r="AU186" s="18" t="s">
        <v>82</v>
      </c>
    </row>
    <row r="187" s="13" customFormat="1">
      <c r="A187" s="13"/>
      <c r="B187" s="236"/>
      <c r="C187" s="237"/>
      <c r="D187" s="232" t="s">
        <v>131</v>
      </c>
      <c r="E187" s="237"/>
      <c r="F187" s="239" t="s">
        <v>310</v>
      </c>
      <c r="G187" s="237"/>
      <c r="H187" s="240">
        <v>4</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131</v>
      </c>
      <c r="AU187" s="246" t="s">
        <v>82</v>
      </c>
      <c r="AV187" s="13" t="s">
        <v>82</v>
      </c>
      <c r="AW187" s="13" t="s">
        <v>4</v>
      </c>
      <c r="AX187" s="13" t="s">
        <v>80</v>
      </c>
      <c r="AY187" s="246" t="s">
        <v>120</v>
      </c>
    </row>
    <row r="188" s="2" customFormat="1" ht="33" customHeight="1">
      <c r="A188" s="39"/>
      <c r="B188" s="40"/>
      <c r="C188" s="219" t="s">
        <v>311</v>
      </c>
      <c r="D188" s="219" t="s">
        <v>122</v>
      </c>
      <c r="E188" s="220" t="s">
        <v>312</v>
      </c>
      <c r="F188" s="221" t="s">
        <v>313</v>
      </c>
      <c r="G188" s="222" t="s">
        <v>145</v>
      </c>
      <c r="H188" s="223">
        <v>2</v>
      </c>
      <c r="I188" s="224"/>
      <c r="J188" s="225">
        <f>ROUND(I188*H188,2)</f>
        <v>0</v>
      </c>
      <c r="K188" s="221" t="s">
        <v>126</v>
      </c>
      <c r="L188" s="45"/>
      <c r="M188" s="226" t="s">
        <v>19</v>
      </c>
      <c r="N188" s="227" t="s">
        <v>43</v>
      </c>
      <c r="O188" s="85"/>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127</v>
      </c>
      <c r="AT188" s="230" t="s">
        <v>122</v>
      </c>
      <c r="AU188" s="230" t="s">
        <v>82</v>
      </c>
      <c r="AY188" s="18" t="s">
        <v>120</v>
      </c>
      <c r="BE188" s="231">
        <f>IF(N188="základní",J188,0)</f>
        <v>0</v>
      </c>
      <c r="BF188" s="231">
        <f>IF(N188="snížená",J188,0)</f>
        <v>0</v>
      </c>
      <c r="BG188" s="231">
        <f>IF(N188="zákl. přenesená",J188,0)</f>
        <v>0</v>
      </c>
      <c r="BH188" s="231">
        <f>IF(N188="sníž. přenesená",J188,0)</f>
        <v>0</v>
      </c>
      <c r="BI188" s="231">
        <f>IF(N188="nulová",J188,0)</f>
        <v>0</v>
      </c>
      <c r="BJ188" s="18" t="s">
        <v>80</v>
      </c>
      <c r="BK188" s="231">
        <f>ROUND(I188*H188,2)</f>
        <v>0</v>
      </c>
      <c r="BL188" s="18" t="s">
        <v>127</v>
      </c>
      <c r="BM188" s="230" t="s">
        <v>314</v>
      </c>
    </row>
    <row r="189" s="2" customFormat="1">
      <c r="A189" s="39"/>
      <c r="B189" s="40"/>
      <c r="C189" s="41"/>
      <c r="D189" s="232" t="s">
        <v>129</v>
      </c>
      <c r="E189" s="41"/>
      <c r="F189" s="233" t="s">
        <v>252</v>
      </c>
      <c r="G189" s="41"/>
      <c r="H189" s="41"/>
      <c r="I189" s="137"/>
      <c r="J189" s="41"/>
      <c r="K189" s="41"/>
      <c r="L189" s="45"/>
      <c r="M189" s="234"/>
      <c r="N189" s="235"/>
      <c r="O189" s="85"/>
      <c r="P189" s="85"/>
      <c r="Q189" s="85"/>
      <c r="R189" s="85"/>
      <c r="S189" s="85"/>
      <c r="T189" s="86"/>
      <c r="U189" s="39"/>
      <c r="V189" s="39"/>
      <c r="W189" s="39"/>
      <c r="X189" s="39"/>
      <c r="Y189" s="39"/>
      <c r="Z189" s="39"/>
      <c r="AA189" s="39"/>
      <c r="AB189" s="39"/>
      <c r="AC189" s="39"/>
      <c r="AD189" s="39"/>
      <c r="AE189" s="39"/>
      <c r="AT189" s="18" t="s">
        <v>129</v>
      </c>
      <c r="AU189" s="18" t="s">
        <v>82</v>
      </c>
    </row>
    <row r="190" s="13" customFormat="1">
      <c r="A190" s="13"/>
      <c r="B190" s="236"/>
      <c r="C190" s="237"/>
      <c r="D190" s="232" t="s">
        <v>131</v>
      </c>
      <c r="E190" s="237"/>
      <c r="F190" s="239" t="s">
        <v>315</v>
      </c>
      <c r="G190" s="237"/>
      <c r="H190" s="240">
        <v>2</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131</v>
      </c>
      <c r="AU190" s="246" t="s">
        <v>82</v>
      </c>
      <c r="AV190" s="13" t="s">
        <v>82</v>
      </c>
      <c r="AW190" s="13" t="s">
        <v>4</v>
      </c>
      <c r="AX190" s="13" t="s">
        <v>80</v>
      </c>
      <c r="AY190" s="246" t="s">
        <v>120</v>
      </c>
    </row>
    <row r="191" s="2" customFormat="1" ht="33" customHeight="1">
      <c r="A191" s="39"/>
      <c r="B191" s="40"/>
      <c r="C191" s="219" t="s">
        <v>316</v>
      </c>
      <c r="D191" s="219" t="s">
        <v>122</v>
      </c>
      <c r="E191" s="220" t="s">
        <v>317</v>
      </c>
      <c r="F191" s="221" t="s">
        <v>318</v>
      </c>
      <c r="G191" s="222" t="s">
        <v>145</v>
      </c>
      <c r="H191" s="223">
        <v>2</v>
      </c>
      <c r="I191" s="224"/>
      <c r="J191" s="225">
        <f>ROUND(I191*H191,2)</f>
        <v>0</v>
      </c>
      <c r="K191" s="221" t="s">
        <v>126</v>
      </c>
      <c r="L191" s="45"/>
      <c r="M191" s="226" t="s">
        <v>19</v>
      </c>
      <c r="N191" s="227" t="s">
        <v>43</v>
      </c>
      <c r="O191" s="85"/>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127</v>
      </c>
      <c r="AT191" s="230" t="s">
        <v>122</v>
      </c>
      <c r="AU191" s="230" t="s">
        <v>82</v>
      </c>
      <c r="AY191" s="18" t="s">
        <v>120</v>
      </c>
      <c r="BE191" s="231">
        <f>IF(N191="základní",J191,0)</f>
        <v>0</v>
      </c>
      <c r="BF191" s="231">
        <f>IF(N191="snížená",J191,0)</f>
        <v>0</v>
      </c>
      <c r="BG191" s="231">
        <f>IF(N191="zákl. přenesená",J191,0)</f>
        <v>0</v>
      </c>
      <c r="BH191" s="231">
        <f>IF(N191="sníž. přenesená",J191,0)</f>
        <v>0</v>
      </c>
      <c r="BI191" s="231">
        <f>IF(N191="nulová",J191,0)</f>
        <v>0</v>
      </c>
      <c r="BJ191" s="18" t="s">
        <v>80</v>
      </c>
      <c r="BK191" s="231">
        <f>ROUND(I191*H191,2)</f>
        <v>0</v>
      </c>
      <c r="BL191" s="18" t="s">
        <v>127</v>
      </c>
      <c r="BM191" s="230" t="s">
        <v>319</v>
      </c>
    </row>
    <row r="192" s="2" customFormat="1">
      <c r="A192" s="39"/>
      <c r="B192" s="40"/>
      <c r="C192" s="41"/>
      <c r="D192" s="232" t="s">
        <v>129</v>
      </c>
      <c r="E192" s="41"/>
      <c r="F192" s="233" t="s">
        <v>252</v>
      </c>
      <c r="G192" s="41"/>
      <c r="H192" s="41"/>
      <c r="I192" s="137"/>
      <c r="J192" s="41"/>
      <c r="K192" s="41"/>
      <c r="L192" s="45"/>
      <c r="M192" s="234"/>
      <c r="N192" s="235"/>
      <c r="O192" s="85"/>
      <c r="P192" s="85"/>
      <c r="Q192" s="85"/>
      <c r="R192" s="85"/>
      <c r="S192" s="85"/>
      <c r="T192" s="86"/>
      <c r="U192" s="39"/>
      <c r="V192" s="39"/>
      <c r="W192" s="39"/>
      <c r="X192" s="39"/>
      <c r="Y192" s="39"/>
      <c r="Z192" s="39"/>
      <c r="AA192" s="39"/>
      <c r="AB192" s="39"/>
      <c r="AC192" s="39"/>
      <c r="AD192" s="39"/>
      <c r="AE192" s="39"/>
      <c r="AT192" s="18" t="s">
        <v>129</v>
      </c>
      <c r="AU192" s="18" t="s">
        <v>82</v>
      </c>
    </row>
    <row r="193" s="13" customFormat="1">
      <c r="A193" s="13"/>
      <c r="B193" s="236"/>
      <c r="C193" s="237"/>
      <c r="D193" s="232" t="s">
        <v>131</v>
      </c>
      <c r="E193" s="237"/>
      <c r="F193" s="239" t="s">
        <v>315</v>
      </c>
      <c r="G193" s="237"/>
      <c r="H193" s="240">
        <v>2</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131</v>
      </c>
      <c r="AU193" s="246" t="s">
        <v>82</v>
      </c>
      <c r="AV193" s="13" t="s">
        <v>82</v>
      </c>
      <c r="AW193" s="13" t="s">
        <v>4</v>
      </c>
      <c r="AX193" s="13" t="s">
        <v>80</v>
      </c>
      <c r="AY193" s="246" t="s">
        <v>120</v>
      </c>
    </row>
    <row r="194" s="2" customFormat="1" ht="21.75" customHeight="1">
      <c r="A194" s="39"/>
      <c r="B194" s="40"/>
      <c r="C194" s="219" t="s">
        <v>320</v>
      </c>
      <c r="D194" s="219" t="s">
        <v>122</v>
      </c>
      <c r="E194" s="220" t="s">
        <v>321</v>
      </c>
      <c r="F194" s="221" t="s">
        <v>322</v>
      </c>
      <c r="G194" s="222" t="s">
        <v>145</v>
      </c>
      <c r="H194" s="223">
        <v>6</v>
      </c>
      <c r="I194" s="224"/>
      <c r="J194" s="225">
        <f>ROUND(I194*H194,2)</f>
        <v>0</v>
      </c>
      <c r="K194" s="221" t="s">
        <v>126</v>
      </c>
      <c r="L194" s="45"/>
      <c r="M194" s="226" t="s">
        <v>19</v>
      </c>
      <c r="N194" s="227" t="s">
        <v>43</v>
      </c>
      <c r="O194" s="85"/>
      <c r="P194" s="228">
        <f>O194*H194</f>
        <v>0</v>
      </c>
      <c r="Q194" s="228">
        <v>0</v>
      </c>
      <c r="R194" s="228">
        <f>Q194*H194</f>
        <v>0</v>
      </c>
      <c r="S194" s="228">
        <v>0</v>
      </c>
      <c r="T194" s="229">
        <f>S194*H194</f>
        <v>0</v>
      </c>
      <c r="U194" s="39"/>
      <c r="V194" s="39"/>
      <c r="W194" s="39"/>
      <c r="X194" s="39"/>
      <c r="Y194" s="39"/>
      <c r="Z194" s="39"/>
      <c r="AA194" s="39"/>
      <c r="AB194" s="39"/>
      <c r="AC194" s="39"/>
      <c r="AD194" s="39"/>
      <c r="AE194" s="39"/>
      <c r="AR194" s="230" t="s">
        <v>127</v>
      </c>
      <c r="AT194" s="230" t="s">
        <v>122</v>
      </c>
      <c r="AU194" s="230" t="s">
        <v>82</v>
      </c>
      <c r="AY194" s="18" t="s">
        <v>120</v>
      </c>
      <c r="BE194" s="231">
        <f>IF(N194="základní",J194,0)</f>
        <v>0</v>
      </c>
      <c r="BF194" s="231">
        <f>IF(N194="snížená",J194,0)</f>
        <v>0</v>
      </c>
      <c r="BG194" s="231">
        <f>IF(N194="zákl. přenesená",J194,0)</f>
        <v>0</v>
      </c>
      <c r="BH194" s="231">
        <f>IF(N194="sníž. přenesená",J194,0)</f>
        <v>0</v>
      </c>
      <c r="BI194" s="231">
        <f>IF(N194="nulová",J194,0)</f>
        <v>0</v>
      </c>
      <c r="BJ194" s="18" t="s">
        <v>80</v>
      </c>
      <c r="BK194" s="231">
        <f>ROUND(I194*H194,2)</f>
        <v>0</v>
      </c>
      <c r="BL194" s="18" t="s">
        <v>127</v>
      </c>
      <c r="BM194" s="230" t="s">
        <v>323</v>
      </c>
    </row>
    <row r="195" s="2" customFormat="1">
      <c r="A195" s="39"/>
      <c r="B195" s="40"/>
      <c r="C195" s="41"/>
      <c r="D195" s="232" t="s">
        <v>129</v>
      </c>
      <c r="E195" s="41"/>
      <c r="F195" s="233" t="s">
        <v>252</v>
      </c>
      <c r="G195" s="41"/>
      <c r="H195" s="41"/>
      <c r="I195" s="137"/>
      <c r="J195" s="41"/>
      <c r="K195" s="41"/>
      <c r="L195" s="45"/>
      <c r="M195" s="234"/>
      <c r="N195" s="235"/>
      <c r="O195" s="85"/>
      <c r="P195" s="85"/>
      <c r="Q195" s="85"/>
      <c r="R195" s="85"/>
      <c r="S195" s="85"/>
      <c r="T195" s="86"/>
      <c r="U195" s="39"/>
      <c r="V195" s="39"/>
      <c r="W195" s="39"/>
      <c r="X195" s="39"/>
      <c r="Y195" s="39"/>
      <c r="Z195" s="39"/>
      <c r="AA195" s="39"/>
      <c r="AB195" s="39"/>
      <c r="AC195" s="39"/>
      <c r="AD195" s="39"/>
      <c r="AE195" s="39"/>
      <c r="AT195" s="18" t="s">
        <v>129</v>
      </c>
      <c r="AU195" s="18" t="s">
        <v>82</v>
      </c>
    </row>
    <row r="196" s="13" customFormat="1">
      <c r="A196" s="13"/>
      <c r="B196" s="236"/>
      <c r="C196" s="237"/>
      <c r="D196" s="232" t="s">
        <v>131</v>
      </c>
      <c r="E196" s="237"/>
      <c r="F196" s="239" t="s">
        <v>305</v>
      </c>
      <c r="G196" s="237"/>
      <c r="H196" s="240">
        <v>6</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131</v>
      </c>
      <c r="AU196" s="246" t="s">
        <v>82</v>
      </c>
      <c r="AV196" s="13" t="s">
        <v>82</v>
      </c>
      <c r="AW196" s="13" t="s">
        <v>4</v>
      </c>
      <c r="AX196" s="13" t="s">
        <v>80</v>
      </c>
      <c r="AY196" s="246" t="s">
        <v>120</v>
      </c>
    </row>
    <row r="197" s="2" customFormat="1" ht="21.75" customHeight="1">
      <c r="A197" s="39"/>
      <c r="B197" s="40"/>
      <c r="C197" s="219" t="s">
        <v>324</v>
      </c>
      <c r="D197" s="219" t="s">
        <v>122</v>
      </c>
      <c r="E197" s="220" t="s">
        <v>325</v>
      </c>
      <c r="F197" s="221" t="s">
        <v>326</v>
      </c>
      <c r="G197" s="222" t="s">
        <v>145</v>
      </c>
      <c r="H197" s="223">
        <v>4</v>
      </c>
      <c r="I197" s="224"/>
      <c r="J197" s="225">
        <f>ROUND(I197*H197,2)</f>
        <v>0</v>
      </c>
      <c r="K197" s="221" t="s">
        <v>126</v>
      </c>
      <c r="L197" s="45"/>
      <c r="M197" s="226" t="s">
        <v>19</v>
      </c>
      <c r="N197" s="227" t="s">
        <v>43</v>
      </c>
      <c r="O197" s="85"/>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127</v>
      </c>
      <c r="AT197" s="230" t="s">
        <v>122</v>
      </c>
      <c r="AU197" s="230" t="s">
        <v>82</v>
      </c>
      <c r="AY197" s="18" t="s">
        <v>120</v>
      </c>
      <c r="BE197" s="231">
        <f>IF(N197="základní",J197,0)</f>
        <v>0</v>
      </c>
      <c r="BF197" s="231">
        <f>IF(N197="snížená",J197,0)</f>
        <v>0</v>
      </c>
      <c r="BG197" s="231">
        <f>IF(N197="zákl. přenesená",J197,0)</f>
        <v>0</v>
      </c>
      <c r="BH197" s="231">
        <f>IF(N197="sníž. přenesená",J197,0)</f>
        <v>0</v>
      </c>
      <c r="BI197" s="231">
        <f>IF(N197="nulová",J197,0)</f>
        <v>0</v>
      </c>
      <c r="BJ197" s="18" t="s">
        <v>80</v>
      </c>
      <c r="BK197" s="231">
        <f>ROUND(I197*H197,2)</f>
        <v>0</v>
      </c>
      <c r="BL197" s="18" t="s">
        <v>127</v>
      </c>
      <c r="BM197" s="230" t="s">
        <v>327</v>
      </c>
    </row>
    <row r="198" s="2" customFormat="1">
      <c r="A198" s="39"/>
      <c r="B198" s="40"/>
      <c r="C198" s="41"/>
      <c r="D198" s="232" t="s">
        <v>129</v>
      </c>
      <c r="E198" s="41"/>
      <c r="F198" s="233" t="s">
        <v>252</v>
      </c>
      <c r="G198" s="41"/>
      <c r="H198" s="41"/>
      <c r="I198" s="137"/>
      <c r="J198" s="41"/>
      <c r="K198" s="41"/>
      <c r="L198" s="45"/>
      <c r="M198" s="234"/>
      <c r="N198" s="235"/>
      <c r="O198" s="85"/>
      <c r="P198" s="85"/>
      <c r="Q198" s="85"/>
      <c r="R198" s="85"/>
      <c r="S198" s="85"/>
      <c r="T198" s="86"/>
      <c r="U198" s="39"/>
      <c r="V198" s="39"/>
      <c r="W198" s="39"/>
      <c r="X198" s="39"/>
      <c r="Y198" s="39"/>
      <c r="Z198" s="39"/>
      <c r="AA198" s="39"/>
      <c r="AB198" s="39"/>
      <c r="AC198" s="39"/>
      <c r="AD198" s="39"/>
      <c r="AE198" s="39"/>
      <c r="AT198" s="18" t="s">
        <v>129</v>
      </c>
      <c r="AU198" s="18" t="s">
        <v>82</v>
      </c>
    </row>
    <row r="199" s="13" customFormat="1">
      <c r="A199" s="13"/>
      <c r="B199" s="236"/>
      <c r="C199" s="237"/>
      <c r="D199" s="232" t="s">
        <v>131</v>
      </c>
      <c r="E199" s="237"/>
      <c r="F199" s="239" t="s">
        <v>310</v>
      </c>
      <c r="G199" s="237"/>
      <c r="H199" s="240">
        <v>4</v>
      </c>
      <c r="I199" s="241"/>
      <c r="J199" s="237"/>
      <c r="K199" s="237"/>
      <c r="L199" s="242"/>
      <c r="M199" s="243"/>
      <c r="N199" s="244"/>
      <c r="O199" s="244"/>
      <c r="P199" s="244"/>
      <c r="Q199" s="244"/>
      <c r="R199" s="244"/>
      <c r="S199" s="244"/>
      <c r="T199" s="245"/>
      <c r="U199" s="13"/>
      <c r="V199" s="13"/>
      <c r="W199" s="13"/>
      <c r="X199" s="13"/>
      <c r="Y199" s="13"/>
      <c r="Z199" s="13"/>
      <c r="AA199" s="13"/>
      <c r="AB199" s="13"/>
      <c r="AC199" s="13"/>
      <c r="AD199" s="13"/>
      <c r="AE199" s="13"/>
      <c r="AT199" s="246" t="s">
        <v>131</v>
      </c>
      <c r="AU199" s="246" t="s">
        <v>82</v>
      </c>
      <c r="AV199" s="13" t="s">
        <v>82</v>
      </c>
      <c r="AW199" s="13" t="s">
        <v>4</v>
      </c>
      <c r="AX199" s="13" t="s">
        <v>80</v>
      </c>
      <c r="AY199" s="246" t="s">
        <v>120</v>
      </c>
    </row>
    <row r="200" s="2" customFormat="1" ht="21.75" customHeight="1">
      <c r="A200" s="39"/>
      <c r="B200" s="40"/>
      <c r="C200" s="219" t="s">
        <v>328</v>
      </c>
      <c r="D200" s="219" t="s">
        <v>122</v>
      </c>
      <c r="E200" s="220" t="s">
        <v>329</v>
      </c>
      <c r="F200" s="221" t="s">
        <v>330</v>
      </c>
      <c r="G200" s="222" t="s">
        <v>145</v>
      </c>
      <c r="H200" s="223">
        <v>2</v>
      </c>
      <c r="I200" s="224"/>
      <c r="J200" s="225">
        <f>ROUND(I200*H200,2)</f>
        <v>0</v>
      </c>
      <c r="K200" s="221" t="s">
        <v>126</v>
      </c>
      <c r="L200" s="45"/>
      <c r="M200" s="226" t="s">
        <v>19</v>
      </c>
      <c r="N200" s="227" t="s">
        <v>43</v>
      </c>
      <c r="O200" s="85"/>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127</v>
      </c>
      <c r="AT200" s="230" t="s">
        <v>122</v>
      </c>
      <c r="AU200" s="230" t="s">
        <v>82</v>
      </c>
      <c r="AY200" s="18" t="s">
        <v>120</v>
      </c>
      <c r="BE200" s="231">
        <f>IF(N200="základní",J200,0)</f>
        <v>0</v>
      </c>
      <c r="BF200" s="231">
        <f>IF(N200="snížená",J200,0)</f>
        <v>0</v>
      </c>
      <c r="BG200" s="231">
        <f>IF(N200="zákl. přenesená",J200,0)</f>
        <v>0</v>
      </c>
      <c r="BH200" s="231">
        <f>IF(N200="sníž. přenesená",J200,0)</f>
        <v>0</v>
      </c>
      <c r="BI200" s="231">
        <f>IF(N200="nulová",J200,0)</f>
        <v>0</v>
      </c>
      <c r="BJ200" s="18" t="s">
        <v>80</v>
      </c>
      <c r="BK200" s="231">
        <f>ROUND(I200*H200,2)</f>
        <v>0</v>
      </c>
      <c r="BL200" s="18" t="s">
        <v>127</v>
      </c>
      <c r="BM200" s="230" t="s">
        <v>331</v>
      </c>
    </row>
    <row r="201" s="2" customFormat="1">
      <c r="A201" s="39"/>
      <c r="B201" s="40"/>
      <c r="C201" s="41"/>
      <c r="D201" s="232" t="s">
        <v>129</v>
      </c>
      <c r="E201" s="41"/>
      <c r="F201" s="233" t="s">
        <v>252</v>
      </c>
      <c r="G201" s="41"/>
      <c r="H201" s="41"/>
      <c r="I201" s="137"/>
      <c r="J201" s="41"/>
      <c r="K201" s="41"/>
      <c r="L201" s="45"/>
      <c r="M201" s="234"/>
      <c r="N201" s="235"/>
      <c r="O201" s="85"/>
      <c r="P201" s="85"/>
      <c r="Q201" s="85"/>
      <c r="R201" s="85"/>
      <c r="S201" s="85"/>
      <c r="T201" s="86"/>
      <c r="U201" s="39"/>
      <c r="V201" s="39"/>
      <c r="W201" s="39"/>
      <c r="X201" s="39"/>
      <c r="Y201" s="39"/>
      <c r="Z201" s="39"/>
      <c r="AA201" s="39"/>
      <c r="AB201" s="39"/>
      <c r="AC201" s="39"/>
      <c r="AD201" s="39"/>
      <c r="AE201" s="39"/>
      <c r="AT201" s="18" t="s">
        <v>129</v>
      </c>
      <c r="AU201" s="18" t="s">
        <v>82</v>
      </c>
    </row>
    <row r="202" s="13" customFormat="1">
      <c r="A202" s="13"/>
      <c r="B202" s="236"/>
      <c r="C202" s="237"/>
      <c r="D202" s="232" t="s">
        <v>131</v>
      </c>
      <c r="E202" s="237"/>
      <c r="F202" s="239" t="s">
        <v>315</v>
      </c>
      <c r="G202" s="237"/>
      <c r="H202" s="240">
        <v>2</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131</v>
      </c>
      <c r="AU202" s="246" t="s">
        <v>82</v>
      </c>
      <c r="AV202" s="13" t="s">
        <v>82</v>
      </c>
      <c r="AW202" s="13" t="s">
        <v>4</v>
      </c>
      <c r="AX202" s="13" t="s">
        <v>80</v>
      </c>
      <c r="AY202" s="246" t="s">
        <v>120</v>
      </c>
    </row>
    <row r="203" s="2" customFormat="1" ht="21.75" customHeight="1">
      <c r="A203" s="39"/>
      <c r="B203" s="40"/>
      <c r="C203" s="219" t="s">
        <v>332</v>
      </c>
      <c r="D203" s="219" t="s">
        <v>122</v>
      </c>
      <c r="E203" s="220" t="s">
        <v>333</v>
      </c>
      <c r="F203" s="221" t="s">
        <v>334</v>
      </c>
      <c r="G203" s="222" t="s">
        <v>145</v>
      </c>
      <c r="H203" s="223">
        <v>2</v>
      </c>
      <c r="I203" s="224"/>
      <c r="J203" s="225">
        <f>ROUND(I203*H203,2)</f>
        <v>0</v>
      </c>
      <c r="K203" s="221" t="s">
        <v>126</v>
      </c>
      <c r="L203" s="45"/>
      <c r="M203" s="226" t="s">
        <v>19</v>
      </c>
      <c r="N203" s="227" t="s">
        <v>43</v>
      </c>
      <c r="O203" s="85"/>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127</v>
      </c>
      <c r="AT203" s="230" t="s">
        <v>122</v>
      </c>
      <c r="AU203" s="230" t="s">
        <v>82</v>
      </c>
      <c r="AY203" s="18" t="s">
        <v>120</v>
      </c>
      <c r="BE203" s="231">
        <f>IF(N203="základní",J203,0)</f>
        <v>0</v>
      </c>
      <c r="BF203" s="231">
        <f>IF(N203="snížená",J203,0)</f>
        <v>0</v>
      </c>
      <c r="BG203" s="231">
        <f>IF(N203="zákl. přenesená",J203,0)</f>
        <v>0</v>
      </c>
      <c r="BH203" s="231">
        <f>IF(N203="sníž. přenesená",J203,0)</f>
        <v>0</v>
      </c>
      <c r="BI203" s="231">
        <f>IF(N203="nulová",J203,0)</f>
        <v>0</v>
      </c>
      <c r="BJ203" s="18" t="s">
        <v>80</v>
      </c>
      <c r="BK203" s="231">
        <f>ROUND(I203*H203,2)</f>
        <v>0</v>
      </c>
      <c r="BL203" s="18" t="s">
        <v>127</v>
      </c>
      <c r="BM203" s="230" t="s">
        <v>335</v>
      </c>
    </row>
    <row r="204" s="2" customFormat="1">
      <c r="A204" s="39"/>
      <c r="B204" s="40"/>
      <c r="C204" s="41"/>
      <c r="D204" s="232" t="s">
        <v>129</v>
      </c>
      <c r="E204" s="41"/>
      <c r="F204" s="233" t="s">
        <v>252</v>
      </c>
      <c r="G204" s="41"/>
      <c r="H204" s="41"/>
      <c r="I204" s="137"/>
      <c r="J204" s="41"/>
      <c r="K204" s="41"/>
      <c r="L204" s="45"/>
      <c r="M204" s="234"/>
      <c r="N204" s="235"/>
      <c r="O204" s="85"/>
      <c r="P204" s="85"/>
      <c r="Q204" s="85"/>
      <c r="R204" s="85"/>
      <c r="S204" s="85"/>
      <c r="T204" s="86"/>
      <c r="U204" s="39"/>
      <c r="V204" s="39"/>
      <c r="W204" s="39"/>
      <c r="X204" s="39"/>
      <c r="Y204" s="39"/>
      <c r="Z204" s="39"/>
      <c r="AA204" s="39"/>
      <c r="AB204" s="39"/>
      <c r="AC204" s="39"/>
      <c r="AD204" s="39"/>
      <c r="AE204" s="39"/>
      <c r="AT204" s="18" t="s">
        <v>129</v>
      </c>
      <c r="AU204" s="18" t="s">
        <v>82</v>
      </c>
    </row>
    <row r="205" s="13" customFormat="1">
      <c r="A205" s="13"/>
      <c r="B205" s="236"/>
      <c r="C205" s="237"/>
      <c r="D205" s="232" t="s">
        <v>131</v>
      </c>
      <c r="E205" s="237"/>
      <c r="F205" s="239" t="s">
        <v>315</v>
      </c>
      <c r="G205" s="237"/>
      <c r="H205" s="240">
        <v>2</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131</v>
      </c>
      <c r="AU205" s="246" t="s">
        <v>82</v>
      </c>
      <c r="AV205" s="13" t="s">
        <v>82</v>
      </c>
      <c r="AW205" s="13" t="s">
        <v>4</v>
      </c>
      <c r="AX205" s="13" t="s">
        <v>80</v>
      </c>
      <c r="AY205" s="246" t="s">
        <v>120</v>
      </c>
    </row>
    <row r="206" s="2" customFormat="1" ht="21.75" customHeight="1">
      <c r="A206" s="39"/>
      <c r="B206" s="40"/>
      <c r="C206" s="219" t="s">
        <v>336</v>
      </c>
      <c r="D206" s="219" t="s">
        <v>122</v>
      </c>
      <c r="E206" s="220" t="s">
        <v>337</v>
      </c>
      <c r="F206" s="221" t="s">
        <v>338</v>
      </c>
      <c r="G206" s="222" t="s">
        <v>145</v>
      </c>
      <c r="H206" s="223">
        <v>6</v>
      </c>
      <c r="I206" s="224"/>
      <c r="J206" s="225">
        <f>ROUND(I206*H206,2)</f>
        <v>0</v>
      </c>
      <c r="K206" s="221" t="s">
        <v>126</v>
      </c>
      <c r="L206" s="45"/>
      <c r="M206" s="226" t="s">
        <v>19</v>
      </c>
      <c r="N206" s="227" t="s">
        <v>43</v>
      </c>
      <c r="O206" s="85"/>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127</v>
      </c>
      <c r="AT206" s="230" t="s">
        <v>122</v>
      </c>
      <c r="AU206" s="230" t="s">
        <v>82</v>
      </c>
      <c r="AY206" s="18" t="s">
        <v>120</v>
      </c>
      <c r="BE206" s="231">
        <f>IF(N206="základní",J206,0)</f>
        <v>0</v>
      </c>
      <c r="BF206" s="231">
        <f>IF(N206="snížená",J206,0)</f>
        <v>0</v>
      </c>
      <c r="BG206" s="231">
        <f>IF(N206="zákl. přenesená",J206,0)</f>
        <v>0</v>
      </c>
      <c r="BH206" s="231">
        <f>IF(N206="sníž. přenesená",J206,0)</f>
        <v>0</v>
      </c>
      <c r="BI206" s="231">
        <f>IF(N206="nulová",J206,0)</f>
        <v>0</v>
      </c>
      <c r="BJ206" s="18" t="s">
        <v>80</v>
      </c>
      <c r="BK206" s="231">
        <f>ROUND(I206*H206,2)</f>
        <v>0</v>
      </c>
      <c r="BL206" s="18" t="s">
        <v>127</v>
      </c>
      <c r="BM206" s="230" t="s">
        <v>339</v>
      </c>
    </row>
    <row r="207" s="2" customFormat="1">
      <c r="A207" s="39"/>
      <c r="B207" s="40"/>
      <c r="C207" s="41"/>
      <c r="D207" s="232" t="s">
        <v>129</v>
      </c>
      <c r="E207" s="41"/>
      <c r="F207" s="233" t="s">
        <v>252</v>
      </c>
      <c r="G207" s="41"/>
      <c r="H207" s="41"/>
      <c r="I207" s="137"/>
      <c r="J207" s="41"/>
      <c r="K207" s="41"/>
      <c r="L207" s="45"/>
      <c r="M207" s="234"/>
      <c r="N207" s="235"/>
      <c r="O207" s="85"/>
      <c r="P207" s="85"/>
      <c r="Q207" s="85"/>
      <c r="R207" s="85"/>
      <c r="S207" s="85"/>
      <c r="T207" s="86"/>
      <c r="U207" s="39"/>
      <c r="V207" s="39"/>
      <c r="W207" s="39"/>
      <c r="X207" s="39"/>
      <c r="Y207" s="39"/>
      <c r="Z207" s="39"/>
      <c r="AA207" s="39"/>
      <c r="AB207" s="39"/>
      <c r="AC207" s="39"/>
      <c r="AD207" s="39"/>
      <c r="AE207" s="39"/>
      <c r="AT207" s="18" t="s">
        <v>129</v>
      </c>
      <c r="AU207" s="18" t="s">
        <v>82</v>
      </c>
    </row>
    <row r="208" s="13" customFormat="1">
      <c r="A208" s="13"/>
      <c r="B208" s="236"/>
      <c r="C208" s="237"/>
      <c r="D208" s="232" t="s">
        <v>131</v>
      </c>
      <c r="E208" s="237"/>
      <c r="F208" s="239" t="s">
        <v>305</v>
      </c>
      <c r="G208" s="237"/>
      <c r="H208" s="240">
        <v>6</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131</v>
      </c>
      <c r="AU208" s="246" t="s">
        <v>82</v>
      </c>
      <c r="AV208" s="13" t="s">
        <v>82</v>
      </c>
      <c r="AW208" s="13" t="s">
        <v>4</v>
      </c>
      <c r="AX208" s="13" t="s">
        <v>80</v>
      </c>
      <c r="AY208" s="246" t="s">
        <v>120</v>
      </c>
    </row>
    <row r="209" s="2" customFormat="1" ht="21.75" customHeight="1">
      <c r="A209" s="39"/>
      <c r="B209" s="40"/>
      <c r="C209" s="219" t="s">
        <v>340</v>
      </c>
      <c r="D209" s="219" t="s">
        <v>122</v>
      </c>
      <c r="E209" s="220" t="s">
        <v>341</v>
      </c>
      <c r="F209" s="221" t="s">
        <v>342</v>
      </c>
      <c r="G209" s="222" t="s">
        <v>145</v>
      </c>
      <c r="H209" s="223">
        <v>4</v>
      </c>
      <c r="I209" s="224"/>
      <c r="J209" s="225">
        <f>ROUND(I209*H209,2)</f>
        <v>0</v>
      </c>
      <c r="K209" s="221" t="s">
        <v>126</v>
      </c>
      <c r="L209" s="45"/>
      <c r="M209" s="226" t="s">
        <v>19</v>
      </c>
      <c r="N209" s="227" t="s">
        <v>43</v>
      </c>
      <c r="O209" s="85"/>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127</v>
      </c>
      <c r="AT209" s="230" t="s">
        <v>122</v>
      </c>
      <c r="AU209" s="230" t="s">
        <v>82</v>
      </c>
      <c r="AY209" s="18" t="s">
        <v>120</v>
      </c>
      <c r="BE209" s="231">
        <f>IF(N209="základní",J209,0)</f>
        <v>0</v>
      </c>
      <c r="BF209" s="231">
        <f>IF(N209="snížená",J209,0)</f>
        <v>0</v>
      </c>
      <c r="BG209" s="231">
        <f>IF(N209="zákl. přenesená",J209,0)</f>
        <v>0</v>
      </c>
      <c r="BH209" s="231">
        <f>IF(N209="sníž. přenesená",J209,0)</f>
        <v>0</v>
      </c>
      <c r="BI209" s="231">
        <f>IF(N209="nulová",J209,0)</f>
        <v>0</v>
      </c>
      <c r="BJ209" s="18" t="s">
        <v>80</v>
      </c>
      <c r="BK209" s="231">
        <f>ROUND(I209*H209,2)</f>
        <v>0</v>
      </c>
      <c r="BL209" s="18" t="s">
        <v>127</v>
      </c>
      <c r="BM209" s="230" t="s">
        <v>343</v>
      </c>
    </row>
    <row r="210" s="2" customFormat="1">
      <c r="A210" s="39"/>
      <c r="B210" s="40"/>
      <c r="C210" s="41"/>
      <c r="D210" s="232" t="s">
        <v>129</v>
      </c>
      <c r="E210" s="41"/>
      <c r="F210" s="233" t="s">
        <v>252</v>
      </c>
      <c r="G210" s="41"/>
      <c r="H210" s="41"/>
      <c r="I210" s="137"/>
      <c r="J210" s="41"/>
      <c r="K210" s="41"/>
      <c r="L210" s="45"/>
      <c r="M210" s="234"/>
      <c r="N210" s="235"/>
      <c r="O210" s="85"/>
      <c r="P210" s="85"/>
      <c r="Q210" s="85"/>
      <c r="R210" s="85"/>
      <c r="S210" s="85"/>
      <c r="T210" s="86"/>
      <c r="U210" s="39"/>
      <c r="V210" s="39"/>
      <c r="W210" s="39"/>
      <c r="X210" s="39"/>
      <c r="Y210" s="39"/>
      <c r="Z210" s="39"/>
      <c r="AA210" s="39"/>
      <c r="AB210" s="39"/>
      <c r="AC210" s="39"/>
      <c r="AD210" s="39"/>
      <c r="AE210" s="39"/>
      <c r="AT210" s="18" t="s">
        <v>129</v>
      </c>
      <c r="AU210" s="18" t="s">
        <v>82</v>
      </c>
    </row>
    <row r="211" s="13" customFormat="1">
      <c r="A211" s="13"/>
      <c r="B211" s="236"/>
      <c r="C211" s="237"/>
      <c r="D211" s="232" t="s">
        <v>131</v>
      </c>
      <c r="E211" s="237"/>
      <c r="F211" s="239" t="s">
        <v>310</v>
      </c>
      <c r="G211" s="237"/>
      <c r="H211" s="240">
        <v>4</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131</v>
      </c>
      <c r="AU211" s="246" t="s">
        <v>82</v>
      </c>
      <c r="AV211" s="13" t="s">
        <v>82</v>
      </c>
      <c r="AW211" s="13" t="s">
        <v>4</v>
      </c>
      <c r="AX211" s="13" t="s">
        <v>80</v>
      </c>
      <c r="AY211" s="246" t="s">
        <v>120</v>
      </c>
    </row>
    <row r="212" s="2" customFormat="1" ht="21.75" customHeight="1">
      <c r="A212" s="39"/>
      <c r="B212" s="40"/>
      <c r="C212" s="219" t="s">
        <v>344</v>
      </c>
      <c r="D212" s="219" t="s">
        <v>122</v>
      </c>
      <c r="E212" s="220" t="s">
        <v>345</v>
      </c>
      <c r="F212" s="221" t="s">
        <v>346</v>
      </c>
      <c r="G212" s="222" t="s">
        <v>145</v>
      </c>
      <c r="H212" s="223">
        <v>2</v>
      </c>
      <c r="I212" s="224"/>
      <c r="J212" s="225">
        <f>ROUND(I212*H212,2)</f>
        <v>0</v>
      </c>
      <c r="K212" s="221" t="s">
        <v>126</v>
      </c>
      <c r="L212" s="45"/>
      <c r="M212" s="226" t="s">
        <v>19</v>
      </c>
      <c r="N212" s="227" t="s">
        <v>43</v>
      </c>
      <c r="O212" s="85"/>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127</v>
      </c>
      <c r="AT212" s="230" t="s">
        <v>122</v>
      </c>
      <c r="AU212" s="230" t="s">
        <v>82</v>
      </c>
      <c r="AY212" s="18" t="s">
        <v>120</v>
      </c>
      <c r="BE212" s="231">
        <f>IF(N212="základní",J212,0)</f>
        <v>0</v>
      </c>
      <c r="BF212" s="231">
        <f>IF(N212="snížená",J212,0)</f>
        <v>0</v>
      </c>
      <c r="BG212" s="231">
        <f>IF(N212="zákl. přenesená",J212,0)</f>
        <v>0</v>
      </c>
      <c r="BH212" s="231">
        <f>IF(N212="sníž. přenesená",J212,0)</f>
        <v>0</v>
      </c>
      <c r="BI212" s="231">
        <f>IF(N212="nulová",J212,0)</f>
        <v>0</v>
      </c>
      <c r="BJ212" s="18" t="s">
        <v>80</v>
      </c>
      <c r="BK212" s="231">
        <f>ROUND(I212*H212,2)</f>
        <v>0</v>
      </c>
      <c r="BL212" s="18" t="s">
        <v>127</v>
      </c>
      <c r="BM212" s="230" t="s">
        <v>347</v>
      </c>
    </row>
    <row r="213" s="2" customFormat="1">
      <c r="A213" s="39"/>
      <c r="B213" s="40"/>
      <c r="C213" s="41"/>
      <c r="D213" s="232" t="s">
        <v>129</v>
      </c>
      <c r="E213" s="41"/>
      <c r="F213" s="233" t="s">
        <v>252</v>
      </c>
      <c r="G213" s="41"/>
      <c r="H213" s="41"/>
      <c r="I213" s="137"/>
      <c r="J213" s="41"/>
      <c r="K213" s="41"/>
      <c r="L213" s="45"/>
      <c r="M213" s="234"/>
      <c r="N213" s="235"/>
      <c r="O213" s="85"/>
      <c r="P213" s="85"/>
      <c r="Q213" s="85"/>
      <c r="R213" s="85"/>
      <c r="S213" s="85"/>
      <c r="T213" s="86"/>
      <c r="U213" s="39"/>
      <c r="V213" s="39"/>
      <c r="W213" s="39"/>
      <c r="X213" s="39"/>
      <c r="Y213" s="39"/>
      <c r="Z213" s="39"/>
      <c r="AA213" s="39"/>
      <c r="AB213" s="39"/>
      <c r="AC213" s="39"/>
      <c r="AD213" s="39"/>
      <c r="AE213" s="39"/>
      <c r="AT213" s="18" t="s">
        <v>129</v>
      </c>
      <c r="AU213" s="18" t="s">
        <v>82</v>
      </c>
    </row>
    <row r="214" s="13" customFormat="1">
      <c r="A214" s="13"/>
      <c r="B214" s="236"/>
      <c r="C214" s="237"/>
      <c r="D214" s="232" t="s">
        <v>131</v>
      </c>
      <c r="E214" s="237"/>
      <c r="F214" s="239" t="s">
        <v>315</v>
      </c>
      <c r="G214" s="237"/>
      <c r="H214" s="240">
        <v>2</v>
      </c>
      <c r="I214" s="241"/>
      <c r="J214" s="237"/>
      <c r="K214" s="237"/>
      <c r="L214" s="242"/>
      <c r="M214" s="243"/>
      <c r="N214" s="244"/>
      <c r="O214" s="244"/>
      <c r="P214" s="244"/>
      <c r="Q214" s="244"/>
      <c r="R214" s="244"/>
      <c r="S214" s="244"/>
      <c r="T214" s="245"/>
      <c r="U214" s="13"/>
      <c r="V214" s="13"/>
      <c r="W214" s="13"/>
      <c r="X214" s="13"/>
      <c r="Y214" s="13"/>
      <c r="Z214" s="13"/>
      <c r="AA214" s="13"/>
      <c r="AB214" s="13"/>
      <c r="AC214" s="13"/>
      <c r="AD214" s="13"/>
      <c r="AE214" s="13"/>
      <c r="AT214" s="246" t="s">
        <v>131</v>
      </c>
      <c r="AU214" s="246" t="s">
        <v>82</v>
      </c>
      <c r="AV214" s="13" t="s">
        <v>82</v>
      </c>
      <c r="AW214" s="13" t="s">
        <v>4</v>
      </c>
      <c r="AX214" s="13" t="s">
        <v>80</v>
      </c>
      <c r="AY214" s="246" t="s">
        <v>120</v>
      </c>
    </row>
    <row r="215" s="2" customFormat="1" ht="21.75" customHeight="1">
      <c r="A215" s="39"/>
      <c r="B215" s="40"/>
      <c r="C215" s="219" t="s">
        <v>348</v>
      </c>
      <c r="D215" s="219" t="s">
        <v>122</v>
      </c>
      <c r="E215" s="220" t="s">
        <v>349</v>
      </c>
      <c r="F215" s="221" t="s">
        <v>350</v>
      </c>
      <c r="G215" s="222" t="s">
        <v>145</v>
      </c>
      <c r="H215" s="223">
        <v>2</v>
      </c>
      <c r="I215" s="224"/>
      <c r="J215" s="225">
        <f>ROUND(I215*H215,2)</f>
        <v>0</v>
      </c>
      <c r="K215" s="221" t="s">
        <v>126</v>
      </c>
      <c r="L215" s="45"/>
      <c r="M215" s="226" t="s">
        <v>19</v>
      </c>
      <c r="N215" s="227" t="s">
        <v>43</v>
      </c>
      <c r="O215" s="85"/>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127</v>
      </c>
      <c r="AT215" s="230" t="s">
        <v>122</v>
      </c>
      <c r="AU215" s="230" t="s">
        <v>82</v>
      </c>
      <c r="AY215" s="18" t="s">
        <v>120</v>
      </c>
      <c r="BE215" s="231">
        <f>IF(N215="základní",J215,0)</f>
        <v>0</v>
      </c>
      <c r="BF215" s="231">
        <f>IF(N215="snížená",J215,0)</f>
        <v>0</v>
      </c>
      <c r="BG215" s="231">
        <f>IF(N215="zákl. přenesená",J215,0)</f>
        <v>0</v>
      </c>
      <c r="BH215" s="231">
        <f>IF(N215="sníž. přenesená",J215,0)</f>
        <v>0</v>
      </c>
      <c r="BI215" s="231">
        <f>IF(N215="nulová",J215,0)</f>
        <v>0</v>
      </c>
      <c r="BJ215" s="18" t="s">
        <v>80</v>
      </c>
      <c r="BK215" s="231">
        <f>ROUND(I215*H215,2)</f>
        <v>0</v>
      </c>
      <c r="BL215" s="18" t="s">
        <v>127</v>
      </c>
      <c r="BM215" s="230" t="s">
        <v>351</v>
      </c>
    </row>
    <row r="216" s="2" customFormat="1">
      <c r="A216" s="39"/>
      <c r="B216" s="40"/>
      <c r="C216" s="41"/>
      <c r="D216" s="232" t="s">
        <v>129</v>
      </c>
      <c r="E216" s="41"/>
      <c r="F216" s="233" t="s">
        <v>252</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129</v>
      </c>
      <c r="AU216" s="18" t="s">
        <v>82</v>
      </c>
    </row>
    <row r="217" s="13" customFormat="1">
      <c r="A217" s="13"/>
      <c r="B217" s="236"/>
      <c r="C217" s="237"/>
      <c r="D217" s="232" t="s">
        <v>131</v>
      </c>
      <c r="E217" s="237"/>
      <c r="F217" s="239" t="s">
        <v>315</v>
      </c>
      <c r="G217" s="237"/>
      <c r="H217" s="240">
        <v>2</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131</v>
      </c>
      <c r="AU217" s="246" t="s">
        <v>82</v>
      </c>
      <c r="AV217" s="13" t="s">
        <v>82</v>
      </c>
      <c r="AW217" s="13" t="s">
        <v>4</v>
      </c>
      <c r="AX217" s="13" t="s">
        <v>80</v>
      </c>
      <c r="AY217" s="246" t="s">
        <v>120</v>
      </c>
    </row>
    <row r="218" s="2" customFormat="1" ht="21.75" customHeight="1">
      <c r="A218" s="39"/>
      <c r="B218" s="40"/>
      <c r="C218" s="219" t="s">
        <v>352</v>
      </c>
      <c r="D218" s="219" t="s">
        <v>122</v>
      </c>
      <c r="E218" s="220" t="s">
        <v>353</v>
      </c>
      <c r="F218" s="221" t="s">
        <v>354</v>
      </c>
      <c r="G218" s="222" t="s">
        <v>145</v>
      </c>
      <c r="H218" s="223">
        <v>2</v>
      </c>
      <c r="I218" s="224"/>
      <c r="J218" s="225">
        <f>ROUND(I218*H218,2)</f>
        <v>0</v>
      </c>
      <c r="K218" s="221" t="s">
        <v>19</v>
      </c>
      <c r="L218" s="45"/>
      <c r="M218" s="226" t="s">
        <v>19</v>
      </c>
      <c r="N218" s="227" t="s">
        <v>43</v>
      </c>
      <c r="O218" s="85"/>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127</v>
      </c>
      <c r="AT218" s="230" t="s">
        <v>122</v>
      </c>
      <c r="AU218" s="230" t="s">
        <v>82</v>
      </c>
      <c r="AY218" s="18" t="s">
        <v>120</v>
      </c>
      <c r="BE218" s="231">
        <f>IF(N218="základní",J218,0)</f>
        <v>0</v>
      </c>
      <c r="BF218" s="231">
        <f>IF(N218="snížená",J218,0)</f>
        <v>0</v>
      </c>
      <c r="BG218" s="231">
        <f>IF(N218="zákl. přenesená",J218,0)</f>
        <v>0</v>
      </c>
      <c r="BH218" s="231">
        <f>IF(N218="sníž. přenesená",J218,0)</f>
        <v>0</v>
      </c>
      <c r="BI218" s="231">
        <f>IF(N218="nulová",J218,0)</f>
        <v>0</v>
      </c>
      <c r="BJ218" s="18" t="s">
        <v>80</v>
      </c>
      <c r="BK218" s="231">
        <f>ROUND(I218*H218,2)</f>
        <v>0</v>
      </c>
      <c r="BL218" s="18" t="s">
        <v>127</v>
      </c>
      <c r="BM218" s="230" t="s">
        <v>355</v>
      </c>
    </row>
    <row r="219" s="2" customFormat="1">
      <c r="A219" s="39"/>
      <c r="B219" s="40"/>
      <c r="C219" s="41"/>
      <c r="D219" s="232" t="s">
        <v>129</v>
      </c>
      <c r="E219" s="41"/>
      <c r="F219" s="233" t="s">
        <v>252</v>
      </c>
      <c r="G219" s="41"/>
      <c r="H219" s="41"/>
      <c r="I219" s="137"/>
      <c r="J219" s="41"/>
      <c r="K219" s="41"/>
      <c r="L219" s="45"/>
      <c r="M219" s="234"/>
      <c r="N219" s="235"/>
      <c r="O219" s="85"/>
      <c r="P219" s="85"/>
      <c r="Q219" s="85"/>
      <c r="R219" s="85"/>
      <c r="S219" s="85"/>
      <c r="T219" s="86"/>
      <c r="U219" s="39"/>
      <c r="V219" s="39"/>
      <c r="W219" s="39"/>
      <c r="X219" s="39"/>
      <c r="Y219" s="39"/>
      <c r="Z219" s="39"/>
      <c r="AA219" s="39"/>
      <c r="AB219" s="39"/>
      <c r="AC219" s="39"/>
      <c r="AD219" s="39"/>
      <c r="AE219" s="39"/>
      <c r="AT219" s="18" t="s">
        <v>129</v>
      </c>
      <c r="AU219" s="18" t="s">
        <v>82</v>
      </c>
    </row>
    <row r="220" s="13" customFormat="1">
      <c r="A220" s="13"/>
      <c r="B220" s="236"/>
      <c r="C220" s="237"/>
      <c r="D220" s="232" t="s">
        <v>131</v>
      </c>
      <c r="E220" s="237"/>
      <c r="F220" s="239" t="s">
        <v>315</v>
      </c>
      <c r="G220" s="237"/>
      <c r="H220" s="240">
        <v>2</v>
      </c>
      <c r="I220" s="241"/>
      <c r="J220" s="237"/>
      <c r="K220" s="237"/>
      <c r="L220" s="242"/>
      <c r="M220" s="243"/>
      <c r="N220" s="244"/>
      <c r="O220" s="244"/>
      <c r="P220" s="244"/>
      <c r="Q220" s="244"/>
      <c r="R220" s="244"/>
      <c r="S220" s="244"/>
      <c r="T220" s="245"/>
      <c r="U220" s="13"/>
      <c r="V220" s="13"/>
      <c r="W220" s="13"/>
      <c r="X220" s="13"/>
      <c r="Y220" s="13"/>
      <c r="Z220" s="13"/>
      <c r="AA220" s="13"/>
      <c r="AB220" s="13"/>
      <c r="AC220" s="13"/>
      <c r="AD220" s="13"/>
      <c r="AE220" s="13"/>
      <c r="AT220" s="246" t="s">
        <v>131</v>
      </c>
      <c r="AU220" s="246" t="s">
        <v>82</v>
      </c>
      <c r="AV220" s="13" t="s">
        <v>82</v>
      </c>
      <c r="AW220" s="13" t="s">
        <v>4</v>
      </c>
      <c r="AX220" s="13" t="s">
        <v>80</v>
      </c>
      <c r="AY220" s="246" t="s">
        <v>120</v>
      </c>
    </row>
    <row r="221" s="2" customFormat="1" ht="21.75" customHeight="1">
      <c r="A221" s="39"/>
      <c r="B221" s="40"/>
      <c r="C221" s="219" t="s">
        <v>356</v>
      </c>
      <c r="D221" s="219" t="s">
        <v>122</v>
      </c>
      <c r="E221" s="220" t="s">
        <v>357</v>
      </c>
      <c r="F221" s="221" t="s">
        <v>358</v>
      </c>
      <c r="G221" s="222" t="s">
        <v>359</v>
      </c>
      <c r="H221" s="223">
        <v>33.200000000000003</v>
      </c>
      <c r="I221" s="224"/>
      <c r="J221" s="225">
        <f>ROUND(I221*H221,2)</f>
        <v>0</v>
      </c>
      <c r="K221" s="221" t="s">
        <v>19</v>
      </c>
      <c r="L221" s="45"/>
      <c r="M221" s="226" t="s">
        <v>19</v>
      </c>
      <c r="N221" s="227" t="s">
        <v>43</v>
      </c>
      <c r="O221" s="85"/>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127</v>
      </c>
      <c r="AT221" s="230" t="s">
        <v>122</v>
      </c>
      <c r="AU221" s="230" t="s">
        <v>82</v>
      </c>
      <c r="AY221" s="18" t="s">
        <v>120</v>
      </c>
      <c r="BE221" s="231">
        <f>IF(N221="základní",J221,0)</f>
        <v>0</v>
      </c>
      <c r="BF221" s="231">
        <f>IF(N221="snížená",J221,0)</f>
        <v>0</v>
      </c>
      <c r="BG221" s="231">
        <f>IF(N221="zákl. přenesená",J221,0)</f>
        <v>0</v>
      </c>
      <c r="BH221" s="231">
        <f>IF(N221="sníž. přenesená",J221,0)</f>
        <v>0</v>
      </c>
      <c r="BI221" s="231">
        <f>IF(N221="nulová",J221,0)</f>
        <v>0</v>
      </c>
      <c r="BJ221" s="18" t="s">
        <v>80</v>
      </c>
      <c r="BK221" s="231">
        <f>ROUND(I221*H221,2)</f>
        <v>0</v>
      </c>
      <c r="BL221" s="18" t="s">
        <v>127</v>
      </c>
      <c r="BM221" s="230" t="s">
        <v>360</v>
      </c>
    </row>
    <row r="222" s="2" customFormat="1">
      <c r="A222" s="39"/>
      <c r="B222" s="40"/>
      <c r="C222" s="41"/>
      <c r="D222" s="232" t="s">
        <v>129</v>
      </c>
      <c r="E222" s="41"/>
      <c r="F222" s="233" t="s">
        <v>361</v>
      </c>
      <c r="G222" s="41"/>
      <c r="H222" s="41"/>
      <c r="I222" s="137"/>
      <c r="J222" s="41"/>
      <c r="K222" s="41"/>
      <c r="L222" s="45"/>
      <c r="M222" s="234"/>
      <c r="N222" s="235"/>
      <c r="O222" s="85"/>
      <c r="P222" s="85"/>
      <c r="Q222" s="85"/>
      <c r="R222" s="85"/>
      <c r="S222" s="85"/>
      <c r="T222" s="86"/>
      <c r="U222" s="39"/>
      <c r="V222" s="39"/>
      <c r="W222" s="39"/>
      <c r="X222" s="39"/>
      <c r="Y222" s="39"/>
      <c r="Z222" s="39"/>
      <c r="AA222" s="39"/>
      <c r="AB222" s="39"/>
      <c r="AC222" s="39"/>
      <c r="AD222" s="39"/>
      <c r="AE222" s="39"/>
      <c r="AT222" s="18" t="s">
        <v>129</v>
      </c>
      <c r="AU222" s="18" t="s">
        <v>82</v>
      </c>
    </row>
    <row r="223" s="13" customFormat="1">
      <c r="A223" s="13"/>
      <c r="B223" s="236"/>
      <c r="C223" s="237"/>
      <c r="D223" s="232" t="s">
        <v>131</v>
      </c>
      <c r="E223" s="238" t="s">
        <v>19</v>
      </c>
      <c r="F223" s="239" t="s">
        <v>362</v>
      </c>
      <c r="G223" s="237"/>
      <c r="H223" s="240">
        <v>33.200000000000003</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131</v>
      </c>
      <c r="AU223" s="246" t="s">
        <v>82</v>
      </c>
      <c r="AV223" s="13" t="s">
        <v>82</v>
      </c>
      <c r="AW223" s="13" t="s">
        <v>33</v>
      </c>
      <c r="AX223" s="13" t="s">
        <v>80</v>
      </c>
      <c r="AY223" s="246" t="s">
        <v>120</v>
      </c>
    </row>
    <row r="224" s="2" customFormat="1" ht="21.75" customHeight="1">
      <c r="A224" s="39"/>
      <c r="B224" s="40"/>
      <c r="C224" s="219" t="s">
        <v>363</v>
      </c>
      <c r="D224" s="219" t="s">
        <v>122</v>
      </c>
      <c r="E224" s="220" t="s">
        <v>364</v>
      </c>
      <c r="F224" s="221" t="s">
        <v>365</v>
      </c>
      <c r="G224" s="222" t="s">
        <v>135</v>
      </c>
      <c r="H224" s="223">
        <v>247.19999999999999</v>
      </c>
      <c r="I224" s="224"/>
      <c r="J224" s="225">
        <f>ROUND(I224*H224,2)</f>
        <v>0</v>
      </c>
      <c r="K224" s="221" t="s">
        <v>126</v>
      </c>
      <c r="L224" s="45"/>
      <c r="M224" s="226" t="s">
        <v>19</v>
      </c>
      <c r="N224" s="227" t="s">
        <v>43</v>
      </c>
      <c r="O224" s="85"/>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127</v>
      </c>
      <c r="AT224" s="230" t="s">
        <v>122</v>
      </c>
      <c r="AU224" s="230" t="s">
        <v>82</v>
      </c>
      <c r="AY224" s="18" t="s">
        <v>120</v>
      </c>
      <c r="BE224" s="231">
        <f>IF(N224="základní",J224,0)</f>
        <v>0</v>
      </c>
      <c r="BF224" s="231">
        <f>IF(N224="snížená",J224,0)</f>
        <v>0</v>
      </c>
      <c r="BG224" s="231">
        <f>IF(N224="zákl. přenesená",J224,0)</f>
        <v>0</v>
      </c>
      <c r="BH224" s="231">
        <f>IF(N224="sníž. přenesená",J224,0)</f>
        <v>0</v>
      </c>
      <c r="BI224" s="231">
        <f>IF(N224="nulová",J224,0)</f>
        <v>0</v>
      </c>
      <c r="BJ224" s="18" t="s">
        <v>80</v>
      </c>
      <c r="BK224" s="231">
        <f>ROUND(I224*H224,2)</f>
        <v>0</v>
      </c>
      <c r="BL224" s="18" t="s">
        <v>127</v>
      </c>
      <c r="BM224" s="230" t="s">
        <v>366</v>
      </c>
    </row>
    <row r="225" s="14" customFormat="1">
      <c r="A225" s="14"/>
      <c r="B225" s="247"/>
      <c r="C225" s="248"/>
      <c r="D225" s="232" t="s">
        <v>131</v>
      </c>
      <c r="E225" s="249" t="s">
        <v>19</v>
      </c>
      <c r="F225" s="250" t="s">
        <v>367</v>
      </c>
      <c r="G225" s="248"/>
      <c r="H225" s="249" t="s">
        <v>19</v>
      </c>
      <c r="I225" s="251"/>
      <c r="J225" s="248"/>
      <c r="K225" s="248"/>
      <c r="L225" s="252"/>
      <c r="M225" s="253"/>
      <c r="N225" s="254"/>
      <c r="O225" s="254"/>
      <c r="P225" s="254"/>
      <c r="Q225" s="254"/>
      <c r="R225" s="254"/>
      <c r="S225" s="254"/>
      <c r="T225" s="255"/>
      <c r="U225" s="14"/>
      <c r="V225" s="14"/>
      <c r="W225" s="14"/>
      <c r="X225" s="14"/>
      <c r="Y225" s="14"/>
      <c r="Z225" s="14"/>
      <c r="AA225" s="14"/>
      <c r="AB225" s="14"/>
      <c r="AC225" s="14"/>
      <c r="AD225" s="14"/>
      <c r="AE225" s="14"/>
      <c r="AT225" s="256" t="s">
        <v>131</v>
      </c>
      <c r="AU225" s="256" t="s">
        <v>82</v>
      </c>
      <c r="AV225" s="14" t="s">
        <v>80</v>
      </c>
      <c r="AW225" s="14" t="s">
        <v>33</v>
      </c>
      <c r="AX225" s="14" t="s">
        <v>72</v>
      </c>
      <c r="AY225" s="256" t="s">
        <v>120</v>
      </c>
    </row>
    <row r="226" s="13" customFormat="1">
      <c r="A226" s="13"/>
      <c r="B226" s="236"/>
      <c r="C226" s="237"/>
      <c r="D226" s="232" t="s">
        <v>131</v>
      </c>
      <c r="E226" s="238" t="s">
        <v>19</v>
      </c>
      <c r="F226" s="239" t="s">
        <v>368</v>
      </c>
      <c r="G226" s="237"/>
      <c r="H226" s="240">
        <v>247.19999999999999</v>
      </c>
      <c r="I226" s="241"/>
      <c r="J226" s="237"/>
      <c r="K226" s="237"/>
      <c r="L226" s="242"/>
      <c r="M226" s="243"/>
      <c r="N226" s="244"/>
      <c r="O226" s="244"/>
      <c r="P226" s="244"/>
      <c r="Q226" s="244"/>
      <c r="R226" s="244"/>
      <c r="S226" s="244"/>
      <c r="T226" s="245"/>
      <c r="U226" s="13"/>
      <c r="V226" s="13"/>
      <c r="W226" s="13"/>
      <c r="X226" s="13"/>
      <c r="Y226" s="13"/>
      <c r="Z226" s="13"/>
      <c r="AA226" s="13"/>
      <c r="AB226" s="13"/>
      <c r="AC226" s="13"/>
      <c r="AD226" s="13"/>
      <c r="AE226" s="13"/>
      <c r="AT226" s="246" t="s">
        <v>131</v>
      </c>
      <c r="AU226" s="246" t="s">
        <v>82</v>
      </c>
      <c r="AV226" s="13" t="s">
        <v>82</v>
      </c>
      <c r="AW226" s="13" t="s">
        <v>33</v>
      </c>
      <c r="AX226" s="13" t="s">
        <v>72</v>
      </c>
      <c r="AY226" s="246" t="s">
        <v>120</v>
      </c>
    </row>
    <row r="227" s="15" customFormat="1">
      <c r="A227" s="15"/>
      <c r="B227" s="257"/>
      <c r="C227" s="258"/>
      <c r="D227" s="232" t="s">
        <v>131</v>
      </c>
      <c r="E227" s="259" t="s">
        <v>19</v>
      </c>
      <c r="F227" s="260" t="s">
        <v>141</v>
      </c>
      <c r="G227" s="258"/>
      <c r="H227" s="261">
        <v>247.19999999999999</v>
      </c>
      <c r="I227" s="262"/>
      <c r="J227" s="258"/>
      <c r="K227" s="258"/>
      <c r="L227" s="263"/>
      <c r="M227" s="264"/>
      <c r="N227" s="265"/>
      <c r="O227" s="265"/>
      <c r="P227" s="265"/>
      <c r="Q227" s="265"/>
      <c r="R227" s="265"/>
      <c r="S227" s="265"/>
      <c r="T227" s="266"/>
      <c r="U227" s="15"/>
      <c r="V227" s="15"/>
      <c r="W227" s="15"/>
      <c r="X227" s="15"/>
      <c r="Y227" s="15"/>
      <c r="Z227" s="15"/>
      <c r="AA227" s="15"/>
      <c r="AB227" s="15"/>
      <c r="AC227" s="15"/>
      <c r="AD227" s="15"/>
      <c r="AE227" s="15"/>
      <c r="AT227" s="267" t="s">
        <v>131</v>
      </c>
      <c r="AU227" s="267" t="s">
        <v>82</v>
      </c>
      <c r="AV227" s="15" t="s">
        <v>127</v>
      </c>
      <c r="AW227" s="15" t="s">
        <v>33</v>
      </c>
      <c r="AX227" s="15" t="s">
        <v>80</v>
      </c>
      <c r="AY227" s="267" t="s">
        <v>120</v>
      </c>
    </row>
    <row r="228" s="2" customFormat="1" ht="21.75" customHeight="1">
      <c r="A228" s="39"/>
      <c r="B228" s="40"/>
      <c r="C228" s="219" t="s">
        <v>369</v>
      </c>
      <c r="D228" s="219" t="s">
        <v>122</v>
      </c>
      <c r="E228" s="220" t="s">
        <v>370</v>
      </c>
      <c r="F228" s="221" t="s">
        <v>371</v>
      </c>
      <c r="G228" s="222" t="s">
        <v>135</v>
      </c>
      <c r="H228" s="223">
        <v>1022.55</v>
      </c>
      <c r="I228" s="224"/>
      <c r="J228" s="225">
        <f>ROUND(I228*H228,2)</f>
        <v>0</v>
      </c>
      <c r="K228" s="221" t="s">
        <v>126</v>
      </c>
      <c r="L228" s="45"/>
      <c r="M228" s="226" t="s">
        <v>19</v>
      </c>
      <c r="N228" s="227" t="s">
        <v>43</v>
      </c>
      <c r="O228" s="85"/>
      <c r="P228" s="228">
        <f>O228*H228</f>
        <v>0</v>
      </c>
      <c r="Q228" s="228">
        <v>0</v>
      </c>
      <c r="R228" s="228">
        <f>Q228*H228</f>
        <v>0</v>
      </c>
      <c r="S228" s="228">
        <v>0</v>
      </c>
      <c r="T228" s="229">
        <f>S228*H228</f>
        <v>0</v>
      </c>
      <c r="U228" s="39"/>
      <c r="V228" s="39"/>
      <c r="W228" s="39"/>
      <c r="X228" s="39"/>
      <c r="Y228" s="39"/>
      <c r="Z228" s="39"/>
      <c r="AA228" s="39"/>
      <c r="AB228" s="39"/>
      <c r="AC228" s="39"/>
      <c r="AD228" s="39"/>
      <c r="AE228" s="39"/>
      <c r="AR228" s="230" t="s">
        <v>127</v>
      </c>
      <c r="AT228" s="230" t="s">
        <v>122</v>
      </c>
      <c r="AU228" s="230" t="s">
        <v>82</v>
      </c>
      <c r="AY228" s="18" t="s">
        <v>120</v>
      </c>
      <c r="BE228" s="231">
        <f>IF(N228="základní",J228,0)</f>
        <v>0</v>
      </c>
      <c r="BF228" s="231">
        <f>IF(N228="snížená",J228,0)</f>
        <v>0</v>
      </c>
      <c r="BG228" s="231">
        <f>IF(N228="zákl. přenesená",J228,0)</f>
        <v>0</v>
      </c>
      <c r="BH228" s="231">
        <f>IF(N228="sníž. přenesená",J228,0)</f>
        <v>0</v>
      </c>
      <c r="BI228" s="231">
        <f>IF(N228="nulová",J228,0)</f>
        <v>0</v>
      </c>
      <c r="BJ228" s="18" t="s">
        <v>80</v>
      </c>
      <c r="BK228" s="231">
        <f>ROUND(I228*H228,2)</f>
        <v>0</v>
      </c>
      <c r="BL228" s="18" t="s">
        <v>127</v>
      </c>
      <c r="BM228" s="230" t="s">
        <v>372</v>
      </c>
    </row>
    <row r="229" s="2" customFormat="1">
      <c r="A229" s="39"/>
      <c r="B229" s="40"/>
      <c r="C229" s="41"/>
      <c r="D229" s="232" t="s">
        <v>129</v>
      </c>
      <c r="E229" s="41"/>
      <c r="F229" s="233" t="s">
        <v>373</v>
      </c>
      <c r="G229" s="41"/>
      <c r="H229" s="41"/>
      <c r="I229" s="137"/>
      <c r="J229" s="41"/>
      <c r="K229" s="41"/>
      <c r="L229" s="45"/>
      <c r="M229" s="234"/>
      <c r="N229" s="235"/>
      <c r="O229" s="85"/>
      <c r="P229" s="85"/>
      <c r="Q229" s="85"/>
      <c r="R229" s="85"/>
      <c r="S229" s="85"/>
      <c r="T229" s="86"/>
      <c r="U229" s="39"/>
      <c r="V229" s="39"/>
      <c r="W229" s="39"/>
      <c r="X229" s="39"/>
      <c r="Y229" s="39"/>
      <c r="Z229" s="39"/>
      <c r="AA229" s="39"/>
      <c r="AB229" s="39"/>
      <c r="AC229" s="39"/>
      <c r="AD229" s="39"/>
      <c r="AE229" s="39"/>
      <c r="AT229" s="18" t="s">
        <v>129</v>
      </c>
      <c r="AU229" s="18" t="s">
        <v>82</v>
      </c>
    </row>
    <row r="230" s="13" customFormat="1">
      <c r="A230" s="13"/>
      <c r="B230" s="236"/>
      <c r="C230" s="237"/>
      <c r="D230" s="232" t="s">
        <v>131</v>
      </c>
      <c r="E230" s="238" t="s">
        <v>19</v>
      </c>
      <c r="F230" s="239" t="s">
        <v>234</v>
      </c>
      <c r="G230" s="237"/>
      <c r="H230" s="240">
        <v>8.7699999999999996</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131</v>
      </c>
      <c r="AU230" s="246" t="s">
        <v>82</v>
      </c>
      <c r="AV230" s="13" t="s">
        <v>82</v>
      </c>
      <c r="AW230" s="13" t="s">
        <v>33</v>
      </c>
      <c r="AX230" s="13" t="s">
        <v>72</v>
      </c>
      <c r="AY230" s="246" t="s">
        <v>120</v>
      </c>
    </row>
    <row r="231" s="13" customFormat="1">
      <c r="A231" s="13"/>
      <c r="B231" s="236"/>
      <c r="C231" s="237"/>
      <c r="D231" s="232" t="s">
        <v>131</v>
      </c>
      <c r="E231" s="238" t="s">
        <v>19</v>
      </c>
      <c r="F231" s="239" t="s">
        <v>374</v>
      </c>
      <c r="G231" s="237"/>
      <c r="H231" s="240">
        <v>1013.78</v>
      </c>
      <c r="I231" s="241"/>
      <c r="J231" s="237"/>
      <c r="K231" s="237"/>
      <c r="L231" s="242"/>
      <c r="M231" s="243"/>
      <c r="N231" s="244"/>
      <c r="O231" s="244"/>
      <c r="P231" s="244"/>
      <c r="Q231" s="244"/>
      <c r="R231" s="244"/>
      <c r="S231" s="244"/>
      <c r="T231" s="245"/>
      <c r="U231" s="13"/>
      <c r="V231" s="13"/>
      <c r="W231" s="13"/>
      <c r="X231" s="13"/>
      <c r="Y231" s="13"/>
      <c r="Z231" s="13"/>
      <c r="AA231" s="13"/>
      <c r="AB231" s="13"/>
      <c r="AC231" s="13"/>
      <c r="AD231" s="13"/>
      <c r="AE231" s="13"/>
      <c r="AT231" s="246" t="s">
        <v>131</v>
      </c>
      <c r="AU231" s="246" t="s">
        <v>82</v>
      </c>
      <c r="AV231" s="13" t="s">
        <v>82</v>
      </c>
      <c r="AW231" s="13" t="s">
        <v>33</v>
      </c>
      <c r="AX231" s="13" t="s">
        <v>72</v>
      </c>
      <c r="AY231" s="246" t="s">
        <v>120</v>
      </c>
    </row>
    <row r="232" s="15" customFormat="1">
      <c r="A232" s="15"/>
      <c r="B232" s="257"/>
      <c r="C232" s="258"/>
      <c r="D232" s="232" t="s">
        <v>131</v>
      </c>
      <c r="E232" s="259" t="s">
        <v>19</v>
      </c>
      <c r="F232" s="260" t="s">
        <v>141</v>
      </c>
      <c r="G232" s="258"/>
      <c r="H232" s="261">
        <v>1022.55</v>
      </c>
      <c r="I232" s="262"/>
      <c r="J232" s="258"/>
      <c r="K232" s="258"/>
      <c r="L232" s="263"/>
      <c r="M232" s="264"/>
      <c r="N232" s="265"/>
      <c r="O232" s="265"/>
      <c r="P232" s="265"/>
      <c r="Q232" s="265"/>
      <c r="R232" s="265"/>
      <c r="S232" s="265"/>
      <c r="T232" s="266"/>
      <c r="U232" s="15"/>
      <c r="V232" s="15"/>
      <c r="W232" s="15"/>
      <c r="X232" s="15"/>
      <c r="Y232" s="15"/>
      <c r="Z232" s="15"/>
      <c r="AA232" s="15"/>
      <c r="AB232" s="15"/>
      <c r="AC232" s="15"/>
      <c r="AD232" s="15"/>
      <c r="AE232" s="15"/>
      <c r="AT232" s="267" t="s">
        <v>131</v>
      </c>
      <c r="AU232" s="267" t="s">
        <v>82</v>
      </c>
      <c r="AV232" s="15" t="s">
        <v>127</v>
      </c>
      <c r="AW232" s="15" t="s">
        <v>33</v>
      </c>
      <c r="AX232" s="15" t="s">
        <v>80</v>
      </c>
      <c r="AY232" s="267" t="s">
        <v>120</v>
      </c>
    </row>
    <row r="233" s="2" customFormat="1" ht="33" customHeight="1">
      <c r="A233" s="39"/>
      <c r="B233" s="40"/>
      <c r="C233" s="219" t="s">
        <v>375</v>
      </c>
      <c r="D233" s="219" t="s">
        <v>122</v>
      </c>
      <c r="E233" s="220" t="s">
        <v>376</v>
      </c>
      <c r="F233" s="221" t="s">
        <v>377</v>
      </c>
      <c r="G233" s="222" t="s">
        <v>135</v>
      </c>
      <c r="H233" s="223">
        <v>2045.0999999999999</v>
      </c>
      <c r="I233" s="224"/>
      <c r="J233" s="225">
        <f>ROUND(I233*H233,2)</f>
        <v>0</v>
      </c>
      <c r="K233" s="221" t="s">
        <v>126</v>
      </c>
      <c r="L233" s="45"/>
      <c r="M233" s="226" t="s">
        <v>19</v>
      </c>
      <c r="N233" s="227" t="s">
        <v>43</v>
      </c>
      <c r="O233" s="85"/>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127</v>
      </c>
      <c r="AT233" s="230" t="s">
        <v>122</v>
      </c>
      <c r="AU233" s="230" t="s">
        <v>82</v>
      </c>
      <c r="AY233" s="18" t="s">
        <v>120</v>
      </c>
      <c r="BE233" s="231">
        <f>IF(N233="základní",J233,0)</f>
        <v>0</v>
      </c>
      <c r="BF233" s="231">
        <f>IF(N233="snížená",J233,0)</f>
        <v>0</v>
      </c>
      <c r="BG233" s="231">
        <f>IF(N233="zákl. přenesená",J233,0)</f>
        <v>0</v>
      </c>
      <c r="BH233" s="231">
        <f>IF(N233="sníž. přenesená",J233,0)</f>
        <v>0</v>
      </c>
      <c r="BI233" s="231">
        <f>IF(N233="nulová",J233,0)</f>
        <v>0</v>
      </c>
      <c r="BJ233" s="18" t="s">
        <v>80</v>
      </c>
      <c r="BK233" s="231">
        <f>ROUND(I233*H233,2)</f>
        <v>0</v>
      </c>
      <c r="BL233" s="18" t="s">
        <v>127</v>
      </c>
      <c r="BM233" s="230" t="s">
        <v>378</v>
      </c>
    </row>
    <row r="234" s="2" customFormat="1">
      <c r="A234" s="39"/>
      <c r="B234" s="40"/>
      <c r="C234" s="41"/>
      <c r="D234" s="232" t="s">
        <v>129</v>
      </c>
      <c r="E234" s="41"/>
      <c r="F234" s="233" t="s">
        <v>373</v>
      </c>
      <c r="G234" s="41"/>
      <c r="H234" s="41"/>
      <c r="I234" s="137"/>
      <c r="J234" s="41"/>
      <c r="K234" s="41"/>
      <c r="L234" s="45"/>
      <c r="M234" s="234"/>
      <c r="N234" s="235"/>
      <c r="O234" s="85"/>
      <c r="P234" s="85"/>
      <c r="Q234" s="85"/>
      <c r="R234" s="85"/>
      <c r="S234" s="85"/>
      <c r="T234" s="86"/>
      <c r="U234" s="39"/>
      <c r="V234" s="39"/>
      <c r="W234" s="39"/>
      <c r="X234" s="39"/>
      <c r="Y234" s="39"/>
      <c r="Z234" s="39"/>
      <c r="AA234" s="39"/>
      <c r="AB234" s="39"/>
      <c r="AC234" s="39"/>
      <c r="AD234" s="39"/>
      <c r="AE234" s="39"/>
      <c r="AT234" s="18" t="s">
        <v>129</v>
      </c>
      <c r="AU234" s="18" t="s">
        <v>82</v>
      </c>
    </row>
    <row r="235" s="13" customFormat="1">
      <c r="A235" s="13"/>
      <c r="B235" s="236"/>
      <c r="C235" s="237"/>
      <c r="D235" s="232" t="s">
        <v>131</v>
      </c>
      <c r="E235" s="237"/>
      <c r="F235" s="239" t="s">
        <v>379</v>
      </c>
      <c r="G235" s="237"/>
      <c r="H235" s="240">
        <v>2045.0999999999999</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131</v>
      </c>
      <c r="AU235" s="246" t="s">
        <v>82</v>
      </c>
      <c r="AV235" s="13" t="s">
        <v>82</v>
      </c>
      <c r="AW235" s="13" t="s">
        <v>4</v>
      </c>
      <c r="AX235" s="13" t="s">
        <v>80</v>
      </c>
      <c r="AY235" s="246" t="s">
        <v>120</v>
      </c>
    </row>
    <row r="236" s="2" customFormat="1" ht="21.75" customHeight="1">
      <c r="A236" s="39"/>
      <c r="B236" s="40"/>
      <c r="C236" s="219" t="s">
        <v>380</v>
      </c>
      <c r="D236" s="219" t="s">
        <v>122</v>
      </c>
      <c r="E236" s="220" t="s">
        <v>381</v>
      </c>
      <c r="F236" s="221" t="s">
        <v>382</v>
      </c>
      <c r="G236" s="222" t="s">
        <v>135</v>
      </c>
      <c r="H236" s="223">
        <v>123.59999999999999</v>
      </c>
      <c r="I236" s="224"/>
      <c r="J236" s="225">
        <f>ROUND(I236*H236,2)</f>
        <v>0</v>
      </c>
      <c r="K236" s="221" t="s">
        <v>126</v>
      </c>
      <c r="L236" s="45"/>
      <c r="M236" s="226" t="s">
        <v>19</v>
      </c>
      <c r="N236" s="227" t="s">
        <v>43</v>
      </c>
      <c r="O236" s="85"/>
      <c r="P236" s="228">
        <f>O236*H236</f>
        <v>0</v>
      </c>
      <c r="Q236" s="228">
        <v>0</v>
      </c>
      <c r="R236" s="228">
        <f>Q236*H236</f>
        <v>0</v>
      </c>
      <c r="S236" s="228">
        <v>0</v>
      </c>
      <c r="T236" s="229">
        <f>S236*H236</f>
        <v>0</v>
      </c>
      <c r="U236" s="39"/>
      <c r="V236" s="39"/>
      <c r="W236" s="39"/>
      <c r="X236" s="39"/>
      <c r="Y236" s="39"/>
      <c r="Z236" s="39"/>
      <c r="AA236" s="39"/>
      <c r="AB236" s="39"/>
      <c r="AC236" s="39"/>
      <c r="AD236" s="39"/>
      <c r="AE236" s="39"/>
      <c r="AR236" s="230" t="s">
        <v>127</v>
      </c>
      <c r="AT236" s="230" t="s">
        <v>122</v>
      </c>
      <c r="AU236" s="230" t="s">
        <v>82</v>
      </c>
      <c r="AY236" s="18" t="s">
        <v>120</v>
      </c>
      <c r="BE236" s="231">
        <f>IF(N236="základní",J236,0)</f>
        <v>0</v>
      </c>
      <c r="BF236" s="231">
        <f>IF(N236="snížená",J236,0)</f>
        <v>0</v>
      </c>
      <c r="BG236" s="231">
        <f>IF(N236="zákl. přenesená",J236,0)</f>
        <v>0</v>
      </c>
      <c r="BH236" s="231">
        <f>IF(N236="sníž. přenesená",J236,0)</f>
        <v>0</v>
      </c>
      <c r="BI236" s="231">
        <f>IF(N236="nulová",J236,0)</f>
        <v>0</v>
      </c>
      <c r="BJ236" s="18" t="s">
        <v>80</v>
      </c>
      <c r="BK236" s="231">
        <f>ROUND(I236*H236,2)</f>
        <v>0</v>
      </c>
      <c r="BL236" s="18" t="s">
        <v>127</v>
      </c>
      <c r="BM236" s="230" t="s">
        <v>383</v>
      </c>
    </row>
    <row r="237" s="13" customFormat="1">
      <c r="A237" s="13"/>
      <c r="B237" s="236"/>
      <c r="C237" s="237"/>
      <c r="D237" s="232" t="s">
        <v>131</v>
      </c>
      <c r="E237" s="238" t="s">
        <v>19</v>
      </c>
      <c r="F237" s="239" t="s">
        <v>384</v>
      </c>
      <c r="G237" s="237"/>
      <c r="H237" s="240">
        <v>123.59999999999999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131</v>
      </c>
      <c r="AU237" s="246" t="s">
        <v>82</v>
      </c>
      <c r="AV237" s="13" t="s">
        <v>82</v>
      </c>
      <c r="AW237" s="13" t="s">
        <v>33</v>
      </c>
      <c r="AX237" s="13" t="s">
        <v>72</v>
      </c>
      <c r="AY237" s="246" t="s">
        <v>120</v>
      </c>
    </row>
    <row r="238" s="15" customFormat="1">
      <c r="A238" s="15"/>
      <c r="B238" s="257"/>
      <c r="C238" s="258"/>
      <c r="D238" s="232" t="s">
        <v>131</v>
      </c>
      <c r="E238" s="259" t="s">
        <v>19</v>
      </c>
      <c r="F238" s="260" t="s">
        <v>141</v>
      </c>
      <c r="G238" s="258"/>
      <c r="H238" s="261">
        <v>123.59999999999999</v>
      </c>
      <c r="I238" s="262"/>
      <c r="J238" s="258"/>
      <c r="K238" s="258"/>
      <c r="L238" s="263"/>
      <c r="M238" s="264"/>
      <c r="N238" s="265"/>
      <c r="O238" s="265"/>
      <c r="P238" s="265"/>
      <c r="Q238" s="265"/>
      <c r="R238" s="265"/>
      <c r="S238" s="265"/>
      <c r="T238" s="266"/>
      <c r="U238" s="15"/>
      <c r="V238" s="15"/>
      <c r="W238" s="15"/>
      <c r="X238" s="15"/>
      <c r="Y238" s="15"/>
      <c r="Z238" s="15"/>
      <c r="AA238" s="15"/>
      <c r="AB238" s="15"/>
      <c r="AC238" s="15"/>
      <c r="AD238" s="15"/>
      <c r="AE238" s="15"/>
      <c r="AT238" s="267" t="s">
        <v>131</v>
      </c>
      <c r="AU238" s="267" t="s">
        <v>82</v>
      </c>
      <c r="AV238" s="15" t="s">
        <v>127</v>
      </c>
      <c r="AW238" s="15" t="s">
        <v>33</v>
      </c>
      <c r="AX238" s="15" t="s">
        <v>80</v>
      </c>
      <c r="AY238" s="267" t="s">
        <v>120</v>
      </c>
    </row>
    <row r="239" s="2" customFormat="1" ht="16.5" customHeight="1">
      <c r="A239" s="39"/>
      <c r="B239" s="40"/>
      <c r="C239" s="219" t="s">
        <v>385</v>
      </c>
      <c r="D239" s="219" t="s">
        <v>122</v>
      </c>
      <c r="E239" s="220" t="s">
        <v>386</v>
      </c>
      <c r="F239" s="221" t="s">
        <v>387</v>
      </c>
      <c r="G239" s="222" t="s">
        <v>135</v>
      </c>
      <c r="H239" s="223">
        <v>123.59999999999999</v>
      </c>
      <c r="I239" s="224"/>
      <c r="J239" s="225">
        <f>ROUND(I239*H239,2)</f>
        <v>0</v>
      </c>
      <c r="K239" s="221" t="s">
        <v>126</v>
      </c>
      <c r="L239" s="45"/>
      <c r="M239" s="226" t="s">
        <v>19</v>
      </c>
      <c r="N239" s="227" t="s">
        <v>43</v>
      </c>
      <c r="O239" s="85"/>
      <c r="P239" s="228">
        <f>O239*H239</f>
        <v>0</v>
      </c>
      <c r="Q239" s="228">
        <v>0</v>
      </c>
      <c r="R239" s="228">
        <f>Q239*H239</f>
        <v>0</v>
      </c>
      <c r="S239" s="228">
        <v>0</v>
      </c>
      <c r="T239" s="229">
        <f>S239*H239</f>
        <v>0</v>
      </c>
      <c r="U239" s="39"/>
      <c r="V239" s="39"/>
      <c r="W239" s="39"/>
      <c r="X239" s="39"/>
      <c r="Y239" s="39"/>
      <c r="Z239" s="39"/>
      <c r="AA239" s="39"/>
      <c r="AB239" s="39"/>
      <c r="AC239" s="39"/>
      <c r="AD239" s="39"/>
      <c r="AE239" s="39"/>
      <c r="AR239" s="230" t="s">
        <v>127</v>
      </c>
      <c r="AT239" s="230" t="s">
        <v>122</v>
      </c>
      <c r="AU239" s="230" t="s">
        <v>82</v>
      </c>
      <c r="AY239" s="18" t="s">
        <v>120</v>
      </c>
      <c r="BE239" s="231">
        <f>IF(N239="základní",J239,0)</f>
        <v>0</v>
      </c>
      <c r="BF239" s="231">
        <f>IF(N239="snížená",J239,0)</f>
        <v>0</v>
      </c>
      <c r="BG239" s="231">
        <f>IF(N239="zákl. přenesená",J239,0)</f>
        <v>0</v>
      </c>
      <c r="BH239" s="231">
        <f>IF(N239="sníž. přenesená",J239,0)</f>
        <v>0</v>
      </c>
      <c r="BI239" s="231">
        <f>IF(N239="nulová",J239,0)</f>
        <v>0</v>
      </c>
      <c r="BJ239" s="18" t="s">
        <v>80</v>
      </c>
      <c r="BK239" s="231">
        <f>ROUND(I239*H239,2)</f>
        <v>0</v>
      </c>
      <c r="BL239" s="18" t="s">
        <v>127</v>
      </c>
      <c r="BM239" s="230" t="s">
        <v>388</v>
      </c>
    </row>
    <row r="240" s="13" customFormat="1">
      <c r="A240" s="13"/>
      <c r="B240" s="236"/>
      <c r="C240" s="237"/>
      <c r="D240" s="232" t="s">
        <v>131</v>
      </c>
      <c r="E240" s="238" t="s">
        <v>19</v>
      </c>
      <c r="F240" s="239" t="s">
        <v>389</v>
      </c>
      <c r="G240" s="237"/>
      <c r="H240" s="240">
        <v>123.59999999999999</v>
      </c>
      <c r="I240" s="241"/>
      <c r="J240" s="237"/>
      <c r="K240" s="237"/>
      <c r="L240" s="242"/>
      <c r="M240" s="243"/>
      <c r="N240" s="244"/>
      <c r="O240" s="244"/>
      <c r="P240" s="244"/>
      <c r="Q240" s="244"/>
      <c r="R240" s="244"/>
      <c r="S240" s="244"/>
      <c r="T240" s="245"/>
      <c r="U240" s="13"/>
      <c r="V240" s="13"/>
      <c r="W240" s="13"/>
      <c r="X240" s="13"/>
      <c r="Y240" s="13"/>
      <c r="Z240" s="13"/>
      <c r="AA240" s="13"/>
      <c r="AB240" s="13"/>
      <c r="AC240" s="13"/>
      <c r="AD240" s="13"/>
      <c r="AE240" s="13"/>
      <c r="AT240" s="246" t="s">
        <v>131</v>
      </c>
      <c r="AU240" s="246" t="s">
        <v>82</v>
      </c>
      <c r="AV240" s="13" t="s">
        <v>82</v>
      </c>
      <c r="AW240" s="13" t="s">
        <v>33</v>
      </c>
      <c r="AX240" s="13" t="s">
        <v>80</v>
      </c>
      <c r="AY240" s="246" t="s">
        <v>120</v>
      </c>
    </row>
    <row r="241" s="2" customFormat="1" ht="21.75" customHeight="1">
      <c r="A241" s="39"/>
      <c r="B241" s="40"/>
      <c r="C241" s="219" t="s">
        <v>390</v>
      </c>
      <c r="D241" s="219" t="s">
        <v>122</v>
      </c>
      <c r="E241" s="220" t="s">
        <v>391</v>
      </c>
      <c r="F241" s="221" t="s">
        <v>392</v>
      </c>
      <c r="G241" s="222" t="s">
        <v>359</v>
      </c>
      <c r="H241" s="223">
        <v>1840.5899999999999</v>
      </c>
      <c r="I241" s="224"/>
      <c r="J241" s="225">
        <f>ROUND(I241*H241,2)</f>
        <v>0</v>
      </c>
      <c r="K241" s="221" t="s">
        <v>19</v>
      </c>
      <c r="L241" s="45"/>
      <c r="M241" s="226" t="s">
        <v>19</v>
      </c>
      <c r="N241" s="227" t="s">
        <v>43</v>
      </c>
      <c r="O241" s="85"/>
      <c r="P241" s="228">
        <f>O241*H241</f>
        <v>0</v>
      </c>
      <c r="Q241" s="228">
        <v>0</v>
      </c>
      <c r="R241" s="228">
        <f>Q241*H241</f>
        <v>0</v>
      </c>
      <c r="S241" s="228">
        <v>0</v>
      </c>
      <c r="T241" s="229">
        <f>S241*H241</f>
        <v>0</v>
      </c>
      <c r="U241" s="39"/>
      <c r="V241" s="39"/>
      <c r="W241" s="39"/>
      <c r="X241" s="39"/>
      <c r="Y241" s="39"/>
      <c r="Z241" s="39"/>
      <c r="AA241" s="39"/>
      <c r="AB241" s="39"/>
      <c r="AC241" s="39"/>
      <c r="AD241" s="39"/>
      <c r="AE241" s="39"/>
      <c r="AR241" s="230" t="s">
        <v>127</v>
      </c>
      <c r="AT241" s="230" t="s">
        <v>122</v>
      </c>
      <c r="AU241" s="230" t="s">
        <v>82</v>
      </c>
      <c r="AY241" s="18" t="s">
        <v>120</v>
      </c>
      <c r="BE241" s="231">
        <f>IF(N241="základní",J241,0)</f>
        <v>0</v>
      </c>
      <c r="BF241" s="231">
        <f>IF(N241="snížená",J241,0)</f>
        <v>0</v>
      </c>
      <c r="BG241" s="231">
        <f>IF(N241="zákl. přenesená",J241,0)</f>
        <v>0</v>
      </c>
      <c r="BH241" s="231">
        <f>IF(N241="sníž. přenesená",J241,0)</f>
        <v>0</v>
      </c>
      <c r="BI241" s="231">
        <f>IF(N241="nulová",J241,0)</f>
        <v>0</v>
      </c>
      <c r="BJ241" s="18" t="s">
        <v>80</v>
      </c>
      <c r="BK241" s="231">
        <f>ROUND(I241*H241,2)</f>
        <v>0</v>
      </c>
      <c r="BL241" s="18" t="s">
        <v>127</v>
      </c>
      <c r="BM241" s="230" t="s">
        <v>393</v>
      </c>
    </row>
    <row r="242" s="2" customFormat="1">
      <c r="A242" s="39"/>
      <c r="B242" s="40"/>
      <c r="C242" s="41"/>
      <c r="D242" s="232" t="s">
        <v>129</v>
      </c>
      <c r="E242" s="41"/>
      <c r="F242" s="233" t="s">
        <v>361</v>
      </c>
      <c r="G242" s="41"/>
      <c r="H242" s="41"/>
      <c r="I242" s="137"/>
      <c r="J242" s="41"/>
      <c r="K242" s="41"/>
      <c r="L242" s="45"/>
      <c r="M242" s="234"/>
      <c r="N242" s="235"/>
      <c r="O242" s="85"/>
      <c r="P242" s="85"/>
      <c r="Q242" s="85"/>
      <c r="R242" s="85"/>
      <c r="S242" s="85"/>
      <c r="T242" s="86"/>
      <c r="U242" s="39"/>
      <c r="V242" s="39"/>
      <c r="W242" s="39"/>
      <c r="X242" s="39"/>
      <c r="Y242" s="39"/>
      <c r="Z242" s="39"/>
      <c r="AA242" s="39"/>
      <c r="AB242" s="39"/>
      <c r="AC242" s="39"/>
      <c r="AD242" s="39"/>
      <c r="AE242" s="39"/>
      <c r="AT242" s="18" t="s">
        <v>129</v>
      </c>
      <c r="AU242" s="18" t="s">
        <v>82</v>
      </c>
    </row>
    <row r="243" s="13" customFormat="1">
      <c r="A243" s="13"/>
      <c r="B243" s="236"/>
      <c r="C243" s="237"/>
      <c r="D243" s="232" t="s">
        <v>131</v>
      </c>
      <c r="E243" s="238" t="s">
        <v>19</v>
      </c>
      <c r="F243" s="239" t="s">
        <v>234</v>
      </c>
      <c r="G243" s="237"/>
      <c r="H243" s="240">
        <v>8.7699999999999996</v>
      </c>
      <c r="I243" s="241"/>
      <c r="J243" s="237"/>
      <c r="K243" s="237"/>
      <c r="L243" s="242"/>
      <c r="M243" s="243"/>
      <c r="N243" s="244"/>
      <c r="O243" s="244"/>
      <c r="P243" s="244"/>
      <c r="Q243" s="244"/>
      <c r="R243" s="244"/>
      <c r="S243" s="244"/>
      <c r="T243" s="245"/>
      <c r="U243" s="13"/>
      <c r="V243" s="13"/>
      <c r="W243" s="13"/>
      <c r="X243" s="13"/>
      <c r="Y243" s="13"/>
      <c r="Z243" s="13"/>
      <c r="AA243" s="13"/>
      <c r="AB243" s="13"/>
      <c r="AC243" s="13"/>
      <c r="AD243" s="13"/>
      <c r="AE243" s="13"/>
      <c r="AT243" s="246" t="s">
        <v>131</v>
      </c>
      <c r="AU243" s="246" t="s">
        <v>82</v>
      </c>
      <c r="AV243" s="13" t="s">
        <v>82</v>
      </c>
      <c r="AW243" s="13" t="s">
        <v>33</v>
      </c>
      <c r="AX243" s="13" t="s">
        <v>72</v>
      </c>
      <c r="AY243" s="246" t="s">
        <v>120</v>
      </c>
    </row>
    <row r="244" s="13" customFormat="1">
      <c r="A244" s="13"/>
      <c r="B244" s="236"/>
      <c r="C244" s="237"/>
      <c r="D244" s="232" t="s">
        <v>131</v>
      </c>
      <c r="E244" s="238" t="s">
        <v>19</v>
      </c>
      <c r="F244" s="239" t="s">
        <v>394</v>
      </c>
      <c r="G244" s="237"/>
      <c r="H244" s="240">
        <v>1013.78</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131</v>
      </c>
      <c r="AU244" s="246" t="s">
        <v>82</v>
      </c>
      <c r="AV244" s="13" t="s">
        <v>82</v>
      </c>
      <c r="AW244" s="13" t="s">
        <v>33</v>
      </c>
      <c r="AX244" s="13" t="s">
        <v>72</v>
      </c>
      <c r="AY244" s="246" t="s">
        <v>120</v>
      </c>
    </row>
    <row r="245" s="15" customFormat="1">
      <c r="A245" s="15"/>
      <c r="B245" s="257"/>
      <c r="C245" s="258"/>
      <c r="D245" s="232" t="s">
        <v>131</v>
      </c>
      <c r="E245" s="259" t="s">
        <v>19</v>
      </c>
      <c r="F245" s="260" t="s">
        <v>141</v>
      </c>
      <c r="G245" s="258"/>
      <c r="H245" s="261">
        <v>1022.55</v>
      </c>
      <c r="I245" s="262"/>
      <c r="J245" s="258"/>
      <c r="K245" s="258"/>
      <c r="L245" s="263"/>
      <c r="M245" s="264"/>
      <c r="N245" s="265"/>
      <c r="O245" s="265"/>
      <c r="P245" s="265"/>
      <c r="Q245" s="265"/>
      <c r="R245" s="265"/>
      <c r="S245" s="265"/>
      <c r="T245" s="266"/>
      <c r="U245" s="15"/>
      <c r="V245" s="15"/>
      <c r="W245" s="15"/>
      <c r="X245" s="15"/>
      <c r="Y245" s="15"/>
      <c r="Z245" s="15"/>
      <c r="AA245" s="15"/>
      <c r="AB245" s="15"/>
      <c r="AC245" s="15"/>
      <c r="AD245" s="15"/>
      <c r="AE245" s="15"/>
      <c r="AT245" s="267" t="s">
        <v>131</v>
      </c>
      <c r="AU245" s="267" t="s">
        <v>82</v>
      </c>
      <c r="AV245" s="15" t="s">
        <v>127</v>
      </c>
      <c r="AW245" s="15" t="s">
        <v>33</v>
      </c>
      <c r="AX245" s="15" t="s">
        <v>80</v>
      </c>
      <c r="AY245" s="267" t="s">
        <v>120</v>
      </c>
    </row>
    <row r="246" s="13" customFormat="1">
      <c r="A246" s="13"/>
      <c r="B246" s="236"/>
      <c r="C246" s="237"/>
      <c r="D246" s="232" t="s">
        <v>131</v>
      </c>
      <c r="E246" s="237"/>
      <c r="F246" s="239" t="s">
        <v>395</v>
      </c>
      <c r="G246" s="237"/>
      <c r="H246" s="240">
        <v>1840.5899999999999</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131</v>
      </c>
      <c r="AU246" s="246" t="s">
        <v>82</v>
      </c>
      <c r="AV246" s="13" t="s">
        <v>82</v>
      </c>
      <c r="AW246" s="13" t="s">
        <v>4</v>
      </c>
      <c r="AX246" s="13" t="s">
        <v>80</v>
      </c>
      <c r="AY246" s="246" t="s">
        <v>120</v>
      </c>
    </row>
    <row r="247" s="2" customFormat="1" ht="21.75" customHeight="1">
      <c r="A247" s="39"/>
      <c r="B247" s="40"/>
      <c r="C247" s="219" t="s">
        <v>396</v>
      </c>
      <c r="D247" s="219" t="s">
        <v>122</v>
      </c>
      <c r="E247" s="220" t="s">
        <v>397</v>
      </c>
      <c r="F247" s="221" t="s">
        <v>398</v>
      </c>
      <c r="G247" s="222" t="s">
        <v>135</v>
      </c>
      <c r="H247" s="223">
        <v>79.900000000000006</v>
      </c>
      <c r="I247" s="224"/>
      <c r="J247" s="225">
        <f>ROUND(I247*H247,2)</f>
        <v>0</v>
      </c>
      <c r="K247" s="221" t="s">
        <v>126</v>
      </c>
      <c r="L247" s="45"/>
      <c r="M247" s="226" t="s">
        <v>19</v>
      </c>
      <c r="N247" s="227" t="s">
        <v>43</v>
      </c>
      <c r="O247" s="85"/>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127</v>
      </c>
      <c r="AT247" s="230" t="s">
        <v>122</v>
      </c>
      <c r="AU247" s="230" t="s">
        <v>82</v>
      </c>
      <c r="AY247" s="18" t="s">
        <v>120</v>
      </c>
      <c r="BE247" s="231">
        <f>IF(N247="základní",J247,0)</f>
        <v>0</v>
      </c>
      <c r="BF247" s="231">
        <f>IF(N247="snížená",J247,0)</f>
        <v>0</v>
      </c>
      <c r="BG247" s="231">
        <f>IF(N247="zákl. přenesená",J247,0)</f>
        <v>0</v>
      </c>
      <c r="BH247" s="231">
        <f>IF(N247="sníž. přenesená",J247,0)</f>
        <v>0</v>
      </c>
      <c r="BI247" s="231">
        <f>IF(N247="nulová",J247,0)</f>
        <v>0</v>
      </c>
      <c r="BJ247" s="18" t="s">
        <v>80</v>
      </c>
      <c r="BK247" s="231">
        <f>ROUND(I247*H247,2)</f>
        <v>0</v>
      </c>
      <c r="BL247" s="18" t="s">
        <v>127</v>
      </c>
      <c r="BM247" s="230" t="s">
        <v>399</v>
      </c>
    </row>
    <row r="248" s="2" customFormat="1">
      <c r="A248" s="39"/>
      <c r="B248" s="40"/>
      <c r="C248" s="41"/>
      <c r="D248" s="232" t="s">
        <v>129</v>
      </c>
      <c r="E248" s="41"/>
      <c r="F248" s="233" t="s">
        <v>400</v>
      </c>
      <c r="G248" s="41"/>
      <c r="H248" s="41"/>
      <c r="I248" s="137"/>
      <c r="J248" s="41"/>
      <c r="K248" s="41"/>
      <c r="L248" s="45"/>
      <c r="M248" s="234"/>
      <c r="N248" s="235"/>
      <c r="O248" s="85"/>
      <c r="P248" s="85"/>
      <c r="Q248" s="85"/>
      <c r="R248" s="85"/>
      <c r="S248" s="85"/>
      <c r="T248" s="86"/>
      <c r="U248" s="39"/>
      <c r="V248" s="39"/>
      <c r="W248" s="39"/>
      <c r="X248" s="39"/>
      <c r="Y248" s="39"/>
      <c r="Z248" s="39"/>
      <c r="AA248" s="39"/>
      <c r="AB248" s="39"/>
      <c r="AC248" s="39"/>
      <c r="AD248" s="39"/>
      <c r="AE248" s="39"/>
      <c r="AT248" s="18" t="s">
        <v>129</v>
      </c>
      <c r="AU248" s="18" t="s">
        <v>82</v>
      </c>
    </row>
    <row r="249" s="2" customFormat="1" ht="16.5" customHeight="1">
      <c r="A249" s="39"/>
      <c r="B249" s="40"/>
      <c r="C249" s="268" t="s">
        <v>401</v>
      </c>
      <c r="D249" s="268" t="s">
        <v>402</v>
      </c>
      <c r="E249" s="269" t="s">
        <v>403</v>
      </c>
      <c r="F249" s="270" t="s">
        <v>404</v>
      </c>
      <c r="G249" s="271" t="s">
        <v>359</v>
      </c>
      <c r="H249" s="272">
        <v>143.81999999999999</v>
      </c>
      <c r="I249" s="273"/>
      <c r="J249" s="274">
        <f>ROUND(I249*H249,2)</f>
        <v>0</v>
      </c>
      <c r="K249" s="270" t="s">
        <v>19</v>
      </c>
      <c r="L249" s="275"/>
      <c r="M249" s="276" t="s">
        <v>19</v>
      </c>
      <c r="N249" s="277" t="s">
        <v>43</v>
      </c>
      <c r="O249" s="85"/>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163</v>
      </c>
      <c r="AT249" s="230" t="s">
        <v>402</v>
      </c>
      <c r="AU249" s="230" t="s">
        <v>82</v>
      </c>
      <c r="AY249" s="18" t="s">
        <v>120</v>
      </c>
      <c r="BE249" s="231">
        <f>IF(N249="základní",J249,0)</f>
        <v>0</v>
      </c>
      <c r="BF249" s="231">
        <f>IF(N249="snížená",J249,0)</f>
        <v>0</v>
      </c>
      <c r="BG249" s="231">
        <f>IF(N249="zákl. přenesená",J249,0)</f>
        <v>0</v>
      </c>
      <c r="BH249" s="231">
        <f>IF(N249="sníž. přenesená",J249,0)</f>
        <v>0</v>
      </c>
      <c r="BI249" s="231">
        <f>IF(N249="nulová",J249,0)</f>
        <v>0</v>
      </c>
      <c r="BJ249" s="18" t="s">
        <v>80</v>
      </c>
      <c r="BK249" s="231">
        <f>ROUND(I249*H249,2)</f>
        <v>0</v>
      </c>
      <c r="BL249" s="18" t="s">
        <v>127</v>
      </c>
      <c r="BM249" s="230" t="s">
        <v>405</v>
      </c>
    </row>
    <row r="250" s="13" customFormat="1">
      <c r="A250" s="13"/>
      <c r="B250" s="236"/>
      <c r="C250" s="237"/>
      <c r="D250" s="232" t="s">
        <v>131</v>
      </c>
      <c r="E250" s="237"/>
      <c r="F250" s="239" t="s">
        <v>406</v>
      </c>
      <c r="G250" s="237"/>
      <c r="H250" s="240">
        <v>143.81999999999999</v>
      </c>
      <c r="I250" s="241"/>
      <c r="J250" s="237"/>
      <c r="K250" s="237"/>
      <c r="L250" s="242"/>
      <c r="M250" s="243"/>
      <c r="N250" s="244"/>
      <c r="O250" s="244"/>
      <c r="P250" s="244"/>
      <c r="Q250" s="244"/>
      <c r="R250" s="244"/>
      <c r="S250" s="244"/>
      <c r="T250" s="245"/>
      <c r="U250" s="13"/>
      <c r="V250" s="13"/>
      <c r="W250" s="13"/>
      <c r="X250" s="13"/>
      <c r="Y250" s="13"/>
      <c r="Z250" s="13"/>
      <c r="AA250" s="13"/>
      <c r="AB250" s="13"/>
      <c r="AC250" s="13"/>
      <c r="AD250" s="13"/>
      <c r="AE250" s="13"/>
      <c r="AT250" s="246" t="s">
        <v>131</v>
      </c>
      <c r="AU250" s="246" t="s">
        <v>82</v>
      </c>
      <c r="AV250" s="13" t="s">
        <v>82</v>
      </c>
      <c r="AW250" s="13" t="s">
        <v>4</v>
      </c>
      <c r="AX250" s="13" t="s">
        <v>80</v>
      </c>
      <c r="AY250" s="246" t="s">
        <v>120</v>
      </c>
    </row>
    <row r="251" s="2" customFormat="1" ht="33" customHeight="1">
      <c r="A251" s="39"/>
      <c r="B251" s="40"/>
      <c r="C251" s="219" t="s">
        <v>407</v>
      </c>
      <c r="D251" s="219" t="s">
        <v>122</v>
      </c>
      <c r="E251" s="220" t="s">
        <v>408</v>
      </c>
      <c r="F251" s="221" t="s">
        <v>409</v>
      </c>
      <c r="G251" s="222" t="s">
        <v>135</v>
      </c>
      <c r="H251" s="223">
        <v>44.799999999999997</v>
      </c>
      <c r="I251" s="224"/>
      <c r="J251" s="225">
        <f>ROUND(I251*H251,2)</f>
        <v>0</v>
      </c>
      <c r="K251" s="221" t="s">
        <v>126</v>
      </c>
      <c r="L251" s="45"/>
      <c r="M251" s="226" t="s">
        <v>19</v>
      </c>
      <c r="N251" s="227" t="s">
        <v>43</v>
      </c>
      <c r="O251" s="85"/>
      <c r="P251" s="228">
        <f>O251*H251</f>
        <v>0</v>
      </c>
      <c r="Q251" s="228">
        <v>0</v>
      </c>
      <c r="R251" s="228">
        <f>Q251*H251</f>
        <v>0</v>
      </c>
      <c r="S251" s="228">
        <v>0</v>
      </c>
      <c r="T251" s="229">
        <f>S251*H251</f>
        <v>0</v>
      </c>
      <c r="U251" s="39"/>
      <c r="V251" s="39"/>
      <c r="W251" s="39"/>
      <c r="X251" s="39"/>
      <c r="Y251" s="39"/>
      <c r="Z251" s="39"/>
      <c r="AA251" s="39"/>
      <c r="AB251" s="39"/>
      <c r="AC251" s="39"/>
      <c r="AD251" s="39"/>
      <c r="AE251" s="39"/>
      <c r="AR251" s="230" t="s">
        <v>127</v>
      </c>
      <c r="AT251" s="230" t="s">
        <v>122</v>
      </c>
      <c r="AU251" s="230" t="s">
        <v>82</v>
      </c>
      <c r="AY251" s="18" t="s">
        <v>120</v>
      </c>
      <c r="BE251" s="231">
        <f>IF(N251="základní",J251,0)</f>
        <v>0</v>
      </c>
      <c r="BF251" s="231">
        <f>IF(N251="snížená",J251,0)</f>
        <v>0</v>
      </c>
      <c r="BG251" s="231">
        <f>IF(N251="zákl. přenesená",J251,0)</f>
        <v>0</v>
      </c>
      <c r="BH251" s="231">
        <f>IF(N251="sníž. přenesená",J251,0)</f>
        <v>0</v>
      </c>
      <c r="BI251" s="231">
        <f>IF(N251="nulová",J251,0)</f>
        <v>0</v>
      </c>
      <c r="BJ251" s="18" t="s">
        <v>80</v>
      </c>
      <c r="BK251" s="231">
        <f>ROUND(I251*H251,2)</f>
        <v>0</v>
      </c>
      <c r="BL251" s="18" t="s">
        <v>127</v>
      </c>
      <c r="BM251" s="230" t="s">
        <v>410</v>
      </c>
    </row>
    <row r="252" s="2" customFormat="1">
      <c r="A252" s="39"/>
      <c r="B252" s="40"/>
      <c r="C252" s="41"/>
      <c r="D252" s="232" t="s">
        <v>129</v>
      </c>
      <c r="E252" s="41"/>
      <c r="F252" s="233" t="s">
        <v>400</v>
      </c>
      <c r="G252" s="41"/>
      <c r="H252" s="41"/>
      <c r="I252" s="137"/>
      <c r="J252" s="41"/>
      <c r="K252" s="41"/>
      <c r="L252" s="45"/>
      <c r="M252" s="234"/>
      <c r="N252" s="235"/>
      <c r="O252" s="85"/>
      <c r="P252" s="85"/>
      <c r="Q252" s="85"/>
      <c r="R252" s="85"/>
      <c r="S252" s="85"/>
      <c r="T252" s="86"/>
      <c r="U252" s="39"/>
      <c r="V252" s="39"/>
      <c r="W252" s="39"/>
      <c r="X252" s="39"/>
      <c r="Y252" s="39"/>
      <c r="Z252" s="39"/>
      <c r="AA252" s="39"/>
      <c r="AB252" s="39"/>
      <c r="AC252" s="39"/>
      <c r="AD252" s="39"/>
      <c r="AE252" s="39"/>
      <c r="AT252" s="18" t="s">
        <v>129</v>
      </c>
      <c r="AU252" s="18" t="s">
        <v>82</v>
      </c>
    </row>
    <row r="253" s="13" customFormat="1">
      <c r="A253" s="13"/>
      <c r="B253" s="236"/>
      <c r="C253" s="237"/>
      <c r="D253" s="232" t="s">
        <v>131</v>
      </c>
      <c r="E253" s="238" t="s">
        <v>19</v>
      </c>
      <c r="F253" s="239" t="s">
        <v>411</v>
      </c>
      <c r="G253" s="237"/>
      <c r="H253" s="240">
        <v>40</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131</v>
      </c>
      <c r="AU253" s="246" t="s">
        <v>82</v>
      </c>
      <c r="AV253" s="13" t="s">
        <v>82</v>
      </c>
      <c r="AW253" s="13" t="s">
        <v>33</v>
      </c>
      <c r="AX253" s="13" t="s">
        <v>72</v>
      </c>
      <c r="AY253" s="246" t="s">
        <v>120</v>
      </c>
    </row>
    <row r="254" s="13" customFormat="1">
      <c r="A254" s="13"/>
      <c r="B254" s="236"/>
      <c r="C254" s="237"/>
      <c r="D254" s="232" t="s">
        <v>131</v>
      </c>
      <c r="E254" s="238" t="s">
        <v>19</v>
      </c>
      <c r="F254" s="239" t="s">
        <v>412</v>
      </c>
      <c r="G254" s="237"/>
      <c r="H254" s="240">
        <v>4.7999999999999998</v>
      </c>
      <c r="I254" s="241"/>
      <c r="J254" s="237"/>
      <c r="K254" s="237"/>
      <c r="L254" s="242"/>
      <c r="M254" s="243"/>
      <c r="N254" s="244"/>
      <c r="O254" s="244"/>
      <c r="P254" s="244"/>
      <c r="Q254" s="244"/>
      <c r="R254" s="244"/>
      <c r="S254" s="244"/>
      <c r="T254" s="245"/>
      <c r="U254" s="13"/>
      <c r="V254" s="13"/>
      <c r="W254" s="13"/>
      <c r="X254" s="13"/>
      <c r="Y254" s="13"/>
      <c r="Z254" s="13"/>
      <c r="AA254" s="13"/>
      <c r="AB254" s="13"/>
      <c r="AC254" s="13"/>
      <c r="AD254" s="13"/>
      <c r="AE254" s="13"/>
      <c r="AT254" s="246" t="s">
        <v>131</v>
      </c>
      <c r="AU254" s="246" t="s">
        <v>82</v>
      </c>
      <c r="AV254" s="13" t="s">
        <v>82</v>
      </c>
      <c r="AW254" s="13" t="s">
        <v>33</v>
      </c>
      <c r="AX254" s="13" t="s">
        <v>72</v>
      </c>
      <c r="AY254" s="246" t="s">
        <v>120</v>
      </c>
    </row>
    <row r="255" s="15" customFormat="1">
      <c r="A255" s="15"/>
      <c r="B255" s="257"/>
      <c r="C255" s="258"/>
      <c r="D255" s="232" t="s">
        <v>131</v>
      </c>
      <c r="E255" s="259" t="s">
        <v>19</v>
      </c>
      <c r="F255" s="260" t="s">
        <v>141</v>
      </c>
      <c r="G255" s="258"/>
      <c r="H255" s="261">
        <v>44.799999999999997</v>
      </c>
      <c r="I255" s="262"/>
      <c r="J255" s="258"/>
      <c r="K255" s="258"/>
      <c r="L255" s="263"/>
      <c r="M255" s="264"/>
      <c r="N255" s="265"/>
      <c r="O255" s="265"/>
      <c r="P255" s="265"/>
      <c r="Q255" s="265"/>
      <c r="R255" s="265"/>
      <c r="S255" s="265"/>
      <c r="T255" s="266"/>
      <c r="U255" s="15"/>
      <c r="V255" s="15"/>
      <c r="W255" s="15"/>
      <c r="X255" s="15"/>
      <c r="Y255" s="15"/>
      <c r="Z255" s="15"/>
      <c r="AA255" s="15"/>
      <c r="AB255" s="15"/>
      <c r="AC255" s="15"/>
      <c r="AD255" s="15"/>
      <c r="AE255" s="15"/>
      <c r="AT255" s="267" t="s">
        <v>131</v>
      </c>
      <c r="AU255" s="267" t="s">
        <v>82</v>
      </c>
      <c r="AV255" s="15" t="s">
        <v>127</v>
      </c>
      <c r="AW255" s="15" t="s">
        <v>33</v>
      </c>
      <c r="AX255" s="15" t="s">
        <v>80</v>
      </c>
      <c r="AY255" s="267" t="s">
        <v>120</v>
      </c>
    </row>
    <row r="256" s="2" customFormat="1" ht="16.5" customHeight="1">
      <c r="A256" s="39"/>
      <c r="B256" s="40"/>
      <c r="C256" s="268" t="s">
        <v>413</v>
      </c>
      <c r="D256" s="268" t="s">
        <v>402</v>
      </c>
      <c r="E256" s="269" t="s">
        <v>414</v>
      </c>
      <c r="F256" s="270" t="s">
        <v>415</v>
      </c>
      <c r="G256" s="271" t="s">
        <v>359</v>
      </c>
      <c r="H256" s="272">
        <v>80.640000000000001</v>
      </c>
      <c r="I256" s="273"/>
      <c r="J256" s="274">
        <f>ROUND(I256*H256,2)</f>
        <v>0</v>
      </c>
      <c r="K256" s="270" t="s">
        <v>19</v>
      </c>
      <c r="L256" s="275"/>
      <c r="M256" s="276" t="s">
        <v>19</v>
      </c>
      <c r="N256" s="277" t="s">
        <v>43</v>
      </c>
      <c r="O256" s="85"/>
      <c r="P256" s="228">
        <f>O256*H256</f>
        <v>0</v>
      </c>
      <c r="Q256" s="228">
        <v>0</v>
      </c>
      <c r="R256" s="228">
        <f>Q256*H256</f>
        <v>0</v>
      </c>
      <c r="S256" s="228">
        <v>0</v>
      </c>
      <c r="T256" s="229">
        <f>S256*H256</f>
        <v>0</v>
      </c>
      <c r="U256" s="39"/>
      <c r="V256" s="39"/>
      <c r="W256" s="39"/>
      <c r="X256" s="39"/>
      <c r="Y256" s="39"/>
      <c r="Z256" s="39"/>
      <c r="AA256" s="39"/>
      <c r="AB256" s="39"/>
      <c r="AC256" s="39"/>
      <c r="AD256" s="39"/>
      <c r="AE256" s="39"/>
      <c r="AR256" s="230" t="s">
        <v>163</v>
      </c>
      <c r="AT256" s="230" t="s">
        <v>402</v>
      </c>
      <c r="AU256" s="230" t="s">
        <v>82</v>
      </c>
      <c r="AY256" s="18" t="s">
        <v>120</v>
      </c>
      <c r="BE256" s="231">
        <f>IF(N256="základní",J256,0)</f>
        <v>0</v>
      </c>
      <c r="BF256" s="231">
        <f>IF(N256="snížená",J256,0)</f>
        <v>0</v>
      </c>
      <c r="BG256" s="231">
        <f>IF(N256="zákl. přenesená",J256,0)</f>
        <v>0</v>
      </c>
      <c r="BH256" s="231">
        <f>IF(N256="sníž. přenesená",J256,0)</f>
        <v>0</v>
      </c>
      <c r="BI256" s="231">
        <f>IF(N256="nulová",J256,0)</f>
        <v>0</v>
      </c>
      <c r="BJ256" s="18" t="s">
        <v>80</v>
      </c>
      <c r="BK256" s="231">
        <f>ROUND(I256*H256,2)</f>
        <v>0</v>
      </c>
      <c r="BL256" s="18" t="s">
        <v>127</v>
      </c>
      <c r="BM256" s="230" t="s">
        <v>416</v>
      </c>
    </row>
    <row r="257" s="13" customFormat="1">
      <c r="A257" s="13"/>
      <c r="B257" s="236"/>
      <c r="C257" s="237"/>
      <c r="D257" s="232" t="s">
        <v>131</v>
      </c>
      <c r="E257" s="237"/>
      <c r="F257" s="239" t="s">
        <v>417</v>
      </c>
      <c r="G257" s="237"/>
      <c r="H257" s="240">
        <v>80.640000000000001</v>
      </c>
      <c r="I257" s="241"/>
      <c r="J257" s="237"/>
      <c r="K257" s="237"/>
      <c r="L257" s="242"/>
      <c r="M257" s="243"/>
      <c r="N257" s="244"/>
      <c r="O257" s="244"/>
      <c r="P257" s="244"/>
      <c r="Q257" s="244"/>
      <c r="R257" s="244"/>
      <c r="S257" s="244"/>
      <c r="T257" s="245"/>
      <c r="U257" s="13"/>
      <c r="V257" s="13"/>
      <c r="W257" s="13"/>
      <c r="X257" s="13"/>
      <c r="Y257" s="13"/>
      <c r="Z257" s="13"/>
      <c r="AA257" s="13"/>
      <c r="AB257" s="13"/>
      <c r="AC257" s="13"/>
      <c r="AD257" s="13"/>
      <c r="AE257" s="13"/>
      <c r="AT257" s="246" t="s">
        <v>131</v>
      </c>
      <c r="AU257" s="246" t="s">
        <v>82</v>
      </c>
      <c r="AV257" s="13" t="s">
        <v>82</v>
      </c>
      <c r="AW257" s="13" t="s">
        <v>4</v>
      </c>
      <c r="AX257" s="13" t="s">
        <v>80</v>
      </c>
      <c r="AY257" s="246" t="s">
        <v>120</v>
      </c>
    </row>
    <row r="258" s="2" customFormat="1" ht="21.75" customHeight="1">
      <c r="A258" s="39"/>
      <c r="B258" s="40"/>
      <c r="C258" s="219" t="s">
        <v>418</v>
      </c>
      <c r="D258" s="219" t="s">
        <v>122</v>
      </c>
      <c r="E258" s="220" t="s">
        <v>419</v>
      </c>
      <c r="F258" s="221" t="s">
        <v>420</v>
      </c>
      <c r="G258" s="222" t="s">
        <v>135</v>
      </c>
      <c r="H258" s="223">
        <v>96</v>
      </c>
      <c r="I258" s="224"/>
      <c r="J258" s="225">
        <f>ROUND(I258*H258,2)</f>
        <v>0</v>
      </c>
      <c r="K258" s="221" t="s">
        <v>126</v>
      </c>
      <c r="L258" s="45"/>
      <c r="M258" s="226" t="s">
        <v>19</v>
      </c>
      <c r="N258" s="227" t="s">
        <v>43</v>
      </c>
      <c r="O258" s="85"/>
      <c r="P258" s="228">
        <f>O258*H258</f>
        <v>0</v>
      </c>
      <c r="Q258" s="228">
        <v>0</v>
      </c>
      <c r="R258" s="228">
        <f>Q258*H258</f>
        <v>0</v>
      </c>
      <c r="S258" s="228">
        <v>0</v>
      </c>
      <c r="T258" s="229">
        <f>S258*H258</f>
        <v>0</v>
      </c>
      <c r="U258" s="39"/>
      <c r="V258" s="39"/>
      <c r="W258" s="39"/>
      <c r="X258" s="39"/>
      <c r="Y258" s="39"/>
      <c r="Z258" s="39"/>
      <c r="AA258" s="39"/>
      <c r="AB258" s="39"/>
      <c r="AC258" s="39"/>
      <c r="AD258" s="39"/>
      <c r="AE258" s="39"/>
      <c r="AR258" s="230" t="s">
        <v>127</v>
      </c>
      <c r="AT258" s="230" t="s">
        <v>122</v>
      </c>
      <c r="AU258" s="230" t="s">
        <v>82</v>
      </c>
      <c r="AY258" s="18" t="s">
        <v>120</v>
      </c>
      <c r="BE258" s="231">
        <f>IF(N258="základní",J258,0)</f>
        <v>0</v>
      </c>
      <c r="BF258" s="231">
        <f>IF(N258="snížená",J258,0)</f>
        <v>0</v>
      </c>
      <c r="BG258" s="231">
        <f>IF(N258="zákl. přenesená",J258,0)</f>
        <v>0</v>
      </c>
      <c r="BH258" s="231">
        <f>IF(N258="sníž. přenesená",J258,0)</f>
        <v>0</v>
      </c>
      <c r="BI258" s="231">
        <f>IF(N258="nulová",J258,0)</f>
        <v>0</v>
      </c>
      <c r="BJ258" s="18" t="s">
        <v>80</v>
      </c>
      <c r="BK258" s="231">
        <f>ROUND(I258*H258,2)</f>
        <v>0</v>
      </c>
      <c r="BL258" s="18" t="s">
        <v>127</v>
      </c>
      <c r="BM258" s="230" t="s">
        <v>421</v>
      </c>
    </row>
    <row r="259" s="2" customFormat="1">
      <c r="A259" s="39"/>
      <c r="B259" s="40"/>
      <c r="C259" s="41"/>
      <c r="D259" s="232" t="s">
        <v>129</v>
      </c>
      <c r="E259" s="41"/>
      <c r="F259" s="233" t="s">
        <v>422</v>
      </c>
      <c r="G259" s="41"/>
      <c r="H259" s="41"/>
      <c r="I259" s="137"/>
      <c r="J259" s="41"/>
      <c r="K259" s="41"/>
      <c r="L259" s="45"/>
      <c r="M259" s="234"/>
      <c r="N259" s="235"/>
      <c r="O259" s="85"/>
      <c r="P259" s="85"/>
      <c r="Q259" s="85"/>
      <c r="R259" s="85"/>
      <c r="S259" s="85"/>
      <c r="T259" s="86"/>
      <c r="U259" s="39"/>
      <c r="V259" s="39"/>
      <c r="W259" s="39"/>
      <c r="X259" s="39"/>
      <c r="Y259" s="39"/>
      <c r="Z259" s="39"/>
      <c r="AA259" s="39"/>
      <c r="AB259" s="39"/>
      <c r="AC259" s="39"/>
      <c r="AD259" s="39"/>
      <c r="AE259" s="39"/>
      <c r="AT259" s="18" t="s">
        <v>129</v>
      </c>
      <c r="AU259" s="18" t="s">
        <v>82</v>
      </c>
    </row>
    <row r="260" s="13" customFormat="1">
      <c r="A260" s="13"/>
      <c r="B260" s="236"/>
      <c r="C260" s="237"/>
      <c r="D260" s="232" t="s">
        <v>131</v>
      </c>
      <c r="E260" s="238" t="s">
        <v>19</v>
      </c>
      <c r="F260" s="239" t="s">
        <v>423</v>
      </c>
      <c r="G260" s="237"/>
      <c r="H260" s="240">
        <v>96</v>
      </c>
      <c r="I260" s="241"/>
      <c r="J260" s="237"/>
      <c r="K260" s="237"/>
      <c r="L260" s="242"/>
      <c r="M260" s="243"/>
      <c r="N260" s="244"/>
      <c r="O260" s="244"/>
      <c r="P260" s="244"/>
      <c r="Q260" s="244"/>
      <c r="R260" s="244"/>
      <c r="S260" s="244"/>
      <c r="T260" s="245"/>
      <c r="U260" s="13"/>
      <c r="V260" s="13"/>
      <c r="W260" s="13"/>
      <c r="X260" s="13"/>
      <c r="Y260" s="13"/>
      <c r="Z260" s="13"/>
      <c r="AA260" s="13"/>
      <c r="AB260" s="13"/>
      <c r="AC260" s="13"/>
      <c r="AD260" s="13"/>
      <c r="AE260" s="13"/>
      <c r="AT260" s="246" t="s">
        <v>131</v>
      </c>
      <c r="AU260" s="246" t="s">
        <v>82</v>
      </c>
      <c r="AV260" s="13" t="s">
        <v>82</v>
      </c>
      <c r="AW260" s="13" t="s">
        <v>33</v>
      </c>
      <c r="AX260" s="13" t="s">
        <v>80</v>
      </c>
      <c r="AY260" s="246" t="s">
        <v>120</v>
      </c>
    </row>
    <row r="261" s="2" customFormat="1" ht="21.75" customHeight="1">
      <c r="A261" s="39"/>
      <c r="B261" s="40"/>
      <c r="C261" s="219" t="s">
        <v>424</v>
      </c>
      <c r="D261" s="219" t="s">
        <v>122</v>
      </c>
      <c r="E261" s="220" t="s">
        <v>425</v>
      </c>
      <c r="F261" s="221" t="s">
        <v>426</v>
      </c>
      <c r="G261" s="222" t="s">
        <v>135</v>
      </c>
      <c r="H261" s="223">
        <v>247.19999999999999</v>
      </c>
      <c r="I261" s="224"/>
      <c r="J261" s="225">
        <f>ROUND(I261*H261,2)</f>
        <v>0</v>
      </c>
      <c r="K261" s="221" t="s">
        <v>126</v>
      </c>
      <c r="L261" s="45"/>
      <c r="M261" s="226" t="s">
        <v>19</v>
      </c>
      <c r="N261" s="227" t="s">
        <v>43</v>
      </c>
      <c r="O261" s="85"/>
      <c r="P261" s="228">
        <f>O261*H261</f>
        <v>0</v>
      </c>
      <c r="Q261" s="228">
        <v>0</v>
      </c>
      <c r="R261" s="228">
        <f>Q261*H261</f>
        <v>0</v>
      </c>
      <c r="S261" s="228">
        <v>0</v>
      </c>
      <c r="T261" s="229">
        <f>S261*H261</f>
        <v>0</v>
      </c>
      <c r="U261" s="39"/>
      <c r="V261" s="39"/>
      <c r="W261" s="39"/>
      <c r="X261" s="39"/>
      <c r="Y261" s="39"/>
      <c r="Z261" s="39"/>
      <c r="AA261" s="39"/>
      <c r="AB261" s="39"/>
      <c r="AC261" s="39"/>
      <c r="AD261" s="39"/>
      <c r="AE261" s="39"/>
      <c r="AR261" s="230" t="s">
        <v>127</v>
      </c>
      <c r="AT261" s="230" t="s">
        <v>122</v>
      </c>
      <c r="AU261" s="230" t="s">
        <v>82</v>
      </c>
      <c r="AY261" s="18" t="s">
        <v>120</v>
      </c>
      <c r="BE261" s="231">
        <f>IF(N261="základní",J261,0)</f>
        <v>0</v>
      </c>
      <c r="BF261" s="231">
        <f>IF(N261="snížená",J261,0)</f>
        <v>0</v>
      </c>
      <c r="BG261" s="231">
        <f>IF(N261="zákl. přenesená",J261,0)</f>
        <v>0</v>
      </c>
      <c r="BH261" s="231">
        <f>IF(N261="sníž. přenesená",J261,0)</f>
        <v>0</v>
      </c>
      <c r="BI261" s="231">
        <f>IF(N261="nulová",J261,0)</f>
        <v>0</v>
      </c>
      <c r="BJ261" s="18" t="s">
        <v>80</v>
      </c>
      <c r="BK261" s="231">
        <f>ROUND(I261*H261,2)</f>
        <v>0</v>
      </c>
      <c r="BL261" s="18" t="s">
        <v>127</v>
      </c>
      <c r="BM261" s="230" t="s">
        <v>427</v>
      </c>
    </row>
    <row r="262" s="2" customFormat="1">
      <c r="A262" s="39"/>
      <c r="B262" s="40"/>
      <c r="C262" s="41"/>
      <c r="D262" s="232" t="s">
        <v>129</v>
      </c>
      <c r="E262" s="41"/>
      <c r="F262" s="233" t="s">
        <v>428</v>
      </c>
      <c r="G262" s="41"/>
      <c r="H262" s="41"/>
      <c r="I262" s="137"/>
      <c r="J262" s="41"/>
      <c r="K262" s="41"/>
      <c r="L262" s="45"/>
      <c r="M262" s="234"/>
      <c r="N262" s="235"/>
      <c r="O262" s="85"/>
      <c r="P262" s="85"/>
      <c r="Q262" s="85"/>
      <c r="R262" s="85"/>
      <c r="S262" s="85"/>
      <c r="T262" s="86"/>
      <c r="U262" s="39"/>
      <c r="V262" s="39"/>
      <c r="W262" s="39"/>
      <c r="X262" s="39"/>
      <c r="Y262" s="39"/>
      <c r="Z262" s="39"/>
      <c r="AA262" s="39"/>
      <c r="AB262" s="39"/>
      <c r="AC262" s="39"/>
      <c r="AD262" s="39"/>
      <c r="AE262" s="39"/>
      <c r="AT262" s="18" t="s">
        <v>129</v>
      </c>
      <c r="AU262" s="18" t="s">
        <v>82</v>
      </c>
    </row>
    <row r="263" s="13" customFormat="1">
      <c r="A263" s="13"/>
      <c r="B263" s="236"/>
      <c r="C263" s="237"/>
      <c r="D263" s="232" t="s">
        <v>131</v>
      </c>
      <c r="E263" s="238" t="s">
        <v>19</v>
      </c>
      <c r="F263" s="239" t="s">
        <v>429</v>
      </c>
      <c r="G263" s="237"/>
      <c r="H263" s="240">
        <v>247.19999999999999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131</v>
      </c>
      <c r="AU263" s="246" t="s">
        <v>82</v>
      </c>
      <c r="AV263" s="13" t="s">
        <v>82</v>
      </c>
      <c r="AW263" s="13" t="s">
        <v>33</v>
      </c>
      <c r="AX263" s="13" t="s">
        <v>80</v>
      </c>
      <c r="AY263" s="246" t="s">
        <v>120</v>
      </c>
    </row>
    <row r="264" s="2" customFormat="1" ht="16.5" customHeight="1">
      <c r="A264" s="39"/>
      <c r="B264" s="40"/>
      <c r="C264" s="268" t="s">
        <v>430</v>
      </c>
      <c r="D264" s="268" t="s">
        <v>402</v>
      </c>
      <c r="E264" s="269" t="s">
        <v>431</v>
      </c>
      <c r="F264" s="270" t="s">
        <v>432</v>
      </c>
      <c r="G264" s="271" t="s">
        <v>359</v>
      </c>
      <c r="H264" s="272">
        <v>222.47999999999999</v>
      </c>
      <c r="I264" s="273"/>
      <c r="J264" s="274">
        <f>ROUND(I264*H264,2)</f>
        <v>0</v>
      </c>
      <c r="K264" s="270" t="s">
        <v>19</v>
      </c>
      <c r="L264" s="275"/>
      <c r="M264" s="276" t="s">
        <v>19</v>
      </c>
      <c r="N264" s="277" t="s">
        <v>43</v>
      </c>
      <c r="O264" s="85"/>
      <c r="P264" s="228">
        <f>O264*H264</f>
        <v>0</v>
      </c>
      <c r="Q264" s="228">
        <v>0</v>
      </c>
      <c r="R264" s="228">
        <f>Q264*H264</f>
        <v>0</v>
      </c>
      <c r="S264" s="228">
        <v>0</v>
      </c>
      <c r="T264" s="229">
        <f>S264*H264</f>
        <v>0</v>
      </c>
      <c r="U264" s="39"/>
      <c r="V264" s="39"/>
      <c r="W264" s="39"/>
      <c r="X264" s="39"/>
      <c r="Y264" s="39"/>
      <c r="Z264" s="39"/>
      <c r="AA264" s="39"/>
      <c r="AB264" s="39"/>
      <c r="AC264" s="39"/>
      <c r="AD264" s="39"/>
      <c r="AE264" s="39"/>
      <c r="AR264" s="230" t="s">
        <v>163</v>
      </c>
      <c r="AT264" s="230" t="s">
        <v>402</v>
      </c>
      <c r="AU264" s="230" t="s">
        <v>82</v>
      </c>
      <c r="AY264" s="18" t="s">
        <v>120</v>
      </c>
      <c r="BE264" s="231">
        <f>IF(N264="základní",J264,0)</f>
        <v>0</v>
      </c>
      <c r="BF264" s="231">
        <f>IF(N264="snížená",J264,0)</f>
        <v>0</v>
      </c>
      <c r="BG264" s="231">
        <f>IF(N264="zákl. přenesená",J264,0)</f>
        <v>0</v>
      </c>
      <c r="BH264" s="231">
        <f>IF(N264="sníž. přenesená",J264,0)</f>
        <v>0</v>
      </c>
      <c r="BI264" s="231">
        <f>IF(N264="nulová",J264,0)</f>
        <v>0</v>
      </c>
      <c r="BJ264" s="18" t="s">
        <v>80</v>
      </c>
      <c r="BK264" s="231">
        <f>ROUND(I264*H264,2)</f>
        <v>0</v>
      </c>
      <c r="BL264" s="18" t="s">
        <v>127</v>
      </c>
      <c r="BM264" s="230" t="s">
        <v>433</v>
      </c>
    </row>
    <row r="265" s="13" customFormat="1">
      <c r="A265" s="13"/>
      <c r="B265" s="236"/>
      <c r="C265" s="237"/>
      <c r="D265" s="232" t="s">
        <v>131</v>
      </c>
      <c r="E265" s="238" t="s">
        <v>19</v>
      </c>
      <c r="F265" s="239" t="s">
        <v>434</v>
      </c>
      <c r="G265" s="237"/>
      <c r="H265" s="240">
        <v>123.59999999999999</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131</v>
      </c>
      <c r="AU265" s="246" t="s">
        <v>82</v>
      </c>
      <c r="AV265" s="13" t="s">
        <v>82</v>
      </c>
      <c r="AW265" s="13" t="s">
        <v>33</v>
      </c>
      <c r="AX265" s="13" t="s">
        <v>80</v>
      </c>
      <c r="AY265" s="246" t="s">
        <v>120</v>
      </c>
    </row>
    <row r="266" s="13" customFormat="1">
      <c r="A266" s="13"/>
      <c r="B266" s="236"/>
      <c r="C266" s="237"/>
      <c r="D266" s="232" t="s">
        <v>131</v>
      </c>
      <c r="E266" s="237"/>
      <c r="F266" s="239" t="s">
        <v>435</v>
      </c>
      <c r="G266" s="237"/>
      <c r="H266" s="240">
        <v>222.47999999999999</v>
      </c>
      <c r="I266" s="241"/>
      <c r="J266" s="237"/>
      <c r="K266" s="237"/>
      <c r="L266" s="242"/>
      <c r="M266" s="243"/>
      <c r="N266" s="244"/>
      <c r="O266" s="244"/>
      <c r="P266" s="244"/>
      <c r="Q266" s="244"/>
      <c r="R266" s="244"/>
      <c r="S266" s="244"/>
      <c r="T266" s="245"/>
      <c r="U266" s="13"/>
      <c r="V266" s="13"/>
      <c r="W266" s="13"/>
      <c r="X266" s="13"/>
      <c r="Y266" s="13"/>
      <c r="Z266" s="13"/>
      <c r="AA266" s="13"/>
      <c r="AB266" s="13"/>
      <c r="AC266" s="13"/>
      <c r="AD266" s="13"/>
      <c r="AE266" s="13"/>
      <c r="AT266" s="246" t="s">
        <v>131</v>
      </c>
      <c r="AU266" s="246" t="s">
        <v>82</v>
      </c>
      <c r="AV266" s="13" t="s">
        <v>82</v>
      </c>
      <c r="AW266" s="13" t="s">
        <v>4</v>
      </c>
      <c r="AX266" s="13" t="s">
        <v>80</v>
      </c>
      <c r="AY266" s="246" t="s">
        <v>120</v>
      </c>
    </row>
    <row r="267" s="2" customFormat="1" ht="21.75" customHeight="1">
      <c r="A267" s="39"/>
      <c r="B267" s="40"/>
      <c r="C267" s="219" t="s">
        <v>436</v>
      </c>
      <c r="D267" s="219" t="s">
        <v>122</v>
      </c>
      <c r="E267" s="220" t="s">
        <v>437</v>
      </c>
      <c r="F267" s="221" t="s">
        <v>438</v>
      </c>
      <c r="G267" s="222" t="s">
        <v>125</v>
      </c>
      <c r="H267" s="223">
        <v>63.710000000000001</v>
      </c>
      <c r="I267" s="224"/>
      <c r="J267" s="225">
        <f>ROUND(I267*H267,2)</f>
        <v>0</v>
      </c>
      <c r="K267" s="221" t="s">
        <v>126</v>
      </c>
      <c r="L267" s="45"/>
      <c r="M267" s="226" t="s">
        <v>19</v>
      </c>
      <c r="N267" s="227" t="s">
        <v>43</v>
      </c>
      <c r="O267" s="85"/>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127</v>
      </c>
      <c r="AT267" s="230" t="s">
        <v>122</v>
      </c>
      <c r="AU267" s="230" t="s">
        <v>82</v>
      </c>
      <c r="AY267" s="18" t="s">
        <v>120</v>
      </c>
      <c r="BE267" s="231">
        <f>IF(N267="základní",J267,0)</f>
        <v>0</v>
      </c>
      <c r="BF267" s="231">
        <f>IF(N267="snížená",J267,0)</f>
        <v>0</v>
      </c>
      <c r="BG267" s="231">
        <f>IF(N267="zákl. přenesená",J267,0)</f>
        <v>0</v>
      </c>
      <c r="BH267" s="231">
        <f>IF(N267="sníž. přenesená",J267,0)</f>
        <v>0</v>
      </c>
      <c r="BI267" s="231">
        <f>IF(N267="nulová",J267,0)</f>
        <v>0</v>
      </c>
      <c r="BJ267" s="18" t="s">
        <v>80</v>
      </c>
      <c r="BK267" s="231">
        <f>ROUND(I267*H267,2)</f>
        <v>0</v>
      </c>
      <c r="BL267" s="18" t="s">
        <v>127</v>
      </c>
      <c r="BM267" s="230" t="s">
        <v>439</v>
      </c>
    </row>
    <row r="268" s="2" customFormat="1">
      <c r="A268" s="39"/>
      <c r="B268" s="40"/>
      <c r="C268" s="41"/>
      <c r="D268" s="232" t="s">
        <v>129</v>
      </c>
      <c r="E268" s="41"/>
      <c r="F268" s="233" t="s">
        <v>440</v>
      </c>
      <c r="G268" s="41"/>
      <c r="H268" s="41"/>
      <c r="I268" s="137"/>
      <c r="J268" s="41"/>
      <c r="K268" s="41"/>
      <c r="L268" s="45"/>
      <c r="M268" s="234"/>
      <c r="N268" s="235"/>
      <c r="O268" s="85"/>
      <c r="P268" s="85"/>
      <c r="Q268" s="85"/>
      <c r="R268" s="85"/>
      <c r="S268" s="85"/>
      <c r="T268" s="86"/>
      <c r="U268" s="39"/>
      <c r="V268" s="39"/>
      <c r="W268" s="39"/>
      <c r="X268" s="39"/>
      <c r="Y268" s="39"/>
      <c r="Z268" s="39"/>
      <c r="AA268" s="39"/>
      <c r="AB268" s="39"/>
      <c r="AC268" s="39"/>
      <c r="AD268" s="39"/>
      <c r="AE268" s="39"/>
      <c r="AT268" s="18" t="s">
        <v>129</v>
      </c>
      <c r="AU268" s="18" t="s">
        <v>82</v>
      </c>
    </row>
    <row r="269" s="13" customFormat="1">
      <c r="A269" s="13"/>
      <c r="B269" s="236"/>
      <c r="C269" s="237"/>
      <c r="D269" s="232" t="s">
        <v>131</v>
      </c>
      <c r="E269" s="238" t="s">
        <v>19</v>
      </c>
      <c r="F269" s="239" t="s">
        <v>441</v>
      </c>
      <c r="G269" s="237"/>
      <c r="H269" s="240">
        <v>63.710000000000001</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131</v>
      </c>
      <c r="AU269" s="246" t="s">
        <v>82</v>
      </c>
      <c r="AV269" s="13" t="s">
        <v>82</v>
      </c>
      <c r="AW269" s="13" t="s">
        <v>33</v>
      </c>
      <c r="AX269" s="13" t="s">
        <v>80</v>
      </c>
      <c r="AY269" s="246" t="s">
        <v>120</v>
      </c>
    </row>
    <row r="270" s="2" customFormat="1" ht="16.5" customHeight="1">
      <c r="A270" s="39"/>
      <c r="B270" s="40"/>
      <c r="C270" s="268" t="s">
        <v>442</v>
      </c>
      <c r="D270" s="268" t="s">
        <v>402</v>
      </c>
      <c r="E270" s="269" t="s">
        <v>443</v>
      </c>
      <c r="F270" s="270" t="s">
        <v>444</v>
      </c>
      <c r="G270" s="271" t="s">
        <v>445</v>
      </c>
      <c r="H270" s="272">
        <v>0.95599999999999996</v>
      </c>
      <c r="I270" s="273"/>
      <c r="J270" s="274">
        <f>ROUND(I270*H270,2)</f>
        <v>0</v>
      </c>
      <c r="K270" s="270" t="s">
        <v>126</v>
      </c>
      <c r="L270" s="275"/>
      <c r="M270" s="276" t="s">
        <v>19</v>
      </c>
      <c r="N270" s="277" t="s">
        <v>43</v>
      </c>
      <c r="O270" s="85"/>
      <c r="P270" s="228">
        <f>O270*H270</f>
        <v>0</v>
      </c>
      <c r="Q270" s="228">
        <v>0.001</v>
      </c>
      <c r="R270" s="228">
        <f>Q270*H270</f>
        <v>0.00095599999999999993</v>
      </c>
      <c r="S270" s="228">
        <v>0</v>
      </c>
      <c r="T270" s="229">
        <f>S270*H270</f>
        <v>0</v>
      </c>
      <c r="U270" s="39"/>
      <c r="V270" s="39"/>
      <c r="W270" s="39"/>
      <c r="X270" s="39"/>
      <c r="Y270" s="39"/>
      <c r="Z270" s="39"/>
      <c r="AA270" s="39"/>
      <c r="AB270" s="39"/>
      <c r="AC270" s="39"/>
      <c r="AD270" s="39"/>
      <c r="AE270" s="39"/>
      <c r="AR270" s="230" t="s">
        <v>163</v>
      </c>
      <c r="AT270" s="230" t="s">
        <v>402</v>
      </c>
      <c r="AU270" s="230" t="s">
        <v>82</v>
      </c>
      <c r="AY270" s="18" t="s">
        <v>120</v>
      </c>
      <c r="BE270" s="231">
        <f>IF(N270="základní",J270,0)</f>
        <v>0</v>
      </c>
      <c r="BF270" s="231">
        <f>IF(N270="snížená",J270,0)</f>
        <v>0</v>
      </c>
      <c r="BG270" s="231">
        <f>IF(N270="zákl. přenesená",J270,0)</f>
        <v>0</v>
      </c>
      <c r="BH270" s="231">
        <f>IF(N270="sníž. přenesená",J270,0)</f>
        <v>0</v>
      </c>
      <c r="BI270" s="231">
        <f>IF(N270="nulová",J270,0)</f>
        <v>0</v>
      </c>
      <c r="BJ270" s="18" t="s">
        <v>80</v>
      </c>
      <c r="BK270" s="231">
        <f>ROUND(I270*H270,2)</f>
        <v>0</v>
      </c>
      <c r="BL270" s="18" t="s">
        <v>127</v>
      </c>
      <c r="BM270" s="230" t="s">
        <v>446</v>
      </c>
    </row>
    <row r="271" s="13" customFormat="1">
      <c r="A271" s="13"/>
      <c r="B271" s="236"/>
      <c r="C271" s="237"/>
      <c r="D271" s="232" t="s">
        <v>131</v>
      </c>
      <c r="E271" s="237"/>
      <c r="F271" s="239" t="s">
        <v>447</v>
      </c>
      <c r="G271" s="237"/>
      <c r="H271" s="240">
        <v>0.95599999999999996</v>
      </c>
      <c r="I271" s="241"/>
      <c r="J271" s="237"/>
      <c r="K271" s="237"/>
      <c r="L271" s="242"/>
      <c r="M271" s="243"/>
      <c r="N271" s="244"/>
      <c r="O271" s="244"/>
      <c r="P271" s="244"/>
      <c r="Q271" s="244"/>
      <c r="R271" s="244"/>
      <c r="S271" s="244"/>
      <c r="T271" s="245"/>
      <c r="U271" s="13"/>
      <c r="V271" s="13"/>
      <c r="W271" s="13"/>
      <c r="X271" s="13"/>
      <c r="Y271" s="13"/>
      <c r="Z271" s="13"/>
      <c r="AA271" s="13"/>
      <c r="AB271" s="13"/>
      <c r="AC271" s="13"/>
      <c r="AD271" s="13"/>
      <c r="AE271" s="13"/>
      <c r="AT271" s="246" t="s">
        <v>131</v>
      </c>
      <c r="AU271" s="246" t="s">
        <v>82</v>
      </c>
      <c r="AV271" s="13" t="s">
        <v>82</v>
      </c>
      <c r="AW271" s="13" t="s">
        <v>4</v>
      </c>
      <c r="AX271" s="13" t="s">
        <v>80</v>
      </c>
      <c r="AY271" s="246" t="s">
        <v>120</v>
      </c>
    </row>
    <row r="272" s="2" customFormat="1" ht="21.75" customHeight="1">
      <c r="A272" s="39"/>
      <c r="B272" s="40"/>
      <c r="C272" s="219" t="s">
        <v>448</v>
      </c>
      <c r="D272" s="219" t="s">
        <v>122</v>
      </c>
      <c r="E272" s="220" t="s">
        <v>449</v>
      </c>
      <c r="F272" s="221" t="s">
        <v>450</v>
      </c>
      <c r="G272" s="222" t="s">
        <v>125</v>
      </c>
      <c r="H272" s="223">
        <v>63.710000000000001</v>
      </c>
      <c r="I272" s="224"/>
      <c r="J272" s="225">
        <f>ROUND(I272*H272,2)</f>
        <v>0</v>
      </c>
      <c r="K272" s="221" t="s">
        <v>126</v>
      </c>
      <c r="L272" s="45"/>
      <c r="M272" s="226" t="s">
        <v>19</v>
      </c>
      <c r="N272" s="227" t="s">
        <v>43</v>
      </c>
      <c r="O272" s="85"/>
      <c r="P272" s="228">
        <f>O272*H272</f>
        <v>0</v>
      </c>
      <c r="Q272" s="228">
        <v>0</v>
      </c>
      <c r="R272" s="228">
        <f>Q272*H272</f>
        <v>0</v>
      </c>
      <c r="S272" s="228">
        <v>0</v>
      </c>
      <c r="T272" s="229">
        <f>S272*H272</f>
        <v>0</v>
      </c>
      <c r="U272" s="39"/>
      <c r="V272" s="39"/>
      <c r="W272" s="39"/>
      <c r="X272" s="39"/>
      <c r="Y272" s="39"/>
      <c r="Z272" s="39"/>
      <c r="AA272" s="39"/>
      <c r="AB272" s="39"/>
      <c r="AC272" s="39"/>
      <c r="AD272" s="39"/>
      <c r="AE272" s="39"/>
      <c r="AR272" s="230" t="s">
        <v>127</v>
      </c>
      <c r="AT272" s="230" t="s">
        <v>122</v>
      </c>
      <c r="AU272" s="230" t="s">
        <v>82</v>
      </c>
      <c r="AY272" s="18" t="s">
        <v>120</v>
      </c>
      <c r="BE272" s="231">
        <f>IF(N272="základní",J272,0)</f>
        <v>0</v>
      </c>
      <c r="BF272" s="231">
        <f>IF(N272="snížená",J272,0)</f>
        <v>0</v>
      </c>
      <c r="BG272" s="231">
        <f>IF(N272="zákl. přenesená",J272,0)</f>
        <v>0</v>
      </c>
      <c r="BH272" s="231">
        <f>IF(N272="sníž. přenesená",J272,0)</f>
        <v>0</v>
      </c>
      <c r="BI272" s="231">
        <f>IF(N272="nulová",J272,0)</f>
        <v>0</v>
      </c>
      <c r="BJ272" s="18" t="s">
        <v>80</v>
      </c>
      <c r="BK272" s="231">
        <f>ROUND(I272*H272,2)</f>
        <v>0</v>
      </c>
      <c r="BL272" s="18" t="s">
        <v>127</v>
      </c>
      <c r="BM272" s="230" t="s">
        <v>451</v>
      </c>
    </row>
    <row r="273" s="2" customFormat="1">
      <c r="A273" s="39"/>
      <c r="B273" s="40"/>
      <c r="C273" s="41"/>
      <c r="D273" s="232" t="s">
        <v>129</v>
      </c>
      <c r="E273" s="41"/>
      <c r="F273" s="233" t="s">
        <v>452</v>
      </c>
      <c r="G273" s="41"/>
      <c r="H273" s="41"/>
      <c r="I273" s="137"/>
      <c r="J273" s="41"/>
      <c r="K273" s="41"/>
      <c r="L273" s="45"/>
      <c r="M273" s="234"/>
      <c r="N273" s="235"/>
      <c r="O273" s="85"/>
      <c r="P273" s="85"/>
      <c r="Q273" s="85"/>
      <c r="R273" s="85"/>
      <c r="S273" s="85"/>
      <c r="T273" s="86"/>
      <c r="U273" s="39"/>
      <c r="V273" s="39"/>
      <c r="W273" s="39"/>
      <c r="X273" s="39"/>
      <c r="Y273" s="39"/>
      <c r="Z273" s="39"/>
      <c r="AA273" s="39"/>
      <c r="AB273" s="39"/>
      <c r="AC273" s="39"/>
      <c r="AD273" s="39"/>
      <c r="AE273" s="39"/>
      <c r="AT273" s="18" t="s">
        <v>129</v>
      </c>
      <c r="AU273" s="18" t="s">
        <v>82</v>
      </c>
    </row>
    <row r="274" s="2" customFormat="1" ht="21.75" customHeight="1">
      <c r="A274" s="39"/>
      <c r="B274" s="40"/>
      <c r="C274" s="219" t="s">
        <v>453</v>
      </c>
      <c r="D274" s="219" t="s">
        <v>122</v>
      </c>
      <c r="E274" s="220" t="s">
        <v>454</v>
      </c>
      <c r="F274" s="221" t="s">
        <v>455</v>
      </c>
      <c r="G274" s="222" t="s">
        <v>125</v>
      </c>
      <c r="H274" s="223">
        <v>63.710000000000001</v>
      </c>
      <c r="I274" s="224"/>
      <c r="J274" s="225">
        <f>ROUND(I274*H274,2)</f>
        <v>0</v>
      </c>
      <c r="K274" s="221" t="s">
        <v>126</v>
      </c>
      <c r="L274" s="45"/>
      <c r="M274" s="226" t="s">
        <v>19</v>
      </c>
      <c r="N274" s="227" t="s">
        <v>43</v>
      </c>
      <c r="O274" s="85"/>
      <c r="P274" s="228">
        <f>O274*H274</f>
        <v>0</v>
      </c>
      <c r="Q274" s="228">
        <v>0</v>
      </c>
      <c r="R274" s="228">
        <f>Q274*H274</f>
        <v>0</v>
      </c>
      <c r="S274" s="228">
        <v>0</v>
      </c>
      <c r="T274" s="229">
        <f>S274*H274</f>
        <v>0</v>
      </c>
      <c r="U274" s="39"/>
      <c r="V274" s="39"/>
      <c r="W274" s="39"/>
      <c r="X274" s="39"/>
      <c r="Y274" s="39"/>
      <c r="Z274" s="39"/>
      <c r="AA274" s="39"/>
      <c r="AB274" s="39"/>
      <c r="AC274" s="39"/>
      <c r="AD274" s="39"/>
      <c r="AE274" s="39"/>
      <c r="AR274" s="230" t="s">
        <v>127</v>
      </c>
      <c r="AT274" s="230" t="s">
        <v>122</v>
      </c>
      <c r="AU274" s="230" t="s">
        <v>82</v>
      </c>
      <c r="AY274" s="18" t="s">
        <v>120</v>
      </c>
      <c r="BE274" s="231">
        <f>IF(N274="základní",J274,0)</f>
        <v>0</v>
      </c>
      <c r="BF274" s="231">
        <f>IF(N274="snížená",J274,0)</f>
        <v>0</v>
      </c>
      <c r="BG274" s="231">
        <f>IF(N274="zákl. přenesená",J274,0)</f>
        <v>0</v>
      </c>
      <c r="BH274" s="231">
        <f>IF(N274="sníž. přenesená",J274,0)</f>
        <v>0</v>
      </c>
      <c r="BI274" s="231">
        <f>IF(N274="nulová",J274,0)</f>
        <v>0</v>
      </c>
      <c r="BJ274" s="18" t="s">
        <v>80</v>
      </c>
      <c r="BK274" s="231">
        <f>ROUND(I274*H274,2)</f>
        <v>0</v>
      </c>
      <c r="BL274" s="18" t="s">
        <v>127</v>
      </c>
      <c r="BM274" s="230" t="s">
        <v>456</v>
      </c>
    </row>
    <row r="275" s="2" customFormat="1">
      <c r="A275" s="39"/>
      <c r="B275" s="40"/>
      <c r="C275" s="41"/>
      <c r="D275" s="232" t="s">
        <v>129</v>
      </c>
      <c r="E275" s="41"/>
      <c r="F275" s="233" t="s">
        <v>457</v>
      </c>
      <c r="G275" s="41"/>
      <c r="H275" s="41"/>
      <c r="I275" s="137"/>
      <c r="J275" s="41"/>
      <c r="K275" s="41"/>
      <c r="L275" s="45"/>
      <c r="M275" s="234"/>
      <c r="N275" s="235"/>
      <c r="O275" s="85"/>
      <c r="P275" s="85"/>
      <c r="Q275" s="85"/>
      <c r="R275" s="85"/>
      <c r="S275" s="85"/>
      <c r="T275" s="86"/>
      <c r="U275" s="39"/>
      <c r="V275" s="39"/>
      <c r="W275" s="39"/>
      <c r="X275" s="39"/>
      <c r="Y275" s="39"/>
      <c r="Z275" s="39"/>
      <c r="AA275" s="39"/>
      <c r="AB275" s="39"/>
      <c r="AC275" s="39"/>
      <c r="AD275" s="39"/>
      <c r="AE275" s="39"/>
      <c r="AT275" s="18" t="s">
        <v>129</v>
      </c>
      <c r="AU275" s="18" t="s">
        <v>82</v>
      </c>
    </row>
    <row r="276" s="2" customFormat="1" ht="16.5" customHeight="1">
      <c r="A276" s="39"/>
      <c r="B276" s="40"/>
      <c r="C276" s="268" t="s">
        <v>458</v>
      </c>
      <c r="D276" s="268" t="s">
        <v>402</v>
      </c>
      <c r="E276" s="269" t="s">
        <v>459</v>
      </c>
      <c r="F276" s="270" t="s">
        <v>460</v>
      </c>
      <c r="G276" s="271" t="s">
        <v>359</v>
      </c>
      <c r="H276" s="272">
        <v>114.678</v>
      </c>
      <c r="I276" s="273"/>
      <c r="J276" s="274">
        <f>ROUND(I276*H276,2)</f>
        <v>0</v>
      </c>
      <c r="K276" s="270" t="s">
        <v>126</v>
      </c>
      <c r="L276" s="275"/>
      <c r="M276" s="276" t="s">
        <v>19</v>
      </c>
      <c r="N276" s="277" t="s">
        <v>43</v>
      </c>
      <c r="O276" s="85"/>
      <c r="P276" s="228">
        <f>O276*H276</f>
        <v>0</v>
      </c>
      <c r="Q276" s="228">
        <v>1</v>
      </c>
      <c r="R276" s="228">
        <f>Q276*H276</f>
        <v>114.678</v>
      </c>
      <c r="S276" s="228">
        <v>0</v>
      </c>
      <c r="T276" s="229">
        <f>S276*H276</f>
        <v>0</v>
      </c>
      <c r="U276" s="39"/>
      <c r="V276" s="39"/>
      <c r="W276" s="39"/>
      <c r="X276" s="39"/>
      <c r="Y276" s="39"/>
      <c r="Z276" s="39"/>
      <c r="AA276" s="39"/>
      <c r="AB276" s="39"/>
      <c r="AC276" s="39"/>
      <c r="AD276" s="39"/>
      <c r="AE276" s="39"/>
      <c r="AR276" s="230" t="s">
        <v>163</v>
      </c>
      <c r="AT276" s="230" t="s">
        <v>402</v>
      </c>
      <c r="AU276" s="230" t="s">
        <v>82</v>
      </c>
      <c r="AY276" s="18" t="s">
        <v>120</v>
      </c>
      <c r="BE276" s="231">
        <f>IF(N276="základní",J276,0)</f>
        <v>0</v>
      </c>
      <c r="BF276" s="231">
        <f>IF(N276="snížená",J276,0)</f>
        <v>0</v>
      </c>
      <c r="BG276" s="231">
        <f>IF(N276="zákl. přenesená",J276,0)</f>
        <v>0</v>
      </c>
      <c r="BH276" s="231">
        <f>IF(N276="sníž. přenesená",J276,0)</f>
        <v>0</v>
      </c>
      <c r="BI276" s="231">
        <f>IF(N276="nulová",J276,0)</f>
        <v>0</v>
      </c>
      <c r="BJ276" s="18" t="s">
        <v>80</v>
      </c>
      <c r="BK276" s="231">
        <f>ROUND(I276*H276,2)</f>
        <v>0</v>
      </c>
      <c r="BL276" s="18" t="s">
        <v>127</v>
      </c>
      <c r="BM276" s="230" t="s">
        <v>461</v>
      </c>
    </row>
    <row r="277" s="13" customFormat="1">
      <c r="A277" s="13"/>
      <c r="B277" s="236"/>
      <c r="C277" s="237"/>
      <c r="D277" s="232" t="s">
        <v>131</v>
      </c>
      <c r="E277" s="237"/>
      <c r="F277" s="239" t="s">
        <v>462</v>
      </c>
      <c r="G277" s="237"/>
      <c r="H277" s="240">
        <v>114.678</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131</v>
      </c>
      <c r="AU277" s="246" t="s">
        <v>82</v>
      </c>
      <c r="AV277" s="13" t="s">
        <v>82</v>
      </c>
      <c r="AW277" s="13" t="s">
        <v>4</v>
      </c>
      <c r="AX277" s="13" t="s">
        <v>80</v>
      </c>
      <c r="AY277" s="246" t="s">
        <v>120</v>
      </c>
    </row>
    <row r="278" s="12" customFormat="1" ht="22.8" customHeight="1">
      <c r="A278" s="12"/>
      <c r="B278" s="203"/>
      <c r="C278" s="204"/>
      <c r="D278" s="205" t="s">
        <v>71</v>
      </c>
      <c r="E278" s="217" t="s">
        <v>82</v>
      </c>
      <c r="F278" s="217" t="s">
        <v>463</v>
      </c>
      <c r="G278" s="204"/>
      <c r="H278" s="204"/>
      <c r="I278" s="207"/>
      <c r="J278" s="218">
        <f>BK278</f>
        <v>0</v>
      </c>
      <c r="K278" s="204"/>
      <c r="L278" s="209"/>
      <c r="M278" s="210"/>
      <c r="N278" s="211"/>
      <c r="O278" s="211"/>
      <c r="P278" s="212">
        <f>SUM(P279:P308)</f>
        <v>0</v>
      </c>
      <c r="Q278" s="211"/>
      <c r="R278" s="212">
        <f>SUM(R279:R308)</f>
        <v>119.76074</v>
      </c>
      <c r="S278" s="211"/>
      <c r="T278" s="213">
        <f>SUM(T279:T308)</f>
        <v>0</v>
      </c>
      <c r="U278" s="12"/>
      <c r="V278" s="12"/>
      <c r="W278" s="12"/>
      <c r="X278" s="12"/>
      <c r="Y278" s="12"/>
      <c r="Z278" s="12"/>
      <c r="AA278" s="12"/>
      <c r="AB278" s="12"/>
      <c r="AC278" s="12"/>
      <c r="AD278" s="12"/>
      <c r="AE278" s="12"/>
      <c r="AR278" s="214" t="s">
        <v>80</v>
      </c>
      <c r="AT278" s="215" t="s">
        <v>71</v>
      </c>
      <c r="AU278" s="215" t="s">
        <v>80</v>
      </c>
      <c r="AY278" s="214" t="s">
        <v>120</v>
      </c>
      <c r="BK278" s="216">
        <f>SUM(BK279:BK308)</f>
        <v>0</v>
      </c>
    </row>
    <row r="279" s="2" customFormat="1" ht="16.5" customHeight="1">
      <c r="A279" s="39"/>
      <c r="B279" s="40"/>
      <c r="C279" s="219" t="s">
        <v>464</v>
      </c>
      <c r="D279" s="219" t="s">
        <v>122</v>
      </c>
      <c r="E279" s="220" t="s">
        <v>465</v>
      </c>
      <c r="F279" s="221" t="s">
        <v>466</v>
      </c>
      <c r="G279" s="222" t="s">
        <v>125</v>
      </c>
      <c r="H279" s="223">
        <v>382.80000000000001</v>
      </c>
      <c r="I279" s="224"/>
      <c r="J279" s="225">
        <f>ROUND(I279*H279,2)</f>
        <v>0</v>
      </c>
      <c r="K279" s="221" t="s">
        <v>126</v>
      </c>
      <c r="L279" s="45"/>
      <c r="M279" s="226" t="s">
        <v>19</v>
      </c>
      <c r="N279" s="227" t="s">
        <v>43</v>
      </c>
      <c r="O279" s="85"/>
      <c r="P279" s="228">
        <f>O279*H279</f>
        <v>0</v>
      </c>
      <c r="Q279" s="228">
        <v>0</v>
      </c>
      <c r="R279" s="228">
        <f>Q279*H279</f>
        <v>0</v>
      </c>
      <c r="S279" s="228">
        <v>0</v>
      </c>
      <c r="T279" s="229">
        <f>S279*H279</f>
        <v>0</v>
      </c>
      <c r="U279" s="39"/>
      <c r="V279" s="39"/>
      <c r="W279" s="39"/>
      <c r="X279" s="39"/>
      <c r="Y279" s="39"/>
      <c r="Z279" s="39"/>
      <c r="AA279" s="39"/>
      <c r="AB279" s="39"/>
      <c r="AC279" s="39"/>
      <c r="AD279" s="39"/>
      <c r="AE279" s="39"/>
      <c r="AR279" s="230" t="s">
        <v>127</v>
      </c>
      <c r="AT279" s="230" t="s">
        <v>122</v>
      </c>
      <c r="AU279" s="230" t="s">
        <v>82</v>
      </c>
      <c r="AY279" s="18" t="s">
        <v>120</v>
      </c>
      <c r="BE279" s="231">
        <f>IF(N279="základní",J279,0)</f>
        <v>0</v>
      </c>
      <c r="BF279" s="231">
        <f>IF(N279="snížená",J279,0)</f>
        <v>0</v>
      </c>
      <c r="BG279" s="231">
        <f>IF(N279="zákl. přenesená",J279,0)</f>
        <v>0</v>
      </c>
      <c r="BH279" s="231">
        <f>IF(N279="sníž. přenesená",J279,0)</f>
        <v>0</v>
      </c>
      <c r="BI279" s="231">
        <f>IF(N279="nulová",J279,0)</f>
        <v>0</v>
      </c>
      <c r="BJ279" s="18" t="s">
        <v>80</v>
      </c>
      <c r="BK279" s="231">
        <f>ROUND(I279*H279,2)</f>
        <v>0</v>
      </c>
      <c r="BL279" s="18" t="s">
        <v>127</v>
      </c>
      <c r="BM279" s="230" t="s">
        <v>467</v>
      </c>
    </row>
    <row r="280" s="2" customFormat="1">
      <c r="A280" s="39"/>
      <c r="B280" s="40"/>
      <c r="C280" s="41"/>
      <c r="D280" s="232" t="s">
        <v>129</v>
      </c>
      <c r="E280" s="41"/>
      <c r="F280" s="233" t="s">
        <v>468</v>
      </c>
      <c r="G280" s="41"/>
      <c r="H280" s="41"/>
      <c r="I280" s="137"/>
      <c r="J280" s="41"/>
      <c r="K280" s="41"/>
      <c r="L280" s="45"/>
      <c r="M280" s="234"/>
      <c r="N280" s="235"/>
      <c r="O280" s="85"/>
      <c r="P280" s="85"/>
      <c r="Q280" s="85"/>
      <c r="R280" s="85"/>
      <c r="S280" s="85"/>
      <c r="T280" s="86"/>
      <c r="U280" s="39"/>
      <c r="V280" s="39"/>
      <c r="W280" s="39"/>
      <c r="X280" s="39"/>
      <c r="Y280" s="39"/>
      <c r="Z280" s="39"/>
      <c r="AA280" s="39"/>
      <c r="AB280" s="39"/>
      <c r="AC280" s="39"/>
      <c r="AD280" s="39"/>
      <c r="AE280" s="39"/>
      <c r="AT280" s="18" t="s">
        <v>129</v>
      </c>
      <c r="AU280" s="18" t="s">
        <v>82</v>
      </c>
    </row>
    <row r="281" s="13" customFormat="1">
      <c r="A281" s="13"/>
      <c r="B281" s="236"/>
      <c r="C281" s="237"/>
      <c r="D281" s="232" t="s">
        <v>131</v>
      </c>
      <c r="E281" s="238" t="s">
        <v>19</v>
      </c>
      <c r="F281" s="239" t="s">
        <v>469</v>
      </c>
      <c r="G281" s="237"/>
      <c r="H281" s="240">
        <v>382.80000000000001</v>
      </c>
      <c r="I281" s="241"/>
      <c r="J281" s="237"/>
      <c r="K281" s="237"/>
      <c r="L281" s="242"/>
      <c r="M281" s="243"/>
      <c r="N281" s="244"/>
      <c r="O281" s="244"/>
      <c r="P281" s="244"/>
      <c r="Q281" s="244"/>
      <c r="R281" s="244"/>
      <c r="S281" s="244"/>
      <c r="T281" s="245"/>
      <c r="U281" s="13"/>
      <c r="V281" s="13"/>
      <c r="W281" s="13"/>
      <c r="X281" s="13"/>
      <c r="Y281" s="13"/>
      <c r="Z281" s="13"/>
      <c r="AA281" s="13"/>
      <c r="AB281" s="13"/>
      <c r="AC281" s="13"/>
      <c r="AD281" s="13"/>
      <c r="AE281" s="13"/>
      <c r="AT281" s="246" t="s">
        <v>131</v>
      </c>
      <c r="AU281" s="246" t="s">
        <v>82</v>
      </c>
      <c r="AV281" s="13" t="s">
        <v>82</v>
      </c>
      <c r="AW281" s="13" t="s">
        <v>33</v>
      </c>
      <c r="AX281" s="13" t="s">
        <v>80</v>
      </c>
      <c r="AY281" s="246" t="s">
        <v>120</v>
      </c>
    </row>
    <row r="282" s="2" customFormat="1" ht="16.5" customHeight="1">
      <c r="A282" s="39"/>
      <c r="B282" s="40"/>
      <c r="C282" s="268" t="s">
        <v>470</v>
      </c>
      <c r="D282" s="268" t="s">
        <v>402</v>
      </c>
      <c r="E282" s="269" t="s">
        <v>471</v>
      </c>
      <c r="F282" s="270" t="s">
        <v>472</v>
      </c>
      <c r="G282" s="271" t="s">
        <v>359</v>
      </c>
      <c r="H282" s="272">
        <v>96.465999999999994</v>
      </c>
      <c r="I282" s="273"/>
      <c r="J282" s="274">
        <f>ROUND(I282*H282,2)</f>
        <v>0</v>
      </c>
      <c r="K282" s="270" t="s">
        <v>126</v>
      </c>
      <c r="L282" s="275"/>
      <c r="M282" s="276" t="s">
        <v>19</v>
      </c>
      <c r="N282" s="277" t="s">
        <v>43</v>
      </c>
      <c r="O282" s="85"/>
      <c r="P282" s="228">
        <f>O282*H282</f>
        <v>0</v>
      </c>
      <c r="Q282" s="228">
        <v>1</v>
      </c>
      <c r="R282" s="228">
        <f>Q282*H282</f>
        <v>96.465999999999994</v>
      </c>
      <c r="S282" s="228">
        <v>0</v>
      </c>
      <c r="T282" s="229">
        <f>S282*H282</f>
        <v>0</v>
      </c>
      <c r="U282" s="39"/>
      <c r="V282" s="39"/>
      <c r="W282" s="39"/>
      <c r="X282" s="39"/>
      <c r="Y282" s="39"/>
      <c r="Z282" s="39"/>
      <c r="AA282" s="39"/>
      <c r="AB282" s="39"/>
      <c r="AC282" s="39"/>
      <c r="AD282" s="39"/>
      <c r="AE282" s="39"/>
      <c r="AR282" s="230" t="s">
        <v>163</v>
      </c>
      <c r="AT282" s="230" t="s">
        <v>402</v>
      </c>
      <c r="AU282" s="230" t="s">
        <v>82</v>
      </c>
      <c r="AY282" s="18" t="s">
        <v>120</v>
      </c>
      <c r="BE282" s="231">
        <f>IF(N282="základní",J282,0)</f>
        <v>0</v>
      </c>
      <c r="BF282" s="231">
        <f>IF(N282="snížená",J282,0)</f>
        <v>0</v>
      </c>
      <c r="BG282" s="231">
        <f>IF(N282="zákl. přenesená",J282,0)</f>
        <v>0</v>
      </c>
      <c r="BH282" s="231">
        <f>IF(N282="sníž. přenesená",J282,0)</f>
        <v>0</v>
      </c>
      <c r="BI282" s="231">
        <f>IF(N282="nulová",J282,0)</f>
        <v>0</v>
      </c>
      <c r="BJ282" s="18" t="s">
        <v>80</v>
      </c>
      <c r="BK282" s="231">
        <f>ROUND(I282*H282,2)</f>
        <v>0</v>
      </c>
      <c r="BL282" s="18" t="s">
        <v>127</v>
      </c>
      <c r="BM282" s="230" t="s">
        <v>473</v>
      </c>
    </row>
    <row r="283" s="13" customFormat="1">
      <c r="A283" s="13"/>
      <c r="B283" s="236"/>
      <c r="C283" s="237"/>
      <c r="D283" s="232" t="s">
        <v>131</v>
      </c>
      <c r="E283" s="238" t="s">
        <v>19</v>
      </c>
      <c r="F283" s="239" t="s">
        <v>474</v>
      </c>
      <c r="G283" s="237"/>
      <c r="H283" s="240">
        <v>96.465999999999994</v>
      </c>
      <c r="I283" s="241"/>
      <c r="J283" s="237"/>
      <c r="K283" s="237"/>
      <c r="L283" s="242"/>
      <c r="M283" s="243"/>
      <c r="N283" s="244"/>
      <c r="O283" s="244"/>
      <c r="P283" s="244"/>
      <c r="Q283" s="244"/>
      <c r="R283" s="244"/>
      <c r="S283" s="244"/>
      <c r="T283" s="245"/>
      <c r="U283" s="13"/>
      <c r="V283" s="13"/>
      <c r="W283" s="13"/>
      <c r="X283" s="13"/>
      <c r="Y283" s="13"/>
      <c r="Z283" s="13"/>
      <c r="AA283" s="13"/>
      <c r="AB283" s="13"/>
      <c r="AC283" s="13"/>
      <c r="AD283" s="13"/>
      <c r="AE283" s="13"/>
      <c r="AT283" s="246" t="s">
        <v>131</v>
      </c>
      <c r="AU283" s="246" t="s">
        <v>82</v>
      </c>
      <c r="AV283" s="13" t="s">
        <v>82</v>
      </c>
      <c r="AW283" s="13" t="s">
        <v>33</v>
      </c>
      <c r="AX283" s="13" t="s">
        <v>80</v>
      </c>
      <c r="AY283" s="246" t="s">
        <v>120</v>
      </c>
    </row>
    <row r="284" s="2" customFormat="1" ht="21.75" customHeight="1">
      <c r="A284" s="39"/>
      <c r="B284" s="40"/>
      <c r="C284" s="219" t="s">
        <v>475</v>
      </c>
      <c r="D284" s="219" t="s">
        <v>122</v>
      </c>
      <c r="E284" s="220" t="s">
        <v>476</v>
      </c>
      <c r="F284" s="221" t="s">
        <v>477</v>
      </c>
      <c r="G284" s="222" t="s">
        <v>125</v>
      </c>
      <c r="H284" s="223">
        <v>382.80000000000001</v>
      </c>
      <c r="I284" s="224"/>
      <c r="J284" s="225">
        <f>ROUND(I284*H284,2)</f>
        <v>0</v>
      </c>
      <c r="K284" s="221" t="s">
        <v>126</v>
      </c>
      <c r="L284" s="45"/>
      <c r="M284" s="226" t="s">
        <v>19</v>
      </c>
      <c r="N284" s="227" t="s">
        <v>43</v>
      </c>
      <c r="O284" s="85"/>
      <c r="P284" s="228">
        <f>O284*H284</f>
        <v>0</v>
      </c>
      <c r="Q284" s="228">
        <v>0.019109999999999999</v>
      </c>
      <c r="R284" s="228">
        <f>Q284*H284</f>
        <v>7.3153079999999999</v>
      </c>
      <c r="S284" s="228">
        <v>0</v>
      </c>
      <c r="T284" s="229">
        <f>S284*H284</f>
        <v>0</v>
      </c>
      <c r="U284" s="39"/>
      <c r="V284" s="39"/>
      <c r="W284" s="39"/>
      <c r="X284" s="39"/>
      <c r="Y284" s="39"/>
      <c r="Z284" s="39"/>
      <c r="AA284" s="39"/>
      <c r="AB284" s="39"/>
      <c r="AC284" s="39"/>
      <c r="AD284" s="39"/>
      <c r="AE284" s="39"/>
      <c r="AR284" s="230" t="s">
        <v>127</v>
      </c>
      <c r="AT284" s="230" t="s">
        <v>122</v>
      </c>
      <c r="AU284" s="230" t="s">
        <v>82</v>
      </c>
      <c r="AY284" s="18" t="s">
        <v>120</v>
      </c>
      <c r="BE284" s="231">
        <f>IF(N284="základní",J284,0)</f>
        <v>0</v>
      </c>
      <c r="BF284" s="231">
        <f>IF(N284="snížená",J284,0)</f>
        <v>0</v>
      </c>
      <c r="BG284" s="231">
        <f>IF(N284="zákl. přenesená",J284,0)</f>
        <v>0</v>
      </c>
      <c r="BH284" s="231">
        <f>IF(N284="sníž. přenesená",J284,0)</f>
        <v>0</v>
      </c>
      <c r="BI284" s="231">
        <f>IF(N284="nulová",J284,0)</f>
        <v>0</v>
      </c>
      <c r="BJ284" s="18" t="s">
        <v>80</v>
      </c>
      <c r="BK284" s="231">
        <f>ROUND(I284*H284,2)</f>
        <v>0</v>
      </c>
      <c r="BL284" s="18" t="s">
        <v>127</v>
      </c>
      <c r="BM284" s="230" t="s">
        <v>478</v>
      </c>
    </row>
    <row r="285" s="2" customFormat="1">
      <c r="A285" s="39"/>
      <c r="B285" s="40"/>
      <c r="C285" s="41"/>
      <c r="D285" s="232" t="s">
        <v>129</v>
      </c>
      <c r="E285" s="41"/>
      <c r="F285" s="233" t="s">
        <v>479</v>
      </c>
      <c r="G285" s="41"/>
      <c r="H285" s="41"/>
      <c r="I285" s="137"/>
      <c r="J285" s="41"/>
      <c r="K285" s="41"/>
      <c r="L285" s="45"/>
      <c r="M285" s="234"/>
      <c r="N285" s="235"/>
      <c r="O285" s="85"/>
      <c r="P285" s="85"/>
      <c r="Q285" s="85"/>
      <c r="R285" s="85"/>
      <c r="S285" s="85"/>
      <c r="T285" s="86"/>
      <c r="U285" s="39"/>
      <c r="V285" s="39"/>
      <c r="W285" s="39"/>
      <c r="X285" s="39"/>
      <c r="Y285" s="39"/>
      <c r="Z285" s="39"/>
      <c r="AA285" s="39"/>
      <c r="AB285" s="39"/>
      <c r="AC285" s="39"/>
      <c r="AD285" s="39"/>
      <c r="AE285" s="39"/>
      <c r="AT285" s="18" t="s">
        <v>129</v>
      </c>
      <c r="AU285" s="18" t="s">
        <v>82</v>
      </c>
    </row>
    <row r="286" s="2" customFormat="1" ht="21.75" customHeight="1">
      <c r="A286" s="39"/>
      <c r="B286" s="40"/>
      <c r="C286" s="219" t="s">
        <v>480</v>
      </c>
      <c r="D286" s="219" t="s">
        <v>122</v>
      </c>
      <c r="E286" s="220" t="s">
        <v>481</v>
      </c>
      <c r="F286" s="221" t="s">
        <v>482</v>
      </c>
      <c r="G286" s="222" t="s">
        <v>135</v>
      </c>
      <c r="H286" s="223">
        <v>19.800000000000001</v>
      </c>
      <c r="I286" s="224"/>
      <c r="J286" s="225">
        <f>ROUND(I286*H286,2)</f>
        <v>0</v>
      </c>
      <c r="K286" s="221" t="s">
        <v>19</v>
      </c>
      <c r="L286" s="45"/>
      <c r="M286" s="226" t="s">
        <v>19</v>
      </c>
      <c r="N286" s="227" t="s">
        <v>43</v>
      </c>
      <c r="O286" s="85"/>
      <c r="P286" s="228">
        <f>O286*H286</f>
        <v>0</v>
      </c>
      <c r="Q286" s="228">
        <v>0</v>
      </c>
      <c r="R286" s="228">
        <f>Q286*H286</f>
        <v>0</v>
      </c>
      <c r="S286" s="228">
        <v>0</v>
      </c>
      <c r="T286" s="229">
        <f>S286*H286</f>
        <v>0</v>
      </c>
      <c r="U286" s="39"/>
      <c r="V286" s="39"/>
      <c r="W286" s="39"/>
      <c r="X286" s="39"/>
      <c r="Y286" s="39"/>
      <c r="Z286" s="39"/>
      <c r="AA286" s="39"/>
      <c r="AB286" s="39"/>
      <c r="AC286" s="39"/>
      <c r="AD286" s="39"/>
      <c r="AE286" s="39"/>
      <c r="AR286" s="230" t="s">
        <v>127</v>
      </c>
      <c r="AT286" s="230" t="s">
        <v>122</v>
      </c>
      <c r="AU286" s="230" t="s">
        <v>82</v>
      </c>
      <c r="AY286" s="18" t="s">
        <v>120</v>
      </c>
      <c r="BE286" s="231">
        <f>IF(N286="základní",J286,0)</f>
        <v>0</v>
      </c>
      <c r="BF286" s="231">
        <f>IF(N286="snížená",J286,0)</f>
        <v>0</v>
      </c>
      <c r="BG286" s="231">
        <f>IF(N286="zákl. přenesená",J286,0)</f>
        <v>0</v>
      </c>
      <c r="BH286" s="231">
        <f>IF(N286="sníž. přenesená",J286,0)</f>
        <v>0</v>
      </c>
      <c r="BI286" s="231">
        <f>IF(N286="nulová",J286,0)</f>
        <v>0</v>
      </c>
      <c r="BJ286" s="18" t="s">
        <v>80</v>
      </c>
      <c r="BK286" s="231">
        <f>ROUND(I286*H286,2)</f>
        <v>0</v>
      </c>
      <c r="BL286" s="18" t="s">
        <v>127</v>
      </c>
      <c r="BM286" s="230" t="s">
        <v>483</v>
      </c>
    </row>
    <row r="287" s="13" customFormat="1">
      <c r="A287" s="13"/>
      <c r="B287" s="236"/>
      <c r="C287" s="237"/>
      <c r="D287" s="232" t="s">
        <v>131</v>
      </c>
      <c r="E287" s="238" t="s">
        <v>19</v>
      </c>
      <c r="F287" s="239" t="s">
        <v>484</v>
      </c>
      <c r="G287" s="237"/>
      <c r="H287" s="240">
        <v>19.800000000000001</v>
      </c>
      <c r="I287" s="241"/>
      <c r="J287" s="237"/>
      <c r="K287" s="237"/>
      <c r="L287" s="242"/>
      <c r="M287" s="243"/>
      <c r="N287" s="244"/>
      <c r="O287" s="244"/>
      <c r="P287" s="244"/>
      <c r="Q287" s="244"/>
      <c r="R287" s="244"/>
      <c r="S287" s="244"/>
      <c r="T287" s="245"/>
      <c r="U287" s="13"/>
      <c r="V287" s="13"/>
      <c r="W287" s="13"/>
      <c r="X287" s="13"/>
      <c r="Y287" s="13"/>
      <c r="Z287" s="13"/>
      <c r="AA287" s="13"/>
      <c r="AB287" s="13"/>
      <c r="AC287" s="13"/>
      <c r="AD287" s="13"/>
      <c r="AE287" s="13"/>
      <c r="AT287" s="246" t="s">
        <v>131</v>
      </c>
      <c r="AU287" s="246" t="s">
        <v>82</v>
      </c>
      <c r="AV287" s="13" t="s">
        <v>82</v>
      </c>
      <c r="AW287" s="13" t="s">
        <v>33</v>
      </c>
      <c r="AX287" s="13" t="s">
        <v>80</v>
      </c>
      <c r="AY287" s="246" t="s">
        <v>120</v>
      </c>
    </row>
    <row r="288" s="2" customFormat="1" ht="21.75" customHeight="1">
      <c r="A288" s="39"/>
      <c r="B288" s="40"/>
      <c r="C288" s="219" t="s">
        <v>485</v>
      </c>
      <c r="D288" s="219" t="s">
        <v>122</v>
      </c>
      <c r="E288" s="220" t="s">
        <v>486</v>
      </c>
      <c r="F288" s="221" t="s">
        <v>487</v>
      </c>
      <c r="G288" s="222" t="s">
        <v>125</v>
      </c>
      <c r="H288" s="223">
        <v>91.799999999999997</v>
      </c>
      <c r="I288" s="224"/>
      <c r="J288" s="225">
        <f>ROUND(I288*H288,2)</f>
        <v>0</v>
      </c>
      <c r="K288" s="221" t="s">
        <v>126</v>
      </c>
      <c r="L288" s="45"/>
      <c r="M288" s="226" t="s">
        <v>19</v>
      </c>
      <c r="N288" s="227" t="s">
        <v>43</v>
      </c>
      <c r="O288" s="85"/>
      <c r="P288" s="228">
        <f>O288*H288</f>
        <v>0</v>
      </c>
      <c r="Q288" s="228">
        <v>0.00027</v>
      </c>
      <c r="R288" s="228">
        <f>Q288*H288</f>
        <v>0.024785999999999999</v>
      </c>
      <c r="S288" s="228">
        <v>0</v>
      </c>
      <c r="T288" s="229">
        <f>S288*H288</f>
        <v>0</v>
      </c>
      <c r="U288" s="39"/>
      <c r="V288" s="39"/>
      <c r="W288" s="39"/>
      <c r="X288" s="39"/>
      <c r="Y288" s="39"/>
      <c r="Z288" s="39"/>
      <c r="AA288" s="39"/>
      <c r="AB288" s="39"/>
      <c r="AC288" s="39"/>
      <c r="AD288" s="39"/>
      <c r="AE288" s="39"/>
      <c r="AR288" s="230" t="s">
        <v>127</v>
      </c>
      <c r="AT288" s="230" t="s">
        <v>122</v>
      </c>
      <c r="AU288" s="230" t="s">
        <v>82</v>
      </c>
      <c r="AY288" s="18" t="s">
        <v>120</v>
      </c>
      <c r="BE288" s="231">
        <f>IF(N288="základní",J288,0)</f>
        <v>0</v>
      </c>
      <c r="BF288" s="231">
        <f>IF(N288="snížená",J288,0)</f>
        <v>0</v>
      </c>
      <c r="BG288" s="231">
        <f>IF(N288="zákl. přenesená",J288,0)</f>
        <v>0</v>
      </c>
      <c r="BH288" s="231">
        <f>IF(N288="sníž. přenesená",J288,0)</f>
        <v>0</v>
      </c>
      <c r="BI288" s="231">
        <f>IF(N288="nulová",J288,0)</f>
        <v>0</v>
      </c>
      <c r="BJ288" s="18" t="s">
        <v>80</v>
      </c>
      <c r="BK288" s="231">
        <f>ROUND(I288*H288,2)</f>
        <v>0</v>
      </c>
      <c r="BL288" s="18" t="s">
        <v>127</v>
      </c>
      <c r="BM288" s="230" t="s">
        <v>488</v>
      </c>
    </row>
    <row r="289" s="2" customFormat="1">
      <c r="A289" s="39"/>
      <c r="B289" s="40"/>
      <c r="C289" s="41"/>
      <c r="D289" s="232" t="s">
        <v>129</v>
      </c>
      <c r="E289" s="41"/>
      <c r="F289" s="233" t="s">
        <v>489</v>
      </c>
      <c r="G289" s="41"/>
      <c r="H289" s="41"/>
      <c r="I289" s="137"/>
      <c r="J289" s="41"/>
      <c r="K289" s="41"/>
      <c r="L289" s="45"/>
      <c r="M289" s="234"/>
      <c r="N289" s="235"/>
      <c r="O289" s="85"/>
      <c r="P289" s="85"/>
      <c r="Q289" s="85"/>
      <c r="R289" s="85"/>
      <c r="S289" s="85"/>
      <c r="T289" s="86"/>
      <c r="U289" s="39"/>
      <c r="V289" s="39"/>
      <c r="W289" s="39"/>
      <c r="X289" s="39"/>
      <c r="Y289" s="39"/>
      <c r="Z289" s="39"/>
      <c r="AA289" s="39"/>
      <c r="AB289" s="39"/>
      <c r="AC289" s="39"/>
      <c r="AD289" s="39"/>
      <c r="AE289" s="39"/>
      <c r="AT289" s="18" t="s">
        <v>129</v>
      </c>
      <c r="AU289" s="18" t="s">
        <v>82</v>
      </c>
    </row>
    <row r="290" s="13" customFormat="1">
      <c r="A290" s="13"/>
      <c r="B290" s="236"/>
      <c r="C290" s="237"/>
      <c r="D290" s="232" t="s">
        <v>131</v>
      </c>
      <c r="E290" s="238" t="s">
        <v>19</v>
      </c>
      <c r="F290" s="239" t="s">
        <v>490</v>
      </c>
      <c r="G290" s="237"/>
      <c r="H290" s="240">
        <v>91.799999999999997</v>
      </c>
      <c r="I290" s="241"/>
      <c r="J290" s="237"/>
      <c r="K290" s="237"/>
      <c r="L290" s="242"/>
      <c r="M290" s="243"/>
      <c r="N290" s="244"/>
      <c r="O290" s="244"/>
      <c r="P290" s="244"/>
      <c r="Q290" s="244"/>
      <c r="R290" s="244"/>
      <c r="S290" s="244"/>
      <c r="T290" s="245"/>
      <c r="U290" s="13"/>
      <c r="V290" s="13"/>
      <c r="W290" s="13"/>
      <c r="X290" s="13"/>
      <c r="Y290" s="13"/>
      <c r="Z290" s="13"/>
      <c r="AA290" s="13"/>
      <c r="AB290" s="13"/>
      <c r="AC290" s="13"/>
      <c r="AD290" s="13"/>
      <c r="AE290" s="13"/>
      <c r="AT290" s="246" t="s">
        <v>131</v>
      </c>
      <c r="AU290" s="246" t="s">
        <v>82</v>
      </c>
      <c r="AV290" s="13" t="s">
        <v>82</v>
      </c>
      <c r="AW290" s="13" t="s">
        <v>33</v>
      </c>
      <c r="AX290" s="13" t="s">
        <v>80</v>
      </c>
      <c r="AY290" s="246" t="s">
        <v>120</v>
      </c>
    </row>
    <row r="291" s="2" customFormat="1" ht="16.5" customHeight="1">
      <c r="A291" s="39"/>
      <c r="B291" s="40"/>
      <c r="C291" s="268" t="s">
        <v>491</v>
      </c>
      <c r="D291" s="268" t="s">
        <v>402</v>
      </c>
      <c r="E291" s="269" t="s">
        <v>492</v>
      </c>
      <c r="F291" s="270" t="s">
        <v>493</v>
      </c>
      <c r="G291" s="271" t="s">
        <v>125</v>
      </c>
      <c r="H291" s="272">
        <v>304.85000000000002</v>
      </c>
      <c r="I291" s="273"/>
      <c r="J291" s="274">
        <f>ROUND(I291*H291,2)</f>
        <v>0</v>
      </c>
      <c r="K291" s="270" t="s">
        <v>126</v>
      </c>
      <c r="L291" s="275"/>
      <c r="M291" s="276" t="s">
        <v>19</v>
      </c>
      <c r="N291" s="277" t="s">
        <v>43</v>
      </c>
      <c r="O291" s="85"/>
      <c r="P291" s="228">
        <f>O291*H291</f>
        <v>0</v>
      </c>
      <c r="Q291" s="228">
        <v>0.00020000000000000001</v>
      </c>
      <c r="R291" s="228">
        <f>Q291*H291</f>
        <v>0.06097000000000001</v>
      </c>
      <c r="S291" s="228">
        <v>0</v>
      </c>
      <c r="T291" s="229">
        <f>S291*H291</f>
        <v>0</v>
      </c>
      <c r="U291" s="39"/>
      <c r="V291" s="39"/>
      <c r="W291" s="39"/>
      <c r="X291" s="39"/>
      <c r="Y291" s="39"/>
      <c r="Z291" s="39"/>
      <c r="AA291" s="39"/>
      <c r="AB291" s="39"/>
      <c r="AC291" s="39"/>
      <c r="AD291" s="39"/>
      <c r="AE291" s="39"/>
      <c r="AR291" s="230" t="s">
        <v>163</v>
      </c>
      <c r="AT291" s="230" t="s">
        <v>402</v>
      </c>
      <c r="AU291" s="230" t="s">
        <v>82</v>
      </c>
      <c r="AY291" s="18" t="s">
        <v>120</v>
      </c>
      <c r="BE291" s="231">
        <f>IF(N291="základní",J291,0)</f>
        <v>0</v>
      </c>
      <c r="BF291" s="231">
        <f>IF(N291="snížená",J291,0)</f>
        <v>0</v>
      </c>
      <c r="BG291" s="231">
        <f>IF(N291="zákl. přenesená",J291,0)</f>
        <v>0</v>
      </c>
      <c r="BH291" s="231">
        <f>IF(N291="sníž. přenesená",J291,0)</f>
        <v>0</v>
      </c>
      <c r="BI291" s="231">
        <f>IF(N291="nulová",J291,0)</f>
        <v>0</v>
      </c>
      <c r="BJ291" s="18" t="s">
        <v>80</v>
      </c>
      <c r="BK291" s="231">
        <f>ROUND(I291*H291,2)</f>
        <v>0</v>
      </c>
      <c r="BL291" s="18" t="s">
        <v>127</v>
      </c>
      <c r="BM291" s="230" t="s">
        <v>494</v>
      </c>
    </row>
    <row r="292" s="14" customFormat="1">
      <c r="A292" s="14"/>
      <c r="B292" s="247"/>
      <c r="C292" s="248"/>
      <c r="D292" s="232" t="s">
        <v>131</v>
      </c>
      <c r="E292" s="249" t="s">
        <v>19</v>
      </c>
      <c r="F292" s="250" t="s">
        <v>495</v>
      </c>
      <c r="G292" s="248"/>
      <c r="H292" s="249" t="s">
        <v>19</v>
      </c>
      <c r="I292" s="251"/>
      <c r="J292" s="248"/>
      <c r="K292" s="248"/>
      <c r="L292" s="252"/>
      <c r="M292" s="253"/>
      <c r="N292" s="254"/>
      <c r="O292" s="254"/>
      <c r="P292" s="254"/>
      <c r="Q292" s="254"/>
      <c r="R292" s="254"/>
      <c r="S292" s="254"/>
      <c r="T292" s="255"/>
      <c r="U292" s="14"/>
      <c r="V292" s="14"/>
      <c r="W292" s="14"/>
      <c r="X292" s="14"/>
      <c r="Y292" s="14"/>
      <c r="Z292" s="14"/>
      <c r="AA292" s="14"/>
      <c r="AB292" s="14"/>
      <c r="AC292" s="14"/>
      <c r="AD292" s="14"/>
      <c r="AE292" s="14"/>
      <c r="AT292" s="256" t="s">
        <v>131</v>
      </c>
      <c r="AU292" s="256" t="s">
        <v>82</v>
      </c>
      <c r="AV292" s="14" t="s">
        <v>80</v>
      </c>
      <c r="AW292" s="14" t="s">
        <v>33</v>
      </c>
      <c r="AX292" s="14" t="s">
        <v>72</v>
      </c>
      <c r="AY292" s="256" t="s">
        <v>120</v>
      </c>
    </row>
    <row r="293" s="13" customFormat="1">
      <c r="A293" s="13"/>
      <c r="B293" s="236"/>
      <c r="C293" s="237"/>
      <c r="D293" s="232" t="s">
        <v>131</v>
      </c>
      <c r="E293" s="238" t="s">
        <v>19</v>
      </c>
      <c r="F293" s="239" t="s">
        <v>496</v>
      </c>
      <c r="G293" s="237"/>
      <c r="H293" s="240">
        <v>12</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131</v>
      </c>
      <c r="AU293" s="246" t="s">
        <v>82</v>
      </c>
      <c r="AV293" s="13" t="s">
        <v>82</v>
      </c>
      <c r="AW293" s="13" t="s">
        <v>33</v>
      </c>
      <c r="AX293" s="13" t="s">
        <v>72</v>
      </c>
      <c r="AY293" s="246" t="s">
        <v>120</v>
      </c>
    </row>
    <row r="294" s="13" customFormat="1">
      <c r="A294" s="13"/>
      <c r="B294" s="236"/>
      <c r="C294" s="237"/>
      <c r="D294" s="232" t="s">
        <v>131</v>
      </c>
      <c r="E294" s="238" t="s">
        <v>19</v>
      </c>
      <c r="F294" s="239" t="s">
        <v>497</v>
      </c>
      <c r="G294" s="237"/>
      <c r="H294" s="240">
        <v>58.799999999999997</v>
      </c>
      <c r="I294" s="241"/>
      <c r="J294" s="237"/>
      <c r="K294" s="237"/>
      <c r="L294" s="242"/>
      <c r="M294" s="243"/>
      <c r="N294" s="244"/>
      <c r="O294" s="244"/>
      <c r="P294" s="244"/>
      <c r="Q294" s="244"/>
      <c r="R294" s="244"/>
      <c r="S294" s="244"/>
      <c r="T294" s="245"/>
      <c r="U294" s="13"/>
      <c r="V294" s="13"/>
      <c r="W294" s="13"/>
      <c r="X294" s="13"/>
      <c r="Y294" s="13"/>
      <c r="Z294" s="13"/>
      <c r="AA294" s="13"/>
      <c r="AB294" s="13"/>
      <c r="AC294" s="13"/>
      <c r="AD294" s="13"/>
      <c r="AE294" s="13"/>
      <c r="AT294" s="246" t="s">
        <v>131</v>
      </c>
      <c r="AU294" s="246" t="s">
        <v>82</v>
      </c>
      <c r="AV294" s="13" t="s">
        <v>82</v>
      </c>
      <c r="AW294" s="13" t="s">
        <v>33</v>
      </c>
      <c r="AX294" s="13" t="s">
        <v>72</v>
      </c>
      <c r="AY294" s="246" t="s">
        <v>120</v>
      </c>
    </row>
    <row r="295" s="13" customFormat="1">
      <c r="A295" s="13"/>
      <c r="B295" s="236"/>
      <c r="C295" s="237"/>
      <c r="D295" s="232" t="s">
        <v>131</v>
      </c>
      <c r="E295" s="238" t="s">
        <v>19</v>
      </c>
      <c r="F295" s="239" t="s">
        <v>498</v>
      </c>
      <c r="G295" s="237"/>
      <c r="H295" s="240">
        <v>93.099999999999994</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131</v>
      </c>
      <c r="AU295" s="246" t="s">
        <v>82</v>
      </c>
      <c r="AV295" s="13" t="s">
        <v>82</v>
      </c>
      <c r="AW295" s="13" t="s">
        <v>33</v>
      </c>
      <c r="AX295" s="13" t="s">
        <v>72</v>
      </c>
      <c r="AY295" s="246" t="s">
        <v>120</v>
      </c>
    </row>
    <row r="296" s="13" customFormat="1">
      <c r="A296" s="13"/>
      <c r="B296" s="236"/>
      <c r="C296" s="237"/>
      <c r="D296" s="232" t="s">
        <v>131</v>
      </c>
      <c r="E296" s="238" t="s">
        <v>19</v>
      </c>
      <c r="F296" s="239" t="s">
        <v>499</v>
      </c>
      <c r="G296" s="237"/>
      <c r="H296" s="240">
        <v>74.200000000000003</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131</v>
      </c>
      <c r="AU296" s="246" t="s">
        <v>82</v>
      </c>
      <c r="AV296" s="13" t="s">
        <v>82</v>
      </c>
      <c r="AW296" s="13" t="s">
        <v>33</v>
      </c>
      <c r="AX296" s="13" t="s">
        <v>72</v>
      </c>
      <c r="AY296" s="246" t="s">
        <v>120</v>
      </c>
    </row>
    <row r="297" s="13" customFormat="1">
      <c r="A297" s="13"/>
      <c r="B297" s="236"/>
      <c r="C297" s="237"/>
      <c r="D297" s="232" t="s">
        <v>131</v>
      </c>
      <c r="E297" s="238" t="s">
        <v>19</v>
      </c>
      <c r="F297" s="239" t="s">
        <v>500</v>
      </c>
      <c r="G297" s="237"/>
      <c r="H297" s="240">
        <v>66.75</v>
      </c>
      <c r="I297" s="241"/>
      <c r="J297" s="237"/>
      <c r="K297" s="237"/>
      <c r="L297" s="242"/>
      <c r="M297" s="243"/>
      <c r="N297" s="244"/>
      <c r="O297" s="244"/>
      <c r="P297" s="244"/>
      <c r="Q297" s="244"/>
      <c r="R297" s="244"/>
      <c r="S297" s="244"/>
      <c r="T297" s="245"/>
      <c r="U297" s="13"/>
      <c r="V297" s="13"/>
      <c r="W297" s="13"/>
      <c r="X297" s="13"/>
      <c r="Y297" s="13"/>
      <c r="Z297" s="13"/>
      <c r="AA297" s="13"/>
      <c r="AB297" s="13"/>
      <c r="AC297" s="13"/>
      <c r="AD297" s="13"/>
      <c r="AE297" s="13"/>
      <c r="AT297" s="246" t="s">
        <v>131</v>
      </c>
      <c r="AU297" s="246" t="s">
        <v>82</v>
      </c>
      <c r="AV297" s="13" t="s">
        <v>82</v>
      </c>
      <c r="AW297" s="13" t="s">
        <v>33</v>
      </c>
      <c r="AX297" s="13" t="s">
        <v>72</v>
      </c>
      <c r="AY297" s="246" t="s">
        <v>120</v>
      </c>
    </row>
    <row r="298" s="15" customFormat="1">
      <c r="A298" s="15"/>
      <c r="B298" s="257"/>
      <c r="C298" s="258"/>
      <c r="D298" s="232" t="s">
        <v>131</v>
      </c>
      <c r="E298" s="259" t="s">
        <v>19</v>
      </c>
      <c r="F298" s="260" t="s">
        <v>141</v>
      </c>
      <c r="G298" s="258"/>
      <c r="H298" s="261">
        <v>304.85000000000002</v>
      </c>
      <c r="I298" s="262"/>
      <c r="J298" s="258"/>
      <c r="K298" s="258"/>
      <c r="L298" s="263"/>
      <c r="M298" s="264"/>
      <c r="N298" s="265"/>
      <c r="O298" s="265"/>
      <c r="P298" s="265"/>
      <c r="Q298" s="265"/>
      <c r="R298" s="265"/>
      <c r="S298" s="265"/>
      <c r="T298" s="266"/>
      <c r="U298" s="15"/>
      <c r="V298" s="15"/>
      <c r="W298" s="15"/>
      <c r="X298" s="15"/>
      <c r="Y298" s="15"/>
      <c r="Z298" s="15"/>
      <c r="AA298" s="15"/>
      <c r="AB298" s="15"/>
      <c r="AC298" s="15"/>
      <c r="AD298" s="15"/>
      <c r="AE298" s="15"/>
      <c r="AT298" s="267" t="s">
        <v>131</v>
      </c>
      <c r="AU298" s="267" t="s">
        <v>82</v>
      </c>
      <c r="AV298" s="15" t="s">
        <v>127</v>
      </c>
      <c r="AW298" s="15" t="s">
        <v>33</v>
      </c>
      <c r="AX298" s="15" t="s">
        <v>80</v>
      </c>
      <c r="AY298" s="267" t="s">
        <v>120</v>
      </c>
    </row>
    <row r="299" s="2" customFormat="1" ht="16.5" customHeight="1">
      <c r="A299" s="39"/>
      <c r="B299" s="40"/>
      <c r="C299" s="219" t="s">
        <v>501</v>
      </c>
      <c r="D299" s="219" t="s">
        <v>122</v>
      </c>
      <c r="E299" s="220" t="s">
        <v>502</v>
      </c>
      <c r="F299" s="221" t="s">
        <v>503</v>
      </c>
      <c r="G299" s="222" t="s">
        <v>135</v>
      </c>
      <c r="H299" s="223">
        <v>8.8200000000000003</v>
      </c>
      <c r="I299" s="224"/>
      <c r="J299" s="225">
        <f>ROUND(I299*H299,2)</f>
        <v>0</v>
      </c>
      <c r="K299" s="221" t="s">
        <v>19</v>
      </c>
      <c r="L299" s="45"/>
      <c r="M299" s="226" t="s">
        <v>19</v>
      </c>
      <c r="N299" s="227" t="s">
        <v>43</v>
      </c>
      <c r="O299" s="85"/>
      <c r="P299" s="228">
        <f>O299*H299</f>
        <v>0</v>
      </c>
      <c r="Q299" s="228">
        <v>0</v>
      </c>
      <c r="R299" s="228">
        <f>Q299*H299</f>
        <v>0</v>
      </c>
      <c r="S299" s="228">
        <v>0</v>
      </c>
      <c r="T299" s="229">
        <f>S299*H299</f>
        <v>0</v>
      </c>
      <c r="U299" s="39"/>
      <c r="V299" s="39"/>
      <c r="W299" s="39"/>
      <c r="X299" s="39"/>
      <c r="Y299" s="39"/>
      <c r="Z299" s="39"/>
      <c r="AA299" s="39"/>
      <c r="AB299" s="39"/>
      <c r="AC299" s="39"/>
      <c r="AD299" s="39"/>
      <c r="AE299" s="39"/>
      <c r="AR299" s="230" t="s">
        <v>127</v>
      </c>
      <c r="AT299" s="230" t="s">
        <v>122</v>
      </c>
      <c r="AU299" s="230" t="s">
        <v>82</v>
      </c>
      <c r="AY299" s="18" t="s">
        <v>120</v>
      </c>
      <c r="BE299" s="231">
        <f>IF(N299="základní",J299,0)</f>
        <v>0</v>
      </c>
      <c r="BF299" s="231">
        <f>IF(N299="snížená",J299,0)</f>
        <v>0</v>
      </c>
      <c r="BG299" s="231">
        <f>IF(N299="zákl. přenesená",J299,0)</f>
        <v>0</v>
      </c>
      <c r="BH299" s="231">
        <f>IF(N299="sníž. přenesená",J299,0)</f>
        <v>0</v>
      </c>
      <c r="BI299" s="231">
        <f>IF(N299="nulová",J299,0)</f>
        <v>0</v>
      </c>
      <c r="BJ299" s="18" t="s">
        <v>80</v>
      </c>
      <c r="BK299" s="231">
        <f>ROUND(I299*H299,2)</f>
        <v>0</v>
      </c>
      <c r="BL299" s="18" t="s">
        <v>127</v>
      </c>
      <c r="BM299" s="230" t="s">
        <v>504</v>
      </c>
    </row>
    <row r="300" s="2" customFormat="1">
      <c r="A300" s="39"/>
      <c r="B300" s="40"/>
      <c r="C300" s="41"/>
      <c r="D300" s="232" t="s">
        <v>129</v>
      </c>
      <c r="E300" s="41"/>
      <c r="F300" s="233" t="s">
        <v>505</v>
      </c>
      <c r="G300" s="41"/>
      <c r="H300" s="41"/>
      <c r="I300" s="137"/>
      <c r="J300" s="41"/>
      <c r="K300" s="41"/>
      <c r="L300" s="45"/>
      <c r="M300" s="234"/>
      <c r="N300" s="235"/>
      <c r="O300" s="85"/>
      <c r="P300" s="85"/>
      <c r="Q300" s="85"/>
      <c r="R300" s="85"/>
      <c r="S300" s="85"/>
      <c r="T300" s="86"/>
      <c r="U300" s="39"/>
      <c r="V300" s="39"/>
      <c r="W300" s="39"/>
      <c r="X300" s="39"/>
      <c r="Y300" s="39"/>
      <c r="Z300" s="39"/>
      <c r="AA300" s="39"/>
      <c r="AB300" s="39"/>
      <c r="AC300" s="39"/>
      <c r="AD300" s="39"/>
      <c r="AE300" s="39"/>
      <c r="AT300" s="18" t="s">
        <v>129</v>
      </c>
      <c r="AU300" s="18" t="s">
        <v>82</v>
      </c>
    </row>
    <row r="301" s="13" customFormat="1">
      <c r="A301" s="13"/>
      <c r="B301" s="236"/>
      <c r="C301" s="237"/>
      <c r="D301" s="232" t="s">
        <v>131</v>
      </c>
      <c r="E301" s="238" t="s">
        <v>19</v>
      </c>
      <c r="F301" s="239" t="s">
        <v>506</v>
      </c>
      <c r="G301" s="237"/>
      <c r="H301" s="240">
        <v>8.8200000000000003</v>
      </c>
      <c r="I301" s="241"/>
      <c r="J301" s="237"/>
      <c r="K301" s="237"/>
      <c r="L301" s="242"/>
      <c r="M301" s="243"/>
      <c r="N301" s="244"/>
      <c r="O301" s="244"/>
      <c r="P301" s="244"/>
      <c r="Q301" s="244"/>
      <c r="R301" s="244"/>
      <c r="S301" s="244"/>
      <c r="T301" s="245"/>
      <c r="U301" s="13"/>
      <c r="V301" s="13"/>
      <c r="W301" s="13"/>
      <c r="X301" s="13"/>
      <c r="Y301" s="13"/>
      <c r="Z301" s="13"/>
      <c r="AA301" s="13"/>
      <c r="AB301" s="13"/>
      <c r="AC301" s="13"/>
      <c r="AD301" s="13"/>
      <c r="AE301" s="13"/>
      <c r="AT301" s="246" t="s">
        <v>131</v>
      </c>
      <c r="AU301" s="246" t="s">
        <v>82</v>
      </c>
      <c r="AV301" s="13" t="s">
        <v>82</v>
      </c>
      <c r="AW301" s="13" t="s">
        <v>33</v>
      </c>
      <c r="AX301" s="13" t="s">
        <v>80</v>
      </c>
      <c r="AY301" s="246" t="s">
        <v>120</v>
      </c>
    </row>
    <row r="302" s="2" customFormat="1" ht="16.5" customHeight="1">
      <c r="A302" s="39"/>
      <c r="B302" s="40"/>
      <c r="C302" s="219" t="s">
        <v>507</v>
      </c>
      <c r="D302" s="219" t="s">
        <v>122</v>
      </c>
      <c r="E302" s="220" t="s">
        <v>508</v>
      </c>
      <c r="F302" s="221" t="s">
        <v>509</v>
      </c>
      <c r="G302" s="222" t="s">
        <v>209</v>
      </c>
      <c r="H302" s="223">
        <v>60</v>
      </c>
      <c r="I302" s="224"/>
      <c r="J302" s="225">
        <f>ROUND(I302*H302,2)</f>
        <v>0</v>
      </c>
      <c r="K302" s="221" t="s">
        <v>19</v>
      </c>
      <c r="L302" s="45"/>
      <c r="M302" s="226" t="s">
        <v>19</v>
      </c>
      <c r="N302" s="227" t="s">
        <v>43</v>
      </c>
      <c r="O302" s="85"/>
      <c r="P302" s="228">
        <f>O302*H302</f>
        <v>0</v>
      </c>
      <c r="Q302" s="228">
        <v>0.2031896</v>
      </c>
      <c r="R302" s="228">
        <f>Q302*H302</f>
        <v>12.191376</v>
      </c>
      <c r="S302" s="228">
        <v>0</v>
      </c>
      <c r="T302" s="229">
        <f>S302*H302</f>
        <v>0</v>
      </c>
      <c r="U302" s="39"/>
      <c r="V302" s="39"/>
      <c r="W302" s="39"/>
      <c r="X302" s="39"/>
      <c r="Y302" s="39"/>
      <c r="Z302" s="39"/>
      <c r="AA302" s="39"/>
      <c r="AB302" s="39"/>
      <c r="AC302" s="39"/>
      <c r="AD302" s="39"/>
      <c r="AE302" s="39"/>
      <c r="AR302" s="230" t="s">
        <v>127</v>
      </c>
      <c r="AT302" s="230" t="s">
        <v>122</v>
      </c>
      <c r="AU302" s="230" t="s">
        <v>82</v>
      </c>
      <c r="AY302" s="18" t="s">
        <v>120</v>
      </c>
      <c r="BE302" s="231">
        <f>IF(N302="základní",J302,0)</f>
        <v>0</v>
      </c>
      <c r="BF302" s="231">
        <f>IF(N302="snížená",J302,0)</f>
        <v>0</v>
      </c>
      <c r="BG302" s="231">
        <f>IF(N302="zákl. přenesená",J302,0)</f>
        <v>0</v>
      </c>
      <c r="BH302" s="231">
        <f>IF(N302="sníž. přenesená",J302,0)</f>
        <v>0</v>
      </c>
      <c r="BI302" s="231">
        <f>IF(N302="nulová",J302,0)</f>
        <v>0</v>
      </c>
      <c r="BJ302" s="18" t="s">
        <v>80</v>
      </c>
      <c r="BK302" s="231">
        <f>ROUND(I302*H302,2)</f>
        <v>0</v>
      </c>
      <c r="BL302" s="18" t="s">
        <v>127</v>
      </c>
      <c r="BM302" s="230" t="s">
        <v>510</v>
      </c>
    </row>
    <row r="303" s="13" customFormat="1">
      <c r="A303" s="13"/>
      <c r="B303" s="236"/>
      <c r="C303" s="237"/>
      <c r="D303" s="232" t="s">
        <v>131</v>
      </c>
      <c r="E303" s="238" t="s">
        <v>19</v>
      </c>
      <c r="F303" s="239" t="s">
        <v>511</v>
      </c>
      <c r="G303" s="237"/>
      <c r="H303" s="240">
        <v>60</v>
      </c>
      <c r="I303" s="241"/>
      <c r="J303" s="237"/>
      <c r="K303" s="237"/>
      <c r="L303" s="242"/>
      <c r="M303" s="243"/>
      <c r="N303" s="244"/>
      <c r="O303" s="244"/>
      <c r="P303" s="244"/>
      <c r="Q303" s="244"/>
      <c r="R303" s="244"/>
      <c r="S303" s="244"/>
      <c r="T303" s="245"/>
      <c r="U303" s="13"/>
      <c r="V303" s="13"/>
      <c r="W303" s="13"/>
      <c r="X303" s="13"/>
      <c r="Y303" s="13"/>
      <c r="Z303" s="13"/>
      <c r="AA303" s="13"/>
      <c r="AB303" s="13"/>
      <c r="AC303" s="13"/>
      <c r="AD303" s="13"/>
      <c r="AE303" s="13"/>
      <c r="AT303" s="246" t="s">
        <v>131</v>
      </c>
      <c r="AU303" s="246" t="s">
        <v>82</v>
      </c>
      <c r="AV303" s="13" t="s">
        <v>82</v>
      </c>
      <c r="AW303" s="13" t="s">
        <v>33</v>
      </c>
      <c r="AX303" s="13" t="s">
        <v>80</v>
      </c>
      <c r="AY303" s="246" t="s">
        <v>120</v>
      </c>
    </row>
    <row r="304" s="2" customFormat="1" ht="16.5" customHeight="1">
      <c r="A304" s="39"/>
      <c r="B304" s="40"/>
      <c r="C304" s="219" t="s">
        <v>512</v>
      </c>
      <c r="D304" s="219" t="s">
        <v>122</v>
      </c>
      <c r="E304" s="220" t="s">
        <v>513</v>
      </c>
      <c r="F304" s="221" t="s">
        <v>514</v>
      </c>
      <c r="G304" s="222" t="s">
        <v>209</v>
      </c>
      <c r="H304" s="223">
        <v>45</v>
      </c>
      <c r="I304" s="224"/>
      <c r="J304" s="225">
        <f>ROUND(I304*H304,2)</f>
        <v>0</v>
      </c>
      <c r="K304" s="221" t="s">
        <v>19</v>
      </c>
      <c r="L304" s="45"/>
      <c r="M304" s="226" t="s">
        <v>19</v>
      </c>
      <c r="N304" s="227" t="s">
        <v>43</v>
      </c>
      <c r="O304" s="85"/>
      <c r="P304" s="228">
        <f>O304*H304</f>
        <v>0</v>
      </c>
      <c r="Q304" s="228">
        <v>0.00068999999999999997</v>
      </c>
      <c r="R304" s="228">
        <f>Q304*H304</f>
        <v>0.031049999999999998</v>
      </c>
      <c r="S304" s="228">
        <v>0</v>
      </c>
      <c r="T304" s="229">
        <f>S304*H304</f>
        <v>0</v>
      </c>
      <c r="U304" s="39"/>
      <c r="V304" s="39"/>
      <c r="W304" s="39"/>
      <c r="X304" s="39"/>
      <c r="Y304" s="39"/>
      <c r="Z304" s="39"/>
      <c r="AA304" s="39"/>
      <c r="AB304" s="39"/>
      <c r="AC304" s="39"/>
      <c r="AD304" s="39"/>
      <c r="AE304" s="39"/>
      <c r="AR304" s="230" t="s">
        <v>127</v>
      </c>
      <c r="AT304" s="230" t="s">
        <v>122</v>
      </c>
      <c r="AU304" s="230" t="s">
        <v>82</v>
      </c>
      <c r="AY304" s="18" t="s">
        <v>120</v>
      </c>
      <c r="BE304" s="231">
        <f>IF(N304="základní",J304,0)</f>
        <v>0</v>
      </c>
      <c r="BF304" s="231">
        <f>IF(N304="snížená",J304,0)</f>
        <v>0</v>
      </c>
      <c r="BG304" s="231">
        <f>IF(N304="zákl. přenesená",J304,0)</f>
        <v>0</v>
      </c>
      <c r="BH304" s="231">
        <f>IF(N304="sníž. přenesená",J304,0)</f>
        <v>0</v>
      </c>
      <c r="BI304" s="231">
        <f>IF(N304="nulová",J304,0)</f>
        <v>0</v>
      </c>
      <c r="BJ304" s="18" t="s">
        <v>80</v>
      </c>
      <c r="BK304" s="231">
        <f>ROUND(I304*H304,2)</f>
        <v>0</v>
      </c>
      <c r="BL304" s="18" t="s">
        <v>127</v>
      </c>
      <c r="BM304" s="230" t="s">
        <v>515</v>
      </c>
    </row>
    <row r="305" s="13" customFormat="1">
      <c r="A305" s="13"/>
      <c r="B305" s="236"/>
      <c r="C305" s="237"/>
      <c r="D305" s="232" t="s">
        <v>131</v>
      </c>
      <c r="E305" s="238" t="s">
        <v>19</v>
      </c>
      <c r="F305" s="239" t="s">
        <v>516</v>
      </c>
      <c r="G305" s="237"/>
      <c r="H305" s="240">
        <v>45</v>
      </c>
      <c r="I305" s="241"/>
      <c r="J305" s="237"/>
      <c r="K305" s="237"/>
      <c r="L305" s="242"/>
      <c r="M305" s="243"/>
      <c r="N305" s="244"/>
      <c r="O305" s="244"/>
      <c r="P305" s="244"/>
      <c r="Q305" s="244"/>
      <c r="R305" s="244"/>
      <c r="S305" s="244"/>
      <c r="T305" s="245"/>
      <c r="U305" s="13"/>
      <c r="V305" s="13"/>
      <c r="W305" s="13"/>
      <c r="X305" s="13"/>
      <c r="Y305" s="13"/>
      <c r="Z305" s="13"/>
      <c r="AA305" s="13"/>
      <c r="AB305" s="13"/>
      <c r="AC305" s="13"/>
      <c r="AD305" s="13"/>
      <c r="AE305" s="13"/>
      <c r="AT305" s="246" t="s">
        <v>131</v>
      </c>
      <c r="AU305" s="246" t="s">
        <v>82</v>
      </c>
      <c r="AV305" s="13" t="s">
        <v>82</v>
      </c>
      <c r="AW305" s="13" t="s">
        <v>33</v>
      </c>
      <c r="AX305" s="13" t="s">
        <v>80</v>
      </c>
      <c r="AY305" s="246" t="s">
        <v>120</v>
      </c>
    </row>
    <row r="306" s="2" customFormat="1" ht="21.75" customHeight="1">
      <c r="A306" s="39"/>
      <c r="B306" s="40"/>
      <c r="C306" s="219" t="s">
        <v>517</v>
      </c>
      <c r="D306" s="219" t="s">
        <v>122</v>
      </c>
      <c r="E306" s="220" t="s">
        <v>518</v>
      </c>
      <c r="F306" s="221" t="s">
        <v>519</v>
      </c>
      <c r="G306" s="222" t="s">
        <v>209</v>
      </c>
      <c r="H306" s="223">
        <v>561</v>
      </c>
      <c r="I306" s="224"/>
      <c r="J306" s="225">
        <f>ROUND(I306*H306,2)</f>
        <v>0</v>
      </c>
      <c r="K306" s="221" t="s">
        <v>126</v>
      </c>
      <c r="L306" s="45"/>
      <c r="M306" s="226" t="s">
        <v>19</v>
      </c>
      <c r="N306" s="227" t="s">
        <v>43</v>
      </c>
      <c r="O306" s="85"/>
      <c r="P306" s="228">
        <f>O306*H306</f>
        <v>0</v>
      </c>
      <c r="Q306" s="228">
        <v>0.00019000000000000001</v>
      </c>
      <c r="R306" s="228">
        <f>Q306*H306</f>
        <v>0.10659</v>
      </c>
      <c r="S306" s="228">
        <v>0</v>
      </c>
      <c r="T306" s="229">
        <f>S306*H306</f>
        <v>0</v>
      </c>
      <c r="U306" s="39"/>
      <c r="V306" s="39"/>
      <c r="W306" s="39"/>
      <c r="X306" s="39"/>
      <c r="Y306" s="39"/>
      <c r="Z306" s="39"/>
      <c r="AA306" s="39"/>
      <c r="AB306" s="39"/>
      <c r="AC306" s="39"/>
      <c r="AD306" s="39"/>
      <c r="AE306" s="39"/>
      <c r="AR306" s="230" t="s">
        <v>127</v>
      </c>
      <c r="AT306" s="230" t="s">
        <v>122</v>
      </c>
      <c r="AU306" s="230" t="s">
        <v>82</v>
      </c>
      <c r="AY306" s="18" t="s">
        <v>120</v>
      </c>
      <c r="BE306" s="231">
        <f>IF(N306="základní",J306,0)</f>
        <v>0</v>
      </c>
      <c r="BF306" s="231">
        <f>IF(N306="snížená",J306,0)</f>
        <v>0</v>
      </c>
      <c r="BG306" s="231">
        <f>IF(N306="zákl. přenesená",J306,0)</f>
        <v>0</v>
      </c>
      <c r="BH306" s="231">
        <f>IF(N306="sníž. přenesená",J306,0)</f>
        <v>0</v>
      </c>
      <c r="BI306" s="231">
        <f>IF(N306="nulová",J306,0)</f>
        <v>0</v>
      </c>
      <c r="BJ306" s="18" t="s">
        <v>80</v>
      </c>
      <c r="BK306" s="231">
        <f>ROUND(I306*H306,2)</f>
        <v>0</v>
      </c>
      <c r="BL306" s="18" t="s">
        <v>127</v>
      </c>
      <c r="BM306" s="230" t="s">
        <v>520</v>
      </c>
    </row>
    <row r="307" s="13" customFormat="1">
      <c r="A307" s="13"/>
      <c r="B307" s="236"/>
      <c r="C307" s="237"/>
      <c r="D307" s="232" t="s">
        <v>131</v>
      </c>
      <c r="E307" s="238" t="s">
        <v>19</v>
      </c>
      <c r="F307" s="239" t="s">
        <v>521</v>
      </c>
      <c r="G307" s="237"/>
      <c r="H307" s="240">
        <v>561</v>
      </c>
      <c r="I307" s="241"/>
      <c r="J307" s="237"/>
      <c r="K307" s="237"/>
      <c r="L307" s="242"/>
      <c r="M307" s="243"/>
      <c r="N307" s="244"/>
      <c r="O307" s="244"/>
      <c r="P307" s="244"/>
      <c r="Q307" s="244"/>
      <c r="R307" s="244"/>
      <c r="S307" s="244"/>
      <c r="T307" s="245"/>
      <c r="U307" s="13"/>
      <c r="V307" s="13"/>
      <c r="W307" s="13"/>
      <c r="X307" s="13"/>
      <c r="Y307" s="13"/>
      <c r="Z307" s="13"/>
      <c r="AA307" s="13"/>
      <c r="AB307" s="13"/>
      <c r="AC307" s="13"/>
      <c r="AD307" s="13"/>
      <c r="AE307" s="13"/>
      <c r="AT307" s="246" t="s">
        <v>131</v>
      </c>
      <c r="AU307" s="246" t="s">
        <v>82</v>
      </c>
      <c r="AV307" s="13" t="s">
        <v>82</v>
      </c>
      <c r="AW307" s="13" t="s">
        <v>33</v>
      </c>
      <c r="AX307" s="13" t="s">
        <v>80</v>
      </c>
      <c r="AY307" s="246" t="s">
        <v>120</v>
      </c>
    </row>
    <row r="308" s="2" customFormat="1" ht="16.5" customHeight="1">
      <c r="A308" s="39"/>
      <c r="B308" s="40"/>
      <c r="C308" s="219" t="s">
        <v>522</v>
      </c>
      <c r="D308" s="219" t="s">
        <v>122</v>
      </c>
      <c r="E308" s="220" t="s">
        <v>523</v>
      </c>
      <c r="F308" s="221" t="s">
        <v>524</v>
      </c>
      <c r="G308" s="222" t="s">
        <v>145</v>
      </c>
      <c r="H308" s="223">
        <v>132</v>
      </c>
      <c r="I308" s="224"/>
      <c r="J308" s="225">
        <f>ROUND(I308*H308,2)</f>
        <v>0</v>
      </c>
      <c r="K308" s="221" t="s">
        <v>19</v>
      </c>
      <c r="L308" s="45"/>
      <c r="M308" s="226" t="s">
        <v>19</v>
      </c>
      <c r="N308" s="227" t="s">
        <v>43</v>
      </c>
      <c r="O308" s="85"/>
      <c r="P308" s="228">
        <f>O308*H308</f>
        <v>0</v>
      </c>
      <c r="Q308" s="228">
        <v>0.027005000000000001</v>
      </c>
      <c r="R308" s="228">
        <f>Q308*H308</f>
        <v>3.5646599999999999</v>
      </c>
      <c r="S308" s="228">
        <v>0</v>
      </c>
      <c r="T308" s="229">
        <f>S308*H308</f>
        <v>0</v>
      </c>
      <c r="U308" s="39"/>
      <c r="V308" s="39"/>
      <c r="W308" s="39"/>
      <c r="X308" s="39"/>
      <c r="Y308" s="39"/>
      <c r="Z308" s="39"/>
      <c r="AA308" s="39"/>
      <c r="AB308" s="39"/>
      <c r="AC308" s="39"/>
      <c r="AD308" s="39"/>
      <c r="AE308" s="39"/>
      <c r="AR308" s="230" t="s">
        <v>127</v>
      </c>
      <c r="AT308" s="230" t="s">
        <v>122</v>
      </c>
      <c r="AU308" s="230" t="s">
        <v>82</v>
      </c>
      <c r="AY308" s="18" t="s">
        <v>120</v>
      </c>
      <c r="BE308" s="231">
        <f>IF(N308="základní",J308,0)</f>
        <v>0</v>
      </c>
      <c r="BF308" s="231">
        <f>IF(N308="snížená",J308,0)</f>
        <v>0</v>
      </c>
      <c r="BG308" s="231">
        <f>IF(N308="zákl. přenesená",J308,0)</f>
        <v>0</v>
      </c>
      <c r="BH308" s="231">
        <f>IF(N308="sníž. přenesená",J308,0)</f>
        <v>0</v>
      </c>
      <c r="BI308" s="231">
        <f>IF(N308="nulová",J308,0)</f>
        <v>0</v>
      </c>
      <c r="BJ308" s="18" t="s">
        <v>80</v>
      </c>
      <c r="BK308" s="231">
        <f>ROUND(I308*H308,2)</f>
        <v>0</v>
      </c>
      <c r="BL308" s="18" t="s">
        <v>127</v>
      </c>
      <c r="BM308" s="230" t="s">
        <v>525</v>
      </c>
    </row>
    <row r="309" s="12" customFormat="1" ht="22.8" customHeight="1">
      <c r="A309" s="12"/>
      <c r="B309" s="203"/>
      <c r="C309" s="204"/>
      <c r="D309" s="205" t="s">
        <v>71</v>
      </c>
      <c r="E309" s="217" t="s">
        <v>142</v>
      </c>
      <c r="F309" s="217" t="s">
        <v>526</v>
      </c>
      <c r="G309" s="204"/>
      <c r="H309" s="204"/>
      <c r="I309" s="207"/>
      <c r="J309" s="218">
        <f>BK309</f>
        <v>0</v>
      </c>
      <c r="K309" s="204"/>
      <c r="L309" s="209"/>
      <c r="M309" s="210"/>
      <c r="N309" s="211"/>
      <c r="O309" s="211"/>
      <c r="P309" s="212">
        <f>SUM(P310:P362)</f>
        <v>0</v>
      </c>
      <c r="Q309" s="211"/>
      <c r="R309" s="212">
        <f>SUM(R310:R362)</f>
        <v>19.867718420000003</v>
      </c>
      <c r="S309" s="211"/>
      <c r="T309" s="213">
        <f>SUM(T310:T362)</f>
        <v>0</v>
      </c>
      <c r="U309" s="12"/>
      <c r="V309" s="12"/>
      <c r="W309" s="12"/>
      <c r="X309" s="12"/>
      <c r="Y309" s="12"/>
      <c r="Z309" s="12"/>
      <c r="AA309" s="12"/>
      <c r="AB309" s="12"/>
      <c r="AC309" s="12"/>
      <c r="AD309" s="12"/>
      <c r="AE309" s="12"/>
      <c r="AR309" s="214" t="s">
        <v>80</v>
      </c>
      <c r="AT309" s="215" t="s">
        <v>71</v>
      </c>
      <c r="AU309" s="215" t="s">
        <v>80</v>
      </c>
      <c r="AY309" s="214" t="s">
        <v>120</v>
      </c>
      <c r="BK309" s="216">
        <f>SUM(BK310:BK362)</f>
        <v>0</v>
      </c>
    </row>
    <row r="310" s="2" customFormat="1" ht="16.5" customHeight="1">
      <c r="A310" s="39"/>
      <c r="B310" s="40"/>
      <c r="C310" s="219" t="s">
        <v>527</v>
      </c>
      <c r="D310" s="219" t="s">
        <v>122</v>
      </c>
      <c r="E310" s="220" t="s">
        <v>528</v>
      </c>
      <c r="F310" s="221" t="s">
        <v>529</v>
      </c>
      <c r="G310" s="222" t="s">
        <v>135</v>
      </c>
      <c r="H310" s="223">
        <v>30.600000000000001</v>
      </c>
      <c r="I310" s="224"/>
      <c r="J310" s="225">
        <f>ROUND(I310*H310,2)</f>
        <v>0</v>
      </c>
      <c r="K310" s="221" t="s">
        <v>126</v>
      </c>
      <c r="L310" s="45"/>
      <c r="M310" s="226" t="s">
        <v>19</v>
      </c>
      <c r="N310" s="227" t="s">
        <v>43</v>
      </c>
      <c r="O310" s="85"/>
      <c r="P310" s="228">
        <f>O310*H310</f>
        <v>0</v>
      </c>
      <c r="Q310" s="228">
        <v>0</v>
      </c>
      <c r="R310" s="228">
        <f>Q310*H310</f>
        <v>0</v>
      </c>
      <c r="S310" s="228">
        <v>0</v>
      </c>
      <c r="T310" s="229">
        <f>S310*H310</f>
        <v>0</v>
      </c>
      <c r="U310" s="39"/>
      <c r="V310" s="39"/>
      <c r="W310" s="39"/>
      <c r="X310" s="39"/>
      <c r="Y310" s="39"/>
      <c r="Z310" s="39"/>
      <c r="AA310" s="39"/>
      <c r="AB310" s="39"/>
      <c r="AC310" s="39"/>
      <c r="AD310" s="39"/>
      <c r="AE310" s="39"/>
      <c r="AR310" s="230" t="s">
        <v>127</v>
      </c>
      <c r="AT310" s="230" t="s">
        <v>122</v>
      </c>
      <c r="AU310" s="230" t="s">
        <v>82</v>
      </c>
      <c r="AY310" s="18" t="s">
        <v>120</v>
      </c>
      <c r="BE310" s="231">
        <f>IF(N310="základní",J310,0)</f>
        <v>0</v>
      </c>
      <c r="BF310" s="231">
        <f>IF(N310="snížená",J310,0)</f>
        <v>0</v>
      </c>
      <c r="BG310" s="231">
        <f>IF(N310="zákl. přenesená",J310,0)</f>
        <v>0</v>
      </c>
      <c r="BH310" s="231">
        <f>IF(N310="sníž. přenesená",J310,0)</f>
        <v>0</v>
      </c>
      <c r="BI310" s="231">
        <f>IF(N310="nulová",J310,0)</f>
        <v>0</v>
      </c>
      <c r="BJ310" s="18" t="s">
        <v>80</v>
      </c>
      <c r="BK310" s="231">
        <f>ROUND(I310*H310,2)</f>
        <v>0</v>
      </c>
      <c r="BL310" s="18" t="s">
        <v>127</v>
      </c>
      <c r="BM310" s="230" t="s">
        <v>530</v>
      </c>
    </row>
    <row r="311" s="2" customFormat="1">
      <c r="A311" s="39"/>
      <c r="B311" s="40"/>
      <c r="C311" s="41"/>
      <c r="D311" s="232" t="s">
        <v>129</v>
      </c>
      <c r="E311" s="41"/>
      <c r="F311" s="233" t="s">
        <v>531</v>
      </c>
      <c r="G311" s="41"/>
      <c r="H311" s="41"/>
      <c r="I311" s="137"/>
      <c r="J311" s="41"/>
      <c r="K311" s="41"/>
      <c r="L311" s="45"/>
      <c r="M311" s="234"/>
      <c r="N311" s="235"/>
      <c r="O311" s="85"/>
      <c r="P311" s="85"/>
      <c r="Q311" s="85"/>
      <c r="R311" s="85"/>
      <c r="S311" s="85"/>
      <c r="T311" s="86"/>
      <c r="U311" s="39"/>
      <c r="V311" s="39"/>
      <c r="W311" s="39"/>
      <c r="X311" s="39"/>
      <c r="Y311" s="39"/>
      <c r="Z311" s="39"/>
      <c r="AA311" s="39"/>
      <c r="AB311" s="39"/>
      <c r="AC311" s="39"/>
      <c r="AD311" s="39"/>
      <c r="AE311" s="39"/>
      <c r="AT311" s="18" t="s">
        <v>129</v>
      </c>
      <c r="AU311" s="18" t="s">
        <v>82</v>
      </c>
    </row>
    <row r="312" s="13" customFormat="1">
      <c r="A312" s="13"/>
      <c r="B312" s="236"/>
      <c r="C312" s="237"/>
      <c r="D312" s="232" t="s">
        <v>131</v>
      </c>
      <c r="E312" s="238" t="s">
        <v>19</v>
      </c>
      <c r="F312" s="239" t="s">
        <v>532</v>
      </c>
      <c r="G312" s="237"/>
      <c r="H312" s="240">
        <v>30.600000000000001</v>
      </c>
      <c r="I312" s="241"/>
      <c r="J312" s="237"/>
      <c r="K312" s="237"/>
      <c r="L312" s="242"/>
      <c r="M312" s="243"/>
      <c r="N312" s="244"/>
      <c r="O312" s="244"/>
      <c r="P312" s="244"/>
      <c r="Q312" s="244"/>
      <c r="R312" s="244"/>
      <c r="S312" s="244"/>
      <c r="T312" s="245"/>
      <c r="U312" s="13"/>
      <c r="V312" s="13"/>
      <c r="W312" s="13"/>
      <c r="X312" s="13"/>
      <c r="Y312" s="13"/>
      <c r="Z312" s="13"/>
      <c r="AA312" s="13"/>
      <c r="AB312" s="13"/>
      <c r="AC312" s="13"/>
      <c r="AD312" s="13"/>
      <c r="AE312" s="13"/>
      <c r="AT312" s="246" t="s">
        <v>131</v>
      </c>
      <c r="AU312" s="246" t="s">
        <v>82</v>
      </c>
      <c r="AV312" s="13" t="s">
        <v>82</v>
      </c>
      <c r="AW312" s="13" t="s">
        <v>33</v>
      </c>
      <c r="AX312" s="13" t="s">
        <v>80</v>
      </c>
      <c r="AY312" s="246" t="s">
        <v>120</v>
      </c>
    </row>
    <row r="313" s="2" customFormat="1" ht="16.5" customHeight="1">
      <c r="A313" s="39"/>
      <c r="B313" s="40"/>
      <c r="C313" s="219" t="s">
        <v>533</v>
      </c>
      <c r="D313" s="219" t="s">
        <v>122</v>
      </c>
      <c r="E313" s="220" t="s">
        <v>534</v>
      </c>
      <c r="F313" s="221" t="s">
        <v>535</v>
      </c>
      <c r="G313" s="222" t="s">
        <v>125</v>
      </c>
      <c r="H313" s="223">
        <v>72.810000000000002</v>
      </c>
      <c r="I313" s="224"/>
      <c r="J313" s="225">
        <f>ROUND(I313*H313,2)</f>
        <v>0</v>
      </c>
      <c r="K313" s="221" t="s">
        <v>126</v>
      </c>
      <c r="L313" s="45"/>
      <c r="M313" s="226" t="s">
        <v>19</v>
      </c>
      <c r="N313" s="227" t="s">
        <v>43</v>
      </c>
      <c r="O313" s="85"/>
      <c r="P313" s="228">
        <f>O313*H313</f>
        <v>0</v>
      </c>
      <c r="Q313" s="228">
        <v>0.041739999999999999</v>
      </c>
      <c r="R313" s="228">
        <f>Q313*H313</f>
        <v>3.0390893999999999</v>
      </c>
      <c r="S313" s="228">
        <v>0</v>
      </c>
      <c r="T313" s="229">
        <f>S313*H313</f>
        <v>0</v>
      </c>
      <c r="U313" s="39"/>
      <c r="V313" s="39"/>
      <c r="W313" s="39"/>
      <c r="X313" s="39"/>
      <c r="Y313" s="39"/>
      <c r="Z313" s="39"/>
      <c r="AA313" s="39"/>
      <c r="AB313" s="39"/>
      <c r="AC313" s="39"/>
      <c r="AD313" s="39"/>
      <c r="AE313" s="39"/>
      <c r="AR313" s="230" t="s">
        <v>127</v>
      </c>
      <c r="AT313" s="230" t="s">
        <v>122</v>
      </c>
      <c r="AU313" s="230" t="s">
        <v>82</v>
      </c>
      <c r="AY313" s="18" t="s">
        <v>120</v>
      </c>
      <c r="BE313" s="231">
        <f>IF(N313="základní",J313,0)</f>
        <v>0</v>
      </c>
      <c r="BF313" s="231">
        <f>IF(N313="snížená",J313,0)</f>
        <v>0</v>
      </c>
      <c r="BG313" s="231">
        <f>IF(N313="zákl. přenesená",J313,0)</f>
        <v>0</v>
      </c>
      <c r="BH313" s="231">
        <f>IF(N313="sníž. přenesená",J313,0)</f>
        <v>0</v>
      </c>
      <c r="BI313" s="231">
        <f>IF(N313="nulová",J313,0)</f>
        <v>0</v>
      </c>
      <c r="BJ313" s="18" t="s">
        <v>80</v>
      </c>
      <c r="BK313" s="231">
        <f>ROUND(I313*H313,2)</f>
        <v>0</v>
      </c>
      <c r="BL313" s="18" t="s">
        <v>127</v>
      </c>
      <c r="BM313" s="230" t="s">
        <v>536</v>
      </c>
    </row>
    <row r="314" s="2" customFormat="1">
      <c r="A314" s="39"/>
      <c r="B314" s="40"/>
      <c r="C314" s="41"/>
      <c r="D314" s="232" t="s">
        <v>129</v>
      </c>
      <c r="E314" s="41"/>
      <c r="F314" s="233" t="s">
        <v>537</v>
      </c>
      <c r="G314" s="41"/>
      <c r="H314" s="41"/>
      <c r="I314" s="137"/>
      <c r="J314" s="41"/>
      <c r="K314" s="41"/>
      <c r="L314" s="45"/>
      <c r="M314" s="234"/>
      <c r="N314" s="235"/>
      <c r="O314" s="85"/>
      <c r="P314" s="85"/>
      <c r="Q314" s="85"/>
      <c r="R314" s="85"/>
      <c r="S314" s="85"/>
      <c r="T314" s="86"/>
      <c r="U314" s="39"/>
      <c r="V314" s="39"/>
      <c r="W314" s="39"/>
      <c r="X314" s="39"/>
      <c r="Y314" s="39"/>
      <c r="Z314" s="39"/>
      <c r="AA314" s="39"/>
      <c r="AB314" s="39"/>
      <c r="AC314" s="39"/>
      <c r="AD314" s="39"/>
      <c r="AE314" s="39"/>
      <c r="AT314" s="18" t="s">
        <v>129</v>
      </c>
      <c r="AU314" s="18" t="s">
        <v>82</v>
      </c>
    </row>
    <row r="315" s="2" customFormat="1" ht="16.5" customHeight="1">
      <c r="A315" s="39"/>
      <c r="B315" s="40"/>
      <c r="C315" s="219" t="s">
        <v>538</v>
      </c>
      <c r="D315" s="219" t="s">
        <v>122</v>
      </c>
      <c r="E315" s="220" t="s">
        <v>539</v>
      </c>
      <c r="F315" s="221" t="s">
        <v>540</v>
      </c>
      <c r="G315" s="222" t="s">
        <v>125</v>
      </c>
      <c r="H315" s="223">
        <v>72.810000000000002</v>
      </c>
      <c r="I315" s="224"/>
      <c r="J315" s="225">
        <f>ROUND(I315*H315,2)</f>
        <v>0</v>
      </c>
      <c r="K315" s="221" t="s">
        <v>126</v>
      </c>
      <c r="L315" s="45"/>
      <c r="M315" s="226" t="s">
        <v>19</v>
      </c>
      <c r="N315" s="227" t="s">
        <v>43</v>
      </c>
      <c r="O315" s="85"/>
      <c r="P315" s="228">
        <f>O315*H315</f>
        <v>0</v>
      </c>
      <c r="Q315" s="228">
        <v>2.0000000000000002E-05</v>
      </c>
      <c r="R315" s="228">
        <f>Q315*H315</f>
        <v>0.0014562000000000002</v>
      </c>
      <c r="S315" s="228">
        <v>0</v>
      </c>
      <c r="T315" s="229">
        <f>S315*H315</f>
        <v>0</v>
      </c>
      <c r="U315" s="39"/>
      <c r="V315" s="39"/>
      <c r="W315" s="39"/>
      <c r="X315" s="39"/>
      <c r="Y315" s="39"/>
      <c r="Z315" s="39"/>
      <c r="AA315" s="39"/>
      <c r="AB315" s="39"/>
      <c r="AC315" s="39"/>
      <c r="AD315" s="39"/>
      <c r="AE315" s="39"/>
      <c r="AR315" s="230" t="s">
        <v>127</v>
      </c>
      <c r="AT315" s="230" t="s">
        <v>122</v>
      </c>
      <c r="AU315" s="230" t="s">
        <v>82</v>
      </c>
      <c r="AY315" s="18" t="s">
        <v>120</v>
      </c>
      <c r="BE315" s="231">
        <f>IF(N315="základní",J315,0)</f>
        <v>0</v>
      </c>
      <c r="BF315" s="231">
        <f>IF(N315="snížená",J315,0)</f>
        <v>0</v>
      </c>
      <c r="BG315" s="231">
        <f>IF(N315="zákl. přenesená",J315,0)</f>
        <v>0</v>
      </c>
      <c r="BH315" s="231">
        <f>IF(N315="sníž. přenesená",J315,0)</f>
        <v>0</v>
      </c>
      <c r="BI315" s="231">
        <f>IF(N315="nulová",J315,0)</f>
        <v>0</v>
      </c>
      <c r="BJ315" s="18" t="s">
        <v>80</v>
      </c>
      <c r="BK315" s="231">
        <f>ROUND(I315*H315,2)</f>
        <v>0</v>
      </c>
      <c r="BL315" s="18" t="s">
        <v>127</v>
      </c>
      <c r="BM315" s="230" t="s">
        <v>541</v>
      </c>
    </row>
    <row r="316" s="2" customFormat="1">
      <c r="A316" s="39"/>
      <c r="B316" s="40"/>
      <c r="C316" s="41"/>
      <c r="D316" s="232" t="s">
        <v>129</v>
      </c>
      <c r="E316" s="41"/>
      <c r="F316" s="233" t="s">
        <v>537</v>
      </c>
      <c r="G316" s="41"/>
      <c r="H316" s="41"/>
      <c r="I316" s="137"/>
      <c r="J316" s="41"/>
      <c r="K316" s="41"/>
      <c r="L316" s="45"/>
      <c r="M316" s="234"/>
      <c r="N316" s="235"/>
      <c r="O316" s="85"/>
      <c r="P316" s="85"/>
      <c r="Q316" s="85"/>
      <c r="R316" s="85"/>
      <c r="S316" s="85"/>
      <c r="T316" s="86"/>
      <c r="U316" s="39"/>
      <c r="V316" s="39"/>
      <c r="W316" s="39"/>
      <c r="X316" s="39"/>
      <c r="Y316" s="39"/>
      <c r="Z316" s="39"/>
      <c r="AA316" s="39"/>
      <c r="AB316" s="39"/>
      <c r="AC316" s="39"/>
      <c r="AD316" s="39"/>
      <c r="AE316" s="39"/>
      <c r="AT316" s="18" t="s">
        <v>129</v>
      </c>
      <c r="AU316" s="18" t="s">
        <v>82</v>
      </c>
    </row>
    <row r="317" s="2" customFormat="1" ht="16.5" customHeight="1">
      <c r="A317" s="39"/>
      <c r="B317" s="40"/>
      <c r="C317" s="219" t="s">
        <v>542</v>
      </c>
      <c r="D317" s="219" t="s">
        <v>122</v>
      </c>
      <c r="E317" s="220" t="s">
        <v>543</v>
      </c>
      <c r="F317" s="221" t="s">
        <v>544</v>
      </c>
      <c r="G317" s="222" t="s">
        <v>359</v>
      </c>
      <c r="H317" s="223">
        <v>1.97</v>
      </c>
      <c r="I317" s="224"/>
      <c r="J317" s="225">
        <f>ROUND(I317*H317,2)</f>
        <v>0</v>
      </c>
      <c r="K317" s="221" t="s">
        <v>126</v>
      </c>
      <c r="L317" s="45"/>
      <c r="M317" s="226" t="s">
        <v>19</v>
      </c>
      <c r="N317" s="227" t="s">
        <v>43</v>
      </c>
      <c r="O317" s="85"/>
      <c r="P317" s="228">
        <f>O317*H317</f>
        <v>0</v>
      </c>
      <c r="Q317" s="228">
        <v>1.04877</v>
      </c>
      <c r="R317" s="228">
        <f>Q317*H317</f>
        <v>2.0660769000000001</v>
      </c>
      <c r="S317" s="228">
        <v>0</v>
      </c>
      <c r="T317" s="229">
        <f>S317*H317</f>
        <v>0</v>
      </c>
      <c r="U317" s="39"/>
      <c r="V317" s="39"/>
      <c r="W317" s="39"/>
      <c r="X317" s="39"/>
      <c r="Y317" s="39"/>
      <c r="Z317" s="39"/>
      <c r="AA317" s="39"/>
      <c r="AB317" s="39"/>
      <c r="AC317" s="39"/>
      <c r="AD317" s="39"/>
      <c r="AE317" s="39"/>
      <c r="AR317" s="230" t="s">
        <v>127</v>
      </c>
      <c r="AT317" s="230" t="s">
        <v>122</v>
      </c>
      <c r="AU317" s="230" t="s">
        <v>82</v>
      </c>
      <c r="AY317" s="18" t="s">
        <v>120</v>
      </c>
      <c r="BE317" s="231">
        <f>IF(N317="základní",J317,0)</f>
        <v>0</v>
      </c>
      <c r="BF317" s="231">
        <f>IF(N317="snížená",J317,0)</f>
        <v>0</v>
      </c>
      <c r="BG317" s="231">
        <f>IF(N317="zákl. přenesená",J317,0)</f>
        <v>0</v>
      </c>
      <c r="BH317" s="231">
        <f>IF(N317="sníž. přenesená",J317,0)</f>
        <v>0</v>
      </c>
      <c r="BI317" s="231">
        <f>IF(N317="nulová",J317,0)</f>
        <v>0</v>
      </c>
      <c r="BJ317" s="18" t="s">
        <v>80</v>
      </c>
      <c r="BK317" s="231">
        <f>ROUND(I317*H317,2)</f>
        <v>0</v>
      </c>
      <c r="BL317" s="18" t="s">
        <v>127</v>
      </c>
      <c r="BM317" s="230" t="s">
        <v>545</v>
      </c>
    </row>
    <row r="318" s="2" customFormat="1">
      <c r="A318" s="39"/>
      <c r="B318" s="40"/>
      <c r="C318" s="41"/>
      <c r="D318" s="232" t="s">
        <v>129</v>
      </c>
      <c r="E318" s="41"/>
      <c r="F318" s="233" t="s">
        <v>546</v>
      </c>
      <c r="G318" s="41"/>
      <c r="H318" s="41"/>
      <c r="I318" s="137"/>
      <c r="J318" s="41"/>
      <c r="K318" s="41"/>
      <c r="L318" s="45"/>
      <c r="M318" s="234"/>
      <c r="N318" s="235"/>
      <c r="O318" s="85"/>
      <c r="P318" s="85"/>
      <c r="Q318" s="85"/>
      <c r="R318" s="85"/>
      <c r="S318" s="85"/>
      <c r="T318" s="86"/>
      <c r="U318" s="39"/>
      <c r="V318" s="39"/>
      <c r="W318" s="39"/>
      <c r="X318" s="39"/>
      <c r="Y318" s="39"/>
      <c r="Z318" s="39"/>
      <c r="AA318" s="39"/>
      <c r="AB318" s="39"/>
      <c r="AC318" s="39"/>
      <c r="AD318" s="39"/>
      <c r="AE318" s="39"/>
      <c r="AT318" s="18" t="s">
        <v>129</v>
      </c>
      <c r="AU318" s="18" t="s">
        <v>82</v>
      </c>
    </row>
    <row r="319" s="14" customFormat="1">
      <c r="A319" s="14"/>
      <c r="B319" s="247"/>
      <c r="C319" s="248"/>
      <c r="D319" s="232" t="s">
        <v>131</v>
      </c>
      <c r="E319" s="249" t="s">
        <v>19</v>
      </c>
      <c r="F319" s="250" t="s">
        <v>547</v>
      </c>
      <c r="G319" s="248"/>
      <c r="H319" s="249" t="s">
        <v>19</v>
      </c>
      <c r="I319" s="251"/>
      <c r="J319" s="248"/>
      <c r="K319" s="248"/>
      <c r="L319" s="252"/>
      <c r="M319" s="253"/>
      <c r="N319" s="254"/>
      <c r="O319" s="254"/>
      <c r="P319" s="254"/>
      <c r="Q319" s="254"/>
      <c r="R319" s="254"/>
      <c r="S319" s="254"/>
      <c r="T319" s="255"/>
      <c r="U319" s="14"/>
      <c r="V319" s="14"/>
      <c r="W319" s="14"/>
      <c r="X319" s="14"/>
      <c r="Y319" s="14"/>
      <c r="Z319" s="14"/>
      <c r="AA319" s="14"/>
      <c r="AB319" s="14"/>
      <c r="AC319" s="14"/>
      <c r="AD319" s="14"/>
      <c r="AE319" s="14"/>
      <c r="AT319" s="256" t="s">
        <v>131</v>
      </c>
      <c r="AU319" s="256" t="s">
        <v>82</v>
      </c>
      <c r="AV319" s="14" t="s">
        <v>80</v>
      </c>
      <c r="AW319" s="14" t="s">
        <v>33</v>
      </c>
      <c r="AX319" s="14" t="s">
        <v>72</v>
      </c>
      <c r="AY319" s="256" t="s">
        <v>120</v>
      </c>
    </row>
    <row r="320" s="13" customFormat="1">
      <c r="A320" s="13"/>
      <c r="B320" s="236"/>
      <c r="C320" s="237"/>
      <c r="D320" s="232" t="s">
        <v>131</v>
      </c>
      <c r="E320" s="238" t="s">
        <v>19</v>
      </c>
      <c r="F320" s="239" t="s">
        <v>548</v>
      </c>
      <c r="G320" s="237"/>
      <c r="H320" s="240">
        <v>1.1639999999999999</v>
      </c>
      <c r="I320" s="241"/>
      <c r="J320" s="237"/>
      <c r="K320" s="237"/>
      <c r="L320" s="242"/>
      <c r="M320" s="243"/>
      <c r="N320" s="244"/>
      <c r="O320" s="244"/>
      <c r="P320" s="244"/>
      <c r="Q320" s="244"/>
      <c r="R320" s="244"/>
      <c r="S320" s="244"/>
      <c r="T320" s="245"/>
      <c r="U320" s="13"/>
      <c r="V320" s="13"/>
      <c r="W320" s="13"/>
      <c r="X320" s="13"/>
      <c r="Y320" s="13"/>
      <c r="Z320" s="13"/>
      <c r="AA320" s="13"/>
      <c r="AB320" s="13"/>
      <c r="AC320" s="13"/>
      <c r="AD320" s="13"/>
      <c r="AE320" s="13"/>
      <c r="AT320" s="246" t="s">
        <v>131</v>
      </c>
      <c r="AU320" s="246" t="s">
        <v>82</v>
      </c>
      <c r="AV320" s="13" t="s">
        <v>82</v>
      </c>
      <c r="AW320" s="13" t="s">
        <v>33</v>
      </c>
      <c r="AX320" s="13" t="s">
        <v>72</v>
      </c>
      <c r="AY320" s="246" t="s">
        <v>120</v>
      </c>
    </row>
    <row r="321" s="13" customFormat="1">
      <c r="A321" s="13"/>
      <c r="B321" s="236"/>
      <c r="C321" s="237"/>
      <c r="D321" s="232" t="s">
        <v>131</v>
      </c>
      <c r="E321" s="238" t="s">
        <v>19</v>
      </c>
      <c r="F321" s="239" t="s">
        <v>549</v>
      </c>
      <c r="G321" s="237"/>
      <c r="H321" s="240">
        <v>0.80600000000000005</v>
      </c>
      <c r="I321" s="241"/>
      <c r="J321" s="237"/>
      <c r="K321" s="237"/>
      <c r="L321" s="242"/>
      <c r="M321" s="243"/>
      <c r="N321" s="244"/>
      <c r="O321" s="244"/>
      <c r="P321" s="244"/>
      <c r="Q321" s="244"/>
      <c r="R321" s="244"/>
      <c r="S321" s="244"/>
      <c r="T321" s="245"/>
      <c r="U321" s="13"/>
      <c r="V321" s="13"/>
      <c r="W321" s="13"/>
      <c r="X321" s="13"/>
      <c r="Y321" s="13"/>
      <c r="Z321" s="13"/>
      <c r="AA321" s="13"/>
      <c r="AB321" s="13"/>
      <c r="AC321" s="13"/>
      <c r="AD321" s="13"/>
      <c r="AE321" s="13"/>
      <c r="AT321" s="246" t="s">
        <v>131</v>
      </c>
      <c r="AU321" s="246" t="s">
        <v>82</v>
      </c>
      <c r="AV321" s="13" t="s">
        <v>82</v>
      </c>
      <c r="AW321" s="13" t="s">
        <v>33</v>
      </c>
      <c r="AX321" s="13" t="s">
        <v>72</v>
      </c>
      <c r="AY321" s="246" t="s">
        <v>120</v>
      </c>
    </row>
    <row r="322" s="15" customFormat="1">
      <c r="A322" s="15"/>
      <c r="B322" s="257"/>
      <c r="C322" s="258"/>
      <c r="D322" s="232" t="s">
        <v>131</v>
      </c>
      <c r="E322" s="259" t="s">
        <v>19</v>
      </c>
      <c r="F322" s="260" t="s">
        <v>141</v>
      </c>
      <c r="G322" s="258"/>
      <c r="H322" s="261">
        <v>1.97</v>
      </c>
      <c r="I322" s="262"/>
      <c r="J322" s="258"/>
      <c r="K322" s="258"/>
      <c r="L322" s="263"/>
      <c r="M322" s="264"/>
      <c r="N322" s="265"/>
      <c r="O322" s="265"/>
      <c r="P322" s="265"/>
      <c r="Q322" s="265"/>
      <c r="R322" s="265"/>
      <c r="S322" s="265"/>
      <c r="T322" s="266"/>
      <c r="U322" s="15"/>
      <c r="V322" s="15"/>
      <c r="W322" s="15"/>
      <c r="X322" s="15"/>
      <c r="Y322" s="15"/>
      <c r="Z322" s="15"/>
      <c r="AA322" s="15"/>
      <c r="AB322" s="15"/>
      <c r="AC322" s="15"/>
      <c r="AD322" s="15"/>
      <c r="AE322" s="15"/>
      <c r="AT322" s="267" t="s">
        <v>131</v>
      </c>
      <c r="AU322" s="267" t="s">
        <v>82</v>
      </c>
      <c r="AV322" s="15" t="s">
        <v>127</v>
      </c>
      <c r="AW322" s="15" t="s">
        <v>33</v>
      </c>
      <c r="AX322" s="15" t="s">
        <v>80</v>
      </c>
      <c r="AY322" s="267" t="s">
        <v>120</v>
      </c>
    </row>
    <row r="323" s="2" customFormat="1" ht="33" customHeight="1">
      <c r="A323" s="39"/>
      <c r="B323" s="40"/>
      <c r="C323" s="219" t="s">
        <v>550</v>
      </c>
      <c r="D323" s="219" t="s">
        <v>122</v>
      </c>
      <c r="E323" s="220" t="s">
        <v>551</v>
      </c>
      <c r="F323" s="221" t="s">
        <v>552</v>
      </c>
      <c r="G323" s="222" t="s">
        <v>135</v>
      </c>
      <c r="H323" s="223">
        <v>382.19999999999999</v>
      </c>
      <c r="I323" s="224"/>
      <c r="J323" s="225">
        <f>ROUND(I323*H323,2)</f>
        <v>0</v>
      </c>
      <c r="K323" s="221" t="s">
        <v>126</v>
      </c>
      <c r="L323" s="45"/>
      <c r="M323" s="226" t="s">
        <v>19</v>
      </c>
      <c r="N323" s="227" t="s">
        <v>43</v>
      </c>
      <c r="O323" s="85"/>
      <c r="P323" s="228">
        <f>O323*H323</f>
        <v>0</v>
      </c>
      <c r="Q323" s="228">
        <v>0</v>
      </c>
      <c r="R323" s="228">
        <f>Q323*H323</f>
        <v>0</v>
      </c>
      <c r="S323" s="228">
        <v>0</v>
      </c>
      <c r="T323" s="229">
        <f>S323*H323</f>
        <v>0</v>
      </c>
      <c r="U323" s="39"/>
      <c r="V323" s="39"/>
      <c r="W323" s="39"/>
      <c r="X323" s="39"/>
      <c r="Y323" s="39"/>
      <c r="Z323" s="39"/>
      <c r="AA323" s="39"/>
      <c r="AB323" s="39"/>
      <c r="AC323" s="39"/>
      <c r="AD323" s="39"/>
      <c r="AE323" s="39"/>
      <c r="AR323" s="230" t="s">
        <v>127</v>
      </c>
      <c r="AT323" s="230" t="s">
        <v>122</v>
      </c>
      <c r="AU323" s="230" t="s">
        <v>82</v>
      </c>
      <c r="AY323" s="18" t="s">
        <v>120</v>
      </c>
      <c r="BE323" s="231">
        <f>IF(N323="základní",J323,0)</f>
        <v>0</v>
      </c>
      <c r="BF323" s="231">
        <f>IF(N323="snížená",J323,0)</f>
        <v>0</v>
      </c>
      <c r="BG323" s="231">
        <f>IF(N323="zákl. přenesená",J323,0)</f>
        <v>0</v>
      </c>
      <c r="BH323" s="231">
        <f>IF(N323="sníž. přenesená",J323,0)</f>
        <v>0</v>
      </c>
      <c r="BI323" s="231">
        <f>IF(N323="nulová",J323,0)</f>
        <v>0</v>
      </c>
      <c r="BJ323" s="18" t="s">
        <v>80</v>
      </c>
      <c r="BK323" s="231">
        <f>ROUND(I323*H323,2)</f>
        <v>0</v>
      </c>
      <c r="BL323" s="18" t="s">
        <v>127</v>
      </c>
      <c r="BM323" s="230" t="s">
        <v>553</v>
      </c>
    </row>
    <row r="324" s="2" customFormat="1">
      <c r="A324" s="39"/>
      <c r="B324" s="40"/>
      <c r="C324" s="41"/>
      <c r="D324" s="232" t="s">
        <v>129</v>
      </c>
      <c r="E324" s="41"/>
      <c r="F324" s="233" t="s">
        <v>554</v>
      </c>
      <c r="G324" s="41"/>
      <c r="H324" s="41"/>
      <c r="I324" s="137"/>
      <c r="J324" s="41"/>
      <c r="K324" s="41"/>
      <c r="L324" s="45"/>
      <c r="M324" s="234"/>
      <c r="N324" s="235"/>
      <c r="O324" s="85"/>
      <c r="P324" s="85"/>
      <c r="Q324" s="85"/>
      <c r="R324" s="85"/>
      <c r="S324" s="85"/>
      <c r="T324" s="86"/>
      <c r="U324" s="39"/>
      <c r="V324" s="39"/>
      <c r="W324" s="39"/>
      <c r="X324" s="39"/>
      <c r="Y324" s="39"/>
      <c r="Z324" s="39"/>
      <c r="AA324" s="39"/>
      <c r="AB324" s="39"/>
      <c r="AC324" s="39"/>
      <c r="AD324" s="39"/>
      <c r="AE324" s="39"/>
      <c r="AT324" s="18" t="s">
        <v>129</v>
      </c>
      <c r="AU324" s="18" t="s">
        <v>82</v>
      </c>
    </row>
    <row r="325" s="14" customFormat="1">
      <c r="A325" s="14"/>
      <c r="B325" s="247"/>
      <c r="C325" s="248"/>
      <c r="D325" s="232" t="s">
        <v>131</v>
      </c>
      <c r="E325" s="249" t="s">
        <v>19</v>
      </c>
      <c r="F325" s="250" t="s">
        <v>555</v>
      </c>
      <c r="G325" s="248"/>
      <c r="H325" s="249" t="s">
        <v>19</v>
      </c>
      <c r="I325" s="251"/>
      <c r="J325" s="248"/>
      <c r="K325" s="248"/>
      <c r="L325" s="252"/>
      <c r="M325" s="253"/>
      <c r="N325" s="254"/>
      <c r="O325" s="254"/>
      <c r="P325" s="254"/>
      <c r="Q325" s="254"/>
      <c r="R325" s="254"/>
      <c r="S325" s="254"/>
      <c r="T325" s="255"/>
      <c r="U325" s="14"/>
      <c r="V325" s="14"/>
      <c r="W325" s="14"/>
      <c r="X325" s="14"/>
      <c r="Y325" s="14"/>
      <c r="Z325" s="14"/>
      <c r="AA325" s="14"/>
      <c r="AB325" s="14"/>
      <c r="AC325" s="14"/>
      <c r="AD325" s="14"/>
      <c r="AE325" s="14"/>
      <c r="AT325" s="256" t="s">
        <v>131</v>
      </c>
      <c r="AU325" s="256" t="s">
        <v>82</v>
      </c>
      <c r="AV325" s="14" t="s">
        <v>80</v>
      </c>
      <c r="AW325" s="14" t="s">
        <v>33</v>
      </c>
      <c r="AX325" s="14" t="s">
        <v>72</v>
      </c>
      <c r="AY325" s="256" t="s">
        <v>120</v>
      </c>
    </row>
    <row r="326" s="13" customFormat="1">
      <c r="A326" s="13"/>
      <c r="B326" s="236"/>
      <c r="C326" s="237"/>
      <c r="D326" s="232" t="s">
        <v>131</v>
      </c>
      <c r="E326" s="238" t="s">
        <v>19</v>
      </c>
      <c r="F326" s="239" t="s">
        <v>556</v>
      </c>
      <c r="G326" s="237"/>
      <c r="H326" s="240">
        <v>127.8</v>
      </c>
      <c r="I326" s="241"/>
      <c r="J326" s="237"/>
      <c r="K326" s="237"/>
      <c r="L326" s="242"/>
      <c r="M326" s="243"/>
      <c r="N326" s="244"/>
      <c r="O326" s="244"/>
      <c r="P326" s="244"/>
      <c r="Q326" s="244"/>
      <c r="R326" s="244"/>
      <c r="S326" s="244"/>
      <c r="T326" s="245"/>
      <c r="U326" s="13"/>
      <c r="V326" s="13"/>
      <c r="W326" s="13"/>
      <c r="X326" s="13"/>
      <c r="Y326" s="13"/>
      <c r="Z326" s="13"/>
      <c r="AA326" s="13"/>
      <c r="AB326" s="13"/>
      <c r="AC326" s="13"/>
      <c r="AD326" s="13"/>
      <c r="AE326" s="13"/>
      <c r="AT326" s="246" t="s">
        <v>131</v>
      </c>
      <c r="AU326" s="246" t="s">
        <v>82</v>
      </c>
      <c r="AV326" s="13" t="s">
        <v>82</v>
      </c>
      <c r="AW326" s="13" t="s">
        <v>33</v>
      </c>
      <c r="AX326" s="13" t="s">
        <v>72</v>
      </c>
      <c r="AY326" s="246" t="s">
        <v>120</v>
      </c>
    </row>
    <row r="327" s="13" customFormat="1">
      <c r="A327" s="13"/>
      <c r="B327" s="236"/>
      <c r="C327" s="237"/>
      <c r="D327" s="232" t="s">
        <v>131</v>
      </c>
      <c r="E327" s="238" t="s">
        <v>19</v>
      </c>
      <c r="F327" s="239" t="s">
        <v>557</v>
      </c>
      <c r="G327" s="237"/>
      <c r="H327" s="240">
        <v>254.40000000000001</v>
      </c>
      <c r="I327" s="241"/>
      <c r="J327" s="237"/>
      <c r="K327" s="237"/>
      <c r="L327" s="242"/>
      <c r="M327" s="243"/>
      <c r="N327" s="244"/>
      <c r="O327" s="244"/>
      <c r="P327" s="244"/>
      <c r="Q327" s="244"/>
      <c r="R327" s="244"/>
      <c r="S327" s="244"/>
      <c r="T327" s="245"/>
      <c r="U327" s="13"/>
      <c r="V327" s="13"/>
      <c r="W327" s="13"/>
      <c r="X327" s="13"/>
      <c r="Y327" s="13"/>
      <c r="Z327" s="13"/>
      <c r="AA327" s="13"/>
      <c r="AB327" s="13"/>
      <c r="AC327" s="13"/>
      <c r="AD327" s="13"/>
      <c r="AE327" s="13"/>
      <c r="AT327" s="246" t="s">
        <v>131</v>
      </c>
      <c r="AU327" s="246" t="s">
        <v>82</v>
      </c>
      <c r="AV327" s="13" t="s">
        <v>82</v>
      </c>
      <c r="AW327" s="13" t="s">
        <v>33</v>
      </c>
      <c r="AX327" s="13" t="s">
        <v>72</v>
      </c>
      <c r="AY327" s="246" t="s">
        <v>120</v>
      </c>
    </row>
    <row r="328" s="15" customFormat="1">
      <c r="A328" s="15"/>
      <c r="B328" s="257"/>
      <c r="C328" s="258"/>
      <c r="D328" s="232" t="s">
        <v>131</v>
      </c>
      <c r="E328" s="259" t="s">
        <v>19</v>
      </c>
      <c r="F328" s="260" t="s">
        <v>141</v>
      </c>
      <c r="G328" s="258"/>
      <c r="H328" s="261">
        <v>382.19999999999999</v>
      </c>
      <c r="I328" s="262"/>
      <c r="J328" s="258"/>
      <c r="K328" s="258"/>
      <c r="L328" s="263"/>
      <c r="M328" s="264"/>
      <c r="N328" s="265"/>
      <c r="O328" s="265"/>
      <c r="P328" s="265"/>
      <c r="Q328" s="265"/>
      <c r="R328" s="265"/>
      <c r="S328" s="265"/>
      <c r="T328" s="266"/>
      <c r="U328" s="15"/>
      <c r="V328" s="15"/>
      <c r="W328" s="15"/>
      <c r="X328" s="15"/>
      <c r="Y328" s="15"/>
      <c r="Z328" s="15"/>
      <c r="AA328" s="15"/>
      <c r="AB328" s="15"/>
      <c r="AC328" s="15"/>
      <c r="AD328" s="15"/>
      <c r="AE328" s="15"/>
      <c r="AT328" s="267" t="s">
        <v>131</v>
      </c>
      <c r="AU328" s="267" t="s">
        <v>82</v>
      </c>
      <c r="AV328" s="15" t="s">
        <v>127</v>
      </c>
      <c r="AW328" s="15" t="s">
        <v>33</v>
      </c>
      <c r="AX328" s="15" t="s">
        <v>80</v>
      </c>
      <c r="AY328" s="267" t="s">
        <v>120</v>
      </c>
    </row>
    <row r="329" s="2" customFormat="1" ht="33" customHeight="1">
      <c r="A329" s="39"/>
      <c r="B329" s="40"/>
      <c r="C329" s="219" t="s">
        <v>558</v>
      </c>
      <c r="D329" s="219" t="s">
        <v>122</v>
      </c>
      <c r="E329" s="220" t="s">
        <v>559</v>
      </c>
      <c r="F329" s="221" t="s">
        <v>560</v>
      </c>
      <c r="G329" s="222" t="s">
        <v>125</v>
      </c>
      <c r="H329" s="223">
        <v>527.64999999999998</v>
      </c>
      <c r="I329" s="224"/>
      <c r="J329" s="225">
        <f>ROUND(I329*H329,2)</f>
        <v>0</v>
      </c>
      <c r="K329" s="221" t="s">
        <v>126</v>
      </c>
      <c r="L329" s="45"/>
      <c r="M329" s="226" t="s">
        <v>19</v>
      </c>
      <c r="N329" s="227" t="s">
        <v>43</v>
      </c>
      <c r="O329" s="85"/>
      <c r="P329" s="228">
        <f>O329*H329</f>
        <v>0</v>
      </c>
      <c r="Q329" s="228">
        <v>0.00726</v>
      </c>
      <c r="R329" s="228">
        <f>Q329*H329</f>
        <v>3.8307389999999999</v>
      </c>
      <c r="S329" s="228">
        <v>0</v>
      </c>
      <c r="T329" s="229">
        <f>S329*H329</f>
        <v>0</v>
      </c>
      <c r="U329" s="39"/>
      <c r="V329" s="39"/>
      <c r="W329" s="39"/>
      <c r="X329" s="39"/>
      <c r="Y329" s="39"/>
      <c r="Z329" s="39"/>
      <c r="AA329" s="39"/>
      <c r="AB329" s="39"/>
      <c r="AC329" s="39"/>
      <c r="AD329" s="39"/>
      <c r="AE329" s="39"/>
      <c r="AR329" s="230" t="s">
        <v>127</v>
      </c>
      <c r="AT329" s="230" t="s">
        <v>122</v>
      </c>
      <c r="AU329" s="230" t="s">
        <v>82</v>
      </c>
      <c r="AY329" s="18" t="s">
        <v>120</v>
      </c>
      <c r="BE329" s="231">
        <f>IF(N329="základní",J329,0)</f>
        <v>0</v>
      </c>
      <c r="BF329" s="231">
        <f>IF(N329="snížená",J329,0)</f>
        <v>0</v>
      </c>
      <c r="BG329" s="231">
        <f>IF(N329="zákl. přenesená",J329,0)</f>
        <v>0</v>
      </c>
      <c r="BH329" s="231">
        <f>IF(N329="sníž. přenesená",J329,0)</f>
        <v>0</v>
      </c>
      <c r="BI329" s="231">
        <f>IF(N329="nulová",J329,0)</f>
        <v>0</v>
      </c>
      <c r="BJ329" s="18" t="s">
        <v>80</v>
      </c>
      <c r="BK329" s="231">
        <f>ROUND(I329*H329,2)</f>
        <v>0</v>
      </c>
      <c r="BL329" s="18" t="s">
        <v>127</v>
      </c>
      <c r="BM329" s="230" t="s">
        <v>561</v>
      </c>
    </row>
    <row r="330" s="2" customFormat="1">
      <c r="A330" s="39"/>
      <c r="B330" s="40"/>
      <c r="C330" s="41"/>
      <c r="D330" s="232" t="s">
        <v>129</v>
      </c>
      <c r="E330" s="41"/>
      <c r="F330" s="233" t="s">
        <v>562</v>
      </c>
      <c r="G330" s="41"/>
      <c r="H330" s="41"/>
      <c r="I330" s="137"/>
      <c r="J330" s="41"/>
      <c r="K330" s="41"/>
      <c r="L330" s="45"/>
      <c r="M330" s="234"/>
      <c r="N330" s="235"/>
      <c r="O330" s="85"/>
      <c r="P330" s="85"/>
      <c r="Q330" s="85"/>
      <c r="R330" s="85"/>
      <c r="S330" s="85"/>
      <c r="T330" s="86"/>
      <c r="U330" s="39"/>
      <c r="V330" s="39"/>
      <c r="W330" s="39"/>
      <c r="X330" s="39"/>
      <c r="Y330" s="39"/>
      <c r="Z330" s="39"/>
      <c r="AA330" s="39"/>
      <c r="AB330" s="39"/>
      <c r="AC330" s="39"/>
      <c r="AD330" s="39"/>
      <c r="AE330" s="39"/>
      <c r="AT330" s="18" t="s">
        <v>129</v>
      </c>
      <c r="AU330" s="18" t="s">
        <v>82</v>
      </c>
    </row>
    <row r="331" s="13" customFormat="1">
      <c r="A331" s="13"/>
      <c r="B331" s="236"/>
      <c r="C331" s="237"/>
      <c r="D331" s="232" t="s">
        <v>131</v>
      </c>
      <c r="E331" s="238" t="s">
        <v>19</v>
      </c>
      <c r="F331" s="239" t="s">
        <v>563</v>
      </c>
      <c r="G331" s="237"/>
      <c r="H331" s="240">
        <v>57.600000000000001</v>
      </c>
      <c r="I331" s="241"/>
      <c r="J331" s="237"/>
      <c r="K331" s="237"/>
      <c r="L331" s="242"/>
      <c r="M331" s="243"/>
      <c r="N331" s="244"/>
      <c r="O331" s="244"/>
      <c r="P331" s="244"/>
      <c r="Q331" s="244"/>
      <c r="R331" s="244"/>
      <c r="S331" s="244"/>
      <c r="T331" s="245"/>
      <c r="U331" s="13"/>
      <c r="V331" s="13"/>
      <c r="W331" s="13"/>
      <c r="X331" s="13"/>
      <c r="Y331" s="13"/>
      <c r="Z331" s="13"/>
      <c r="AA331" s="13"/>
      <c r="AB331" s="13"/>
      <c r="AC331" s="13"/>
      <c r="AD331" s="13"/>
      <c r="AE331" s="13"/>
      <c r="AT331" s="246" t="s">
        <v>131</v>
      </c>
      <c r="AU331" s="246" t="s">
        <v>82</v>
      </c>
      <c r="AV331" s="13" t="s">
        <v>82</v>
      </c>
      <c r="AW331" s="13" t="s">
        <v>33</v>
      </c>
      <c r="AX331" s="13" t="s">
        <v>72</v>
      </c>
      <c r="AY331" s="246" t="s">
        <v>120</v>
      </c>
    </row>
    <row r="332" s="13" customFormat="1">
      <c r="A332" s="13"/>
      <c r="B332" s="236"/>
      <c r="C332" s="237"/>
      <c r="D332" s="232" t="s">
        <v>131</v>
      </c>
      <c r="E332" s="238" t="s">
        <v>19</v>
      </c>
      <c r="F332" s="239" t="s">
        <v>564</v>
      </c>
      <c r="G332" s="237"/>
      <c r="H332" s="240">
        <v>470.05000000000001</v>
      </c>
      <c r="I332" s="241"/>
      <c r="J332" s="237"/>
      <c r="K332" s="237"/>
      <c r="L332" s="242"/>
      <c r="M332" s="243"/>
      <c r="N332" s="244"/>
      <c r="O332" s="244"/>
      <c r="P332" s="244"/>
      <c r="Q332" s="244"/>
      <c r="R332" s="244"/>
      <c r="S332" s="244"/>
      <c r="T332" s="245"/>
      <c r="U332" s="13"/>
      <c r="V332" s="13"/>
      <c r="W332" s="13"/>
      <c r="X332" s="13"/>
      <c r="Y332" s="13"/>
      <c r="Z332" s="13"/>
      <c r="AA332" s="13"/>
      <c r="AB332" s="13"/>
      <c r="AC332" s="13"/>
      <c r="AD332" s="13"/>
      <c r="AE332" s="13"/>
      <c r="AT332" s="246" t="s">
        <v>131</v>
      </c>
      <c r="AU332" s="246" t="s">
        <v>82</v>
      </c>
      <c r="AV332" s="13" t="s">
        <v>82</v>
      </c>
      <c r="AW332" s="13" t="s">
        <v>33</v>
      </c>
      <c r="AX332" s="13" t="s">
        <v>72</v>
      </c>
      <c r="AY332" s="246" t="s">
        <v>120</v>
      </c>
    </row>
    <row r="333" s="15" customFormat="1">
      <c r="A333" s="15"/>
      <c r="B333" s="257"/>
      <c r="C333" s="258"/>
      <c r="D333" s="232" t="s">
        <v>131</v>
      </c>
      <c r="E333" s="259" t="s">
        <v>19</v>
      </c>
      <c r="F333" s="260" t="s">
        <v>141</v>
      </c>
      <c r="G333" s="258"/>
      <c r="H333" s="261">
        <v>527.64999999999998</v>
      </c>
      <c r="I333" s="262"/>
      <c r="J333" s="258"/>
      <c r="K333" s="258"/>
      <c r="L333" s="263"/>
      <c r="M333" s="264"/>
      <c r="N333" s="265"/>
      <c r="O333" s="265"/>
      <c r="P333" s="265"/>
      <c r="Q333" s="265"/>
      <c r="R333" s="265"/>
      <c r="S333" s="265"/>
      <c r="T333" s="266"/>
      <c r="U333" s="15"/>
      <c r="V333" s="15"/>
      <c r="W333" s="15"/>
      <c r="X333" s="15"/>
      <c r="Y333" s="15"/>
      <c r="Z333" s="15"/>
      <c r="AA333" s="15"/>
      <c r="AB333" s="15"/>
      <c r="AC333" s="15"/>
      <c r="AD333" s="15"/>
      <c r="AE333" s="15"/>
      <c r="AT333" s="267" t="s">
        <v>131</v>
      </c>
      <c r="AU333" s="267" t="s">
        <v>82</v>
      </c>
      <c r="AV333" s="15" t="s">
        <v>127</v>
      </c>
      <c r="AW333" s="15" t="s">
        <v>33</v>
      </c>
      <c r="AX333" s="15" t="s">
        <v>80</v>
      </c>
      <c r="AY333" s="267" t="s">
        <v>120</v>
      </c>
    </row>
    <row r="334" s="2" customFormat="1" ht="33" customHeight="1">
      <c r="A334" s="39"/>
      <c r="B334" s="40"/>
      <c r="C334" s="219" t="s">
        <v>565</v>
      </c>
      <c r="D334" s="219" t="s">
        <v>122</v>
      </c>
      <c r="E334" s="220" t="s">
        <v>566</v>
      </c>
      <c r="F334" s="221" t="s">
        <v>567</v>
      </c>
      <c r="G334" s="222" t="s">
        <v>125</v>
      </c>
      <c r="H334" s="223">
        <v>527.64999999999998</v>
      </c>
      <c r="I334" s="224"/>
      <c r="J334" s="225">
        <f>ROUND(I334*H334,2)</f>
        <v>0</v>
      </c>
      <c r="K334" s="221" t="s">
        <v>126</v>
      </c>
      <c r="L334" s="45"/>
      <c r="M334" s="226" t="s">
        <v>19</v>
      </c>
      <c r="N334" s="227" t="s">
        <v>43</v>
      </c>
      <c r="O334" s="85"/>
      <c r="P334" s="228">
        <f>O334*H334</f>
        <v>0</v>
      </c>
      <c r="Q334" s="228">
        <v>0.00085999999999999998</v>
      </c>
      <c r="R334" s="228">
        <f>Q334*H334</f>
        <v>0.45377899999999999</v>
      </c>
      <c r="S334" s="228">
        <v>0</v>
      </c>
      <c r="T334" s="229">
        <f>S334*H334</f>
        <v>0</v>
      </c>
      <c r="U334" s="39"/>
      <c r="V334" s="39"/>
      <c r="W334" s="39"/>
      <c r="X334" s="39"/>
      <c r="Y334" s="39"/>
      <c r="Z334" s="39"/>
      <c r="AA334" s="39"/>
      <c r="AB334" s="39"/>
      <c r="AC334" s="39"/>
      <c r="AD334" s="39"/>
      <c r="AE334" s="39"/>
      <c r="AR334" s="230" t="s">
        <v>127</v>
      </c>
      <c r="AT334" s="230" t="s">
        <v>122</v>
      </c>
      <c r="AU334" s="230" t="s">
        <v>82</v>
      </c>
      <c r="AY334" s="18" t="s">
        <v>120</v>
      </c>
      <c r="BE334" s="231">
        <f>IF(N334="základní",J334,0)</f>
        <v>0</v>
      </c>
      <c r="BF334" s="231">
        <f>IF(N334="snížená",J334,0)</f>
        <v>0</v>
      </c>
      <c r="BG334" s="231">
        <f>IF(N334="zákl. přenesená",J334,0)</f>
        <v>0</v>
      </c>
      <c r="BH334" s="231">
        <f>IF(N334="sníž. přenesená",J334,0)</f>
        <v>0</v>
      </c>
      <c r="BI334" s="231">
        <f>IF(N334="nulová",J334,0)</f>
        <v>0</v>
      </c>
      <c r="BJ334" s="18" t="s">
        <v>80</v>
      </c>
      <c r="BK334" s="231">
        <f>ROUND(I334*H334,2)</f>
        <v>0</v>
      </c>
      <c r="BL334" s="18" t="s">
        <v>127</v>
      </c>
      <c r="BM334" s="230" t="s">
        <v>568</v>
      </c>
    </row>
    <row r="335" s="2" customFormat="1">
      <c r="A335" s="39"/>
      <c r="B335" s="40"/>
      <c r="C335" s="41"/>
      <c r="D335" s="232" t="s">
        <v>129</v>
      </c>
      <c r="E335" s="41"/>
      <c r="F335" s="233" t="s">
        <v>562</v>
      </c>
      <c r="G335" s="41"/>
      <c r="H335" s="41"/>
      <c r="I335" s="137"/>
      <c r="J335" s="41"/>
      <c r="K335" s="41"/>
      <c r="L335" s="45"/>
      <c r="M335" s="234"/>
      <c r="N335" s="235"/>
      <c r="O335" s="85"/>
      <c r="P335" s="85"/>
      <c r="Q335" s="85"/>
      <c r="R335" s="85"/>
      <c r="S335" s="85"/>
      <c r="T335" s="86"/>
      <c r="U335" s="39"/>
      <c r="V335" s="39"/>
      <c r="W335" s="39"/>
      <c r="X335" s="39"/>
      <c r="Y335" s="39"/>
      <c r="Z335" s="39"/>
      <c r="AA335" s="39"/>
      <c r="AB335" s="39"/>
      <c r="AC335" s="39"/>
      <c r="AD335" s="39"/>
      <c r="AE335" s="39"/>
      <c r="AT335" s="18" t="s">
        <v>129</v>
      </c>
      <c r="AU335" s="18" t="s">
        <v>82</v>
      </c>
    </row>
    <row r="336" s="2" customFormat="1" ht="16.5" customHeight="1">
      <c r="A336" s="39"/>
      <c r="B336" s="40"/>
      <c r="C336" s="268" t="s">
        <v>569</v>
      </c>
      <c r="D336" s="268" t="s">
        <v>402</v>
      </c>
      <c r="E336" s="269" t="s">
        <v>570</v>
      </c>
      <c r="F336" s="270" t="s">
        <v>571</v>
      </c>
      <c r="G336" s="271" t="s">
        <v>209</v>
      </c>
      <c r="H336" s="272">
        <v>45</v>
      </c>
      <c r="I336" s="273"/>
      <c r="J336" s="274">
        <f>ROUND(I336*H336,2)</f>
        <v>0</v>
      </c>
      <c r="K336" s="270" t="s">
        <v>19</v>
      </c>
      <c r="L336" s="275"/>
      <c r="M336" s="276" t="s">
        <v>19</v>
      </c>
      <c r="N336" s="277" t="s">
        <v>43</v>
      </c>
      <c r="O336" s="85"/>
      <c r="P336" s="228">
        <f>O336*H336</f>
        <v>0</v>
      </c>
      <c r="Q336" s="228">
        <v>0.0016000000000000001</v>
      </c>
      <c r="R336" s="228">
        <f>Q336*H336</f>
        <v>0.072000000000000008</v>
      </c>
      <c r="S336" s="228">
        <v>0</v>
      </c>
      <c r="T336" s="229">
        <f>S336*H336</f>
        <v>0</v>
      </c>
      <c r="U336" s="39"/>
      <c r="V336" s="39"/>
      <c r="W336" s="39"/>
      <c r="X336" s="39"/>
      <c r="Y336" s="39"/>
      <c r="Z336" s="39"/>
      <c r="AA336" s="39"/>
      <c r="AB336" s="39"/>
      <c r="AC336" s="39"/>
      <c r="AD336" s="39"/>
      <c r="AE336" s="39"/>
      <c r="AR336" s="230" t="s">
        <v>163</v>
      </c>
      <c r="AT336" s="230" t="s">
        <v>402</v>
      </c>
      <c r="AU336" s="230" t="s">
        <v>82</v>
      </c>
      <c r="AY336" s="18" t="s">
        <v>120</v>
      </c>
      <c r="BE336" s="231">
        <f>IF(N336="základní",J336,0)</f>
        <v>0</v>
      </c>
      <c r="BF336" s="231">
        <f>IF(N336="snížená",J336,0)</f>
        <v>0</v>
      </c>
      <c r="BG336" s="231">
        <f>IF(N336="zákl. přenesená",J336,0)</f>
        <v>0</v>
      </c>
      <c r="BH336" s="231">
        <f>IF(N336="sníž. přenesená",J336,0)</f>
        <v>0</v>
      </c>
      <c r="BI336" s="231">
        <f>IF(N336="nulová",J336,0)</f>
        <v>0</v>
      </c>
      <c r="BJ336" s="18" t="s">
        <v>80</v>
      </c>
      <c r="BK336" s="231">
        <f>ROUND(I336*H336,2)</f>
        <v>0</v>
      </c>
      <c r="BL336" s="18" t="s">
        <v>127</v>
      </c>
      <c r="BM336" s="230" t="s">
        <v>572</v>
      </c>
    </row>
    <row r="337" s="2" customFormat="1" ht="33" customHeight="1">
      <c r="A337" s="39"/>
      <c r="B337" s="40"/>
      <c r="C337" s="219" t="s">
        <v>573</v>
      </c>
      <c r="D337" s="219" t="s">
        <v>122</v>
      </c>
      <c r="E337" s="220" t="s">
        <v>574</v>
      </c>
      <c r="F337" s="221" t="s">
        <v>575</v>
      </c>
      <c r="G337" s="222" t="s">
        <v>359</v>
      </c>
      <c r="H337" s="223">
        <v>1.8140000000000001</v>
      </c>
      <c r="I337" s="224"/>
      <c r="J337" s="225">
        <f>ROUND(I337*H337,2)</f>
        <v>0</v>
      </c>
      <c r="K337" s="221" t="s">
        <v>126</v>
      </c>
      <c r="L337" s="45"/>
      <c r="M337" s="226" t="s">
        <v>19</v>
      </c>
      <c r="N337" s="227" t="s">
        <v>43</v>
      </c>
      <c r="O337" s="85"/>
      <c r="P337" s="228">
        <f>O337*H337</f>
        <v>0</v>
      </c>
      <c r="Q337" s="228">
        <v>1.0958000000000001</v>
      </c>
      <c r="R337" s="228">
        <f>Q337*H337</f>
        <v>1.9877812000000004</v>
      </c>
      <c r="S337" s="228">
        <v>0</v>
      </c>
      <c r="T337" s="229">
        <f>S337*H337</f>
        <v>0</v>
      </c>
      <c r="U337" s="39"/>
      <c r="V337" s="39"/>
      <c r="W337" s="39"/>
      <c r="X337" s="39"/>
      <c r="Y337" s="39"/>
      <c r="Z337" s="39"/>
      <c r="AA337" s="39"/>
      <c r="AB337" s="39"/>
      <c r="AC337" s="39"/>
      <c r="AD337" s="39"/>
      <c r="AE337" s="39"/>
      <c r="AR337" s="230" t="s">
        <v>127</v>
      </c>
      <c r="AT337" s="230" t="s">
        <v>122</v>
      </c>
      <c r="AU337" s="230" t="s">
        <v>82</v>
      </c>
      <c r="AY337" s="18" t="s">
        <v>120</v>
      </c>
      <c r="BE337" s="231">
        <f>IF(N337="základní",J337,0)</f>
        <v>0</v>
      </c>
      <c r="BF337" s="231">
        <f>IF(N337="snížená",J337,0)</f>
        <v>0</v>
      </c>
      <c r="BG337" s="231">
        <f>IF(N337="zákl. přenesená",J337,0)</f>
        <v>0</v>
      </c>
      <c r="BH337" s="231">
        <f>IF(N337="sníž. přenesená",J337,0)</f>
        <v>0</v>
      </c>
      <c r="BI337" s="231">
        <f>IF(N337="nulová",J337,0)</f>
        <v>0</v>
      </c>
      <c r="BJ337" s="18" t="s">
        <v>80</v>
      </c>
      <c r="BK337" s="231">
        <f>ROUND(I337*H337,2)</f>
        <v>0</v>
      </c>
      <c r="BL337" s="18" t="s">
        <v>127</v>
      </c>
      <c r="BM337" s="230" t="s">
        <v>576</v>
      </c>
    </row>
    <row r="338" s="2" customFormat="1">
      <c r="A338" s="39"/>
      <c r="B338" s="40"/>
      <c r="C338" s="41"/>
      <c r="D338" s="232" t="s">
        <v>129</v>
      </c>
      <c r="E338" s="41"/>
      <c r="F338" s="233" t="s">
        <v>577</v>
      </c>
      <c r="G338" s="41"/>
      <c r="H338" s="41"/>
      <c r="I338" s="137"/>
      <c r="J338" s="41"/>
      <c r="K338" s="41"/>
      <c r="L338" s="45"/>
      <c r="M338" s="234"/>
      <c r="N338" s="235"/>
      <c r="O338" s="85"/>
      <c r="P338" s="85"/>
      <c r="Q338" s="85"/>
      <c r="R338" s="85"/>
      <c r="S338" s="85"/>
      <c r="T338" s="86"/>
      <c r="U338" s="39"/>
      <c r="V338" s="39"/>
      <c r="W338" s="39"/>
      <c r="X338" s="39"/>
      <c r="Y338" s="39"/>
      <c r="Z338" s="39"/>
      <c r="AA338" s="39"/>
      <c r="AB338" s="39"/>
      <c r="AC338" s="39"/>
      <c r="AD338" s="39"/>
      <c r="AE338" s="39"/>
      <c r="AT338" s="18" t="s">
        <v>129</v>
      </c>
      <c r="AU338" s="18" t="s">
        <v>82</v>
      </c>
    </row>
    <row r="339" s="14" customFormat="1">
      <c r="A339" s="14"/>
      <c r="B339" s="247"/>
      <c r="C339" s="248"/>
      <c r="D339" s="232" t="s">
        <v>131</v>
      </c>
      <c r="E339" s="249" t="s">
        <v>19</v>
      </c>
      <c r="F339" s="250" t="s">
        <v>547</v>
      </c>
      <c r="G339" s="248"/>
      <c r="H339" s="249" t="s">
        <v>19</v>
      </c>
      <c r="I339" s="251"/>
      <c r="J339" s="248"/>
      <c r="K339" s="248"/>
      <c r="L339" s="252"/>
      <c r="M339" s="253"/>
      <c r="N339" s="254"/>
      <c r="O339" s="254"/>
      <c r="P339" s="254"/>
      <c r="Q339" s="254"/>
      <c r="R339" s="254"/>
      <c r="S339" s="254"/>
      <c r="T339" s="255"/>
      <c r="U339" s="14"/>
      <c r="V339" s="14"/>
      <c r="W339" s="14"/>
      <c r="X339" s="14"/>
      <c r="Y339" s="14"/>
      <c r="Z339" s="14"/>
      <c r="AA339" s="14"/>
      <c r="AB339" s="14"/>
      <c r="AC339" s="14"/>
      <c r="AD339" s="14"/>
      <c r="AE339" s="14"/>
      <c r="AT339" s="256" t="s">
        <v>131</v>
      </c>
      <c r="AU339" s="256" t="s">
        <v>82</v>
      </c>
      <c r="AV339" s="14" t="s">
        <v>80</v>
      </c>
      <c r="AW339" s="14" t="s">
        <v>33</v>
      </c>
      <c r="AX339" s="14" t="s">
        <v>72</v>
      </c>
      <c r="AY339" s="256" t="s">
        <v>120</v>
      </c>
    </row>
    <row r="340" s="14" customFormat="1">
      <c r="A340" s="14"/>
      <c r="B340" s="247"/>
      <c r="C340" s="248"/>
      <c r="D340" s="232" t="s">
        <v>131</v>
      </c>
      <c r="E340" s="249" t="s">
        <v>19</v>
      </c>
      <c r="F340" s="250" t="s">
        <v>578</v>
      </c>
      <c r="G340" s="248"/>
      <c r="H340" s="249" t="s">
        <v>19</v>
      </c>
      <c r="I340" s="251"/>
      <c r="J340" s="248"/>
      <c r="K340" s="248"/>
      <c r="L340" s="252"/>
      <c r="M340" s="253"/>
      <c r="N340" s="254"/>
      <c r="O340" s="254"/>
      <c r="P340" s="254"/>
      <c r="Q340" s="254"/>
      <c r="R340" s="254"/>
      <c r="S340" s="254"/>
      <c r="T340" s="255"/>
      <c r="U340" s="14"/>
      <c r="V340" s="14"/>
      <c r="W340" s="14"/>
      <c r="X340" s="14"/>
      <c r="Y340" s="14"/>
      <c r="Z340" s="14"/>
      <c r="AA340" s="14"/>
      <c r="AB340" s="14"/>
      <c r="AC340" s="14"/>
      <c r="AD340" s="14"/>
      <c r="AE340" s="14"/>
      <c r="AT340" s="256" t="s">
        <v>131</v>
      </c>
      <c r="AU340" s="256" t="s">
        <v>82</v>
      </c>
      <c r="AV340" s="14" t="s">
        <v>80</v>
      </c>
      <c r="AW340" s="14" t="s">
        <v>33</v>
      </c>
      <c r="AX340" s="14" t="s">
        <v>72</v>
      </c>
      <c r="AY340" s="256" t="s">
        <v>120</v>
      </c>
    </row>
    <row r="341" s="13" customFormat="1">
      <c r="A341" s="13"/>
      <c r="B341" s="236"/>
      <c r="C341" s="237"/>
      <c r="D341" s="232" t="s">
        <v>131</v>
      </c>
      <c r="E341" s="238" t="s">
        <v>19</v>
      </c>
      <c r="F341" s="239" t="s">
        <v>579</v>
      </c>
      <c r="G341" s="237"/>
      <c r="H341" s="240">
        <v>0.33000000000000002</v>
      </c>
      <c r="I341" s="241"/>
      <c r="J341" s="237"/>
      <c r="K341" s="237"/>
      <c r="L341" s="242"/>
      <c r="M341" s="243"/>
      <c r="N341" s="244"/>
      <c r="O341" s="244"/>
      <c r="P341" s="244"/>
      <c r="Q341" s="244"/>
      <c r="R341" s="244"/>
      <c r="S341" s="244"/>
      <c r="T341" s="245"/>
      <c r="U341" s="13"/>
      <c r="V341" s="13"/>
      <c r="W341" s="13"/>
      <c r="X341" s="13"/>
      <c r="Y341" s="13"/>
      <c r="Z341" s="13"/>
      <c r="AA341" s="13"/>
      <c r="AB341" s="13"/>
      <c r="AC341" s="13"/>
      <c r="AD341" s="13"/>
      <c r="AE341" s="13"/>
      <c r="AT341" s="246" t="s">
        <v>131</v>
      </c>
      <c r="AU341" s="246" t="s">
        <v>82</v>
      </c>
      <c r="AV341" s="13" t="s">
        <v>82</v>
      </c>
      <c r="AW341" s="13" t="s">
        <v>33</v>
      </c>
      <c r="AX341" s="13" t="s">
        <v>72</v>
      </c>
      <c r="AY341" s="246" t="s">
        <v>120</v>
      </c>
    </row>
    <row r="342" s="13" customFormat="1">
      <c r="A342" s="13"/>
      <c r="B342" s="236"/>
      <c r="C342" s="237"/>
      <c r="D342" s="232" t="s">
        <v>131</v>
      </c>
      <c r="E342" s="238" t="s">
        <v>19</v>
      </c>
      <c r="F342" s="239" t="s">
        <v>580</v>
      </c>
      <c r="G342" s="237"/>
      <c r="H342" s="240">
        <v>0.33000000000000002</v>
      </c>
      <c r="I342" s="241"/>
      <c r="J342" s="237"/>
      <c r="K342" s="237"/>
      <c r="L342" s="242"/>
      <c r="M342" s="243"/>
      <c r="N342" s="244"/>
      <c r="O342" s="244"/>
      <c r="P342" s="244"/>
      <c r="Q342" s="244"/>
      <c r="R342" s="244"/>
      <c r="S342" s="244"/>
      <c r="T342" s="245"/>
      <c r="U342" s="13"/>
      <c r="V342" s="13"/>
      <c r="W342" s="13"/>
      <c r="X342" s="13"/>
      <c r="Y342" s="13"/>
      <c r="Z342" s="13"/>
      <c r="AA342" s="13"/>
      <c r="AB342" s="13"/>
      <c r="AC342" s="13"/>
      <c r="AD342" s="13"/>
      <c r="AE342" s="13"/>
      <c r="AT342" s="246" t="s">
        <v>131</v>
      </c>
      <c r="AU342" s="246" t="s">
        <v>82</v>
      </c>
      <c r="AV342" s="13" t="s">
        <v>82</v>
      </c>
      <c r="AW342" s="13" t="s">
        <v>33</v>
      </c>
      <c r="AX342" s="13" t="s">
        <v>72</v>
      </c>
      <c r="AY342" s="246" t="s">
        <v>120</v>
      </c>
    </row>
    <row r="343" s="13" customFormat="1">
      <c r="A343" s="13"/>
      <c r="B343" s="236"/>
      <c r="C343" s="237"/>
      <c r="D343" s="232" t="s">
        <v>131</v>
      </c>
      <c r="E343" s="238" t="s">
        <v>19</v>
      </c>
      <c r="F343" s="239" t="s">
        <v>581</v>
      </c>
      <c r="G343" s="237"/>
      <c r="H343" s="240">
        <v>0.92200000000000004</v>
      </c>
      <c r="I343" s="241"/>
      <c r="J343" s="237"/>
      <c r="K343" s="237"/>
      <c r="L343" s="242"/>
      <c r="M343" s="243"/>
      <c r="N343" s="244"/>
      <c r="O343" s="244"/>
      <c r="P343" s="244"/>
      <c r="Q343" s="244"/>
      <c r="R343" s="244"/>
      <c r="S343" s="244"/>
      <c r="T343" s="245"/>
      <c r="U343" s="13"/>
      <c r="V343" s="13"/>
      <c r="W343" s="13"/>
      <c r="X343" s="13"/>
      <c r="Y343" s="13"/>
      <c r="Z343" s="13"/>
      <c r="AA343" s="13"/>
      <c r="AB343" s="13"/>
      <c r="AC343" s="13"/>
      <c r="AD343" s="13"/>
      <c r="AE343" s="13"/>
      <c r="AT343" s="246" t="s">
        <v>131</v>
      </c>
      <c r="AU343" s="246" t="s">
        <v>82</v>
      </c>
      <c r="AV343" s="13" t="s">
        <v>82</v>
      </c>
      <c r="AW343" s="13" t="s">
        <v>33</v>
      </c>
      <c r="AX343" s="13" t="s">
        <v>72</v>
      </c>
      <c r="AY343" s="246" t="s">
        <v>120</v>
      </c>
    </row>
    <row r="344" s="14" customFormat="1">
      <c r="A344" s="14"/>
      <c r="B344" s="247"/>
      <c r="C344" s="248"/>
      <c r="D344" s="232" t="s">
        <v>131</v>
      </c>
      <c r="E344" s="249" t="s">
        <v>19</v>
      </c>
      <c r="F344" s="250" t="s">
        <v>582</v>
      </c>
      <c r="G344" s="248"/>
      <c r="H344" s="249" t="s">
        <v>19</v>
      </c>
      <c r="I344" s="251"/>
      <c r="J344" s="248"/>
      <c r="K344" s="248"/>
      <c r="L344" s="252"/>
      <c r="M344" s="253"/>
      <c r="N344" s="254"/>
      <c r="O344" s="254"/>
      <c r="P344" s="254"/>
      <c r="Q344" s="254"/>
      <c r="R344" s="254"/>
      <c r="S344" s="254"/>
      <c r="T344" s="255"/>
      <c r="U344" s="14"/>
      <c r="V344" s="14"/>
      <c r="W344" s="14"/>
      <c r="X344" s="14"/>
      <c r="Y344" s="14"/>
      <c r="Z344" s="14"/>
      <c r="AA344" s="14"/>
      <c r="AB344" s="14"/>
      <c r="AC344" s="14"/>
      <c r="AD344" s="14"/>
      <c r="AE344" s="14"/>
      <c r="AT344" s="256" t="s">
        <v>131</v>
      </c>
      <c r="AU344" s="256" t="s">
        <v>82</v>
      </c>
      <c r="AV344" s="14" t="s">
        <v>80</v>
      </c>
      <c r="AW344" s="14" t="s">
        <v>33</v>
      </c>
      <c r="AX344" s="14" t="s">
        <v>72</v>
      </c>
      <c r="AY344" s="256" t="s">
        <v>120</v>
      </c>
    </row>
    <row r="345" s="13" customFormat="1">
      <c r="A345" s="13"/>
      <c r="B345" s="236"/>
      <c r="C345" s="237"/>
      <c r="D345" s="232" t="s">
        <v>131</v>
      </c>
      <c r="E345" s="238" t="s">
        <v>19</v>
      </c>
      <c r="F345" s="239" t="s">
        <v>583</v>
      </c>
      <c r="G345" s="237"/>
      <c r="H345" s="240">
        <v>0.23200000000000001</v>
      </c>
      <c r="I345" s="241"/>
      <c r="J345" s="237"/>
      <c r="K345" s="237"/>
      <c r="L345" s="242"/>
      <c r="M345" s="243"/>
      <c r="N345" s="244"/>
      <c r="O345" s="244"/>
      <c r="P345" s="244"/>
      <c r="Q345" s="244"/>
      <c r="R345" s="244"/>
      <c r="S345" s="244"/>
      <c r="T345" s="245"/>
      <c r="U345" s="13"/>
      <c r="V345" s="13"/>
      <c r="W345" s="13"/>
      <c r="X345" s="13"/>
      <c r="Y345" s="13"/>
      <c r="Z345" s="13"/>
      <c r="AA345" s="13"/>
      <c r="AB345" s="13"/>
      <c r="AC345" s="13"/>
      <c r="AD345" s="13"/>
      <c r="AE345" s="13"/>
      <c r="AT345" s="246" t="s">
        <v>131</v>
      </c>
      <c r="AU345" s="246" t="s">
        <v>82</v>
      </c>
      <c r="AV345" s="13" t="s">
        <v>82</v>
      </c>
      <c r="AW345" s="13" t="s">
        <v>33</v>
      </c>
      <c r="AX345" s="13" t="s">
        <v>72</v>
      </c>
      <c r="AY345" s="246" t="s">
        <v>120</v>
      </c>
    </row>
    <row r="346" s="15" customFormat="1">
      <c r="A346" s="15"/>
      <c r="B346" s="257"/>
      <c r="C346" s="258"/>
      <c r="D346" s="232" t="s">
        <v>131</v>
      </c>
      <c r="E346" s="259" t="s">
        <v>19</v>
      </c>
      <c r="F346" s="260" t="s">
        <v>141</v>
      </c>
      <c r="G346" s="258"/>
      <c r="H346" s="261">
        <v>1.8140000000000001</v>
      </c>
      <c r="I346" s="262"/>
      <c r="J346" s="258"/>
      <c r="K346" s="258"/>
      <c r="L346" s="263"/>
      <c r="M346" s="264"/>
      <c r="N346" s="265"/>
      <c r="O346" s="265"/>
      <c r="P346" s="265"/>
      <c r="Q346" s="265"/>
      <c r="R346" s="265"/>
      <c r="S346" s="265"/>
      <c r="T346" s="266"/>
      <c r="U346" s="15"/>
      <c r="V346" s="15"/>
      <c r="W346" s="15"/>
      <c r="X346" s="15"/>
      <c r="Y346" s="15"/>
      <c r="Z346" s="15"/>
      <c r="AA346" s="15"/>
      <c r="AB346" s="15"/>
      <c r="AC346" s="15"/>
      <c r="AD346" s="15"/>
      <c r="AE346" s="15"/>
      <c r="AT346" s="267" t="s">
        <v>131</v>
      </c>
      <c r="AU346" s="267" t="s">
        <v>82</v>
      </c>
      <c r="AV346" s="15" t="s">
        <v>127</v>
      </c>
      <c r="AW346" s="15" t="s">
        <v>33</v>
      </c>
      <c r="AX346" s="15" t="s">
        <v>80</v>
      </c>
      <c r="AY346" s="267" t="s">
        <v>120</v>
      </c>
    </row>
    <row r="347" s="2" customFormat="1" ht="33" customHeight="1">
      <c r="A347" s="39"/>
      <c r="B347" s="40"/>
      <c r="C347" s="219" t="s">
        <v>584</v>
      </c>
      <c r="D347" s="219" t="s">
        <v>122</v>
      </c>
      <c r="E347" s="220" t="s">
        <v>585</v>
      </c>
      <c r="F347" s="221" t="s">
        <v>586</v>
      </c>
      <c r="G347" s="222" t="s">
        <v>359</v>
      </c>
      <c r="H347" s="223">
        <v>1.54</v>
      </c>
      <c r="I347" s="224"/>
      <c r="J347" s="225">
        <f>ROUND(I347*H347,2)</f>
        <v>0</v>
      </c>
      <c r="K347" s="221" t="s">
        <v>126</v>
      </c>
      <c r="L347" s="45"/>
      <c r="M347" s="226" t="s">
        <v>19</v>
      </c>
      <c r="N347" s="227" t="s">
        <v>43</v>
      </c>
      <c r="O347" s="85"/>
      <c r="P347" s="228">
        <f>O347*H347</f>
        <v>0</v>
      </c>
      <c r="Q347" s="228">
        <v>1.0563100000000001</v>
      </c>
      <c r="R347" s="228">
        <f>Q347*H347</f>
        <v>1.6267174000000002</v>
      </c>
      <c r="S347" s="228">
        <v>0</v>
      </c>
      <c r="T347" s="229">
        <f>S347*H347</f>
        <v>0</v>
      </c>
      <c r="U347" s="39"/>
      <c r="V347" s="39"/>
      <c r="W347" s="39"/>
      <c r="X347" s="39"/>
      <c r="Y347" s="39"/>
      <c r="Z347" s="39"/>
      <c r="AA347" s="39"/>
      <c r="AB347" s="39"/>
      <c r="AC347" s="39"/>
      <c r="AD347" s="39"/>
      <c r="AE347" s="39"/>
      <c r="AR347" s="230" t="s">
        <v>127</v>
      </c>
      <c r="AT347" s="230" t="s">
        <v>122</v>
      </c>
      <c r="AU347" s="230" t="s">
        <v>82</v>
      </c>
      <c r="AY347" s="18" t="s">
        <v>120</v>
      </c>
      <c r="BE347" s="231">
        <f>IF(N347="základní",J347,0)</f>
        <v>0</v>
      </c>
      <c r="BF347" s="231">
        <f>IF(N347="snížená",J347,0)</f>
        <v>0</v>
      </c>
      <c r="BG347" s="231">
        <f>IF(N347="zákl. přenesená",J347,0)</f>
        <v>0</v>
      </c>
      <c r="BH347" s="231">
        <f>IF(N347="sníž. přenesená",J347,0)</f>
        <v>0</v>
      </c>
      <c r="BI347" s="231">
        <f>IF(N347="nulová",J347,0)</f>
        <v>0</v>
      </c>
      <c r="BJ347" s="18" t="s">
        <v>80</v>
      </c>
      <c r="BK347" s="231">
        <f>ROUND(I347*H347,2)</f>
        <v>0</v>
      </c>
      <c r="BL347" s="18" t="s">
        <v>127</v>
      </c>
      <c r="BM347" s="230" t="s">
        <v>587</v>
      </c>
    </row>
    <row r="348" s="2" customFormat="1">
      <c r="A348" s="39"/>
      <c r="B348" s="40"/>
      <c r="C348" s="41"/>
      <c r="D348" s="232" t="s">
        <v>129</v>
      </c>
      <c r="E348" s="41"/>
      <c r="F348" s="233" t="s">
        <v>577</v>
      </c>
      <c r="G348" s="41"/>
      <c r="H348" s="41"/>
      <c r="I348" s="137"/>
      <c r="J348" s="41"/>
      <c r="K348" s="41"/>
      <c r="L348" s="45"/>
      <c r="M348" s="234"/>
      <c r="N348" s="235"/>
      <c r="O348" s="85"/>
      <c r="P348" s="85"/>
      <c r="Q348" s="85"/>
      <c r="R348" s="85"/>
      <c r="S348" s="85"/>
      <c r="T348" s="86"/>
      <c r="U348" s="39"/>
      <c r="V348" s="39"/>
      <c r="W348" s="39"/>
      <c r="X348" s="39"/>
      <c r="Y348" s="39"/>
      <c r="Z348" s="39"/>
      <c r="AA348" s="39"/>
      <c r="AB348" s="39"/>
      <c r="AC348" s="39"/>
      <c r="AD348" s="39"/>
      <c r="AE348" s="39"/>
      <c r="AT348" s="18" t="s">
        <v>129</v>
      </c>
      <c r="AU348" s="18" t="s">
        <v>82</v>
      </c>
    </row>
    <row r="349" s="14" customFormat="1">
      <c r="A349" s="14"/>
      <c r="B349" s="247"/>
      <c r="C349" s="248"/>
      <c r="D349" s="232" t="s">
        <v>131</v>
      </c>
      <c r="E349" s="249" t="s">
        <v>19</v>
      </c>
      <c r="F349" s="250" t="s">
        <v>547</v>
      </c>
      <c r="G349" s="248"/>
      <c r="H349" s="249" t="s">
        <v>19</v>
      </c>
      <c r="I349" s="251"/>
      <c r="J349" s="248"/>
      <c r="K349" s="248"/>
      <c r="L349" s="252"/>
      <c r="M349" s="253"/>
      <c r="N349" s="254"/>
      <c r="O349" s="254"/>
      <c r="P349" s="254"/>
      <c r="Q349" s="254"/>
      <c r="R349" s="254"/>
      <c r="S349" s="254"/>
      <c r="T349" s="255"/>
      <c r="U349" s="14"/>
      <c r="V349" s="14"/>
      <c r="W349" s="14"/>
      <c r="X349" s="14"/>
      <c r="Y349" s="14"/>
      <c r="Z349" s="14"/>
      <c r="AA349" s="14"/>
      <c r="AB349" s="14"/>
      <c r="AC349" s="14"/>
      <c r="AD349" s="14"/>
      <c r="AE349" s="14"/>
      <c r="AT349" s="256" t="s">
        <v>131</v>
      </c>
      <c r="AU349" s="256" t="s">
        <v>82</v>
      </c>
      <c r="AV349" s="14" t="s">
        <v>80</v>
      </c>
      <c r="AW349" s="14" t="s">
        <v>33</v>
      </c>
      <c r="AX349" s="14" t="s">
        <v>72</v>
      </c>
      <c r="AY349" s="256" t="s">
        <v>120</v>
      </c>
    </row>
    <row r="350" s="14" customFormat="1">
      <c r="A350" s="14"/>
      <c r="B350" s="247"/>
      <c r="C350" s="248"/>
      <c r="D350" s="232" t="s">
        <v>131</v>
      </c>
      <c r="E350" s="249" t="s">
        <v>19</v>
      </c>
      <c r="F350" s="250" t="s">
        <v>588</v>
      </c>
      <c r="G350" s="248"/>
      <c r="H350" s="249" t="s">
        <v>19</v>
      </c>
      <c r="I350" s="251"/>
      <c r="J350" s="248"/>
      <c r="K350" s="248"/>
      <c r="L350" s="252"/>
      <c r="M350" s="253"/>
      <c r="N350" s="254"/>
      <c r="O350" s="254"/>
      <c r="P350" s="254"/>
      <c r="Q350" s="254"/>
      <c r="R350" s="254"/>
      <c r="S350" s="254"/>
      <c r="T350" s="255"/>
      <c r="U350" s="14"/>
      <c r="V350" s="14"/>
      <c r="W350" s="14"/>
      <c r="X350" s="14"/>
      <c r="Y350" s="14"/>
      <c r="Z350" s="14"/>
      <c r="AA350" s="14"/>
      <c r="AB350" s="14"/>
      <c r="AC350" s="14"/>
      <c r="AD350" s="14"/>
      <c r="AE350" s="14"/>
      <c r="AT350" s="256" t="s">
        <v>131</v>
      </c>
      <c r="AU350" s="256" t="s">
        <v>82</v>
      </c>
      <c r="AV350" s="14" t="s">
        <v>80</v>
      </c>
      <c r="AW350" s="14" t="s">
        <v>33</v>
      </c>
      <c r="AX350" s="14" t="s">
        <v>72</v>
      </c>
      <c r="AY350" s="256" t="s">
        <v>120</v>
      </c>
    </row>
    <row r="351" s="13" customFormat="1">
      <c r="A351" s="13"/>
      <c r="B351" s="236"/>
      <c r="C351" s="237"/>
      <c r="D351" s="232" t="s">
        <v>131</v>
      </c>
      <c r="E351" s="238" t="s">
        <v>19</v>
      </c>
      <c r="F351" s="239" t="s">
        <v>589</v>
      </c>
      <c r="G351" s="237"/>
      <c r="H351" s="240">
        <v>1.54</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131</v>
      </c>
      <c r="AU351" s="246" t="s">
        <v>82</v>
      </c>
      <c r="AV351" s="13" t="s">
        <v>82</v>
      </c>
      <c r="AW351" s="13" t="s">
        <v>33</v>
      </c>
      <c r="AX351" s="13" t="s">
        <v>72</v>
      </c>
      <c r="AY351" s="246" t="s">
        <v>120</v>
      </c>
    </row>
    <row r="352" s="15" customFormat="1">
      <c r="A352" s="15"/>
      <c r="B352" s="257"/>
      <c r="C352" s="258"/>
      <c r="D352" s="232" t="s">
        <v>131</v>
      </c>
      <c r="E352" s="259" t="s">
        <v>19</v>
      </c>
      <c r="F352" s="260" t="s">
        <v>141</v>
      </c>
      <c r="G352" s="258"/>
      <c r="H352" s="261">
        <v>1.54</v>
      </c>
      <c r="I352" s="262"/>
      <c r="J352" s="258"/>
      <c r="K352" s="258"/>
      <c r="L352" s="263"/>
      <c r="M352" s="264"/>
      <c r="N352" s="265"/>
      <c r="O352" s="265"/>
      <c r="P352" s="265"/>
      <c r="Q352" s="265"/>
      <c r="R352" s="265"/>
      <c r="S352" s="265"/>
      <c r="T352" s="266"/>
      <c r="U352" s="15"/>
      <c r="V352" s="15"/>
      <c r="W352" s="15"/>
      <c r="X352" s="15"/>
      <c r="Y352" s="15"/>
      <c r="Z352" s="15"/>
      <c r="AA352" s="15"/>
      <c r="AB352" s="15"/>
      <c r="AC352" s="15"/>
      <c r="AD352" s="15"/>
      <c r="AE352" s="15"/>
      <c r="AT352" s="267" t="s">
        <v>131</v>
      </c>
      <c r="AU352" s="267" t="s">
        <v>82</v>
      </c>
      <c r="AV352" s="15" t="s">
        <v>127</v>
      </c>
      <c r="AW352" s="15" t="s">
        <v>33</v>
      </c>
      <c r="AX352" s="15" t="s">
        <v>80</v>
      </c>
      <c r="AY352" s="267" t="s">
        <v>120</v>
      </c>
    </row>
    <row r="353" s="2" customFormat="1" ht="44.25" customHeight="1">
      <c r="A353" s="39"/>
      <c r="B353" s="40"/>
      <c r="C353" s="219" t="s">
        <v>590</v>
      </c>
      <c r="D353" s="219" t="s">
        <v>122</v>
      </c>
      <c r="E353" s="220" t="s">
        <v>591</v>
      </c>
      <c r="F353" s="221" t="s">
        <v>592</v>
      </c>
      <c r="G353" s="222" t="s">
        <v>359</v>
      </c>
      <c r="H353" s="223">
        <v>6.532</v>
      </c>
      <c r="I353" s="224"/>
      <c r="J353" s="225">
        <f>ROUND(I353*H353,2)</f>
        <v>0</v>
      </c>
      <c r="K353" s="221" t="s">
        <v>126</v>
      </c>
      <c r="L353" s="45"/>
      <c r="M353" s="226" t="s">
        <v>19</v>
      </c>
      <c r="N353" s="227" t="s">
        <v>43</v>
      </c>
      <c r="O353" s="85"/>
      <c r="P353" s="228">
        <f>O353*H353</f>
        <v>0</v>
      </c>
      <c r="Q353" s="228">
        <v>1.0395099999999999</v>
      </c>
      <c r="R353" s="228">
        <f>Q353*H353</f>
        <v>6.7900793199999994</v>
      </c>
      <c r="S353" s="228">
        <v>0</v>
      </c>
      <c r="T353" s="229">
        <f>S353*H353</f>
        <v>0</v>
      </c>
      <c r="U353" s="39"/>
      <c r="V353" s="39"/>
      <c r="W353" s="39"/>
      <c r="X353" s="39"/>
      <c r="Y353" s="39"/>
      <c r="Z353" s="39"/>
      <c r="AA353" s="39"/>
      <c r="AB353" s="39"/>
      <c r="AC353" s="39"/>
      <c r="AD353" s="39"/>
      <c r="AE353" s="39"/>
      <c r="AR353" s="230" t="s">
        <v>127</v>
      </c>
      <c r="AT353" s="230" t="s">
        <v>122</v>
      </c>
      <c r="AU353" s="230" t="s">
        <v>82</v>
      </c>
      <c r="AY353" s="18" t="s">
        <v>120</v>
      </c>
      <c r="BE353" s="231">
        <f>IF(N353="základní",J353,0)</f>
        <v>0</v>
      </c>
      <c r="BF353" s="231">
        <f>IF(N353="snížená",J353,0)</f>
        <v>0</v>
      </c>
      <c r="BG353" s="231">
        <f>IF(N353="zákl. přenesená",J353,0)</f>
        <v>0</v>
      </c>
      <c r="BH353" s="231">
        <f>IF(N353="sníž. přenesená",J353,0)</f>
        <v>0</v>
      </c>
      <c r="BI353" s="231">
        <f>IF(N353="nulová",J353,0)</f>
        <v>0</v>
      </c>
      <c r="BJ353" s="18" t="s">
        <v>80</v>
      </c>
      <c r="BK353" s="231">
        <f>ROUND(I353*H353,2)</f>
        <v>0</v>
      </c>
      <c r="BL353" s="18" t="s">
        <v>127</v>
      </c>
      <c r="BM353" s="230" t="s">
        <v>593</v>
      </c>
    </row>
    <row r="354" s="2" customFormat="1">
      <c r="A354" s="39"/>
      <c r="B354" s="40"/>
      <c r="C354" s="41"/>
      <c r="D354" s="232" t="s">
        <v>129</v>
      </c>
      <c r="E354" s="41"/>
      <c r="F354" s="233" t="s">
        <v>577</v>
      </c>
      <c r="G354" s="41"/>
      <c r="H354" s="41"/>
      <c r="I354" s="137"/>
      <c r="J354" s="41"/>
      <c r="K354" s="41"/>
      <c r="L354" s="45"/>
      <c r="M354" s="234"/>
      <c r="N354" s="235"/>
      <c r="O354" s="85"/>
      <c r="P354" s="85"/>
      <c r="Q354" s="85"/>
      <c r="R354" s="85"/>
      <c r="S354" s="85"/>
      <c r="T354" s="86"/>
      <c r="U354" s="39"/>
      <c r="V354" s="39"/>
      <c r="W354" s="39"/>
      <c r="X354" s="39"/>
      <c r="Y354" s="39"/>
      <c r="Z354" s="39"/>
      <c r="AA354" s="39"/>
      <c r="AB354" s="39"/>
      <c r="AC354" s="39"/>
      <c r="AD354" s="39"/>
      <c r="AE354" s="39"/>
      <c r="AT354" s="18" t="s">
        <v>129</v>
      </c>
      <c r="AU354" s="18" t="s">
        <v>82</v>
      </c>
    </row>
    <row r="355" s="14" customFormat="1">
      <c r="A355" s="14"/>
      <c r="B355" s="247"/>
      <c r="C355" s="248"/>
      <c r="D355" s="232" t="s">
        <v>131</v>
      </c>
      <c r="E355" s="249" t="s">
        <v>19</v>
      </c>
      <c r="F355" s="250" t="s">
        <v>547</v>
      </c>
      <c r="G355" s="248"/>
      <c r="H355" s="249" t="s">
        <v>19</v>
      </c>
      <c r="I355" s="251"/>
      <c r="J355" s="248"/>
      <c r="K355" s="248"/>
      <c r="L355" s="252"/>
      <c r="M355" s="253"/>
      <c r="N355" s="254"/>
      <c r="O355" s="254"/>
      <c r="P355" s="254"/>
      <c r="Q355" s="254"/>
      <c r="R355" s="254"/>
      <c r="S355" s="254"/>
      <c r="T355" s="255"/>
      <c r="U355" s="14"/>
      <c r="V355" s="14"/>
      <c r="W355" s="14"/>
      <c r="X355" s="14"/>
      <c r="Y355" s="14"/>
      <c r="Z355" s="14"/>
      <c r="AA355" s="14"/>
      <c r="AB355" s="14"/>
      <c r="AC355" s="14"/>
      <c r="AD355" s="14"/>
      <c r="AE355" s="14"/>
      <c r="AT355" s="256" t="s">
        <v>131</v>
      </c>
      <c r="AU355" s="256" t="s">
        <v>82</v>
      </c>
      <c r="AV355" s="14" t="s">
        <v>80</v>
      </c>
      <c r="AW355" s="14" t="s">
        <v>33</v>
      </c>
      <c r="AX355" s="14" t="s">
        <v>72</v>
      </c>
      <c r="AY355" s="256" t="s">
        <v>120</v>
      </c>
    </row>
    <row r="356" s="14" customFormat="1">
      <c r="A356" s="14"/>
      <c r="B356" s="247"/>
      <c r="C356" s="248"/>
      <c r="D356" s="232" t="s">
        <v>131</v>
      </c>
      <c r="E356" s="249" t="s">
        <v>19</v>
      </c>
      <c r="F356" s="250" t="s">
        <v>582</v>
      </c>
      <c r="G356" s="248"/>
      <c r="H356" s="249" t="s">
        <v>19</v>
      </c>
      <c r="I356" s="251"/>
      <c r="J356" s="248"/>
      <c r="K356" s="248"/>
      <c r="L356" s="252"/>
      <c r="M356" s="253"/>
      <c r="N356" s="254"/>
      <c r="O356" s="254"/>
      <c r="P356" s="254"/>
      <c r="Q356" s="254"/>
      <c r="R356" s="254"/>
      <c r="S356" s="254"/>
      <c r="T356" s="255"/>
      <c r="U356" s="14"/>
      <c r="V356" s="14"/>
      <c r="W356" s="14"/>
      <c r="X356" s="14"/>
      <c r="Y356" s="14"/>
      <c r="Z356" s="14"/>
      <c r="AA356" s="14"/>
      <c r="AB356" s="14"/>
      <c r="AC356" s="14"/>
      <c r="AD356" s="14"/>
      <c r="AE356" s="14"/>
      <c r="AT356" s="256" t="s">
        <v>131</v>
      </c>
      <c r="AU356" s="256" t="s">
        <v>82</v>
      </c>
      <c r="AV356" s="14" t="s">
        <v>80</v>
      </c>
      <c r="AW356" s="14" t="s">
        <v>33</v>
      </c>
      <c r="AX356" s="14" t="s">
        <v>72</v>
      </c>
      <c r="AY356" s="256" t="s">
        <v>120</v>
      </c>
    </row>
    <row r="357" s="13" customFormat="1">
      <c r="A357" s="13"/>
      <c r="B357" s="236"/>
      <c r="C357" s="237"/>
      <c r="D357" s="232" t="s">
        <v>131</v>
      </c>
      <c r="E357" s="238" t="s">
        <v>19</v>
      </c>
      <c r="F357" s="239" t="s">
        <v>594</v>
      </c>
      <c r="G357" s="237"/>
      <c r="H357" s="240">
        <v>3.96</v>
      </c>
      <c r="I357" s="241"/>
      <c r="J357" s="237"/>
      <c r="K357" s="237"/>
      <c r="L357" s="242"/>
      <c r="M357" s="243"/>
      <c r="N357" s="244"/>
      <c r="O357" s="244"/>
      <c r="P357" s="244"/>
      <c r="Q357" s="244"/>
      <c r="R357" s="244"/>
      <c r="S357" s="244"/>
      <c r="T357" s="245"/>
      <c r="U357" s="13"/>
      <c r="V357" s="13"/>
      <c r="W357" s="13"/>
      <c r="X357" s="13"/>
      <c r="Y357" s="13"/>
      <c r="Z357" s="13"/>
      <c r="AA357" s="13"/>
      <c r="AB357" s="13"/>
      <c r="AC357" s="13"/>
      <c r="AD357" s="13"/>
      <c r="AE357" s="13"/>
      <c r="AT357" s="246" t="s">
        <v>131</v>
      </c>
      <c r="AU357" s="246" t="s">
        <v>82</v>
      </c>
      <c r="AV357" s="13" t="s">
        <v>82</v>
      </c>
      <c r="AW357" s="13" t="s">
        <v>33</v>
      </c>
      <c r="AX357" s="13" t="s">
        <v>72</v>
      </c>
      <c r="AY357" s="246" t="s">
        <v>120</v>
      </c>
    </row>
    <row r="358" s="14" customFormat="1">
      <c r="A358" s="14"/>
      <c r="B358" s="247"/>
      <c r="C358" s="248"/>
      <c r="D358" s="232" t="s">
        <v>131</v>
      </c>
      <c r="E358" s="249" t="s">
        <v>19</v>
      </c>
      <c r="F358" s="250" t="s">
        <v>588</v>
      </c>
      <c r="G358" s="248"/>
      <c r="H358" s="249" t="s">
        <v>19</v>
      </c>
      <c r="I358" s="251"/>
      <c r="J358" s="248"/>
      <c r="K358" s="248"/>
      <c r="L358" s="252"/>
      <c r="M358" s="253"/>
      <c r="N358" s="254"/>
      <c r="O358" s="254"/>
      <c r="P358" s="254"/>
      <c r="Q358" s="254"/>
      <c r="R358" s="254"/>
      <c r="S358" s="254"/>
      <c r="T358" s="255"/>
      <c r="U358" s="14"/>
      <c r="V358" s="14"/>
      <c r="W358" s="14"/>
      <c r="X358" s="14"/>
      <c r="Y358" s="14"/>
      <c r="Z358" s="14"/>
      <c r="AA358" s="14"/>
      <c r="AB358" s="14"/>
      <c r="AC358" s="14"/>
      <c r="AD358" s="14"/>
      <c r="AE358" s="14"/>
      <c r="AT358" s="256" t="s">
        <v>131</v>
      </c>
      <c r="AU358" s="256" t="s">
        <v>82</v>
      </c>
      <c r="AV358" s="14" t="s">
        <v>80</v>
      </c>
      <c r="AW358" s="14" t="s">
        <v>33</v>
      </c>
      <c r="AX358" s="14" t="s">
        <v>72</v>
      </c>
      <c r="AY358" s="256" t="s">
        <v>120</v>
      </c>
    </row>
    <row r="359" s="13" customFormat="1">
      <c r="A359" s="13"/>
      <c r="B359" s="236"/>
      <c r="C359" s="237"/>
      <c r="D359" s="232" t="s">
        <v>131</v>
      </c>
      <c r="E359" s="238" t="s">
        <v>19</v>
      </c>
      <c r="F359" s="239" t="s">
        <v>595</v>
      </c>
      <c r="G359" s="237"/>
      <c r="H359" s="240">
        <v>2.5720000000000001</v>
      </c>
      <c r="I359" s="241"/>
      <c r="J359" s="237"/>
      <c r="K359" s="237"/>
      <c r="L359" s="242"/>
      <c r="M359" s="243"/>
      <c r="N359" s="244"/>
      <c r="O359" s="244"/>
      <c r="P359" s="244"/>
      <c r="Q359" s="244"/>
      <c r="R359" s="244"/>
      <c r="S359" s="244"/>
      <c r="T359" s="245"/>
      <c r="U359" s="13"/>
      <c r="V359" s="13"/>
      <c r="W359" s="13"/>
      <c r="X359" s="13"/>
      <c r="Y359" s="13"/>
      <c r="Z359" s="13"/>
      <c r="AA359" s="13"/>
      <c r="AB359" s="13"/>
      <c r="AC359" s="13"/>
      <c r="AD359" s="13"/>
      <c r="AE359" s="13"/>
      <c r="AT359" s="246" t="s">
        <v>131</v>
      </c>
      <c r="AU359" s="246" t="s">
        <v>82</v>
      </c>
      <c r="AV359" s="13" t="s">
        <v>82</v>
      </c>
      <c r="AW359" s="13" t="s">
        <v>33</v>
      </c>
      <c r="AX359" s="13" t="s">
        <v>72</v>
      </c>
      <c r="AY359" s="246" t="s">
        <v>120</v>
      </c>
    </row>
    <row r="360" s="15" customFormat="1">
      <c r="A360" s="15"/>
      <c r="B360" s="257"/>
      <c r="C360" s="258"/>
      <c r="D360" s="232" t="s">
        <v>131</v>
      </c>
      <c r="E360" s="259" t="s">
        <v>19</v>
      </c>
      <c r="F360" s="260" t="s">
        <v>141</v>
      </c>
      <c r="G360" s="258"/>
      <c r="H360" s="261">
        <v>6.532</v>
      </c>
      <c r="I360" s="262"/>
      <c r="J360" s="258"/>
      <c r="K360" s="258"/>
      <c r="L360" s="263"/>
      <c r="M360" s="264"/>
      <c r="N360" s="265"/>
      <c r="O360" s="265"/>
      <c r="P360" s="265"/>
      <c r="Q360" s="265"/>
      <c r="R360" s="265"/>
      <c r="S360" s="265"/>
      <c r="T360" s="266"/>
      <c r="U360" s="15"/>
      <c r="V360" s="15"/>
      <c r="W360" s="15"/>
      <c r="X360" s="15"/>
      <c r="Y360" s="15"/>
      <c r="Z360" s="15"/>
      <c r="AA360" s="15"/>
      <c r="AB360" s="15"/>
      <c r="AC360" s="15"/>
      <c r="AD360" s="15"/>
      <c r="AE360" s="15"/>
      <c r="AT360" s="267" t="s">
        <v>131</v>
      </c>
      <c r="AU360" s="267" t="s">
        <v>82</v>
      </c>
      <c r="AV360" s="15" t="s">
        <v>127</v>
      </c>
      <c r="AW360" s="15" t="s">
        <v>33</v>
      </c>
      <c r="AX360" s="15" t="s">
        <v>80</v>
      </c>
      <c r="AY360" s="267" t="s">
        <v>120</v>
      </c>
    </row>
    <row r="361" s="2" customFormat="1" ht="16.5" customHeight="1">
      <c r="A361" s="39"/>
      <c r="B361" s="40"/>
      <c r="C361" s="219" t="s">
        <v>596</v>
      </c>
      <c r="D361" s="219" t="s">
        <v>122</v>
      </c>
      <c r="E361" s="220" t="s">
        <v>597</v>
      </c>
      <c r="F361" s="221" t="s">
        <v>598</v>
      </c>
      <c r="G361" s="222" t="s">
        <v>599</v>
      </c>
      <c r="H361" s="223">
        <v>1</v>
      </c>
      <c r="I361" s="224"/>
      <c r="J361" s="225">
        <f>ROUND(I361*H361,2)</f>
        <v>0</v>
      </c>
      <c r="K361" s="221" t="s">
        <v>19</v>
      </c>
      <c r="L361" s="45"/>
      <c r="M361" s="226" t="s">
        <v>19</v>
      </c>
      <c r="N361" s="227" t="s">
        <v>43</v>
      </c>
      <c r="O361" s="85"/>
      <c r="P361" s="228">
        <f>O361*H361</f>
        <v>0</v>
      </c>
      <c r="Q361" s="228">
        <v>0</v>
      </c>
      <c r="R361" s="228">
        <f>Q361*H361</f>
        <v>0</v>
      </c>
      <c r="S361" s="228">
        <v>0</v>
      </c>
      <c r="T361" s="229">
        <f>S361*H361</f>
        <v>0</v>
      </c>
      <c r="U361" s="39"/>
      <c r="V361" s="39"/>
      <c r="W361" s="39"/>
      <c r="X361" s="39"/>
      <c r="Y361" s="39"/>
      <c r="Z361" s="39"/>
      <c r="AA361" s="39"/>
      <c r="AB361" s="39"/>
      <c r="AC361" s="39"/>
      <c r="AD361" s="39"/>
      <c r="AE361" s="39"/>
      <c r="AR361" s="230" t="s">
        <v>127</v>
      </c>
      <c r="AT361" s="230" t="s">
        <v>122</v>
      </c>
      <c r="AU361" s="230" t="s">
        <v>82</v>
      </c>
      <c r="AY361" s="18" t="s">
        <v>120</v>
      </c>
      <c r="BE361" s="231">
        <f>IF(N361="základní",J361,0)</f>
        <v>0</v>
      </c>
      <c r="BF361" s="231">
        <f>IF(N361="snížená",J361,0)</f>
        <v>0</v>
      </c>
      <c r="BG361" s="231">
        <f>IF(N361="zákl. přenesená",J361,0)</f>
        <v>0</v>
      </c>
      <c r="BH361" s="231">
        <f>IF(N361="sníž. přenesená",J361,0)</f>
        <v>0</v>
      </c>
      <c r="BI361" s="231">
        <f>IF(N361="nulová",J361,0)</f>
        <v>0</v>
      </c>
      <c r="BJ361" s="18" t="s">
        <v>80</v>
      </c>
      <c r="BK361" s="231">
        <f>ROUND(I361*H361,2)</f>
        <v>0</v>
      </c>
      <c r="BL361" s="18" t="s">
        <v>127</v>
      </c>
      <c r="BM361" s="230" t="s">
        <v>600</v>
      </c>
    </row>
    <row r="362" s="13" customFormat="1">
      <c r="A362" s="13"/>
      <c r="B362" s="236"/>
      <c r="C362" s="237"/>
      <c r="D362" s="232" t="s">
        <v>131</v>
      </c>
      <c r="E362" s="238" t="s">
        <v>19</v>
      </c>
      <c r="F362" s="239" t="s">
        <v>601</v>
      </c>
      <c r="G362" s="237"/>
      <c r="H362" s="240">
        <v>1</v>
      </c>
      <c r="I362" s="241"/>
      <c r="J362" s="237"/>
      <c r="K362" s="237"/>
      <c r="L362" s="242"/>
      <c r="M362" s="243"/>
      <c r="N362" s="244"/>
      <c r="O362" s="244"/>
      <c r="P362" s="244"/>
      <c r="Q362" s="244"/>
      <c r="R362" s="244"/>
      <c r="S362" s="244"/>
      <c r="T362" s="245"/>
      <c r="U362" s="13"/>
      <c r="V362" s="13"/>
      <c r="W362" s="13"/>
      <c r="X362" s="13"/>
      <c r="Y362" s="13"/>
      <c r="Z362" s="13"/>
      <c r="AA362" s="13"/>
      <c r="AB362" s="13"/>
      <c r="AC362" s="13"/>
      <c r="AD362" s="13"/>
      <c r="AE362" s="13"/>
      <c r="AT362" s="246" t="s">
        <v>131</v>
      </c>
      <c r="AU362" s="246" t="s">
        <v>82</v>
      </c>
      <c r="AV362" s="13" t="s">
        <v>82</v>
      </c>
      <c r="AW362" s="13" t="s">
        <v>33</v>
      </c>
      <c r="AX362" s="13" t="s">
        <v>80</v>
      </c>
      <c r="AY362" s="246" t="s">
        <v>120</v>
      </c>
    </row>
    <row r="363" s="12" customFormat="1" ht="22.8" customHeight="1">
      <c r="A363" s="12"/>
      <c r="B363" s="203"/>
      <c r="C363" s="204"/>
      <c r="D363" s="205" t="s">
        <v>71</v>
      </c>
      <c r="E363" s="217" t="s">
        <v>127</v>
      </c>
      <c r="F363" s="217" t="s">
        <v>602</v>
      </c>
      <c r="G363" s="204"/>
      <c r="H363" s="204"/>
      <c r="I363" s="207"/>
      <c r="J363" s="218">
        <f>BK363</f>
        <v>0</v>
      </c>
      <c r="K363" s="204"/>
      <c r="L363" s="209"/>
      <c r="M363" s="210"/>
      <c r="N363" s="211"/>
      <c r="O363" s="211"/>
      <c r="P363" s="212">
        <f>SUM(P364:P370)</f>
        <v>0</v>
      </c>
      <c r="Q363" s="211"/>
      <c r="R363" s="212">
        <f>SUM(R364:R370)</f>
        <v>508.92441600000001</v>
      </c>
      <c r="S363" s="211"/>
      <c r="T363" s="213">
        <f>SUM(T364:T370)</f>
        <v>0</v>
      </c>
      <c r="U363" s="12"/>
      <c r="V363" s="12"/>
      <c r="W363" s="12"/>
      <c r="X363" s="12"/>
      <c r="Y363" s="12"/>
      <c r="Z363" s="12"/>
      <c r="AA363" s="12"/>
      <c r="AB363" s="12"/>
      <c r="AC363" s="12"/>
      <c r="AD363" s="12"/>
      <c r="AE363" s="12"/>
      <c r="AR363" s="214" t="s">
        <v>80</v>
      </c>
      <c r="AT363" s="215" t="s">
        <v>71</v>
      </c>
      <c r="AU363" s="215" t="s">
        <v>80</v>
      </c>
      <c r="AY363" s="214" t="s">
        <v>120</v>
      </c>
      <c r="BK363" s="216">
        <f>SUM(BK364:BK370)</f>
        <v>0</v>
      </c>
    </row>
    <row r="364" s="2" customFormat="1" ht="16.5" customHeight="1">
      <c r="A364" s="39"/>
      <c r="B364" s="40"/>
      <c r="C364" s="219" t="s">
        <v>603</v>
      </c>
      <c r="D364" s="219" t="s">
        <v>122</v>
      </c>
      <c r="E364" s="220" t="s">
        <v>604</v>
      </c>
      <c r="F364" s="221" t="s">
        <v>605</v>
      </c>
      <c r="G364" s="222" t="s">
        <v>125</v>
      </c>
      <c r="H364" s="223">
        <v>107</v>
      </c>
      <c r="I364" s="224"/>
      <c r="J364" s="225">
        <f>ROUND(I364*H364,2)</f>
        <v>0</v>
      </c>
      <c r="K364" s="221" t="s">
        <v>126</v>
      </c>
      <c r="L364" s="45"/>
      <c r="M364" s="226" t="s">
        <v>19</v>
      </c>
      <c r="N364" s="227" t="s">
        <v>43</v>
      </c>
      <c r="O364" s="85"/>
      <c r="P364" s="228">
        <f>O364*H364</f>
        <v>0</v>
      </c>
      <c r="Q364" s="228">
        <v>0</v>
      </c>
      <c r="R364" s="228">
        <f>Q364*H364</f>
        <v>0</v>
      </c>
      <c r="S364" s="228">
        <v>0</v>
      </c>
      <c r="T364" s="229">
        <f>S364*H364</f>
        <v>0</v>
      </c>
      <c r="U364" s="39"/>
      <c r="V364" s="39"/>
      <c r="W364" s="39"/>
      <c r="X364" s="39"/>
      <c r="Y364" s="39"/>
      <c r="Z364" s="39"/>
      <c r="AA364" s="39"/>
      <c r="AB364" s="39"/>
      <c r="AC364" s="39"/>
      <c r="AD364" s="39"/>
      <c r="AE364" s="39"/>
      <c r="AR364" s="230" t="s">
        <v>127</v>
      </c>
      <c r="AT364" s="230" t="s">
        <v>122</v>
      </c>
      <c r="AU364" s="230" t="s">
        <v>82</v>
      </c>
      <c r="AY364" s="18" t="s">
        <v>120</v>
      </c>
      <c r="BE364" s="231">
        <f>IF(N364="základní",J364,0)</f>
        <v>0</v>
      </c>
      <c r="BF364" s="231">
        <f>IF(N364="snížená",J364,0)</f>
        <v>0</v>
      </c>
      <c r="BG364" s="231">
        <f>IF(N364="zákl. přenesená",J364,0)</f>
        <v>0</v>
      </c>
      <c r="BH364" s="231">
        <f>IF(N364="sníž. přenesená",J364,0)</f>
        <v>0</v>
      </c>
      <c r="BI364" s="231">
        <f>IF(N364="nulová",J364,0)</f>
        <v>0</v>
      </c>
      <c r="BJ364" s="18" t="s">
        <v>80</v>
      </c>
      <c r="BK364" s="231">
        <f>ROUND(I364*H364,2)</f>
        <v>0</v>
      </c>
      <c r="BL364" s="18" t="s">
        <v>127</v>
      </c>
      <c r="BM364" s="230" t="s">
        <v>606</v>
      </c>
    </row>
    <row r="365" s="2" customFormat="1">
      <c r="A365" s="39"/>
      <c r="B365" s="40"/>
      <c r="C365" s="41"/>
      <c r="D365" s="232" t="s">
        <v>129</v>
      </c>
      <c r="E365" s="41"/>
      <c r="F365" s="233" t="s">
        <v>607</v>
      </c>
      <c r="G365" s="41"/>
      <c r="H365" s="41"/>
      <c r="I365" s="137"/>
      <c r="J365" s="41"/>
      <c r="K365" s="41"/>
      <c r="L365" s="45"/>
      <c r="M365" s="234"/>
      <c r="N365" s="235"/>
      <c r="O365" s="85"/>
      <c r="P365" s="85"/>
      <c r="Q365" s="85"/>
      <c r="R365" s="85"/>
      <c r="S365" s="85"/>
      <c r="T365" s="86"/>
      <c r="U365" s="39"/>
      <c r="V365" s="39"/>
      <c r="W365" s="39"/>
      <c r="X365" s="39"/>
      <c r="Y365" s="39"/>
      <c r="Z365" s="39"/>
      <c r="AA365" s="39"/>
      <c r="AB365" s="39"/>
      <c r="AC365" s="39"/>
      <c r="AD365" s="39"/>
      <c r="AE365" s="39"/>
      <c r="AT365" s="18" t="s">
        <v>129</v>
      </c>
      <c r="AU365" s="18" t="s">
        <v>82</v>
      </c>
    </row>
    <row r="366" s="13" customFormat="1">
      <c r="A366" s="13"/>
      <c r="B366" s="236"/>
      <c r="C366" s="237"/>
      <c r="D366" s="232" t="s">
        <v>131</v>
      </c>
      <c r="E366" s="238" t="s">
        <v>19</v>
      </c>
      <c r="F366" s="239" t="s">
        <v>608</v>
      </c>
      <c r="G366" s="237"/>
      <c r="H366" s="240">
        <v>107</v>
      </c>
      <c r="I366" s="241"/>
      <c r="J366" s="237"/>
      <c r="K366" s="237"/>
      <c r="L366" s="242"/>
      <c r="M366" s="243"/>
      <c r="N366" s="244"/>
      <c r="O366" s="244"/>
      <c r="P366" s="244"/>
      <c r="Q366" s="244"/>
      <c r="R366" s="244"/>
      <c r="S366" s="244"/>
      <c r="T366" s="245"/>
      <c r="U366" s="13"/>
      <c r="V366" s="13"/>
      <c r="W366" s="13"/>
      <c r="X366" s="13"/>
      <c r="Y366" s="13"/>
      <c r="Z366" s="13"/>
      <c r="AA366" s="13"/>
      <c r="AB366" s="13"/>
      <c r="AC366" s="13"/>
      <c r="AD366" s="13"/>
      <c r="AE366" s="13"/>
      <c r="AT366" s="246" t="s">
        <v>131</v>
      </c>
      <c r="AU366" s="246" t="s">
        <v>82</v>
      </c>
      <c r="AV366" s="13" t="s">
        <v>82</v>
      </c>
      <c r="AW366" s="13" t="s">
        <v>33</v>
      </c>
      <c r="AX366" s="13" t="s">
        <v>80</v>
      </c>
      <c r="AY366" s="246" t="s">
        <v>120</v>
      </c>
    </row>
    <row r="367" s="2" customFormat="1" ht="21.75" customHeight="1">
      <c r="A367" s="39"/>
      <c r="B367" s="40"/>
      <c r="C367" s="219" t="s">
        <v>609</v>
      </c>
      <c r="D367" s="219" t="s">
        <v>122</v>
      </c>
      <c r="E367" s="220" t="s">
        <v>610</v>
      </c>
      <c r="F367" s="221" t="s">
        <v>611</v>
      </c>
      <c r="G367" s="222" t="s">
        <v>135</v>
      </c>
      <c r="H367" s="223">
        <v>254.87000000000001</v>
      </c>
      <c r="I367" s="224"/>
      <c r="J367" s="225">
        <f>ROUND(I367*H367,2)</f>
        <v>0</v>
      </c>
      <c r="K367" s="221" t="s">
        <v>126</v>
      </c>
      <c r="L367" s="45"/>
      <c r="M367" s="226" t="s">
        <v>19</v>
      </c>
      <c r="N367" s="227" t="s">
        <v>43</v>
      </c>
      <c r="O367" s="85"/>
      <c r="P367" s="228">
        <f>O367*H367</f>
        <v>0</v>
      </c>
      <c r="Q367" s="228">
        <v>1.9967999999999999</v>
      </c>
      <c r="R367" s="228">
        <f>Q367*H367</f>
        <v>508.92441600000001</v>
      </c>
      <c r="S367" s="228">
        <v>0</v>
      </c>
      <c r="T367" s="229">
        <f>S367*H367</f>
        <v>0</v>
      </c>
      <c r="U367" s="39"/>
      <c r="V367" s="39"/>
      <c r="W367" s="39"/>
      <c r="X367" s="39"/>
      <c r="Y367" s="39"/>
      <c r="Z367" s="39"/>
      <c r="AA367" s="39"/>
      <c r="AB367" s="39"/>
      <c r="AC367" s="39"/>
      <c r="AD367" s="39"/>
      <c r="AE367" s="39"/>
      <c r="AR367" s="230" t="s">
        <v>127</v>
      </c>
      <c r="AT367" s="230" t="s">
        <v>122</v>
      </c>
      <c r="AU367" s="230" t="s">
        <v>82</v>
      </c>
      <c r="AY367" s="18" t="s">
        <v>120</v>
      </c>
      <c r="BE367" s="231">
        <f>IF(N367="základní",J367,0)</f>
        <v>0</v>
      </c>
      <c r="BF367" s="231">
        <f>IF(N367="snížená",J367,0)</f>
        <v>0</v>
      </c>
      <c r="BG367" s="231">
        <f>IF(N367="zákl. přenesená",J367,0)</f>
        <v>0</v>
      </c>
      <c r="BH367" s="231">
        <f>IF(N367="sníž. přenesená",J367,0)</f>
        <v>0</v>
      </c>
      <c r="BI367" s="231">
        <f>IF(N367="nulová",J367,0)</f>
        <v>0</v>
      </c>
      <c r="BJ367" s="18" t="s">
        <v>80</v>
      </c>
      <c r="BK367" s="231">
        <f>ROUND(I367*H367,2)</f>
        <v>0</v>
      </c>
      <c r="BL367" s="18" t="s">
        <v>127</v>
      </c>
      <c r="BM367" s="230" t="s">
        <v>612</v>
      </c>
    </row>
    <row r="368" s="2" customFormat="1">
      <c r="A368" s="39"/>
      <c r="B368" s="40"/>
      <c r="C368" s="41"/>
      <c r="D368" s="232" t="s">
        <v>129</v>
      </c>
      <c r="E368" s="41"/>
      <c r="F368" s="233" t="s">
        <v>613</v>
      </c>
      <c r="G368" s="41"/>
      <c r="H368" s="41"/>
      <c r="I368" s="137"/>
      <c r="J368" s="41"/>
      <c r="K368" s="41"/>
      <c r="L368" s="45"/>
      <c r="M368" s="234"/>
      <c r="N368" s="235"/>
      <c r="O368" s="85"/>
      <c r="P368" s="85"/>
      <c r="Q368" s="85"/>
      <c r="R368" s="85"/>
      <c r="S368" s="85"/>
      <c r="T368" s="86"/>
      <c r="U368" s="39"/>
      <c r="V368" s="39"/>
      <c r="W368" s="39"/>
      <c r="X368" s="39"/>
      <c r="Y368" s="39"/>
      <c r="Z368" s="39"/>
      <c r="AA368" s="39"/>
      <c r="AB368" s="39"/>
      <c r="AC368" s="39"/>
      <c r="AD368" s="39"/>
      <c r="AE368" s="39"/>
      <c r="AT368" s="18" t="s">
        <v>129</v>
      </c>
      <c r="AU368" s="18" t="s">
        <v>82</v>
      </c>
    </row>
    <row r="369" s="2" customFormat="1" ht="16.5" customHeight="1">
      <c r="A369" s="39"/>
      <c r="B369" s="40"/>
      <c r="C369" s="219" t="s">
        <v>614</v>
      </c>
      <c r="D369" s="219" t="s">
        <v>122</v>
      </c>
      <c r="E369" s="220" t="s">
        <v>615</v>
      </c>
      <c r="F369" s="221" t="s">
        <v>616</v>
      </c>
      <c r="G369" s="222" t="s">
        <v>125</v>
      </c>
      <c r="H369" s="223">
        <v>119.67</v>
      </c>
      <c r="I369" s="224"/>
      <c r="J369" s="225">
        <f>ROUND(I369*H369,2)</f>
        <v>0</v>
      </c>
      <c r="K369" s="221" t="s">
        <v>126</v>
      </c>
      <c r="L369" s="45"/>
      <c r="M369" s="226" t="s">
        <v>19</v>
      </c>
      <c r="N369" s="227" t="s">
        <v>43</v>
      </c>
      <c r="O369" s="85"/>
      <c r="P369" s="228">
        <f>O369*H369</f>
        <v>0</v>
      </c>
      <c r="Q369" s="228">
        <v>0</v>
      </c>
      <c r="R369" s="228">
        <f>Q369*H369</f>
        <v>0</v>
      </c>
      <c r="S369" s="228">
        <v>0</v>
      </c>
      <c r="T369" s="229">
        <f>S369*H369</f>
        <v>0</v>
      </c>
      <c r="U369" s="39"/>
      <c r="V369" s="39"/>
      <c r="W369" s="39"/>
      <c r="X369" s="39"/>
      <c r="Y369" s="39"/>
      <c r="Z369" s="39"/>
      <c r="AA369" s="39"/>
      <c r="AB369" s="39"/>
      <c r="AC369" s="39"/>
      <c r="AD369" s="39"/>
      <c r="AE369" s="39"/>
      <c r="AR369" s="230" t="s">
        <v>127</v>
      </c>
      <c r="AT369" s="230" t="s">
        <v>122</v>
      </c>
      <c r="AU369" s="230" t="s">
        <v>82</v>
      </c>
      <c r="AY369" s="18" t="s">
        <v>120</v>
      </c>
      <c r="BE369" s="231">
        <f>IF(N369="základní",J369,0)</f>
        <v>0</v>
      </c>
      <c r="BF369" s="231">
        <f>IF(N369="snížená",J369,0)</f>
        <v>0</v>
      </c>
      <c r="BG369" s="231">
        <f>IF(N369="zákl. přenesená",J369,0)</f>
        <v>0</v>
      </c>
      <c r="BH369" s="231">
        <f>IF(N369="sníž. přenesená",J369,0)</f>
        <v>0</v>
      </c>
      <c r="BI369" s="231">
        <f>IF(N369="nulová",J369,0)</f>
        <v>0</v>
      </c>
      <c r="BJ369" s="18" t="s">
        <v>80</v>
      </c>
      <c r="BK369" s="231">
        <f>ROUND(I369*H369,2)</f>
        <v>0</v>
      </c>
      <c r="BL369" s="18" t="s">
        <v>127</v>
      </c>
      <c r="BM369" s="230" t="s">
        <v>617</v>
      </c>
    </row>
    <row r="370" s="2" customFormat="1">
      <c r="A370" s="39"/>
      <c r="B370" s="40"/>
      <c r="C370" s="41"/>
      <c r="D370" s="232" t="s">
        <v>129</v>
      </c>
      <c r="E370" s="41"/>
      <c r="F370" s="233" t="s">
        <v>613</v>
      </c>
      <c r="G370" s="41"/>
      <c r="H370" s="41"/>
      <c r="I370" s="137"/>
      <c r="J370" s="41"/>
      <c r="K370" s="41"/>
      <c r="L370" s="45"/>
      <c r="M370" s="234"/>
      <c r="N370" s="235"/>
      <c r="O370" s="85"/>
      <c r="P370" s="85"/>
      <c r="Q370" s="85"/>
      <c r="R370" s="85"/>
      <c r="S370" s="85"/>
      <c r="T370" s="86"/>
      <c r="U370" s="39"/>
      <c r="V370" s="39"/>
      <c r="W370" s="39"/>
      <c r="X370" s="39"/>
      <c r="Y370" s="39"/>
      <c r="Z370" s="39"/>
      <c r="AA370" s="39"/>
      <c r="AB370" s="39"/>
      <c r="AC370" s="39"/>
      <c r="AD370" s="39"/>
      <c r="AE370" s="39"/>
      <c r="AT370" s="18" t="s">
        <v>129</v>
      </c>
      <c r="AU370" s="18" t="s">
        <v>82</v>
      </c>
    </row>
    <row r="371" s="12" customFormat="1" ht="22.8" customHeight="1">
      <c r="A371" s="12"/>
      <c r="B371" s="203"/>
      <c r="C371" s="204"/>
      <c r="D371" s="205" t="s">
        <v>71</v>
      </c>
      <c r="E371" s="217" t="s">
        <v>151</v>
      </c>
      <c r="F371" s="217" t="s">
        <v>618</v>
      </c>
      <c r="G371" s="204"/>
      <c r="H371" s="204"/>
      <c r="I371" s="207"/>
      <c r="J371" s="218">
        <f>BK371</f>
        <v>0</v>
      </c>
      <c r="K371" s="204"/>
      <c r="L371" s="209"/>
      <c r="M371" s="210"/>
      <c r="N371" s="211"/>
      <c r="O371" s="211"/>
      <c r="P371" s="212">
        <f>SUM(P372:P398)</f>
        <v>0</v>
      </c>
      <c r="Q371" s="211"/>
      <c r="R371" s="212">
        <f>SUM(R372:R398)</f>
        <v>0.60119999999999996</v>
      </c>
      <c r="S371" s="211"/>
      <c r="T371" s="213">
        <f>SUM(T372:T398)</f>
        <v>0</v>
      </c>
      <c r="U371" s="12"/>
      <c r="V371" s="12"/>
      <c r="W371" s="12"/>
      <c r="X371" s="12"/>
      <c r="Y371" s="12"/>
      <c r="Z371" s="12"/>
      <c r="AA371" s="12"/>
      <c r="AB371" s="12"/>
      <c r="AC371" s="12"/>
      <c r="AD371" s="12"/>
      <c r="AE371" s="12"/>
      <c r="AR371" s="214" t="s">
        <v>80</v>
      </c>
      <c r="AT371" s="215" t="s">
        <v>71</v>
      </c>
      <c r="AU371" s="215" t="s">
        <v>80</v>
      </c>
      <c r="AY371" s="214" t="s">
        <v>120</v>
      </c>
      <c r="BK371" s="216">
        <f>SUM(BK372:BK398)</f>
        <v>0</v>
      </c>
    </row>
    <row r="372" s="2" customFormat="1" ht="16.5" customHeight="1">
      <c r="A372" s="39"/>
      <c r="B372" s="40"/>
      <c r="C372" s="219" t="s">
        <v>619</v>
      </c>
      <c r="D372" s="219" t="s">
        <v>122</v>
      </c>
      <c r="E372" s="220" t="s">
        <v>620</v>
      </c>
      <c r="F372" s="221" t="s">
        <v>621</v>
      </c>
      <c r="G372" s="222" t="s">
        <v>125</v>
      </c>
      <c r="H372" s="223">
        <v>304</v>
      </c>
      <c r="I372" s="224"/>
      <c r="J372" s="225">
        <f>ROUND(I372*H372,2)</f>
        <v>0</v>
      </c>
      <c r="K372" s="221" t="s">
        <v>126</v>
      </c>
      <c r="L372" s="45"/>
      <c r="M372" s="226" t="s">
        <v>19</v>
      </c>
      <c r="N372" s="227" t="s">
        <v>43</v>
      </c>
      <c r="O372" s="85"/>
      <c r="P372" s="228">
        <f>O372*H372</f>
        <v>0</v>
      </c>
      <c r="Q372" s="228">
        <v>0</v>
      </c>
      <c r="R372" s="228">
        <f>Q372*H372</f>
        <v>0</v>
      </c>
      <c r="S372" s="228">
        <v>0</v>
      </c>
      <c r="T372" s="229">
        <f>S372*H372</f>
        <v>0</v>
      </c>
      <c r="U372" s="39"/>
      <c r="V372" s="39"/>
      <c r="W372" s="39"/>
      <c r="X372" s="39"/>
      <c r="Y372" s="39"/>
      <c r="Z372" s="39"/>
      <c r="AA372" s="39"/>
      <c r="AB372" s="39"/>
      <c r="AC372" s="39"/>
      <c r="AD372" s="39"/>
      <c r="AE372" s="39"/>
      <c r="AR372" s="230" t="s">
        <v>127</v>
      </c>
      <c r="AT372" s="230" t="s">
        <v>122</v>
      </c>
      <c r="AU372" s="230" t="s">
        <v>82</v>
      </c>
      <c r="AY372" s="18" t="s">
        <v>120</v>
      </c>
      <c r="BE372" s="231">
        <f>IF(N372="základní",J372,0)</f>
        <v>0</v>
      </c>
      <c r="BF372" s="231">
        <f>IF(N372="snížená",J372,0)</f>
        <v>0</v>
      </c>
      <c r="BG372" s="231">
        <f>IF(N372="zákl. přenesená",J372,0)</f>
        <v>0</v>
      </c>
      <c r="BH372" s="231">
        <f>IF(N372="sníž. přenesená",J372,0)</f>
        <v>0</v>
      </c>
      <c r="BI372" s="231">
        <f>IF(N372="nulová",J372,0)</f>
        <v>0</v>
      </c>
      <c r="BJ372" s="18" t="s">
        <v>80</v>
      </c>
      <c r="BK372" s="231">
        <f>ROUND(I372*H372,2)</f>
        <v>0</v>
      </c>
      <c r="BL372" s="18" t="s">
        <v>127</v>
      </c>
      <c r="BM372" s="230" t="s">
        <v>622</v>
      </c>
    </row>
    <row r="373" s="13" customFormat="1">
      <c r="A373" s="13"/>
      <c r="B373" s="236"/>
      <c r="C373" s="237"/>
      <c r="D373" s="232" t="s">
        <v>131</v>
      </c>
      <c r="E373" s="238" t="s">
        <v>19</v>
      </c>
      <c r="F373" s="239" t="s">
        <v>204</v>
      </c>
      <c r="G373" s="237"/>
      <c r="H373" s="240">
        <v>304</v>
      </c>
      <c r="I373" s="241"/>
      <c r="J373" s="237"/>
      <c r="K373" s="237"/>
      <c r="L373" s="242"/>
      <c r="M373" s="243"/>
      <c r="N373" s="244"/>
      <c r="O373" s="244"/>
      <c r="P373" s="244"/>
      <c r="Q373" s="244"/>
      <c r="R373" s="244"/>
      <c r="S373" s="244"/>
      <c r="T373" s="245"/>
      <c r="U373" s="13"/>
      <c r="V373" s="13"/>
      <c r="W373" s="13"/>
      <c r="X373" s="13"/>
      <c r="Y373" s="13"/>
      <c r="Z373" s="13"/>
      <c r="AA373" s="13"/>
      <c r="AB373" s="13"/>
      <c r="AC373" s="13"/>
      <c r="AD373" s="13"/>
      <c r="AE373" s="13"/>
      <c r="AT373" s="246" t="s">
        <v>131</v>
      </c>
      <c r="AU373" s="246" t="s">
        <v>82</v>
      </c>
      <c r="AV373" s="13" t="s">
        <v>82</v>
      </c>
      <c r="AW373" s="13" t="s">
        <v>33</v>
      </c>
      <c r="AX373" s="13" t="s">
        <v>80</v>
      </c>
      <c r="AY373" s="246" t="s">
        <v>120</v>
      </c>
    </row>
    <row r="374" s="2" customFormat="1" ht="21.75" customHeight="1">
      <c r="A374" s="39"/>
      <c r="B374" s="40"/>
      <c r="C374" s="219" t="s">
        <v>623</v>
      </c>
      <c r="D374" s="219" t="s">
        <v>122</v>
      </c>
      <c r="E374" s="220" t="s">
        <v>624</v>
      </c>
      <c r="F374" s="221" t="s">
        <v>625</v>
      </c>
      <c r="G374" s="222" t="s">
        <v>125</v>
      </c>
      <c r="H374" s="223">
        <v>304</v>
      </c>
      <c r="I374" s="224"/>
      <c r="J374" s="225">
        <f>ROUND(I374*H374,2)</f>
        <v>0</v>
      </c>
      <c r="K374" s="221" t="s">
        <v>19</v>
      </c>
      <c r="L374" s="45"/>
      <c r="M374" s="226" t="s">
        <v>19</v>
      </c>
      <c r="N374" s="227" t="s">
        <v>43</v>
      </c>
      <c r="O374" s="85"/>
      <c r="P374" s="228">
        <f>O374*H374</f>
        <v>0</v>
      </c>
      <c r="Q374" s="228">
        <v>0</v>
      </c>
      <c r="R374" s="228">
        <f>Q374*H374</f>
        <v>0</v>
      </c>
      <c r="S374" s="228">
        <v>0</v>
      </c>
      <c r="T374" s="229">
        <f>S374*H374</f>
        <v>0</v>
      </c>
      <c r="U374" s="39"/>
      <c r="V374" s="39"/>
      <c r="W374" s="39"/>
      <c r="X374" s="39"/>
      <c r="Y374" s="39"/>
      <c r="Z374" s="39"/>
      <c r="AA374" s="39"/>
      <c r="AB374" s="39"/>
      <c r="AC374" s="39"/>
      <c r="AD374" s="39"/>
      <c r="AE374" s="39"/>
      <c r="AR374" s="230" t="s">
        <v>127</v>
      </c>
      <c r="AT374" s="230" t="s">
        <v>122</v>
      </c>
      <c r="AU374" s="230" t="s">
        <v>82</v>
      </c>
      <c r="AY374" s="18" t="s">
        <v>120</v>
      </c>
      <c r="BE374" s="231">
        <f>IF(N374="základní",J374,0)</f>
        <v>0</v>
      </c>
      <c r="BF374" s="231">
        <f>IF(N374="snížená",J374,0)</f>
        <v>0</v>
      </c>
      <c r="BG374" s="231">
        <f>IF(N374="zákl. přenesená",J374,0)</f>
        <v>0</v>
      </c>
      <c r="BH374" s="231">
        <f>IF(N374="sníž. přenesená",J374,0)</f>
        <v>0</v>
      </c>
      <c r="BI374" s="231">
        <f>IF(N374="nulová",J374,0)</f>
        <v>0</v>
      </c>
      <c r="BJ374" s="18" t="s">
        <v>80</v>
      </c>
      <c r="BK374" s="231">
        <f>ROUND(I374*H374,2)</f>
        <v>0</v>
      </c>
      <c r="BL374" s="18" t="s">
        <v>127</v>
      </c>
      <c r="BM374" s="230" t="s">
        <v>626</v>
      </c>
    </row>
    <row r="375" s="2" customFormat="1">
      <c r="A375" s="39"/>
      <c r="B375" s="40"/>
      <c r="C375" s="41"/>
      <c r="D375" s="232" t="s">
        <v>129</v>
      </c>
      <c r="E375" s="41"/>
      <c r="F375" s="233" t="s">
        <v>627</v>
      </c>
      <c r="G375" s="41"/>
      <c r="H375" s="41"/>
      <c r="I375" s="137"/>
      <c r="J375" s="41"/>
      <c r="K375" s="41"/>
      <c r="L375" s="45"/>
      <c r="M375" s="234"/>
      <c r="N375" s="235"/>
      <c r="O375" s="85"/>
      <c r="P375" s="85"/>
      <c r="Q375" s="85"/>
      <c r="R375" s="85"/>
      <c r="S375" s="85"/>
      <c r="T375" s="86"/>
      <c r="U375" s="39"/>
      <c r="V375" s="39"/>
      <c r="W375" s="39"/>
      <c r="X375" s="39"/>
      <c r="Y375" s="39"/>
      <c r="Z375" s="39"/>
      <c r="AA375" s="39"/>
      <c r="AB375" s="39"/>
      <c r="AC375" s="39"/>
      <c r="AD375" s="39"/>
      <c r="AE375" s="39"/>
      <c r="AT375" s="18" t="s">
        <v>129</v>
      </c>
      <c r="AU375" s="18" t="s">
        <v>82</v>
      </c>
    </row>
    <row r="376" s="13" customFormat="1">
      <c r="A376" s="13"/>
      <c r="B376" s="236"/>
      <c r="C376" s="237"/>
      <c r="D376" s="232" t="s">
        <v>131</v>
      </c>
      <c r="E376" s="238" t="s">
        <v>19</v>
      </c>
      <c r="F376" s="239" t="s">
        <v>204</v>
      </c>
      <c r="G376" s="237"/>
      <c r="H376" s="240">
        <v>304</v>
      </c>
      <c r="I376" s="241"/>
      <c r="J376" s="237"/>
      <c r="K376" s="237"/>
      <c r="L376" s="242"/>
      <c r="M376" s="243"/>
      <c r="N376" s="244"/>
      <c r="O376" s="244"/>
      <c r="P376" s="244"/>
      <c r="Q376" s="244"/>
      <c r="R376" s="244"/>
      <c r="S376" s="244"/>
      <c r="T376" s="245"/>
      <c r="U376" s="13"/>
      <c r="V376" s="13"/>
      <c r="W376" s="13"/>
      <c r="X376" s="13"/>
      <c r="Y376" s="13"/>
      <c r="Z376" s="13"/>
      <c r="AA376" s="13"/>
      <c r="AB376" s="13"/>
      <c r="AC376" s="13"/>
      <c r="AD376" s="13"/>
      <c r="AE376" s="13"/>
      <c r="AT376" s="246" t="s">
        <v>131</v>
      </c>
      <c r="AU376" s="246" t="s">
        <v>82</v>
      </c>
      <c r="AV376" s="13" t="s">
        <v>82</v>
      </c>
      <c r="AW376" s="13" t="s">
        <v>33</v>
      </c>
      <c r="AX376" s="13" t="s">
        <v>80</v>
      </c>
      <c r="AY376" s="246" t="s">
        <v>120</v>
      </c>
    </row>
    <row r="377" s="2" customFormat="1" ht="16.5" customHeight="1">
      <c r="A377" s="39"/>
      <c r="B377" s="40"/>
      <c r="C377" s="219" t="s">
        <v>628</v>
      </c>
      <c r="D377" s="219" t="s">
        <v>122</v>
      </c>
      <c r="E377" s="220" t="s">
        <v>629</v>
      </c>
      <c r="F377" s="221" t="s">
        <v>630</v>
      </c>
      <c r="G377" s="222" t="s">
        <v>125</v>
      </c>
      <c r="H377" s="223">
        <v>304</v>
      </c>
      <c r="I377" s="224"/>
      <c r="J377" s="225">
        <f>ROUND(I377*H377,2)</f>
        <v>0</v>
      </c>
      <c r="K377" s="221" t="s">
        <v>126</v>
      </c>
      <c r="L377" s="45"/>
      <c r="M377" s="226" t="s">
        <v>19</v>
      </c>
      <c r="N377" s="227" t="s">
        <v>43</v>
      </c>
      <c r="O377" s="85"/>
      <c r="P377" s="228">
        <f>O377*H377</f>
        <v>0</v>
      </c>
      <c r="Q377" s="228">
        <v>0</v>
      </c>
      <c r="R377" s="228">
        <f>Q377*H377</f>
        <v>0</v>
      </c>
      <c r="S377" s="228">
        <v>0</v>
      </c>
      <c r="T377" s="229">
        <f>S377*H377</f>
        <v>0</v>
      </c>
      <c r="U377" s="39"/>
      <c r="V377" s="39"/>
      <c r="W377" s="39"/>
      <c r="X377" s="39"/>
      <c r="Y377" s="39"/>
      <c r="Z377" s="39"/>
      <c r="AA377" s="39"/>
      <c r="AB377" s="39"/>
      <c r="AC377" s="39"/>
      <c r="AD377" s="39"/>
      <c r="AE377" s="39"/>
      <c r="AR377" s="230" t="s">
        <v>127</v>
      </c>
      <c r="AT377" s="230" t="s">
        <v>122</v>
      </c>
      <c r="AU377" s="230" t="s">
        <v>82</v>
      </c>
      <c r="AY377" s="18" t="s">
        <v>120</v>
      </c>
      <c r="BE377" s="231">
        <f>IF(N377="základní",J377,0)</f>
        <v>0</v>
      </c>
      <c r="BF377" s="231">
        <f>IF(N377="snížená",J377,0)</f>
        <v>0</v>
      </c>
      <c r="BG377" s="231">
        <f>IF(N377="zákl. přenesená",J377,0)</f>
        <v>0</v>
      </c>
      <c r="BH377" s="231">
        <f>IF(N377="sníž. přenesená",J377,0)</f>
        <v>0</v>
      </c>
      <c r="BI377" s="231">
        <f>IF(N377="nulová",J377,0)</f>
        <v>0</v>
      </c>
      <c r="BJ377" s="18" t="s">
        <v>80</v>
      </c>
      <c r="BK377" s="231">
        <f>ROUND(I377*H377,2)</f>
        <v>0</v>
      </c>
      <c r="BL377" s="18" t="s">
        <v>127</v>
      </c>
      <c r="BM377" s="230" t="s">
        <v>631</v>
      </c>
    </row>
    <row r="378" s="13" customFormat="1">
      <c r="A378" s="13"/>
      <c r="B378" s="236"/>
      <c r="C378" s="237"/>
      <c r="D378" s="232" t="s">
        <v>131</v>
      </c>
      <c r="E378" s="238" t="s">
        <v>19</v>
      </c>
      <c r="F378" s="239" t="s">
        <v>204</v>
      </c>
      <c r="G378" s="237"/>
      <c r="H378" s="240">
        <v>304</v>
      </c>
      <c r="I378" s="241"/>
      <c r="J378" s="237"/>
      <c r="K378" s="237"/>
      <c r="L378" s="242"/>
      <c r="M378" s="243"/>
      <c r="N378" s="244"/>
      <c r="O378" s="244"/>
      <c r="P378" s="244"/>
      <c r="Q378" s="244"/>
      <c r="R378" s="244"/>
      <c r="S378" s="244"/>
      <c r="T378" s="245"/>
      <c r="U378" s="13"/>
      <c r="V378" s="13"/>
      <c r="W378" s="13"/>
      <c r="X378" s="13"/>
      <c r="Y378" s="13"/>
      <c r="Z378" s="13"/>
      <c r="AA378" s="13"/>
      <c r="AB378" s="13"/>
      <c r="AC378" s="13"/>
      <c r="AD378" s="13"/>
      <c r="AE378" s="13"/>
      <c r="AT378" s="246" t="s">
        <v>131</v>
      </c>
      <c r="AU378" s="246" t="s">
        <v>82</v>
      </c>
      <c r="AV378" s="13" t="s">
        <v>82</v>
      </c>
      <c r="AW378" s="13" t="s">
        <v>33</v>
      </c>
      <c r="AX378" s="13" t="s">
        <v>80</v>
      </c>
      <c r="AY378" s="246" t="s">
        <v>120</v>
      </c>
    </row>
    <row r="379" s="2" customFormat="1" ht="16.5" customHeight="1">
      <c r="A379" s="39"/>
      <c r="B379" s="40"/>
      <c r="C379" s="219" t="s">
        <v>632</v>
      </c>
      <c r="D379" s="219" t="s">
        <v>122</v>
      </c>
      <c r="E379" s="220" t="s">
        <v>633</v>
      </c>
      <c r="F379" s="221" t="s">
        <v>634</v>
      </c>
      <c r="G379" s="222" t="s">
        <v>125</v>
      </c>
      <c r="H379" s="223">
        <v>304</v>
      </c>
      <c r="I379" s="224"/>
      <c r="J379" s="225">
        <f>ROUND(I379*H379,2)</f>
        <v>0</v>
      </c>
      <c r="K379" s="221" t="s">
        <v>126</v>
      </c>
      <c r="L379" s="45"/>
      <c r="M379" s="226" t="s">
        <v>19</v>
      </c>
      <c r="N379" s="227" t="s">
        <v>43</v>
      </c>
      <c r="O379" s="85"/>
      <c r="P379" s="228">
        <f>O379*H379</f>
        <v>0</v>
      </c>
      <c r="Q379" s="228">
        <v>0</v>
      </c>
      <c r="R379" s="228">
        <f>Q379*H379</f>
        <v>0</v>
      </c>
      <c r="S379" s="228">
        <v>0</v>
      </c>
      <c r="T379" s="229">
        <f>S379*H379</f>
        <v>0</v>
      </c>
      <c r="U379" s="39"/>
      <c r="V379" s="39"/>
      <c r="W379" s="39"/>
      <c r="X379" s="39"/>
      <c r="Y379" s="39"/>
      <c r="Z379" s="39"/>
      <c r="AA379" s="39"/>
      <c r="AB379" s="39"/>
      <c r="AC379" s="39"/>
      <c r="AD379" s="39"/>
      <c r="AE379" s="39"/>
      <c r="AR379" s="230" t="s">
        <v>127</v>
      </c>
      <c r="AT379" s="230" t="s">
        <v>122</v>
      </c>
      <c r="AU379" s="230" t="s">
        <v>82</v>
      </c>
      <c r="AY379" s="18" t="s">
        <v>120</v>
      </c>
      <c r="BE379" s="231">
        <f>IF(N379="základní",J379,0)</f>
        <v>0</v>
      </c>
      <c r="BF379" s="231">
        <f>IF(N379="snížená",J379,0)</f>
        <v>0</v>
      </c>
      <c r="BG379" s="231">
        <f>IF(N379="zákl. přenesená",J379,0)</f>
        <v>0</v>
      </c>
      <c r="BH379" s="231">
        <f>IF(N379="sníž. přenesená",J379,0)</f>
        <v>0</v>
      </c>
      <c r="BI379" s="231">
        <f>IF(N379="nulová",J379,0)</f>
        <v>0</v>
      </c>
      <c r="BJ379" s="18" t="s">
        <v>80</v>
      </c>
      <c r="BK379" s="231">
        <f>ROUND(I379*H379,2)</f>
        <v>0</v>
      </c>
      <c r="BL379" s="18" t="s">
        <v>127</v>
      </c>
      <c r="BM379" s="230" t="s">
        <v>635</v>
      </c>
    </row>
    <row r="380" s="13" customFormat="1">
      <c r="A380" s="13"/>
      <c r="B380" s="236"/>
      <c r="C380" s="237"/>
      <c r="D380" s="232" t="s">
        <v>131</v>
      </c>
      <c r="E380" s="238" t="s">
        <v>19</v>
      </c>
      <c r="F380" s="239" t="s">
        <v>204</v>
      </c>
      <c r="G380" s="237"/>
      <c r="H380" s="240">
        <v>304</v>
      </c>
      <c r="I380" s="241"/>
      <c r="J380" s="237"/>
      <c r="K380" s="237"/>
      <c r="L380" s="242"/>
      <c r="M380" s="243"/>
      <c r="N380" s="244"/>
      <c r="O380" s="244"/>
      <c r="P380" s="244"/>
      <c r="Q380" s="244"/>
      <c r="R380" s="244"/>
      <c r="S380" s="244"/>
      <c r="T380" s="245"/>
      <c r="U380" s="13"/>
      <c r="V380" s="13"/>
      <c r="W380" s="13"/>
      <c r="X380" s="13"/>
      <c r="Y380" s="13"/>
      <c r="Z380" s="13"/>
      <c r="AA380" s="13"/>
      <c r="AB380" s="13"/>
      <c r="AC380" s="13"/>
      <c r="AD380" s="13"/>
      <c r="AE380" s="13"/>
      <c r="AT380" s="246" t="s">
        <v>131</v>
      </c>
      <c r="AU380" s="246" t="s">
        <v>82</v>
      </c>
      <c r="AV380" s="13" t="s">
        <v>82</v>
      </c>
      <c r="AW380" s="13" t="s">
        <v>33</v>
      </c>
      <c r="AX380" s="13" t="s">
        <v>80</v>
      </c>
      <c r="AY380" s="246" t="s">
        <v>120</v>
      </c>
    </row>
    <row r="381" s="2" customFormat="1" ht="21.75" customHeight="1">
      <c r="A381" s="39"/>
      <c r="B381" s="40"/>
      <c r="C381" s="219" t="s">
        <v>636</v>
      </c>
      <c r="D381" s="219" t="s">
        <v>122</v>
      </c>
      <c r="E381" s="220" t="s">
        <v>637</v>
      </c>
      <c r="F381" s="221" t="s">
        <v>638</v>
      </c>
      <c r="G381" s="222" t="s">
        <v>125</v>
      </c>
      <c r="H381" s="223">
        <v>494</v>
      </c>
      <c r="I381" s="224"/>
      <c r="J381" s="225">
        <f>ROUND(I381*H381,2)</f>
        <v>0</v>
      </c>
      <c r="K381" s="221" t="s">
        <v>126</v>
      </c>
      <c r="L381" s="45"/>
      <c r="M381" s="226" t="s">
        <v>19</v>
      </c>
      <c r="N381" s="227" t="s">
        <v>43</v>
      </c>
      <c r="O381" s="85"/>
      <c r="P381" s="228">
        <f>O381*H381</f>
        <v>0</v>
      </c>
      <c r="Q381" s="228">
        <v>0</v>
      </c>
      <c r="R381" s="228">
        <f>Q381*H381</f>
        <v>0</v>
      </c>
      <c r="S381" s="228">
        <v>0</v>
      </c>
      <c r="T381" s="229">
        <f>S381*H381</f>
        <v>0</v>
      </c>
      <c r="U381" s="39"/>
      <c r="V381" s="39"/>
      <c r="W381" s="39"/>
      <c r="X381" s="39"/>
      <c r="Y381" s="39"/>
      <c r="Z381" s="39"/>
      <c r="AA381" s="39"/>
      <c r="AB381" s="39"/>
      <c r="AC381" s="39"/>
      <c r="AD381" s="39"/>
      <c r="AE381" s="39"/>
      <c r="AR381" s="230" t="s">
        <v>127</v>
      </c>
      <c r="AT381" s="230" t="s">
        <v>122</v>
      </c>
      <c r="AU381" s="230" t="s">
        <v>82</v>
      </c>
      <c r="AY381" s="18" t="s">
        <v>120</v>
      </c>
      <c r="BE381" s="231">
        <f>IF(N381="základní",J381,0)</f>
        <v>0</v>
      </c>
      <c r="BF381" s="231">
        <f>IF(N381="snížená",J381,0)</f>
        <v>0</v>
      </c>
      <c r="BG381" s="231">
        <f>IF(N381="zákl. přenesená",J381,0)</f>
        <v>0</v>
      </c>
      <c r="BH381" s="231">
        <f>IF(N381="sníž. přenesená",J381,0)</f>
        <v>0</v>
      </c>
      <c r="BI381" s="231">
        <f>IF(N381="nulová",J381,0)</f>
        <v>0</v>
      </c>
      <c r="BJ381" s="18" t="s">
        <v>80</v>
      </c>
      <c r="BK381" s="231">
        <f>ROUND(I381*H381,2)</f>
        <v>0</v>
      </c>
      <c r="BL381" s="18" t="s">
        <v>127</v>
      </c>
      <c r="BM381" s="230" t="s">
        <v>639</v>
      </c>
    </row>
    <row r="382" s="2" customFormat="1">
      <c r="A382" s="39"/>
      <c r="B382" s="40"/>
      <c r="C382" s="41"/>
      <c r="D382" s="232" t="s">
        <v>129</v>
      </c>
      <c r="E382" s="41"/>
      <c r="F382" s="233" t="s">
        <v>640</v>
      </c>
      <c r="G382" s="41"/>
      <c r="H382" s="41"/>
      <c r="I382" s="137"/>
      <c r="J382" s="41"/>
      <c r="K382" s="41"/>
      <c r="L382" s="45"/>
      <c r="M382" s="234"/>
      <c r="N382" s="235"/>
      <c r="O382" s="85"/>
      <c r="P382" s="85"/>
      <c r="Q382" s="85"/>
      <c r="R382" s="85"/>
      <c r="S382" s="85"/>
      <c r="T382" s="86"/>
      <c r="U382" s="39"/>
      <c r="V382" s="39"/>
      <c r="W382" s="39"/>
      <c r="X382" s="39"/>
      <c r="Y382" s="39"/>
      <c r="Z382" s="39"/>
      <c r="AA382" s="39"/>
      <c r="AB382" s="39"/>
      <c r="AC382" s="39"/>
      <c r="AD382" s="39"/>
      <c r="AE382" s="39"/>
      <c r="AT382" s="18" t="s">
        <v>129</v>
      </c>
      <c r="AU382" s="18" t="s">
        <v>82</v>
      </c>
    </row>
    <row r="383" s="13" customFormat="1">
      <c r="A383" s="13"/>
      <c r="B383" s="236"/>
      <c r="C383" s="237"/>
      <c r="D383" s="232" t="s">
        <v>131</v>
      </c>
      <c r="E383" s="238" t="s">
        <v>19</v>
      </c>
      <c r="F383" s="239" t="s">
        <v>204</v>
      </c>
      <c r="G383" s="237"/>
      <c r="H383" s="240">
        <v>304</v>
      </c>
      <c r="I383" s="241"/>
      <c r="J383" s="237"/>
      <c r="K383" s="237"/>
      <c r="L383" s="242"/>
      <c r="M383" s="243"/>
      <c r="N383" s="244"/>
      <c r="O383" s="244"/>
      <c r="P383" s="244"/>
      <c r="Q383" s="244"/>
      <c r="R383" s="244"/>
      <c r="S383" s="244"/>
      <c r="T383" s="245"/>
      <c r="U383" s="13"/>
      <c r="V383" s="13"/>
      <c r="W383" s="13"/>
      <c r="X383" s="13"/>
      <c r="Y383" s="13"/>
      <c r="Z383" s="13"/>
      <c r="AA383" s="13"/>
      <c r="AB383" s="13"/>
      <c r="AC383" s="13"/>
      <c r="AD383" s="13"/>
      <c r="AE383" s="13"/>
      <c r="AT383" s="246" t="s">
        <v>131</v>
      </c>
      <c r="AU383" s="246" t="s">
        <v>82</v>
      </c>
      <c r="AV383" s="13" t="s">
        <v>82</v>
      </c>
      <c r="AW383" s="13" t="s">
        <v>33</v>
      </c>
      <c r="AX383" s="13" t="s">
        <v>72</v>
      </c>
      <c r="AY383" s="246" t="s">
        <v>120</v>
      </c>
    </row>
    <row r="384" s="13" customFormat="1">
      <c r="A384" s="13"/>
      <c r="B384" s="236"/>
      <c r="C384" s="237"/>
      <c r="D384" s="232" t="s">
        <v>131</v>
      </c>
      <c r="E384" s="238" t="s">
        <v>19</v>
      </c>
      <c r="F384" s="239" t="s">
        <v>205</v>
      </c>
      <c r="G384" s="237"/>
      <c r="H384" s="240">
        <v>190</v>
      </c>
      <c r="I384" s="241"/>
      <c r="J384" s="237"/>
      <c r="K384" s="237"/>
      <c r="L384" s="242"/>
      <c r="M384" s="243"/>
      <c r="N384" s="244"/>
      <c r="O384" s="244"/>
      <c r="P384" s="244"/>
      <c r="Q384" s="244"/>
      <c r="R384" s="244"/>
      <c r="S384" s="244"/>
      <c r="T384" s="245"/>
      <c r="U384" s="13"/>
      <c r="V384" s="13"/>
      <c r="W384" s="13"/>
      <c r="X384" s="13"/>
      <c r="Y384" s="13"/>
      <c r="Z384" s="13"/>
      <c r="AA384" s="13"/>
      <c r="AB384" s="13"/>
      <c r="AC384" s="13"/>
      <c r="AD384" s="13"/>
      <c r="AE384" s="13"/>
      <c r="AT384" s="246" t="s">
        <v>131</v>
      </c>
      <c r="AU384" s="246" t="s">
        <v>82</v>
      </c>
      <c r="AV384" s="13" t="s">
        <v>82</v>
      </c>
      <c r="AW384" s="13" t="s">
        <v>33</v>
      </c>
      <c r="AX384" s="13" t="s">
        <v>72</v>
      </c>
      <c r="AY384" s="246" t="s">
        <v>120</v>
      </c>
    </row>
    <row r="385" s="15" customFormat="1">
      <c r="A385" s="15"/>
      <c r="B385" s="257"/>
      <c r="C385" s="258"/>
      <c r="D385" s="232" t="s">
        <v>131</v>
      </c>
      <c r="E385" s="259" t="s">
        <v>19</v>
      </c>
      <c r="F385" s="260" t="s">
        <v>141</v>
      </c>
      <c r="G385" s="258"/>
      <c r="H385" s="261">
        <v>494</v>
      </c>
      <c r="I385" s="262"/>
      <c r="J385" s="258"/>
      <c r="K385" s="258"/>
      <c r="L385" s="263"/>
      <c r="M385" s="264"/>
      <c r="N385" s="265"/>
      <c r="O385" s="265"/>
      <c r="P385" s="265"/>
      <c r="Q385" s="265"/>
      <c r="R385" s="265"/>
      <c r="S385" s="265"/>
      <c r="T385" s="266"/>
      <c r="U385" s="15"/>
      <c r="V385" s="15"/>
      <c r="W385" s="15"/>
      <c r="X385" s="15"/>
      <c r="Y385" s="15"/>
      <c r="Z385" s="15"/>
      <c r="AA385" s="15"/>
      <c r="AB385" s="15"/>
      <c r="AC385" s="15"/>
      <c r="AD385" s="15"/>
      <c r="AE385" s="15"/>
      <c r="AT385" s="267" t="s">
        <v>131</v>
      </c>
      <c r="AU385" s="267" t="s">
        <v>82</v>
      </c>
      <c r="AV385" s="15" t="s">
        <v>127</v>
      </c>
      <c r="AW385" s="15" t="s">
        <v>33</v>
      </c>
      <c r="AX385" s="15" t="s">
        <v>80</v>
      </c>
      <c r="AY385" s="267" t="s">
        <v>120</v>
      </c>
    </row>
    <row r="386" s="2" customFormat="1" ht="21.75" customHeight="1">
      <c r="A386" s="39"/>
      <c r="B386" s="40"/>
      <c r="C386" s="219" t="s">
        <v>641</v>
      </c>
      <c r="D386" s="219" t="s">
        <v>122</v>
      </c>
      <c r="E386" s="220" t="s">
        <v>642</v>
      </c>
      <c r="F386" s="221" t="s">
        <v>643</v>
      </c>
      <c r="G386" s="222" t="s">
        <v>125</v>
      </c>
      <c r="H386" s="223">
        <v>304</v>
      </c>
      <c r="I386" s="224"/>
      <c r="J386" s="225">
        <f>ROUND(I386*H386,2)</f>
        <v>0</v>
      </c>
      <c r="K386" s="221" t="s">
        <v>126</v>
      </c>
      <c r="L386" s="45"/>
      <c r="M386" s="226" t="s">
        <v>19</v>
      </c>
      <c r="N386" s="227" t="s">
        <v>43</v>
      </c>
      <c r="O386" s="85"/>
      <c r="P386" s="228">
        <f>O386*H386</f>
        <v>0</v>
      </c>
      <c r="Q386" s="228">
        <v>0</v>
      </c>
      <c r="R386" s="228">
        <f>Q386*H386</f>
        <v>0</v>
      </c>
      <c r="S386" s="228">
        <v>0</v>
      </c>
      <c r="T386" s="229">
        <f>S386*H386</f>
        <v>0</v>
      </c>
      <c r="U386" s="39"/>
      <c r="V386" s="39"/>
      <c r="W386" s="39"/>
      <c r="X386" s="39"/>
      <c r="Y386" s="39"/>
      <c r="Z386" s="39"/>
      <c r="AA386" s="39"/>
      <c r="AB386" s="39"/>
      <c r="AC386" s="39"/>
      <c r="AD386" s="39"/>
      <c r="AE386" s="39"/>
      <c r="AR386" s="230" t="s">
        <v>127</v>
      </c>
      <c r="AT386" s="230" t="s">
        <v>122</v>
      </c>
      <c r="AU386" s="230" t="s">
        <v>82</v>
      </c>
      <c r="AY386" s="18" t="s">
        <v>120</v>
      </c>
      <c r="BE386" s="231">
        <f>IF(N386="základní",J386,0)</f>
        <v>0</v>
      </c>
      <c r="BF386" s="231">
        <f>IF(N386="snížená",J386,0)</f>
        <v>0</v>
      </c>
      <c r="BG386" s="231">
        <f>IF(N386="zákl. přenesená",J386,0)</f>
        <v>0</v>
      </c>
      <c r="BH386" s="231">
        <f>IF(N386="sníž. přenesená",J386,0)</f>
        <v>0</v>
      </c>
      <c r="BI386" s="231">
        <f>IF(N386="nulová",J386,0)</f>
        <v>0</v>
      </c>
      <c r="BJ386" s="18" t="s">
        <v>80</v>
      </c>
      <c r="BK386" s="231">
        <f>ROUND(I386*H386,2)</f>
        <v>0</v>
      </c>
      <c r="BL386" s="18" t="s">
        <v>127</v>
      </c>
      <c r="BM386" s="230" t="s">
        <v>644</v>
      </c>
    </row>
    <row r="387" s="2" customFormat="1">
      <c r="A387" s="39"/>
      <c r="B387" s="40"/>
      <c r="C387" s="41"/>
      <c r="D387" s="232" t="s">
        <v>129</v>
      </c>
      <c r="E387" s="41"/>
      <c r="F387" s="233" t="s">
        <v>645</v>
      </c>
      <c r="G387" s="41"/>
      <c r="H387" s="41"/>
      <c r="I387" s="137"/>
      <c r="J387" s="41"/>
      <c r="K387" s="41"/>
      <c r="L387" s="45"/>
      <c r="M387" s="234"/>
      <c r="N387" s="235"/>
      <c r="O387" s="85"/>
      <c r="P387" s="85"/>
      <c r="Q387" s="85"/>
      <c r="R387" s="85"/>
      <c r="S387" s="85"/>
      <c r="T387" s="86"/>
      <c r="U387" s="39"/>
      <c r="V387" s="39"/>
      <c r="W387" s="39"/>
      <c r="X387" s="39"/>
      <c r="Y387" s="39"/>
      <c r="Z387" s="39"/>
      <c r="AA387" s="39"/>
      <c r="AB387" s="39"/>
      <c r="AC387" s="39"/>
      <c r="AD387" s="39"/>
      <c r="AE387" s="39"/>
      <c r="AT387" s="18" t="s">
        <v>129</v>
      </c>
      <c r="AU387" s="18" t="s">
        <v>82</v>
      </c>
    </row>
    <row r="388" s="13" customFormat="1">
      <c r="A388" s="13"/>
      <c r="B388" s="236"/>
      <c r="C388" s="237"/>
      <c r="D388" s="232" t="s">
        <v>131</v>
      </c>
      <c r="E388" s="238" t="s">
        <v>19</v>
      </c>
      <c r="F388" s="239" t="s">
        <v>204</v>
      </c>
      <c r="G388" s="237"/>
      <c r="H388" s="240">
        <v>304</v>
      </c>
      <c r="I388" s="241"/>
      <c r="J388" s="237"/>
      <c r="K388" s="237"/>
      <c r="L388" s="242"/>
      <c r="M388" s="243"/>
      <c r="N388" s="244"/>
      <c r="O388" s="244"/>
      <c r="P388" s="244"/>
      <c r="Q388" s="244"/>
      <c r="R388" s="244"/>
      <c r="S388" s="244"/>
      <c r="T388" s="245"/>
      <c r="U388" s="13"/>
      <c r="V388" s="13"/>
      <c r="W388" s="13"/>
      <c r="X388" s="13"/>
      <c r="Y388" s="13"/>
      <c r="Z388" s="13"/>
      <c r="AA388" s="13"/>
      <c r="AB388" s="13"/>
      <c r="AC388" s="13"/>
      <c r="AD388" s="13"/>
      <c r="AE388" s="13"/>
      <c r="AT388" s="246" t="s">
        <v>131</v>
      </c>
      <c r="AU388" s="246" t="s">
        <v>82</v>
      </c>
      <c r="AV388" s="13" t="s">
        <v>82</v>
      </c>
      <c r="AW388" s="13" t="s">
        <v>33</v>
      </c>
      <c r="AX388" s="13" t="s">
        <v>80</v>
      </c>
      <c r="AY388" s="246" t="s">
        <v>120</v>
      </c>
    </row>
    <row r="389" s="2" customFormat="1" ht="16.5" customHeight="1">
      <c r="A389" s="39"/>
      <c r="B389" s="40"/>
      <c r="C389" s="219" t="s">
        <v>646</v>
      </c>
      <c r="D389" s="219" t="s">
        <v>122</v>
      </c>
      <c r="E389" s="220" t="s">
        <v>647</v>
      </c>
      <c r="F389" s="221" t="s">
        <v>648</v>
      </c>
      <c r="G389" s="222" t="s">
        <v>125</v>
      </c>
      <c r="H389" s="223">
        <v>294</v>
      </c>
      <c r="I389" s="224"/>
      <c r="J389" s="225">
        <f>ROUND(I389*H389,2)</f>
        <v>0</v>
      </c>
      <c r="K389" s="221" t="s">
        <v>19</v>
      </c>
      <c r="L389" s="45"/>
      <c r="M389" s="226" t="s">
        <v>19</v>
      </c>
      <c r="N389" s="227" t="s">
        <v>43</v>
      </c>
      <c r="O389" s="85"/>
      <c r="P389" s="228">
        <f>O389*H389</f>
        <v>0</v>
      </c>
      <c r="Q389" s="228">
        <v>0</v>
      </c>
      <c r="R389" s="228">
        <f>Q389*H389</f>
        <v>0</v>
      </c>
      <c r="S389" s="228">
        <v>0</v>
      </c>
      <c r="T389" s="229">
        <f>S389*H389</f>
        <v>0</v>
      </c>
      <c r="U389" s="39"/>
      <c r="V389" s="39"/>
      <c r="W389" s="39"/>
      <c r="X389" s="39"/>
      <c r="Y389" s="39"/>
      <c r="Z389" s="39"/>
      <c r="AA389" s="39"/>
      <c r="AB389" s="39"/>
      <c r="AC389" s="39"/>
      <c r="AD389" s="39"/>
      <c r="AE389" s="39"/>
      <c r="AR389" s="230" t="s">
        <v>127</v>
      </c>
      <c r="AT389" s="230" t="s">
        <v>122</v>
      </c>
      <c r="AU389" s="230" t="s">
        <v>82</v>
      </c>
      <c r="AY389" s="18" t="s">
        <v>120</v>
      </c>
      <c r="BE389" s="231">
        <f>IF(N389="základní",J389,0)</f>
        <v>0</v>
      </c>
      <c r="BF389" s="231">
        <f>IF(N389="snížená",J389,0)</f>
        <v>0</v>
      </c>
      <c r="BG389" s="231">
        <f>IF(N389="zákl. přenesená",J389,0)</f>
        <v>0</v>
      </c>
      <c r="BH389" s="231">
        <f>IF(N389="sníž. přenesená",J389,0)</f>
        <v>0</v>
      </c>
      <c r="BI389" s="231">
        <f>IF(N389="nulová",J389,0)</f>
        <v>0</v>
      </c>
      <c r="BJ389" s="18" t="s">
        <v>80</v>
      </c>
      <c r="BK389" s="231">
        <f>ROUND(I389*H389,2)</f>
        <v>0</v>
      </c>
      <c r="BL389" s="18" t="s">
        <v>127</v>
      </c>
      <c r="BM389" s="230" t="s">
        <v>649</v>
      </c>
    </row>
    <row r="390" s="14" customFormat="1">
      <c r="A390" s="14"/>
      <c r="B390" s="247"/>
      <c r="C390" s="248"/>
      <c r="D390" s="232" t="s">
        <v>131</v>
      </c>
      <c r="E390" s="249" t="s">
        <v>19</v>
      </c>
      <c r="F390" s="250" t="s">
        <v>650</v>
      </c>
      <c r="G390" s="248"/>
      <c r="H390" s="249" t="s">
        <v>19</v>
      </c>
      <c r="I390" s="251"/>
      <c r="J390" s="248"/>
      <c r="K390" s="248"/>
      <c r="L390" s="252"/>
      <c r="M390" s="253"/>
      <c r="N390" s="254"/>
      <c r="O390" s="254"/>
      <c r="P390" s="254"/>
      <c r="Q390" s="254"/>
      <c r="R390" s="254"/>
      <c r="S390" s="254"/>
      <c r="T390" s="255"/>
      <c r="U390" s="14"/>
      <c r="V390" s="14"/>
      <c r="W390" s="14"/>
      <c r="X390" s="14"/>
      <c r="Y390" s="14"/>
      <c r="Z390" s="14"/>
      <c r="AA390" s="14"/>
      <c r="AB390" s="14"/>
      <c r="AC390" s="14"/>
      <c r="AD390" s="14"/>
      <c r="AE390" s="14"/>
      <c r="AT390" s="256" t="s">
        <v>131</v>
      </c>
      <c r="AU390" s="256" t="s">
        <v>82</v>
      </c>
      <c r="AV390" s="14" t="s">
        <v>80</v>
      </c>
      <c r="AW390" s="14" t="s">
        <v>33</v>
      </c>
      <c r="AX390" s="14" t="s">
        <v>72</v>
      </c>
      <c r="AY390" s="256" t="s">
        <v>120</v>
      </c>
    </row>
    <row r="391" s="13" customFormat="1">
      <c r="A391" s="13"/>
      <c r="B391" s="236"/>
      <c r="C391" s="237"/>
      <c r="D391" s="232" t="s">
        <v>131</v>
      </c>
      <c r="E391" s="238" t="s">
        <v>19</v>
      </c>
      <c r="F391" s="239" t="s">
        <v>651</v>
      </c>
      <c r="G391" s="237"/>
      <c r="H391" s="240">
        <v>246</v>
      </c>
      <c r="I391" s="241"/>
      <c r="J391" s="237"/>
      <c r="K391" s="237"/>
      <c r="L391" s="242"/>
      <c r="M391" s="243"/>
      <c r="N391" s="244"/>
      <c r="O391" s="244"/>
      <c r="P391" s="244"/>
      <c r="Q391" s="244"/>
      <c r="R391" s="244"/>
      <c r="S391" s="244"/>
      <c r="T391" s="245"/>
      <c r="U391" s="13"/>
      <c r="V391" s="13"/>
      <c r="W391" s="13"/>
      <c r="X391" s="13"/>
      <c r="Y391" s="13"/>
      <c r="Z391" s="13"/>
      <c r="AA391" s="13"/>
      <c r="AB391" s="13"/>
      <c r="AC391" s="13"/>
      <c r="AD391" s="13"/>
      <c r="AE391" s="13"/>
      <c r="AT391" s="246" t="s">
        <v>131</v>
      </c>
      <c r="AU391" s="246" t="s">
        <v>82</v>
      </c>
      <c r="AV391" s="13" t="s">
        <v>82</v>
      </c>
      <c r="AW391" s="13" t="s">
        <v>33</v>
      </c>
      <c r="AX391" s="13" t="s">
        <v>72</v>
      </c>
      <c r="AY391" s="246" t="s">
        <v>120</v>
      </c>
    </row>
    <row r="392" s="14" customFormat="1">
      <c r="A392" s="14"/>
      <c r="B392" s="247"/>
      <c r="C392" s="248"/>
      <c r="D392" s="232" t="s">
        <v>131</v>
      </c>
      <c r="E392" s="249" t="s">
        <v>19</v>
      </c>
      <c r="F392" s="250" t="s">
        <v>652</v>
      </c>
      <c r="G392" s="248"/>
      <c r="H392" s="249" t="s">
        <v>19</v>
      </c>
      <c r="I392" s="251"/>
      <c r="J392" s="248"/>
      <c r="K392" s="248"/>
      <c r="L392" s="252"/>
      <c r="M392" s="253"/>
      <c r="N392" s="254"/>
      <c r="O392" s="254"/>
      <c r="P392" s="254"/>
      <c r="Q392" s="254"/>
      <c r="R392" s="254"/>
      <c r="S392" s="254"/>
      <c r="T392" s="255"/>
      <c r="U392" s="14"/>
      <c r="V392" s="14"/>
      <c r="W392" s="14"/>
      <c r="X392" s="14"/>
      <c r="Y392" s="14"/>
      <c r="Z392" s="14"/>
      <c r="AA392" s="14"/>
      <c r="AB392" s="14"/>
      <c r="AC392" s="14"/>
      <c r="AD392" s="14"/>
      <c r="AE392" s="14"/>
      <c r="AT392" s="256" t="s">
        <v>131</v>
      </c>
      <c r="AU392" s="256" t="s">
        <v>82</v>
      </c>
      <c r="AV392" s="14" t="s">
        <v>80</v>
      </c>
      <c r="AW392" s="14" t="s">
        <v>33</v>
      </c>
      <c r="AX392" s="14" t="s">
        <v>72</v>
      </c>
      <c r="AY392" s="256" t="s">
        <v>120</v>
      </c>
    </row>
    <row r="393" s="13" customFormat="1">
      <c r="A393" s="13"/>
      <c r="B393" s="236"/>
      <c r="C393" s="237"/>
      <c r="D393" s="232" t="s">
        <v>131</v>
      </c>
      <c r="E393" s="238" t="s">
        <v>19</v>
      </c>
      <c r="F393" s="239" t="s">
        <v>653</v>
      </c>
      <c r="G393" s="237"/>
      <c r="H393" s="240">
        <v>48</v>
      </c>
      <c r="I393" s="241"/>
      <c r="J393" s="237"/>
      <c r="K393" s="237"/>
      <c r="L393" s="242"/>
      <c r="M393" s="243"/>
      <c r="N393" s="244"/>
      <c r="O393" s="244"/>
      <c r="P393" s="244"/>
      <c r="Q393" s="244"/>
      <c r="R393" s="244"/>
      <c r="S393" s="244"/>
      <c r="T393" s="245"/>
      <c r="U393" s="13"/>
      <c r="V393" s="13"/>
      <c r="W393" s="13"/>
      <c r="X393" s="13"/>
      <c r="Y393" s="13"/>
      <c r="Z393" s="13"/>
      <c r="AA393" s="13"/>
      <c r="AB393" s="13"/>
      <c r="AC393" s="13"/>
      <c r="AD393" s="13"/>
      <c r="AE393" s="13"/>
      <c r="AT393" s="246" t="s">
        <v>131</v>
      </c>
      <c r="AU393" s="246" t="s">
        <v>82</v>
      </c>
      <c r="AV393" s="13" t="s">
        <v>82</v>
      </c>
      <c r="AW393" s="13" t="s">
        <v>33</v>
      </c>
      <c r="AX393" s="13" t="s">
        <v>72</v>
      </c>
      <c r="AY393" s="246" t="s">
        <v>120</v>
      </c>
    </row>
    <row r="394" s="15" customFormat="1">
      <c r="A394" s="15"/>
      <c r="B394" s="257"/>
      <c r="C394" s="258"/>
      <c r="D394" s="232" t="s">
        <v>131</v>
      </c>
      <c r="E394" s="259" t="s">
        <v>19</v>
      </c>
      <c r="F394" s="260" t="s">
        <v>141</v>
      </c>
      <c r="G394" s="258"/>
      <c r="H394" s="261">
        <v>294</v>
      </c>
      <c r="I394" s="262"/>
      <c r="J394" s="258"/>
      <c r="K394" s="258"/>
      <c r="L394" s="263"/>
      <c r="M394" s="264"/>
      <c r="N394" s="265"/>
      <c r="O394" s="265"/>
      <c r="P394" s="265"/>
      <c r="Q394" s="265"/>
      <c r="R394" s="265"/>
      <c r="S394" s="265"/>
      <c r="T394" s="266"/>
      <c r="U394" s="15"/>
      <c r="V394" s="15"/>
      <c r="W394" s="15"/>
      <c r="X394" s="15"/>
      <c r="Y394" s="15"/>
      <c r="Z394" s="15"/>
      <c r="AA394" s="15"/>
      <c r="AB394" s="15"/>
      <c r="AC394" s="15"/>
      <c r="AD394" s="15"/>
      <c r="AE394" s="15"/>
      <c r="AT394" s="267" t="s">
        <v>131</v>
      </c>
      <c r="AU394" s="267" t="s">
        <v>82</v>
      </c>
      <c r="AV394" s="15" t="s">
        <v>127</v>
      </c>
      <c r="AW394" s="15" t="s">
        <v>33</v>
      </c>
      <c r="AX394" s="15" t="s">
        <v>80</v>
      </c>
      <c r="AY394" s="267" t="s">
        <v>120</v>
      </c>
    </row>
    <row r="395" s="2" customFormat="1" ht="16.5" customHeight="1">
      <c r="A395" s="39"/>
      <c r="B395" s="40"/>
      <c r="C395" s="268" t="s">
        <v>654</v>
      </c>
      <c r="D395" s="268" t="s">
        <v>402</v>
      </c>
      <c r="E395" s="269" t="s">
        <v>655</v>
      </c>
      <c r="F395" s="270" t="s">
        <v>656</v>
      </c>
      <c r="G395" s="271" t="s">
        <v>125</v>
      </c>
      <c r="H395" s="272">
        <v>294</v>
      </c>
      <c r="I395" s="273"/>
      <c r="J395" s="274">
        <f>ROUND(I395*H395,2)</f>
        <v>0</v>
      </c>
      <c r="K395" s="270" t="s">
        <v>19</v>
      </c>
      <c r="L395" s="275"/>
      <c r="M395" s="276" t="s">
        <v>19</v>
      </c>
      <c r="N395" s="277" t="s">
        <v>43</v>
      </c>
      <c r="O395" s="85"/>
      <c r="P395" s="228">
        <f>O395*H395</f>
        <v>0</v>
      </c>
      <c r="Q395" s="228">
        <v>0</v>
      </c>
      <c r="R395" s="228">
        <f>Q395*H395</f>
        <v>0</v>
      </c>
      <c r="S395" s="228">
        <v>0</v>
      </c>
      <c r="T395" s="229">
        <f>S395*H395</f>
        <v>0</v>
      </c>
      <c r="U395" s="39"/>
      <c r="V395" s="39"/>
      <c r="W395" s="39"/>
      <c r="X395" s="39"/>
      <c r="Y395" s="39"/>
      <c r="Z395" s="39"/>
      <c r="AA395" s="39"/>
      <c r="AB395" s="39"/>
      <c r="AC395" s="39"/>
      <c r="AD395" s="39"/>
      <c r="AE395" s="39"/>
      <c r="AR395" s="230" t="s">
        <v>163</v>
      </c>
      <c r="AT395" s="230" t="s">
        <v>402</v>
      </c>
      <c r="AU395" s="230" t="s">
        <v>82</v>
      </c>
      <c r="AY395" s="18" t="s">
        <v>120</v>
      </c>
      <c r="BE395" s="231">
        <f>IF(N395="základní",J395,0)</f>
        <v>0</v>
      </c>
      <c r="BF395" s="231">
        <f>IF(N395="snížená",J395,0)</f>
        <v>0</v>
      </c>
      <c r="BG395" s="231">
        <f>IF(N395="zákl. přenesená",J395,0)</f>
        <v>0</v>
      </c>
      <c r="BH395" s="231">
        <f>IF(N395="sníž. přenesená",J395,0)</f>
        <v>0</v>
      </c>
      <c r="BI395" s="231">
        <f>IF(N395="nulová",J395,0)</f>
        <v>0</v>
      </c>
      <c r="BJ395" s="18" t="s">
        <v>80</v>
      </c>
      <c r="BK395" s="231">
        <f>ROUND(I395*H395,2)</f>
        <v>0</v>
      </c>
      <c r="BL395" s="18" t="s">
        <v>127</v>
      </c>
      <c r="BM395" s="230" t="s">
        <v>657</v>
      </c>
    </row>
    <row r="396" s="2" customFormat="1" ht="16.5" customHeight="1">
      <c r="A396" s="39"/>
      <c r="B396" s="40"/>
      <c r="C396" s="219" t="s">
        <v>658</v>
      </c>
      <c r="D396" s="219" t="s">
        <v>122</v>
      </c>
      <c r="E396" s="220" t="s">
        <v>659</v>
      </c>
      <c r="F396" s="221" t="s">
        <v>660</v>
      </c>
      <c r="G396" s="222" t="s">
        <v>209</v>
      </c>
      <c r="H396" s="223">
        <v>120</v>
      </c>
      <c r="I396" s="224"/>
      <c r="J396" s="225">
        <f>ROUND(I396*H396,2)</f>
        <v>0</v>
      </c>
      <c r="K396" s="221" t="s">
        <v>126</v>
      </c>
      <c r="L396" s="45"/>
      <c r="M396" s="226" t="s">
        <v>19</v>
      </c>
      <c r="N396" s="227" t="s">
        <v>43</v>
      </c>
      <c r="O396" s="85"/>
      <c r="P396" s="228">
        <f>O396*H396</f>
        <v>0</v>
      </c>
      <c r="Q396" s="228">
        <v>0.0050099999999999997</v>
      </c>
      <c r="R396" s="228">
        <f>Q396*H396</f>
        <v>0.60119999999999996</v>
      </c>
      <c r="S396" s="228">
        <v>0</v>
      </c>
      <c r="T396" s="229">
        <f>S396*H396</f>
        <v>0</v>
      </c>
      <c r="U396" s="39"/>
      <c r="V396" s="39"/>
      <c r="W396" s="39"/>
      <c r="X396" s="39"/>
      <c r="Y396" s="39"/>
      <c r="Z396" s="39"/>
      <c r="AA396" s="39"/>
      <c r="AB396" s="39"/>
      <c r="AC396" s="39"/>
      <c r="AD396" s="39"/>
      <c r="AE396" s="39"/>
      <c r="AR396" s="230" t="s">
        <v>127</v>
      </c>
      <c r="AT396" s="230" t="s">
        <v>122</v>
      </c>
      <c r="AU396" s="230" t="s">
        <v>82</v>
      </c>
      <c r="AY396" s="18" t="s">
        <v>120</v>
      </c>
      <c r="BE396" s="231">
        <f>IF(N396="základní",J396,0)</f>
        <v>0</v>
      </c>
      <c r="BF396" s="231">
        <f>IF(N396="snížená",J396,0)</f>
        <v>0</v>
      </c>
      <c r="BG396" s="231">
        <f>IF(N396="zákl. přenesená",J396,0)</f>
        <v>0</v>
      </c>
      <c r="BH396" s="231">
        <f>IF(N396="sníž. přenesená",J396,0)</f>
        <v>0</v>
      </c>
      <c r="BI396" s="231">
        <f>IF(N396="nulová",J396,0)</f>
        <v>0</v>
      </c>
      <c r="BJ396" s="18" t="s">
        <v>80</v>
      </c>
      <c r="BK396" s="231">
        <f>ROUND(I396*H396,2)</f>
        <v>0</v>
      </c>
      <c r="BL396" s="18" t="s">
        <v>127</v>
      </c>
      <c r="BM396" s="230" t="s">
        <v>661</v>
      </c>
    </row>
    <row r="397" s="2" customFormat="1">
      <c r="A397" s="39"/>
      <c r="B397" s="40"/>
      <c r="C397" s="41"/>
      <c r="D397" s="232" t="s">
        <v>129</v>
      </c>
      <c r="E397" s="41"/>
      <c r="F397" s="233" t="s">
        <v>662</v>
      </c>
      <c r="G397" s="41"/>
      <c r="H397" s="41"/>
      <c r="I397" s="137"/>
      <c r="J397" s="41"/>
      <c r="K397" s="41"/>
      <c r="L397" s="45"/>
      <c r="M397" s="234"/>
      <c r="N397" s="235"/>
      <c r="O397" s="85"/>
      <c r="P397" s="85"/>
      <c r="Q397" s="85"/>
      <c r="R397" s="85"/>
      <c r="S397" s="85"/>
      <c r="T397" s="86"/>
      <c r="U397" s="39"/>
      <c r="V397" s="39"/>
      <c r="W397" s="39"/>
      <c r="X397" s="39"/>
      <c r="Y397" s="39"/>
      <c r="Z397" s="39"/>
      <c r="AA397" s="39"/>
      <c r="AB397" s="39"/>
      <c r="AC397" s="39"/>
      <c r="AD397" s="39"/>
      <c r="AE397" s="39"/>
      <c r="AT397" s="18" t="s">
        <v>129</v>
      </c>
      <c r="AU397" s="18" t="s">
        <v>82</v>
      </c>
    </row>
    <row r="398" s="13" customFormat="1">
      <c r="A398" s="13"/>
      <c r="B398" s="236"/>
      <c r="C398" s="237"/>
      <c r="D398" s="232" t="s">
        <v>131</v>
      </c>
      <c r="E398" s="238" t="s">
        <v>19</v>
      </c>
      <c r="F398" s="239" t="s">
        <v>663</v>
      </c>
      <c r="G398" s="237"/>
      <c r="H398" s="240">
        <v>120</v>
      </c>
      <c r="I398" s="241"/>
      <c r="J398" s="237"/>
      <c r="K398" s="237"/>
      <c r="L398" s="242"/>
      <c r="M398" s="243"/>
      <c r="N398" s="244"/>
      <c r="O398" s="244"/>
      <c r="P398" s="244"/>
      <c r="Q398" s="244"/>
      <c r="R398" s="244"/>
      <c r="S398" s="244"/>
      <c r="T398" s="245"/>
      <c r="U398" s="13"/>
      <c r="V398" s="13"/>
      <c r="W398" s="13"/>
      <c r="X398" s="13"/>
      <c r="Y398" s="13"/>
      <c r="Z398" s="13"/>
      <c r="AA398" s="13"/>
      <c r="AB398" s="13"/>
      <c r="AC398" s="13"/>
      <c r="AD398" s="13"/>
      <c r="AE398" s="13"/>
      <c r="AT398" s="246" t="s">
        <v>131</v>
      </c>
      <c r="AU398" s="246" t="s">
        <v>82</v>
      </c>
      <c r="AV398" s="13" t="s">
        <v>82</v>
      </c>
      <c r="AW398" s="13" t="s">
        <v>33</v>
      </c>
      <c r="AX398" s="13" t="s">
        <v>80</v>
      </c>
      <c r="AY398" s="246" t="s">
        <v>120</v>
      </c>
    </row>
    <row r="399" s="12" customFormat="1" ht="22.8" customHeight="1">
      <c r="A399" s="12"/>
      <c r="B399" s="203"/>
      <c r="C399" s="204"/>
      <c r="D399" s="205" t="s">
        <v>71</v>
      </c>
      <c r="E399" s="217" t="s">
        <v>163</v>
      </c>
      <c r="F399" s="217" t="s">
        <v>664</v>
      </c>
      <c r="G399" s="204"/>
      <c r="H399" s="204"/>
      <c r="I399" s="207"/>
      <c r="J399" s="218">
        <f>BK399</f>
        <v>0</v>
      </c>
      <c r="K399" s="204"/>
      <c r="L399" s="209"/>
      <c r="M399" s="210"/>
      <c r="N399" s="211"/>
      <c r="O399" s="211"/>
      <c r="P399" s="212">
        <f>SUM(P400:P404)</f>
        <v>0</v>
      </c>
      <c r="Q399" s="211"/>
      <c r="R399" s="212">
        <f>SUM(R400:R404)</f>
        <v>1.33262598</v>
      </c>
      <c r="S399" s="211"/>
      <c r="T399" s="213">
        <f>SUM(T400:T404)</f>
        <v>0</v>
      </c>
      <c r="U399" s="12"/>
      <c r="V399" s="12"/>
      <c r="W399" s="12"/>
      <c r="X399" s="12"/>
      <c r="Y399" s="12"/>
      <c r="Z399" s="12"/>
      <c r="AA399" s="12"/>
      <c r="AB399" s="12"/>
      <c r="AC399" s="12"/>
      <c r="AD399" s="12"/>
      <c r="AE399" s="12"/>
      <c r="AR399" s="214" t="s">
        <v>80</v>
      </c>
      <c r="AT399" s="215" t="s">
        <v>71</v>
      </c>
      <c r="AU399" s="215" t="s">
        <v>80</v>
      </c>
      <c r="AY399" s="214" t="s">
        <v>120</v>
      </c>
      <c r="BK399" s="216">
        <f>SUM(BK400:BK404)</f>
        <v>0</v>
      </c>
    </row>
    <row r="400" s="2" customFormat="1" ht="21.75" customHeight="1">
      <c r="A400" s="39"/>
      <c r="B400" s="40"/>
      <c r="C400" s="219" t="s">
        <v>665</v>
      </c>
      <c r="D400" s="219" t="s">
        <v>122</v>
      </c>
      <c r="E400" s="220" t="s">
        <v>666</v>
      </c>
      <c r="F400" s="221" t="s">
        <v>667</v>
      </c>
      <c r="G400" s="222" t="s">
        <v>209</v>
      </c>
      <c r="H400" s="223">
        <v>80.400000000000006</v>
      </c>
      <c r="I400" s="224"/>
      <c r="J400" s="225">
        <f>ROUND(I400*H400,2)</f>
        <v>0</v>
      </c>
      <c r="K400" s="221" t="s">
        <v>126</v>
      </c>
      <c r="L400" s="45"/>
      <c r="M400" s="226" t="s">
        <v>19</v>
      </c>
      <c r="N400" s="227" t="s">
        <v>43</v>
      </c>
      <c r="O400" s="85"/>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127</v>
      </c>
      <c r="AT400" s="230" t="s">
        <v>122</v>
      </c>
      <c r="AU400" s="230" t="s">
        <v>82</v>
      </c>
      <c r="AY400" s="18" t="s">
        <v>120</v>
      </c>
      <c r="BE400" s="231">
        <f>IF(N400="základní",J400,0)</f>
        <v>0</v>
      </c>
      <c r="BF400" s="231">
        <f>IF(N400="snížená",J400,0)</f>
        <v>0</v>
      </c>
      <c r="BG400" s="231">
        <f>IF(N400="zákl. přenesená",J400,0)</f>
        <v>0</v>
      </c>
      <c r="BH400" s="231">
        <f>IF(N400="sníž. přenesená",J400,0)</f>
        <v>0</v>
      </c>
      <c r="BI400" s="231">
        <f>IF(N400="nulová",J400,0)</f>
        <v>0</v>
      </c>
      <c r="BJ400" s="18" t="s">
        <v>80</v>
      </c>
      <c r="BK400" s="231">
        <f>ROUND(I400*H400,2)</f>
        <v>0</v>
      </c>
      <c r="BL400" s="18" t="s">
        <v>127</v>
      </c>
      <c r="BM400" s="230" t="s">
        <v>668</v>
      </c>
    </row>
    <row r="401" s="2" customFormat="1">
      <c r="A401" s="39"/>
      <c r="B401" s="40"/>
      <c r="C401" s="41"/>
      <c r="D401" s="232" t="s">
        <v>129</v>
      </c>
      <c r="E401" s="41"/>
      <c r="F401" s="233" t="s">
        <v>669</v>
      </c>
      <c r="G401" s="41"/>
      <c r="H401" s="41"/>
      <c r="I401" s="137"/>
      <c r="J401" s="41"/>
      <c r="K401" s="41"/>
      <c r="L401" s="45"/>
      <c r="M401" s="234"/>
      <c r="N401" s="235"/>
      <c r="O401" s="85"/>
      <c r="P401" s="85"/>
      <c r="Q401" s="85"/>
      <c r="R401" s="85"/>
      <c r="S401" s="85"/>
      <c r="T401" s="86"/>
      <c r="U401" s="39"/>
      <c r="V401" s="39"/>
      <c r="W401" s="39"/>
      <c r="X401" s="39"/>
      <c r="Y401" s="39"/>
      <c r="Z401" s="39"/>
      <c r="AA401" s="39"/>
      <c r="AB401" s="39"/>
      <c r="AC401" s="39"/>
      <c r="AD401" s="39"/>
      <c r="AE401" s="39"/>
      <c r="AT401" s="18" t="s">
        <v>129</v>
      </c>
      <c r="AU401" s="18" t="s">
        <v>82</v>
      </c>
    </row>
    <row r="402" s="13" customFormat="1">
      <c r="A402" s="13"/>
      <c r="B402" s="236"/>
      <c r="C402" s="237"/>
      <c r="D402" s="232" t="s">
        <v>131</v>
      </c>
      <c r="E402" s="238" t="s">
        <v>19</v>
      </c>
      <c r="F402" s="239" t="s">
        <v>670</v>
      </c>
      <c r="G402" s="237"/>
      <c r="H402" s="240">
        <v>80.400000000000006</v>
      </c>
      <c r="I402" s="241"/>
      <c r="J402" s="237"/>
      <c r="K402" s="237"/>
      <c r="L402" s="242"/>
      <c r="M402" s="243"/>
      <c r="N402" s="244"/>
      <c r="O402" s="244"/>
      <c r="P402" s="244"/>
      <c r="Q402" s="244"/>
      <c r="R402" s="244"/>
      <c r="S402" s="244"/>
      <c r="T402" s="245"/>
      <c r="U402" s="13"/>
      <c r="V402" s="13"/>
      <c r="W402" s="13"/>
      <c r="X402" s="13"/>
      <c r="Y402" s="13"/>
      <c r="Z402" s="13"/>
      <c r="AA402" s="13"/>
      <c r="AB402" s="13"/>
      <c r="AC402" s="13"/>
      <c r="AD402" s="13"/>
      <c r="AE402" s="13"/>
      <c r="AT402" s="246" t="s">
        <v>131</v>
      </c>
      <c r="AU402" s="246" t="s">
        <v>82</v>
      </c>
      <c r="AV402" s="13" t="s">
        <v>82</v>
      </c>
      <c r="AW402" s="13" t="s">
        <v>33</v>
      </c>
      <c r="AX402" s="13" t="s">
        <v>80</v>
      </c>
      <c r="AY402" s="246" t="s">
        <v>120</v>
      </c>
    </row>
    <row r="403" s="2" customFormat="1" ht="16.5" customHeight="1">
      <c r="A403" s="39"/>
      <c r="B403" s="40"/>
      <c r="C403" s="268" t="s">
        <v>671</v>
      </c>
      <c r="D403" s="268" t="s">
        <v>402</v>
      </c>
      <c r="E403" s="269" t="s">
        <v>672</v>
      </c>
      <c r="F403" s="270" t="s">
        <v>673</v>
      </c>
      <c r="G403" s="271" t="s">
        <v>209</v>
      </c>
      <c r="H403" s="272">
        <v>81.605999999999995</v>
      </c>
      <c r="I403" s="273"/>
      <c r="J403" s="274">
        <f>ROUND(I403*H403,2)</f>
        <v>0</v>
      </c>
      <c r="K403" s="270" t="s">
        <v>126</v>
      </c>
      <c r="L403" s="275"/>
      <c r="M403" s="276" t="s">
        <v>19</v>
      </c>
      <c r="N403" s="277" t="s">
        <v>43</v>
      </c>
      <c r="O403" s="85"/>
      <c r="P403" s="228">
        <f>O403*H403</f>
        <v>0</v>
      </c>
      <c r="Q403" s="228">
        <v>0.016330000000000001</v>
      </c>
      <c r="R403" s="228">
        <f>Q403*H403</f>
        <v>1.33262598</v>
      </c>
      <c r="S403" s="228">
        <v>0</v>
      </c>
      <c r="T403" s="229">
        <f>S403*H403</f>
        <v>0</v>
      </c>
      <c r="U403" s="39"/>
      <c r="V403" s="39"/>
      <c r="W403" s="39"/>
      <c r="X403" s="39"/>
      <c r="Y403" s="39"/>
      <c r="Z403" s="39"/>
      <c r="AA403" s="39"/>
      <c r="AB403" s="39"/>
      <c r="AC403" s="39"/>
      <c r="AD403" s="39"/>
      <c r="AE403" s="39"/>
      <c r="AR403" s="230" t="s">
        <v>163</v>
      </c>
      <c r="AT403" s="230" t="s">
        <v>402</v>
      </c>
      <c r="AU403" s="230" t="s">
        <v>82</v>
      </c>
      <c r="AY403" s="18" t="s">
        <v>120</v>
      </c>
      <c r="BE403" s="231">
        <f>IF(N403="základní",J403,0)</f>
        <v>0</v>
      </c>
      <c r="BF403" s="231">
        <f>IF(N403="snížená",J403,0)</f>
        <v>0</v>
      </c>
      <c r="BG403" s="231">
        <f>IF(N403="zákl. přenesená",J403,0)</f>
        <v>0</v>
      </c>
      <c r="BH403" s="231">
        <f>IF(N403="sníž. přenesená",J403,0)</f>
        <v>0</v>
      </c>
      <c r="BI403" s="231">
        <f>IF(N403="nulová",J403,0)</f>
        <v>0</v>
      </c>
      <c r="BJ403" s="18" t="s">
        <v>80</v>
      </c>
      <c r="BK403" s="231">
        <f>ROUND(I403*H403,2)</f>
        <v>0</v>
      </c>
      <c r="BL403" s="18" t="s">
        <v>127</v>
      </c>
      <c r="BM403" s="230" t="s">
        <v>674</v>
      </c>
    </row>
    <row r="404" s="13" customFormat="1">
      <c r="A404" s="13"/>
      <c r="B404" s="236"/>
      <c r="C404" s="237"/>
      <c r="D404" s="232" t="s">
        <v>131</v>
      </c>
      <c r="E404" s="237"/>
      <c r="F404" s="239" t="s">
        <v>675</v>
      </c>
      <c r="G404" s="237"/>
      <c r="H404" s="240">
        <v>81.605999999999995</v>
      </c>
      <c r="I404" s="241"/>
      <c r="J404" s="237"/>
      <c r="K404" s="237"/>
      <c r="L404" s="242"/>
      <c r="M404" s="243"/>
      <c r="N404" s="244"/>
      <c r="O404" s="244"/>
      <c r="P404" s="244"/>
      <c r="Q404" s="244"/>
      <c r="R404" s="244"/>
      <c r="S404" s="244"/>
      <c r="T404" s="245"/>
      <c r="U404" s="13"/>
      <c r="V404" s="13"/>
      <c r="W404" s="13"/>
      <c r="X404" s="13"/>
      <c r="Y404" s="13"/>
      <c r="Z404" s="13"/>
      <c r="AA404" s="13"/>
      <c r="AB404" s="13"/>
      <c r="AC404" s="13"/>
      <c r="AD404" s="13"/>
      <c r="AE404" s="13"/>
      <c r="AT404" s="246" t="s">
        <v>131</v>
      </c>
      <c r="AU404" s="246" t="s">
        <v>82</v>
      </c>
      <c r="AV404" s="13" t="s">
        <v>82</v>
      </c>
      <c r="AW404" s="13" t="s">
        <v>4</v>
      </c>
      <c r="AX404" s="13" t="s">
        <v>80</v>
      </c>
      <c r="AY404" s="246" t="s">
        <v>120</v>
      </c>
    </row>
    <row r="405" s="12" customFormat="1" ht="22.8" customHeight="1">
      <c r="A405" s="12"/>
      <c r="B405" s="203"/>
      <c r="C405" s="204"/>
      <c r="D405" s="205" t="s">
        <v>71</v>
      </c>
      <c r="E405" s="217" t="s">
        <v>167</v>
      </c>
      <c r="F405" s="217" t="s">
        <v>676</v>
      </c>
      <c r="G405" s="204"/>
      <c r="H405" s="204"/>
      <c r="I405" s="207"/>
      <c r="J405" s="218">
        <f>BK405</f>
        <v>0</v>
      </c>
      <c r="K405" s="204"/>
      <c r="L405" s="209"/>
      <c r="M405" s="210"/>
      <c r="N405" s="211"/>
      <c r="O405" s="211"/>
      <c r="P405" s="212">
        <f>SUM(P406:P473)</f>
        <v>0</v>
      </c>
      <c r="Q405" s="211"/>
      <c r="R405" s="212">
        <f>SUM(R406:R473)</f>
        <v>8.7629589999999986</v>
      </c>
      <c r="S405" s="211"/>
      <c r="T405" s="213">
        <f>SUM(T406:T473)</f>
        <v>0</v>
      </c>
      <c r="U405" s="12"/>
      <c r="V405" s="12"/>
      <c r="W405" s="12"/>
      <c r="X405" s="12"/>
      <c r="Y405" s="12"/>
      <c r="Z405" s="12"/>
      <c r="AA405" s="12"/>
      <c r="AB405" s="12"/>
      <c r="AC405" s="12"/>
      <c r="AD405" s="12"/>
      <c r="AE405" s="12"/>
      <c r="AR405" s="214" t="s">
        <v>80</v>
      </c>
      <c r="AT405" s="215" t="s">
        <v>71</v>
      </c>
      <c r="AU405" s="215" t="s">
        <v>80</v>
      </c>
      <c r="AY405" s="214" t="s">
        <v>120</v>
      </c>
      <c r="BK405" s="216">
        <f>SUM(BK406:BK473)</f>
        <v>0</v>
      </c>
    </row>
    <row r="406" s="2" customFormat="1" ht="16.5" customHeight="1">
      <c r="A406" s="39"/>
      <c r="B406" s="40"/>
      <c r="C406" s="219" t="s">
        <v>677</v>
      </c>
      <c r="D406" s="219" t="s">
        <v>122</v>
      </c>
      <c r="E406" s="220" t="s">
        <v>678</v>
      </c>
      <c r="F406" s="221" t="s">
        <v>679</v>
      </c>
      <c r="G406" s="222" t="s">
        <v>209</v>
      </c>
      <c r="H406" s="223">
        <v>24</v>
      </c>
      <c r="I406" s="224"/>
      <c r="J406" s="225">
        <f>ROUND(I406*H406,2)</f>
        <v>0</v>
      </c>
      <c r="K406" s="221" t="s">
        <v>126</v>
      </c>
      <c r="L406" s="45"/>
      <c r="M406" s="226" t="s">
        <v>19</v>
      </c>
      <c r="N406" s="227" t="s">
        <v>43</v>
      </c>
      <c r="O406" s="85"/>
      <c r="P406" s="228">
        <f>O406*H406</f>
        <v>0</v>
      </c>
      <c r="Q406" s="228">
        <v>0.027799999999999998</v>
      </c>
      <c r="R406" s="228">
        <f>Q406*H406</f>
        <v>0.66720000000000002</v>
      </c>
      <c r="S406" s="228">
        <v>0</v>
      </c>
      <c r="T406" s="229">
        <f>S406*H406</f>
        <v>0</v>
      </c>
      <c r="U406" s="39"/>
      <c r="V406" s="39"/>
      <c r="W406" s="39"/>
      <c r="X406" s="39"/>
      <c r="Y406" s="39"/>
      <c r="Z406" s="39"/>
      <c r="AA406" s="39"/>
      <c r="AB406" s="39"/>
      <c r="AC406" s="39"/>
      <c r="AD406" s="39"/>
      <c r="AE406" s="39"/>
      <c r="AR406" s="230" t="s">
        <v>127</v>
      </c>
      <c r="AT406" s="230" t="s">
        <v>122</v>
      </c>
      <c r="AU406" s="230" t="s">
        <v>82</v>
      </c>
      <c r="AY406" s="18" t="s">
        <v>120</v>
      </c>
      <c r="BE406" s="231">
        <f>IF(N406="základní",J406,0)</f>
        <v>0</v>
      </c>
      <c r="BF406" s="231">
        <f>IF(N406="snížená",J406,0)</f>
        <v>0</v>
      </c>
      <c r="BG406" s="231">
        <f>IF(N406="zákl. přenesená",J406,0)</f>
        <v>0</v>
      </c>
      <c r="BH406" s="231">
        <f>IF(N406="sníž. přenesená",J406,0)</f>
        <v>0</v>
      </c>
      <c r="BI406" s="231">
        <f>IF(N406="nulová",J406,0)</f>
        <v>0</v>
      </c>
      <c r="BJ406" s="18" t="s">
        <v>80</v>
      </c>
      <c r="BK406" s="231">
        <f>ROUND(I406*H406,2)</f>
        <v>0</v>
      </c>
      <c r="BL406" s="18" t="s">
        <v>127</v>
      </c>
      <c r="BM406" s="230" t="s">
        <v>680</v>
      </c>
    </row>
    <row r="407" s="2" customFormat="1">
      <c r="A407" s="39"/>
      <c r="B407" s="40"/>
      <c r="C407" s="41"/>
      <c r="D407" s="232" t="s">
        <v>129</v>
      </c>
      <c r="E407" s="41"/>
      <c r="F407" s="233" t="s">
        <v>681</v>
      </c>
      <c r="G407" s="41"/>
      <c r="H407" s="41"/>
      <c r="I407" s="137"/>
      <c r="J407" s="41"/>
      <c r="K407" s="41"/>
      <c r="L407" s="45"/>
      <c r="M407" s="234"/>
      <c r="N407" s="235"/>
      <c r="O407" s="85"/>
      <c r="P407" s="85"/>
      <c r="Q407" s="85"/>
      <c r="R407" s="85"/>
      <c r="S407" s="85"/>
      <c r="T407" s="86"/>
      <c r="U407" s="39"/>
      <c r="V407" s="39"/>
      <c r="W407" s="39"/>
      <c r="X407" s="39"/>
      <c r="Y407" s="39"/>
      <c r="Z407" s="39"/>
      <c r="AA407" s="39"/>
      <c r="AB407" s="39"/>
      <c r="AC407" s="39"/>
      <c r="AD407" s="39"/>
      <c r="AE407" s="39"/>
      <c r="AT407" s="18" t="s">
        <v>129</v>
      </c>
      <c r="AU407" s="18" t="s">
        <v>82</v>
      </c>
    </row>
    <row r="408" s="13" customFormat="1">
      <c r="A408" s="13"/>
      <c r="B408" s="236"/>
      <c r="C408" s="237"/>
      <c r="D408" s="232" t="s">
        <v>131</v>
      </c>
      <c r="E408" s="238" t="s">
        <v>19</v>
      </c>
      <c r="F408" s="239" t="s">
        <v>682</v>
      </c>
      <c r="G408" s="237"/>
      <c r="H408" s="240">
        <v>24</v>
      </c>
      <c r="I408" s="241"/>
      <c r="J408" s="237"/>
      <c r="K408" s="237"/>
      <c r="L408" s="242"/>
      <c r="M408" s="243"/>
      <c r="N408" s="244"/>
      <c r="O408" s="244"/>
      <c r="P408" s="244"/>
      <c r="Q408" s="244"/>
      <c r="R408" s="244"/>
      <c r="S408" s="244"/>
      <c r="T408" s="245"/>
      <c r="U408" s="13"/>
      <c r="V408" s="13"/>
      <c r="W408" s="13"/>
      <c r="X408" s="13"/>
      <c r="Y408" s="13"/>
      <c r="Z408" s="13"/>
      <c r="AA408" s="13"/>
      <c r="AB408" s="13"/>
      <c r="AC408" s="13"/>
      <c r="AD408" s="13"/>
      <c r="AE408" s="13"/>
      <c r="AT408" s="246" t="s">
        <v>131</v>
      </c>
      <c r="AU408" s="246" t="s">
        <v>82</v>
      </c>
      <c r="AV408" s="13" t="s">
        <v>82</v>
      </c>
      <c r="AW408" s="13" t="s">
        <v>33</v>
      </c>
      <c r="AX408" s="13" t="s">
        <v>80</v>
      </c>
      <c r="AY408" s="246" t="s">
        <v>120</v>
      </c>
    </row>
    <row r="409" s="2" customFormat="1" ht="16.5" customHeight="1">
      <c r="A409" s="39"/>
      <c r="B409" s="40"/>
      <c r="C409" s="219" t="s">
        <v>683</v>
      </c>
      <c r="D409" s="219" t="s">
        <v>122</v>
      </c>
      <c r="E409" s="220" t="s">
        <v>684</v>
      </c>
      <c r="F409" s="221" t="s">
        <v>685</v>
      </c>
      <c r="G409" s="222" t="s">
        <v>209</v>
      </c>
      <c r="H409" s="223">
        <v>60</v>
      </c>
      <c r="I409" s="224"/>
      <c r="J409" s="225">
        <f>ROUND(I409*H409,2)</f>
        <v>0</v>
      </c>
      <c r="K409" s="221" t="s">
        <v>126</v>
      </c>
      <c r="L409" s="45"/>
      <c r="M409" s="226" t="s">
        <v>19</v>
      </c>
      <c r="N409" s="227" t="s">
        <v>43</v>
      </c>
      <c r="O409" s="85"/>
      <c r="P409" s="228">
        <f>O409*H409</f>
        <v>0</v>
      </c>
      <c r="Q409" s="228">
        <v>0.044699999999999997</v>
      </c>
      <c r="R409" s="228">
        <f>Q409*H409</f>
        <v>2.6819999999999999</v>
      </c>
      <c r="S409" s="228">
        <v>0</v>
      </c>
      <c r="T409" s="229">
        <f>S409*H409</f>
        <v>0</v>
      </c>
      <c r="U409" s="39"/>
      <c r="V409" s="39"/>
      <c r="W409" s="39"/>
      <c r="X409" s="39"/>
      <c r="Y409" s="39"/>
      <c r="Z409" s="39"/>
      <c r="AA409" s="39"/>
      <c r="AB409" s="39"/>
      <c r="AC409" s="39"/>
      <c r="AD409" s="39"/>
      <c r="AE409" s="39"/>
      <c r="AR409" s="230" t="s">
        <v>127</v>
      </c>
      <c r="AT409" s="230" t="s">
        <v>122</v>
      </c>
      <c r="AU409" s="230" t="s">
        <v>82</v>
      </c>
      <c r="AY409" s="18" t="s">
        <v>120</v>
      </c>
      <c r="BE409" s="231">
        <f>IF(N409="základní",J409,0)</f>
        <v>0</v>
      </c>
      <c r="BF409" s="231">
        <f>IF(N409="snížená",J409,0)</f>
        <v>0</v>
      </c>
      <c r="BG409" s="231">
        <f>IF(N409="zákl. přenesená",J409,0)</f>
        <v>0</v>
      </c>
      <c r="BH409" s="231">
        <f>IF(N409="sníž. přenesená",J409,0)</f>
        <v>0</v>
      </c>
      <c r="BI409" s="231">
        <f>IF(N409="nulová",J409,0)</f>
        <v>0</v>
      </c>
      <c r="BJ409" s="18" t="s">
        <v>80</v>
      </c>
      <c r="BK409" s="231">
        <f>ROUND(I409*H409,2)</f>
        <v>0</v>
      </c>
      <c r="BL409" s="18" t="s">
        <v>127</v>
      </c>
      <c r="BM409" s="230" t="s">
        <v>686</v>
      </c>
    </row>
    <row r="410" s="2" customFormat="1">
      <c r="A410" s="39"/>
      <c r="B410" s="40"/>
      <c r="C410" s="41"/>
      <c r="D410" s="232" t="s">
        <v>129</v>
      </c>
      <c r="E410" s="41"/>
      <c r="F410" s="233" t="s">
        <v>687</v>
      </c>
      <c r="G410" s="41"/>
      <c r="H410" s="41"/>
      <c r="I410" s="137"/>
      <c r="J410" s="41"/>
      <c r="K410" s="41"/>
      <c r="L410" s="45"/>
      <c r="M410" s="234"/>
      <c r="N410" s="235"/>
      <c r="O410" s="85"/>
      <c r="P410" s="85"/>
      <c r="Q410" s="85"/>
      <c r="R410" s="85"/>
      <c r="S410" s="85"/>
      <c r="T410" s="86"/>
      <c r="U410" s="39"/>
      <c r="V410" s="39"/>
      <c r="W410" s="39"/>
      <c r="X410" s="39"/>
      <c r="Y410" s="39"/>
      <c r="Z410" s="39"/>
      <c r="AA410" s="39"/>
      <c r="AB410" s="39"/>
      <c r="AC410" s="39"/>
      <c r="AD410" s="39"/>
      <c r="AE410" s="39"/>
      <c r="AT410" s="18" t="s">
        <v>129</v>
      </c>
      <c r="AU410" s="18" t="s">
        <v>82</v>
      </c>
    </row>
    <row r="411" s="2" customFormat="1" ht="16.5" customHeight="1">
      <c r="A411" s="39"/>
      <c r="B411" s="40"/>
      <c r="C411" s="219" t="s">
        <v>688</v>
      </c>
      <c r="D411" s="219" t="s">
        <v>122</v>
      </c>
      <c r="E411" s="220" t="s">
        <v>689</v>
      </c>
      <c r="F411" s="221" t="s">
        <v>690</v>
      </c>
      <c r="G411" s="222" t="s">
        <v>209</v>
      </c>
      <c r="H411" s="223">
        <v>76</v>
      </c>
      <c r="I411" s="224"/>
      <c r="J411" s="225">
        <f>ROUND(I411*H411,2)</f>
        <v>0</v>
      </c>
      <c r="K411" s="221" t="s">
        <v>19</v>
      </c>
      <c r="L411" s="45"/>
      <c r="M411" s="226" t="s">
        <v>19</v>
      </c>
      <c r="N411" s="227" t="s">
        <v>43</v>
      </c>
      <c r="O411" s="85"/>
      <c r="P411" s="228">
        <f>O411*H411</f>
        <v>0</v>
      </c>
      <c r="Q411" s="228">
        <v>0.063659999999999994</v>
      </c>
      <c r="R411" s="228">
        <f>Q411*H411</f>
        <v>4.8381599999999994</v>
      </c>
      <c r="S411" s="228">
        <v>0</v>
      </c>
      <c r="T411" s="229">
        <f>S411*H411</f>
        <v>0</v>
      </c>
      <c r="U411" s="39"/>
      <c r="V411" s="39"/>
      <c r="W411" s="39"/>
      <c r="X411" s="39"/>
      <c r="Y411" s="39"/>
      <c r="Z411" s="39"/>
      <c r="AA411" s="39"/>
      <c r="AB411" s="39"/>
      <c r="AC411" s="39"/>
      <c r="AD411" s="39"/>
      <c r="AE411" s="39"/>
      <c r="AR411" s="230" t="s">
        <v>127</v>
      </c>
      <c r="AT411" s="230" t="s">
        <v>122</v>
      </c>
      <c r="AU411" s="230" t="s">
        <v>82</v>
      </c>
      <c r="AY411" s="18" t="s">
        <v>120</v>
      </c>
      <c r="BE411" s="231">
        <f>IF(N411="základní",J411,0)</f>
        <v>0</v>
      </c>
      <c r="BF411" s="231">
        <f>IF(N411="snížená",J411,0)</f>
        <v>0</v>
      </c>
      <c r="BG411" s="231">
        <f>IF(N411="zákl. přenesená",J411,0)</f>
        <v>0</v>
      </c>
      <c r="BH411" s="231">
        <f>IF(N411="sníž. přenesená",J411,0)</f>
        <v>0</v>
      </c>
      <c r="BI411" s="231">
        <f>IF(N411="nulová",J411,0)</f>
        <v>0</v>
      </c>
      <c r="BJ411" s="18" t="s">
        <v>80</v>
      </c>
      <c r="BK411" s="231">
        <f>ROUND(I411*H411,2)</f>
        <v>0</v>
      </c>
      <c r="BL411" s="18" t="s">
        <v>127</v>
      </c>
      <c r="BM411" s="230" t="s">
        <v>691</v>
      </c>
    </row>
    <row r="412" s="13" customFormat="1">
      <c r="A412" s="13"/>
      <c r="B412" s="236"/>
      <c r="C412" s="237"/>
      <c r="D412" s="232" t="s">
        <v>131</v>
      </c>
      <c r="E412" s="238" t="s">
        <v>19</v>
      </c>
      <c r="F412" s="239" t="s">
        <v>692</v>
      </c>
      <c r="G412" s="237"/>
      <c r="H412" s="240">
        <v>76</v>
      </c>
      <c r="I412" s="241"/>
      <c r="J412" s="237"/>
      <c r="K412" s="237"/>
      <c r="L412" s="242"/>
      <c r="M412" s="243"/>
      <c r="N412" s="244"/>
      <c r="O412" s="244"/>
      <c r="P412" s="244"/>
      <c r="Q412" s="244"/>
      <c r="R412" s="244"/>
      <c r="S412" s="244"/>
      <c r="T412" s="245"/>
      <c r="U412" s="13"/>
      <c r="V412" s="13"/>
      <c r="W412" s="13"/>
      <c r="X412" s="13"/>
      <c r="Y412" s="13"/>
      <c r="Z412" s="13"/>
      <c r="AA412" s="13"/>
      <c r="AB412" s="13"/>
      <c r="AC412" s="13"/>
      <c r="AD412" s="13"/>
      <c r="AE412" s="13"/>
      <c r="AT412" s="246" t="s">
        <v>131</v>
      </c>
      <c r="AU412" s="246" t="s">
        <v>82</v>
      </c>
      <c r="AV412" s="13" t="s">
        <v>82</v>
      </c>
      <c r="AW412" s="13" t="s">
        <v>33</v>
      </c>
      <c r="AX412" s="13" t="s">
        <v>80</v>
      </c>
      <c r="AY412" s="246" t="s">
        <v>120</v>
      </c>
    </row>
    <row r="413" s="2" customFormat="1" ht="16.5" customHeight="1">
      <c r="A413" s="39"/>
      <c r="B413" s="40"/>
      <c r="C413" s="219" t="s">
        <v>693</v>
      </c>
      <c r="D413" s="219" t="s">
        <v>122</v>
      </c>
      <c r="E413" s="220" t="s">
        <v>694</v>
      </c>
      <c r="F413" s="221" t="s">
        <v>695</v>
      </c>
      <c r="G413" s="222" t="s">
        <v>209</v>
      </c>
      <c r="H413" s="223">
        <v>8</v>
      </c>
      <c r="I413" s="224"/>
      <c r="J413" s="225">
        <f>ROUND(I413*H413,2)</f>
        <v>0</v>
      </c>
      <c r="K413" s="221" t="s">
        <v>19</v>
      </c>
      <c r="L413" s="45"/>
      <c r="M413" s="226" t="s">
        <v>19</v>
      </c>
      <c r="N413" s="227" t="s">
        <v>43</v>
      </c>
      <c r="O413" s="85"/>
      <c r="P413" s="228">
        <f>O413*H413</f>
        <v>0</v>
      </c>
      <c r="Q413" s="228">
        <v>0.043159999999999997</v>
      </c>
      <c r="R413" s="228">
        <f>Q413*H413</f>
        <v>0.34527999999999998</v>
      </c>
      <c r="S413" s="228">
        <v>0</v>
      </c>
      <c r="T413" s="229">
        <f>S413*H413</f>
        <v>0</v>
      </c>
      <c r="U413" s="39"/>
      <c r="V413" s="39"/>
      <c r="W413" s="39"/>
      <c r="X413" s="39"/>
      <c r="Y413" s="39"/>
      <c r="Z413" s="39"/>
      <c r="AA413" s="39"/>
      <c r="AB413" s="39"/>
      <c r="AC413" s="39"/>
      <c r="AD413" s="39"/>
      <c r="AE413" s="39"/>
      <c r="AR413" s="230" t="s">
        <v>127</v>
      </c>
      <c r="AT413" s="230" t="s">
        <v>122</v>
      </c>
      <c r="AU413" s="230" t="s">
        <v>82</v>
      </c>
      <c r="AY413" s="18" t="s">
        <v>120</v>
      </c>
      <c r="BE413" s="231">
        <f>IF(N413="základní",J413,0)</f>
        <v>0</v>
      </c>
      <c r="BF413" s="231">
        <f>IF(N413="snížená",J413,0)</f>
        <v>0</v>
      </c>
      <c r="BG413" s="231">
        <f>IF(N413="zákl. přenesená",J413,0)</f>
        <v>0</v>
      </c>
      <c r="BH413" s="231">
        <f>IF(N413="sníž. přenesená",J413,0)</f>
        <v>0</v>
      </c>
      <c r="BI413" s="231">
        <f>IF(N413="nulová",J413,0)</f>
        <v>0</v>
      </c>
      <c r="BJ413" s="18" t="s">
        <v>80</v>
      </c>
      <c r="BK413" s="231">
        <f>ROUND(I413*H413,2)</f>
        <v>0</v>
      </c>
      <c r="BL413" s="18" t="s">
        <v>127</v>
      </c>
      <c r="BM413" s="230" t="s">
        <v>696</v>
      </c>
    </row>
    <row r="414" s="13" customFormat="1">
      <c r="A414" s="13"/>
      <c r="B414" s="236"/>
      <c r="C414" s="237"/>
      <c r="D414" s="232" t="s">
        <v>131</v>
      </c>
      <c r="E414" s="238" t="s">
        <v>19</v>
      </c>
      <c r="F414" s="239" t="s">
        <v>697</v>
      </c>
      <c r="G414" s="237"/>
      <c r="H414" s="240">
        <v>8</v>
      </c>
      <c r="I414" s="241"/>
      <c r="J414" s="237"/>
      <c r="K414" s="237"/>
      <c r="L414" s="242"/>
      <c r="M414" s="243"/>
      <c r="N414" s="244"/>
      <c r="O414" s="244"/>
      <c r="P414" s="244"/>
      <c r="Q414" s="244"/>
      <c r="R414" s="244"/>
      <c r="S414" s="244"/>
      <c r="T414" s="245"/>
      <c r="U414" s="13"/>
      <c r="V414" s="13"/>
      <c r="W414" s="13"/>
      <c r="X414" s="13"/>
      <c r="Y414" s="13"/>
      <c r="Z414" s="13"/>
      <c r="AA414" s="13"/>
      <c r="AB414" s="13"/>
      <c r="AC414" s="13"/>
      <c r="AD414" s="13"/>
      <c r="AE414" s="13"/>
      <c r="AT414" s="246" t="s">
        <v>131</v>
      </c>
      <c r="AU414" s="246" t="s">
        <v>82</v>
      </c>
      <c r="AV414" s="13" t="s">
        <v>82</v>
      </c>
      <c r="AW414" s="13" t="s">
        <v>33</v>
      </c>
      <c r="AX414" s="13" t="s">
        <v>80</v>
      </c>
      <c r="AY414" s="246" t="s">
        <v>120</v>
      </c>
    </row>
    <row r="415" s="2" customFormat="1" ht="16.5" customHeight="1">
      <c r="A415" s="39"/>
      <c r="B415" s="40"/>
      <c r="C415" s="219" t="s">
        <v>698</v>
      </c>
      <c r="D415" s="219" t="s">
        <v>122</v>
      </c>
      <c r="E415" s="220" t="s">
        <v>699</v>
      </c>
      <c r="F415" s="221" t="s">
        <v>700</v>
      </c>
      <c r="G415" s="222" t="s">
        <v>209</v>
      </c>
      <c r="H415" s="223">
        <v>84</v>
      </c>
      <c r="I415" s="224"/>
      <c r="J415" s="225">
        <f>ROUND(I415*H415,2)</f>
        <v>0</v>
      </c>
      <c r="K415" s="221" t="s">
        <v>126</v>
      </c>
      <c r="L415" s="45"/>
      <c r="M415" s="226" t="s">
        <v>19</v>
      </c>
      <c r="N415" s="227" t="s">
        <v>43</v>
      </c>
      <c r="O415" s="85"/>
      <c r="P415" s="228">
        <f>O415*H415</f>
        <v>0</v>
      </c>
      <c r="Q415" s="228">
        <v>0</v>
      </c>
      <c r="R415" s="228">
        <f>Q415*H415</f>
        <v>0</v>
      </c>
      <c r="S415" s="228">
        <v>0</v>
      </c>
      <c r="T415" s="229">
        <f>S415*H415</f>
        <v>0</v>
      </c>
      <c r="U415" s="39"/>
      <c r="V415" s="39"/>
      <c r="W415" s="39"/>
      <c r="X415" s="39"/>
      <c r="Y415" s="39"/>
      <c r="Z415" s="39"/>
      <c r="AA415" s="39"/>
      <c r="AB415" s="39"/>
      <c r="AC415" s="39"/>
      <c r="AD415" s="39"/>
      <c r="AE415" s="39"/>
      <c r="AR415" s="230" t="s">
        <v>127</v>
      </c>
      <c r="AT415" s="230" t="s">
        <v>122</v>
      </c>
      <c r="AU415" s="230" t="s">
        <v>82</v>
      </c>
      <c r="AY415" s="18" t="s">
        <v>120</v>
      </c>
      <c r="BE415" s="231">
        <f>IF(N415="základní",J415,0)</f>
        <v>0</v>
      </c>
      <c r="BF415" s="231">
        <f>IF(N415="snížená",J415,0)</f>
        <v>0</v>
      </c>
      <c r="BG415" s="231">
        <f>IF(N415="zákl. přenesená",J415,0)</f>
        <v>0</v>
      </c>
      <c r="BH415" s="231">
        <f>IF(N415="sníž. přenesená",J415,0)</f>
        <v>0</v>
      </c>
      <c r="BI415" s="231">
        <f>IF(N415="nulová",J415,0)</f>
        <v>0</v>
      </c>
      <c r="BJ415" s="18" t="s">
        <v>80</v>
      </c>
      <c r="BK415" s="231">
        <f>ROUND(I415*H415,2)</f>
        <v>0</v>
      </c>
      <c r="BL415" s="18" t="s">
        <v>127</v>
      </c>
      <c r="BM415" s="230" t="s">
        <v>701</v>
      </c>
    </row>
    <row r="416" s="13" customFormat="1">
      <c r="A416" s="13"/>
      <c r="B416" s="236"/>
      <c r="C416" s="237"/>
      <c r="D416" s="232" t="s">
        <v>131</v>
      </c>
      <c r="E416" s="238" t="s">
        <v>19</v>
      </c>
      <c r="F416" s="239" t="s">
        <v>702</v>
      </c>
      <c r="G416" s="237"/>
      <c r="H416" s="240">
        <v>84</v>
      </c>
      <c r="I416" s="241"/>
      <c r="J416" s="237"/>
      <c r="K416" s="237"/>
      <c r="L416" s="242"/>
      <c r="M416" s="243"/>
      <c r="N416" s="244"/>
      <c r="O416" s="244"/>
      <c r="P416" s="244"/>
      <c r="Q416" s="244"/>
      <c r="R416" s="244"/>
      <c r="S416" s="244"/>
      <c r="T416" s="245"/>
      <c r="U416" s="13"/>
      <c r="V416" s="13"/>
      <c r="W416" s="13"/>
      <c r="X416" s="13"/>
      <c r="Y416" s="13"/>
      <c r="Z416" s="13"/>
      <c r="AA416" s="13"/>
      <c r="AB416" s="13"/>
      <c r="AC416" s="13"/>
      <c r="AD416" s="13"/>
      <c r="AE416" s="13"/>
      <c r="AT416" s="246" t="s">
        <v>131</v>
      </c>
      <c r="AU416" s="246" t="s">
        <v>82</v>
      </c>
      <c r="AV416" s="13" t="s">
        <v>82</v>
      </c>
      <c r="AW416" s="13" t="s">
        <v>33</v>
      </c>
      <c r="AX416" s="13" t="s">
        <v>80</v>
      </c>
      <c r="AY416" s="246" t="s">
        <v>120</v>
      </c>
    </row>
    <row r="417" s="2" customFormat="1" ht="16.5" customHeight="1">
      <c r="A417" s="39"/>
      <c r="B417" s="40"/>
      <c r="C417" s="219" t="s">
        <v>703</v>
      </c>
      <c r="D417" s="219" t="s">
        <v>122</v>
      </c>
      <c r="E417" s="220" t="s">
        <v>704</v>
      </c>
      <c r="F417" s="221" t="s">
        <v>705</v>
      </c>
      <c r="G417" s="222" t="s">
        <v>145</v>
      </c>
      <c r="H417" s="223">
        <v>3</v>
      </c>
      <c r="I417" s="224"/>
      <c r="J417" s="225">
        <f>ROUND(I417*H417,2)</f>
        <v>0</v>
      </c>
      <c r="K417" s="221" t="s">
        <v>126</v>
      </c>
      <c r="L417" s="45"/>
      <c r="M417" s="226" t="s">
        <v>19</v>
      </c>
      <c r="N417" s="227" t="s">
        <v>43</v>
      </c>
      <c r="O417" s="85"/>
      <c r="P417" s="228">
        <f>O417*H417</f>
        <v>0</v>
      </c>
      <c r="Q417" s="228">
        <v>0</v>
      </c>
      <c r="R417" s="228">
        <f>Q417*H417</f>
        <v>0</v>
      </c>
      <c r="S417" s="228">
        <v>0</v>
      </c>
      <c r="T417" s="229">
        <f>S417*H417</f>
        <v>0</v>
      </c>
      <c r="U417" s="39"/>
      <c r="V417" s="39"/>
      <c r="W417" s="39"/>
      <c r="X417" s="39"/>
      <c r="Y417" s="39"/>
      <c r="Z417" s="39"/>
      <c r="AA417" s="39"/>
      <c r="AB417" s="39"/>
      <c r="AC417" s="39"/>
      <c r="AD417" s="39"/>
      <c r="AE417" s="39"/>
      <c r="AR417" s="230" t="s">
        <v>127</v>
      </c>
      <c r="AT417" s="230" t="s">
        <v>122</v>
      </c>
      <c r="AU417" s="230" t="s">
        <v>82</v>
      </c>
      <c r="AY417" s="18" t="s">
        <v>120</v>
      </c>
      <c r="BE417" s="231">
        <f>IF(N417="základní",J417,0)</f>
        <v>0</v>
      </c>
      <c r="BF417" s="231">
        <f>IF(N417="snížená",J417,0)</f>
        <v>0</v>
      </c>
      <c r="BG417" s="231">
        <f>IF(N417="zákl. přenesená",J417,0)</f>
        <v>0</v>
      </c>
      <c r="BH417" s="231">
        <f>IF(N417="sníž. přenesená",J417,0)</f>
        <v>0</v>
      </c>
      <c r="BI417" s="231">
        <f>IF(N417="nulová",J417,0)</f>
        <v>0</v>
      </c>
      <c r="BJ417" s="18" t="s">
        <v>80</v>
      </c>
      <c r="BK417" s="231">
        <f>ROUND(I417*H417,2)</f>
        <v>0</v>
      </c>
      <c r="BL417" s="18" t="s">
        <v>127</v>
      </c>
      <c r="BM417" s="230" t="s">
        <v>706</v>
      </c>
    </row>
    <row r="418" s="2" customFormat="1">
      <c r="A418" s="39"/>
      <c r="B418" s="40"/>
      <c r="C418" s="41"/>
      <c r="D418" s="232" t="s">
        <v>129</v>
      </c>
      <c r="E418" s="41"/>
      <c r="F418" s="233" t="s">
        <v>707</v>
      </c>
      <c r="G418" s="41"/>
      <c r="H418" s="41"/>
      <c r="I418" s="137"/>
      <c r="J418" s="41"/>
      <c r="K418" s="41"/>
      <c r="L418" s="45"/>
      <c r="M418" s="234"/>
      <c r="N418" s="235"/>
      <c r="O418" s="85"/>
      <c r="P418" s="85"/>
      <c r="Q418" s="85"/>
      <c r="R418" s="85"/>
      <c r="S418" s="85"/>
      <c r="T418" s="86"/>
      <c r="U418" s="39"/>
      <c r="V418" s="39"/>
      <c r="W418" s="39"/>
      <c r="X418" s="39"/>
      <c r="Y418" s="39"/>
      <c r="Z418" s="39"/>
      <c r="AA418" s="39"/>
      <c r="AB418" s="39"/>
      <c r="AC418" s="39"/>
      <c r="AD418" s="39"/>
      <c r="AE418" s="39"/>
      <c r="AT418" s="18" t="s">
        <v>129</v>
      </c>
      <c r="AU418" s="18" t="s">
        <v>82</v>
      </c>
    </row>
    <row r="419" s="13" customFormat="1">
      <c r="A419" s="13"/>
      <c r="B419" s="236"/>
      <c r="C419" s="237"/>
      <c r="D419" s="232" t="s">
        <v>131</v>
      </c>
      <c r="E419" s="238" t="s">
        <v>19</v>
      </c>
      <c r="F419" s="239" t="s">
        <v>708</v>
      </c>
      <c r="G419" s="237"/>
      <c r="H419" s="240">
        <v>1</v>
      </c>
      <c r="I419" s="241"/>
      <c r="J419" s="237"/>
      <c r="K419" s="237"/>
      <c r="L419" s="242"/>
      <c r="M419" s="243"/>
      <c r="N419" s="244"/>
      <c r="O419" s="244"/>
      <c r="P419" s="244"/>
      <c r="Q419" s="244"/>
      <c r="R419" s="244"/>
      <c r="S419" s="244"/>
      <c r="T419" s="245"/>
      <c r="U419" s="13"/>
      <c r="V419" s="13"/>
      <c r="W419" s="13"/>
      <c r="X419" s="13"/>
      <c r="Y419" s="13"/>
      <c r="Z419" s="13"/>
      <c r="AA419" s="13"/>
      <c r="AB419" s="13"/>
      <c r="AC419" s="13"/>
      <c r="AD419" s="13"/>
      <c r="AE419" s="13"/>
      <c r="AT419" s="246" t="s">
        <v>131</v>
      </c>
      <c r="AU419" s="246" t="s">
        <v>82</v>
      </c>
      <c r="AV419" s="13" t="s">
        <v>82</v>
      </c>
      <c r="AW419" s="13" t="s">
        <v>33</v>
      </c>
      <c r="AX419" s="13" t="s">
        <v>72</v>
      </c>
      <c r="AY419" s="246" t="s">
        <v>120</v>
      </c>
    </row>
    <row r="420" s="13" customFormat="1">
      <c r="A420" s="13"/>
      <c r="B420" s="236"/>
      <c r="C420" s="237"/>
      <c r="D420" s="232" t="s">
        <v>131</v>
      </c>
      <c r="E420" s="238" t="s">
        <v>19</v>
      </c>
      <c r="F420" s="239" t="s">
        <v>708</v>
      </c>
      <c r="G420" s="237"/>
      <c r="H420" s="240">
        <v>1</v>
      </c>
      <c r="I420" s="241"/>
      <c r="J420" s="237"/>
      <c r="K420" s="237"/>
      <c r="L420" s="242"/>
      <c r="M420" s="243"/>
      <c r="N420" s="244"/>
      <c r="O420" s="244"/>
      <c r="P420" s="244"/>
      <c r="Q420" s="244"/>
      <c r="R420" s="244"/>
      <c r="S420" s="244"/>
      <c r="T420" s="245"/>
      <c r="U420" s="13"/>
      <c r="V420" s="13"/>
      <c r="W420" s="13"/>
      <c r="X420" s="13"/>
      <c r="Y420" s="13"/>
      <c r="Z420" s="13"/>
      <c r="AA420" s="13"/>
      <c r="AB420" s="13"/>
      <c r="AC420" s="13"/>
      <c r="AD420" s="13"/>
      <c r="AE420" s="13"/>
      <c r="AT420" s="246" t="s">
        <v>131</v>
      </c>
      <c r="AU420" s="246" t="s">
        <v>82</v>
      </c>
      <c r="AV420" s="13" t="s">
        <v>82</v>
      </c>
      <c r="AW420" s="13" t="s">
        <v>33</v>
      </c>
      <c r="AX420" s="13" t="s">
        <v>72</v>
      </c>
      <c r="AY420" s="246" t="s">
        <v>120</v>
      </c>
    </row>
    <row r="421" s="13" customFormat="1">
      <c r="A421" s="13"/>
      <c r="B421" s="236"/>
      <c r="C421" s="237"/>
      <c r="D421" s="232" t="s">
        <v>131</v>
      </c>
      <c r="E421" s="238" t="s">
        <v>19</v>
      </c>
      <c r="F421" s="239" t="s">
        <v>709</v>
      </c>
      <c r="G421" s="237"/>
      <c r="H421" s="240">
        <v>1</v>
      </c>
      <c r="I421" s="241"/>
      <c r="J421" s="237"/>
      <c r="K421" s="237"/>
      <c r="L421" s="242"/>
      <c r="M421" s="243"/>
      <c r="N421" s="244"/>
      <c r="O421" s="244"/>
      <c r="P421" s="244"/>
      <c r="Q421" s="244"/>
      <c r="R421" s="244"/>
      <c r="S421" s="244"/>
      <c r="T421" s="245"/>
      <c r="U421" s="13"/>
      <c r="V421" s="13"/>
      <c r="W421" s="13"/>
      <c r="X421" s="13"/>
      <c r="Y421" s="13"/>
      <c r="Z421" s="13"/>
      <c r="AA421" s="13"/>
      <c r="AB421" s="13"/>
      <c r="AC421" s="13"/>
      <c r="AD421" s="13"/>
      <c r="AE421" s="13"/>
      <c r="AT421" s="246" t="s">
        <v>131</v>
      </c>
      <c r="AU421" s="246" t="s">
        <v>82</v>
      </c>
      <c r="AV421" s="13" t="s">
        <v>82</v>
      </c>
      <c r="AW421" s="13" t="s">
        <v>33</v>
      </c>
      <c r="AX421" s="13" t="s">
        <v>72</v>
      </c>
      <c r="AY421" s="246" t="s">
        <v>120</v>
      </c>
    </row>
    <row r="422" s="15" customFormat="1">
      <c r="A422" s="15"/>
      <c r="B422" s="257"/>
      <c r="C422" s="258"/>
      <c r="D422" s="232" t="s">
        <v>131</v>
      </c>
      <c r="E422" s="259" t="s">
        <v>19</v>
      </c>
      <c r="F422" s="260" t="s">
        <v>141</v>
      </c>
      <c r="G422" s="258"/>
      <c r="H422" s="261">
        <v>3</v>
      </c>
      <c r="I422" s="262"/>
      <c r="J422" s="258"/>
      <c r="K422" s="258"/>
      <c r="L422" s="263"/>
      <c r="M422" s="264"/>
      <c r="N422" s="265"/>
      <c r="O422" s="265"/>
      <c r="P422" s="265"/>
      <c r="Q422" s="265"/>
      <c r="R422" s="265"/>
      <c r="S422" s="265"/>
      <c r="T422" s="266"/>
      <c r="U422" s="15"/>
      <c r="V422" s="15"/>
      <c r="W422" s="15"/>
      <c r="X422" s="15"/>
      <c r="Y422" s="15"/>
      <c r="Z422" s="15"/>
      <c r="AA422" s="15"/>
      <c r="AB422" s="15"/>
      <c r="AC422" s="15"/>
      <c r="AD422" s="15"/>
      <c r="AE422" s="15"/>
      <c r="AT422" s="267" t="s">
        <v>131</v>
      </c>
      <c r="AU422" s="267" t="s">
        <v>82</v>
      </c>
      <c r="AV422" s="15" t="s">
        <v>127</v>
      </c>
      <c r="AW422" s="15" t="s">
        <v>33</v>
      </c>
      <c r="AX422" s="15" t="s">
        <v>80</v>
      </c>
      <c r="AY422" s="267" t="s">
        <v>120</v>
      </c>
    </row>
    <row r="423" s="2" customFormat="1" ht="21.75" customHeight="1">
      <c r="A423" s="39"/>
      <c r="B423" s="40"/>
      <c r="C423" s="219" t="s">
        <v>710</v>
      </c>
      <c r="D423" s="219" t="s">
        <v>122</v>
      </c>
      <c r="E423" s="220" t="s">
        <v>711</v>
      </c>
      <c r="F423" s="221" t="s">
        <v>712</v>
      </c>
      <c r="G423" s="222" t="s">
        <v>145</v>
      </c>
      <c r="H423" s="223">
        <v>270</v>
      </c>
      <c r="I423" s="224"/>
      <c r="J423" s="225">
        <f>ROUND(I423*H423,2)</f>
        <v>0</v>
      </c>
      <c r="K423" s="221" t="s">
        <v>126</v>
      </c>
      <c r="L423" s="45"/>
      <c r="M423" s="226" t="s">
        <v>19</v>
      </c>
      <c r="N423" s="227" t="s">
        <v>43</v>
      </c>
      <c r="O423" s="85"/>
      <c r="P423" s="228">
        <f>O423*H423</f>
        <v>0</v>
      </c>
      <c r="Q423" s="228">
        <v>0</v>
      </c>
      <c r="R423" s="228">
        <f>Q423*H423</f>
        <v>0</v>
      </c>
      <c r="S423" s="228">
        <v>0</v>
      </c>
      <c r="T423" s="229">
        <f>S423*H423</f>
        <v>0</v>
      </c>
      <c r="U423" s="39"/>
      <c r="V423" s="39"/>
      <c r="W423" s="39"/>
      <c r="X423" s="39"/>
      <c r="Y423" s="39"/>
      <c r="Z423" s="39"/>
      <c r="AA423" s="39"/>
      <c r="AB423" s="39"/>
      <c r="AC423" s="39"/>
      <c r="AD423" s="39"/>
      <c r="AE423" s="39"/>
      <c r="AR423" s="230" t="s">
        <v>127</v>
      </c>
      <c r="AT423" s="230" t="s">
        <v>122</v>
      </c>
      <c r="AU423" s="230" t="s">
        <v>82</v>
      </c>
      <c r="AY423" s="18" t="s">
        <v>120</v>
      </c>
      <c r="BE423" s="231">
        <f>IF(N423="základní",J423,0)</f>
        <v>0</v>
      </c>
      <c r="BF423" s="231">
        <f>IF(N423="snížená",J423,0)</f>
        <v>0</v>
      </c>
      <c r="BG423" s="231">
        <f>IF(N423="zákl. přenesená",J423,0)</f>
        <v>0</v>
      </c>
      <c r="BH423" s="231">
        <f>IF(N423="sníž. přenesená",J423,0)</f>
        <v>0</v>
      </c>
      <c r="BI423" s="231">
        <f>IF(N423="nulová",J423,0)</f>
        <v>0</v>
      </c>
      <c r="BJ423" s="18" t="s">
        <v>80</v>
      </c>
      <c r="BK423" s="231">
        <f>ROUND(I423*H423,2)</f>
        <v>0</v>
      </c>
      <c r="BL423" s="18" t="s">
        <v>127</v>
      </c>
      <c r="BM423" s="230" t="s">
        <v>713</v>
      </c>
    </row>
    <row r="424" s="2" customFormat="1">
      <c r="A424" s="39"/>
      <c r="B424" s="40"/>
      <c r="C424" s="41"/>
      <c r="D424" s="232" t="s">
        <v>129</v>
      </c>
      <c r="E424" s="41"/>
      <c r="F424" s="233" t="s">
        <v>707</v>
      </c>
      <c r="G424" s="41"/>
      <c r="H424" s="41"/>
      <c r="I424" s="137"/>
      <c r="J424" s="41"/>
      <c r="K424" s="41"/>
      <c r="L424" s="45"/>
      <c r="M424" s="234"/>
      <c r="N424" s="235"/>
      <c r="O424" s="85"/>
      <c r="P424" s="85"/>
      <c r="Q424" s="85"/>
      <c r="R424" s="85"/>
      <c r="S424" s="85"/>
      <c r="T424" s="86"/>
      <c r="U424" s="39"/>
      <c r="V424" s="39"/>
      <c r="W424" s="39"/>
      <c r="X424" s="39"/>
      <c r="Y424" s="39"/>
      <c r="Z424" s="39"/>
      <c r="AA424" s="39"/>
      <c r="AB424" s="39"/>
      <c r="AC424" s="39"/>
      <c r="AD424" s="39"/>
      <c r="AE424" s="39"/>
      <c r="AT424" s="18" t="s">
        <v>129</v>
      </c>
      <c r="AU424" s="18" t="s">
        <v>82</v>
      </c>
    </row>
    <row r="425" s="13" customFormat="1">
      <c r="A425" s="13"/>
      <c r="B425" s="236"/>
      <c r="C425" s="237"/>
      <c r="D425" s="232" t="s">
        <v>131</v>
      </c>
      <c r="E425" s="238" t="s">
        <v>19</v>
      </c>
      <c r="F425" s="239" t="s">
        <v>714</v>
      </c>
      <c r="G425" s="237"/>
      <c r="H425" s="240">
        <v>270</v>
      </c>
      <c r="I425" s="241"/>
      <c r="J425" s="237"/>
      <c r="K425" s="237"/>
      <c r="L425" s="242"/>
      <c r="M425" s="243"/>
      <c r="N425" s="244"/>
      <c r="O425" s="244"/>
      <c r="P425" s="244"/>
      <c r="Q425" s="244"/>
      <c r="R425" s="244"/>
      <c r="S425" s="244"/>
      <c r="T425" s="245"/>
      <c r="U425" s="13"/>
      <c r="V425" s="13"/>
      <c r="W425" s="13"/>
      <c r="X425" s="13"/>
      <c r="Y425" s="13"/>
      <c r="Z425" s="13"/>
      <c r="AA425" s="13"/>
      <c r="AB425" s="13"/>
      <c r="AC425" s="13"/>
      <c r="AD425" s="13"/>
      <c r="AE425" s="13"/>
      <c r="AT425" s="246" t="s">
        <v>131</v>
      </c>
      <c r="AU425" s="246" t="s">
        <v>82</v>
      </c>
      <c r="AV425" s="13" t="s">
        <v>82</v>
      </c>
      <c r="AW425" s="13" t="s">
        <v>33</v>
      </c>
      <c r="AX425" s="13" t="s">
        <v>80</v>
      </c>
      <c r="AY425" s="246" t="s">
        <v>120</v>
      </c>
    </row>
    <row r="426" s="2" customFormat="1" ht="16.5" customHeight="1">
      <c r="A426" s="39"/>
      <c r="B426" s="40"/>
      <c r="C426" s="219" t="s">
        <v>715</v>
      </c>
      <c r="D426" s="219" t="s">
        <v>122</v>
      </c>
      <c r="E426" s="220" t="s">
        <v>716</v>
      </c>
      <c r="F426" s="221" t="s">
        <v>717</v>
      </c>
      <c r="G426" s="222" t="s">
        <v>145</v>
      </c>
      <c r="H426" s="223">
        <v>21</v>
      </c>
      <c r="I426" s="224"/>
      <c r="J426" s="225">
        <f>ROUND(I426*H426,2)</f>
        <v>0</v>
      </c>
      <c r="K426" s="221" t="s">
        <v>126</v>
      </c>
      <c r="L426" s="45"/>
      <c r="M426" s="226" t="s">
        <v>19</v>
      </c>
      <c r="N426" s="227" t="s">
        <v>43</v>
      </c>
      <c r="O426" s="85"/>
      <c r="P426" s="228">
        <f>O426*H426</f>
        <v>0</v>
      </c>
      <c r="Q426" s="228">
        <v>0</v>
      </c>
      <c r="R426" s="228">
        <f>Q426*H426</f>
        <v>0</v>
      </c>
      <c r="S426" s="228">
        <v>0</v>
      </c>
      <c r="T426" s="229">
        <f>S426*H426</f>
        <v>0</v>
      </c>
      <c r="U426" s="39"/>
      <c r="V426" s="39"/>
      <c r="W426" s="39"/>
      <c r="X426" s="39"/>
      <c r="Y426" s="39"/>
      <c r="Z426" s="39"/>
      <c r="AA426" s="39"/>
      <c r="AB426" s="39"/>
      <c r="AC426" s="39"/>
      <c r="AD426" s="39"/>
      <c r="AE426" s="39"/>
      <c r="AR426" s="230" t="s">
        <v>127</v>
      </c>
      <c r="AT426" s="230" t="s">
        <v>122</v>
      </c>
      <c r="AU426" s="230" t="s">
        <v>82</v>
      </c>
      <c r="AY426" s="18" t="s">
        <v>120</v>
      </c>
      <c r="BE426" s="231">
        <f>IF(N426="základní",J426,0)</f>
        <v>0</v>
      </c>
      <c r="BF426" s="231">
        <f>IF(N426="snížená",J426,0)</f>
        <v>0</v>
      </c>
      <c r="BG426" s="231">
        <f>IF(N426="zákl. přenesená",J426,0)</f>
        <v>0</v>
      </c>
      <c r="BH426" s="231">
        <f>IF(N426="sníž. přenesená",J426,0)</f>
        <v>0</v>
      </c>
      <c r="BI426" s="231">
        <f>IF(N426="nulová",J426,0)</f>
        <v>0</v>
      </c>
      <c r="BJ426" s="18" t="s">
        <v>80</v>
      </c>
      <c r="BK426" s="231">
        <f>ROUND(I426*H426,2)</f>
        <v>0</v>
      </c>
      <c r="BL426" s="18" t="s">
        <v>127</v>
      </c>
      <c r="BM426" s="230" t="s">
        <v>718</v>
      </c>
    </row>
    <row r="427" s="2" customFormat="1">
      <c r="A427" s="39"/>
      <c r="B427" s="40"/>
      <c r="C427" s="41"/>
      <c r="D427" s="232" t="s">
        <v>129</v>
      </c>
      <c r="E427" s="41"/>
      <c r="F427" s="233" t="s">
        <v>707</v>
      </c>
      <c r="G427" s="41"/>
      <c r="H427" s="41"/>
      <c r="I427" s="137"/>
      <c r="J427" s="41"/>
      <c r="K427" s="41"/>
      <c r="L427" s="45"/>
      <c r="M427" s="234"/>
      <c r="N427" s="235"/>
      <c r="O427" s="85"/>
      <c r="P427" s="85"/>
      <c r="Q427" s="85"/>
      <c r="R427" s="85"/>
      <c r="S427" s="85"/>
      <c r="T427" s="86"/>
      <c r="U427" s="39"/>
      <c r="V427" s="39"/>
      <c r="W427" s="39"/>
      <c r="X427" s="39"/>
      <c r="Y427" s="39"/>
      <c r="Z427" s="39"/>
      <c r="AA427" s="39"/>
      <c r="AB427" s="39"/>
      <c r="AC427" s="39"/>
      <c r="AD427" s="39"/>
      <c r="AE427" s="39"/>
      <c r="AT427" s="18" t="s">
        <v>129</v>
      </c>
      <c r="AU427" s="18" t="s">
        <v>82</v>
      </c>
    </row>
    <row r="428" s="13" customFormat="1">
      <c r="A428" s="13"/>
      <c r="B428" s="236"/>
      <c r="C428" s="237"/>
      <c r="D428" s="232" t="s">
        <v>131</v>
      </c>
      <c r="E428" s="238" t="s">
        <v>19</v>
      </c>
      <c r="F428" s="239" t="s">
        <v>719</v>
      </c>
      <c r="G428" s="237"/>
      <c r="H428" s="240">
        <v>2</v>
      </c>
      <c r="I428" s="241"/>
      <c r="J428" s="237"/>
      <c r="K428" s="237"/>
      <c r="L428" s="242"/>
      <c r="M428" s="243"/>
      <c r="N428" s="244"/>
      <c r="O428" s="244"/>
      <c r="P428" s="244"/>
      <c r="Q428" s="244"/>
      <c r="R428" s="244"/>
      <c r="S428" s="244"/>
      <c r="T428" s="245"/>
      <c r="U428" s="13"/>
      <c r="V428" s="13"/>
      <c r="W428" s="13"/>
      <c r="X428" s="13"/>
      <c r="Y428" s="13"/>
      <c r="Z428" s="13"/>
      <c r="AA428" s="13"/>
      <c r="AB428" s="13"/>
      <c r="AC428" s="13"/>
      <c r="AD428" s="13"/>
      <c r="AE428" s="13"/>
      <c r="AT428" s="246" t="s">
        <v>131</v>
      </c>
      <c r="AU428" s="246" t="s">
        <v>82</v>
      </c>
      <c r="AV428" s="13" t="s">
        <v>82</v>
      </c>
      <c r="AW428" s="13" t="s">
        <v>33</v>
      </c>
      <c r="AX428" s="13" t="s">
        <v>72</v>
      </c>
      <c r="AY428" s="246" t="s">
        <v>120</v>
      </c>
    </row>
    <row r="429" s="13" customFormat="1">
      <c r="A429" s="13"/>
      <c r="B429" s="236"/>
      <c r="C429" s="237"/>
      <c r="D429" s="232" t="s">
        <v>131</v>
      </c>
      <c r="E429" s="238" t="s">
        <v>19</v>
      </c>
      <c r="F429" s="239" t="s">
        <v>720</v>
      </c>
      <c r="G429" s="237"/>
      <c r="H429" s="240">
        <v>2</v>
      </c>
      <c r="I429" s="241"/>
      <c r="J429" s="237"/>
      <c r="K429" s="237"/>
      <c r="L429" s="242"/>
      <c r="M429" s="243"/>
      <c r="N429" s="244"/>
      <c r="O429" s="244"/>
      <c r="P429" s="244"/>
      <c r="Q429" s="244"/>
      <c r="R429" s="244"/>
      <c r="S429" s="244"/>
      <c r="T429" s="245"/>
      <c r="U429" s="13"/>
      <c r="V429" s="13"/>
      <c r="W429" s="13"/>
      <c r="X429" s="13"/>
      <c r="Y429" s="13"/>
      <c r="Z429" s="13"/>
      <c r="AA429" s="13"/>
      <c r="AB429" s="13"/>
      <c r="AC429" s="13"/>
      <c r="AD429" s="13"/>
      <c r="AE429" s="13"/>
      <c r="AT429" s="246" t="s">
        <v>131</v>
      </c>
      <c r="AU429" s="246" t="s">
        <v>82</v>
      </c>
      <c r="AV429" s="13" t="s">
        <v>82</v>
      </c>
      <c r="AW429" s="13" t="s">
        <v>33</v>
      </c>
      <c r="AX429" s="13" t="s">
        <v>72</v>
      </c>
      <c r="AY429" s="246" t="s">
        <v>120</v>
      </c>
    </row>
    <row r="430" s="13" customFormat="1">
      <c r="A430" s="13"/>
      <c r="B430" s="236"/>
      <c r="C430" s="237"/>
      <c r="D430" s="232" t="s">
        <v>131</v>
      </c>
      <c r="E430" s="238" t="s">
        <v>19</v>
      </c>
      <c r="F430" s="239" t="s">
        <v>721</v>
      </c>
      <c r="G430" s="237"/>
      <c r="H430" s="240">
        <v>6</v>
      </c>
      <c r="I430" s="241"/>
      <c r="J430" s="237"/>
      <c r="K430" s="237"/>
      <c r="L430" s="242"/>
      <c r="M430" s="243"/>
      <c r="N430" s="244"/>
      <c r="O430" s="244"/>
      <c r="P430" s="244"/>
      <c r="Q430" s="244"/>
      <c r="R430" s="244"/>
      <c r="S430" s="244"/>
      <c r="T430" s="245"/>
      <c r="U430" s="13"/>
      <c r="V430" s="13"/>
      <c r="W430" s="13"/>
      <c r="X430" s="13"/>
      <c r="Y430" s="13"/>
      <c r="Z430" s="13"/>
      <c r="AA430" s="13"/>
      <c r="AB430" s="13"/>
      <c r="AC430" s="13"/>
      <c r="AD430" s="13"/>
      <c r="AE430" s="13"/>
      <c r="AT430" s="246" t="s">
        <v>131</v>
      </c>
      <c r="AU430" s="246" t="s">
        <v>82</v>
      </c>
      <c r="AV430" s="13" t="s">
        <v>82</v>
      </c>
      <c r="AW430" s="13" t="s">
        <v>33</v>
      </c>
      <c r="AX430" s="13" t="s">
        <v>72</v>
      </c>
      <c r="AY430" s="246" t="s">
        <v>120</v>
      </c>
    </row>
    <row r="431" s="13" customFormat="1">
      <c r="A431" s="13"/>
      <c r="B431" s="236"/>
      <c r="C431" s="237"/>
      <c r="D431" s="232" t="s">
        <v>131</v>
      </c>
      <c r="E431" s="238" t="s">
        <v>19</v>
      </c>
      <c r="F431" s="239" t="s">
        <v>722</v>
      </c>
      <c r="G431" s="237"/>
      <c r="H431" s="240">
        <v>2</v>
      </c>
      <c r="I431" s="241"/>
      <c r="J431" s="237"/>
      <c r="K431" s="237"/>
      <c r="L431" s="242"/>
      <c r="M431" s="243"/>
      <c r="N431" s="244"/>
      <c r="O431" s="244"/>
      <c r="P431" s="244"/>
      <c r="Q431" s="244"/>
      <c r="R431" s="244"/>
      <c r="S431" s="244"/>
      <c r="T431" s="245"/>
      <c r="U431" s="13"/>
      <c r="V431" s="13"/>
      <c r="W431" s="13"/>
      <c r="X431" s="13"/>
      <c r="Y431" s="13"/>
      <c r="Z431" s="13"/>
      <c r="AA431" s="13"/>
      <c r="AB431" s="13"/>
      <c r="AC431" s="13"/>
      <c r="AD431" s="13"/>
      <c r="AE431" s="13"/>
      <c r="AT431" s="246" t="s">
        <v>131</v>
      </c>
      <c r="AU431" s="246" t="s">
        <v>82</v>
      </c>
      <c r="AV431" s="13" t="s">
        <v>82</v>
      </c>
      <c r="AW431" s="13" t="s">
        <v>33</v>
      </c>
      <c r="AX431" s="13" t="s">
        <v>72</v>
      </c>
      <c r="AY431" s="246" t="s">
        <v>120</v>
      </c>
    </row>
    <row r="432" s="13" customFormat="1">
      <c r="A432" s="13"/>
      <c r="B432" s="236"/>
      <c r="C432" s="237"/>
      <c r="D432" s="232" t="s">
        <v>131</v>
      </c>
      <c r="E432" s="238" t="s">
        <v>19</v>
      </c>
      <c r="F432" s="239" t="s">
        <v>723</v>
      </c>
      <c r="G432" s="237"/>
      <c r="H432" s="240">
        <v>2</v>
      </c>
      <c r="I432" s="241"/>
      <c r="J432" s="237"/>
      <c r="K432" s="237"/>
      <c r="L432" s="242"/>
      <c r="M432" s="243"/>
      <c r="N432" s="244"/>
      <c r="O432" s="244"/>
      <c r="P432" s="244"/>
      <c r="Q432" s="244"/>
      <c r="R432" s="244"/>
      <c r="S432" s="244"/>
      <c r="T432" s="245"/>
      <c r="U432" s="13"/>
      <c r="V432" s="13"/>
      <c r="W432" s="13"/>
      <c r="X432" s="13"/>
      <c r="Y432" s="13"/>
      <c r="Z432" s="13"/>
      <c r="AA432" s="13"/>
      <c r="AB432" s="13"/>
      <c r="AC432" s="13"/>
      <c r="AD432" s="13"/>
      <c r="AE432" s="13"/>
      <c r="AT432" s="246" t="s">
        <v>131</v>
      </c>
      <c r="AU432" s="246" t="s">
        <v>82</v>
      </c>
      <c r="AV432" s="13" t="s">
        <v>82</v>
      </c>
      <c r="AW432" s="13" t="s">
        <v>33</v>
      </c>
      <c r="AX432" s="13" t="s">
        <v>72</v>
      </c>
      <c r="AY432" s="246" t="s">
        <v>120</v>
      </c>
    </row>
    <row r="433" s="13" customFormat="1">
      <c r="A433" s="13"/>
      <c r="B433" s="236"/>
      <c r="C433" s="237"/>
      <c r="D433" s="232" t="s">
        <v>131</v>
      </c>
      <c r="E433" s="238" t="s">
        <v>19</v>
      </c>
      <c r="F433" s="239" t="s">
        <v>724</v>
      </c>
      <c r="G433" s="237"/>
      <c r="H433" s="240">
        <v>7</v>
      </c>
      <c r="I433" s="241"/>
      <c r="J433" s="237"/>
      <c r="K433" s="237"/>
      <c r="L433" s="242"/>
      <c r="M433" s="243"/>
      <c r="N433" s="244"/>
      <c r="O433" s="244"/>
      <c r="P433" s="244"/>
      <c r="Q433" s="244"/>
      <c r="R433" s="244"/>
      <c r="S433" s="244"/>
      <c r="T433" s="245"/>
      <c r="U433" s="13"/>
      <c r="V433" s="13"/>
      <c r="W433" s="13"/>
      <c r="X433" s="13"/>
      <c r="Y433" s="13"/>
      <c r="Z433" s="13"/>
      <c r="AA433" s="13"/>
      <c r="AB433" s="13"/>
      <c r="AC433" s="13"/>
      <c r="AD433" s="13"/>
      <c r="AE433" s="13"/>
      <c r="AT433" s="246" t="s">
        <v>131</v>
      </c>
      <c r="AU433" s="246" t="s">
        <v>82</v>
      </c>
      <c r="AV433" s="13" t="s">
        <v>82</v>
      </c>
      <c r="AW433" s="13" t="s">
        <v>33</v>
      </c>
      <c r="AX433" s="13" t="s">
        <v>72</v>
      </c>
      <c r="AY433" s="246" t="s">
        <v>120</v>
      </c>
    </row>
    <row r="434" s="15" customFormat="1">
      <c r="A434" s="15"/>
      <c r="B434" s="257"/>
      <c r="C434" s="258"/>
      <c r="D434" s="232" t="s">
        <v>131</v>
      </c>
      <c r="E434" s="259" t="s">
        <v>19</v>
      </c>
      <c r="F434" s="260" t="s">
        <v>141</v>
      </c>
      <c r="G434" s="258"/>
      <c r="H434" s="261">
        <v>21</v>
      </c>
      <c r="I434" s="262"/>
      <c r="J434" s="258"/>
      <c r="K434" s="258"/>
      <c r="L434" s="263"/>
      <c r="M434" s="264"/>
      <c r="N434" s="265"/>
      <c r="O434" s="265"/>
      <c r="P434" s="265"/>
      <c r="Q434" s="265"/>
      <c r="R434" s="265"/>
      <c r="S434" s="265"/>
      <c r="T434" s="266"/>
      <c r="U434" s="15"/>
      <c r="V434" s="15"/>
      <c r="W434" s="15"/>
      <c r="X434" s="15"/>
      <c r="Y434" s="15"/>
      <c r="Z434" s="15"/>
      <c r="AA434" s="15"/>
      <c r="AB434" s="15"/>
      <c r="AC434" s="15"/>
      <c r="AD434" s="15"/>
      <c r="AE434" s="15"/>
      <c r="AT434" s="267" t="s">
        <v>131</v>
      </c>
      <c r="AU434" s="267" t="s">
        <v>82</v>
      </c>
      <c r="AV434" s="15" t="s">
        <v>127</v>
      </c>
      <c r="AW434" s="15" t="s">
        <v>33</v>
      </c>
      <c r="AX434" s="15" t="s">
        <v>80</v>
      </c>
      <c r="AY434" s="267" t="s">
        <v>120</v>
      </c>
    </row>
    <row r="435" s="2" customFormat="1" ht="21.75" customHeight="1">
      <c r="A435" s="39"/>
      <c r="B435" s="40"/>
      <c r="C435" s="219" t="s">
        <v>725</v>
      </c>
      <c r="D435" s="219" t="s">
        <v>122</v>
      </c>
      <c r="E435" s="220" t="s">
        <v>726</v>
      </c>
      <c r="F435" s="221" t="s">
        <v>727</v>
      </c>
      <c r="G435" s="222" t="s">
        <v>145</v>
      </c>
      <c r="H435" s="223">
        <v>1890</v>
      </c>
      <c r="I435" s="224"/>
      <c r="J435" s="225">
        <f>ROUND(I435*H435,2)</f>
        <v>0</v>
      </c>
      <c r="K435" s="221" t="s">
        <v>126</v>
      </c>
      <c r="L435" s="45"/>
      <c r="M435" s="226" t="s">
        <v>19</v>
      </c>
      <c r="N435" s="227" t="s">
        <v>43</v>
      </c>
      <c r="O435" s="85"/>
      <c r="P435" s="228">
        <f>O435*H435</f>
        <v>0</v>
      </c>
      <c r="Q435" s="228">
        <v>0</v>
      </c>
      <c r="R435" s="228">
        <f>Q435*H435</f>
        <v>0</v>
      </c>
      <c r="S435" s="228">
        <v>0</v>
      </c>
      <c r="T435" s="229">
        <f>S435*H435</f>
        <v>0</v>
      </c>
      <c r="U435" s="39"/>
      <c r="V435" s="39"/>
      <c r="W435" s="39"/>
      <c r="X435" s="39"/>
      <c r="Y435" s="39"/>
      <c r="Z435" s="39"/>
      <c r="AA435" s="39"/>
      <c r="AB435" s="39"/>
      <c r="AC435" s="39"/>
      <c r="AD435" s="39"/>
      <c r="AE435" s="39"/>
      <c r="AR435" s="230" t="s">
        <v>127</v>
      </c>
      <c r="AT435" s="230" t="s">
        <v>122</v>
      </c>
      <c r="AU435" s="230" t="s">
        <v>82</v>
      </c>
      <c r="AY435" s="18" t="s">
        <v>120</v>
      </c>
      <c r="BE435" s="231">
        <f>IF(N435="základní",J435,0)</f>
        <v>0</v>
      </c>
      <c r="BF435" s="231">
        <f>IF(N435="snížená",J435,0)</f>
        <v>0</v>
      </c>
      <c r="BG435" s="231">
        <f>IF(N435="zákl. přenesená",J435,0)</f>
        <v>0</v>
      </c>
      <c r="BH435" s="231">
        <f>IF(N435="sníž. přenesená",J435,0)</f>
        <v>0</v>
      </c>
      <c r="BI435" s="231">
        <f>IF(N435="nulová",J435,0)</f>
        <v>0</v>
      </c>
      <c r="BJ435" s="18" t="s">
        <v>80</v>
      </c>
      <c r="BK435" s="231">
        <f>ROUND(I435*H435,2)</f>
        <v>0</v>
      </c>
      <c r="BL435" s="18" t="s">
        <v>127</v>
      </c>
      <c r="BM435" s="230" t="s">
        <v>728</v>
      </c>
    </row>
    <row r="436" s="2" customFormat="1">
      <c r="A436" s="39"/>
      <c r="B436" s="40"/>
      <c r="C436" s="41"/>
      <c r="D436" s="232" t="s">
        <v>129</v>
      </c>
      <c r="E436" s="41"/>
      <c r="F436" s="233" t="s">
        <v>707</v>
      </c>
      <c r="G436" s="41"/>
      <c r="H436" s="41"/>
      <c r="I436" s="137"/>
      <c r="J436" s="41"/>
      <c r="K436" s="41"/>
      <c r="L436" s="45"/>
      <c r="M436" s="234"/>
      <c r="N436" s="235"/>
      <c r="O436" s="85"/>
      <c r="P436" s="85"/>
      <c r="Q436" s="85"/>
      <c r="R436" s="85"/>
      <c r="S436" s="85"/>
      <c r="T436" s="86"/>
      <c r="U436" s="39"/>
      <c r="V436" s="39"/>
      <c r="W436" s="39"/>
      <c r="X436" s="39"/>
      <c r="Y436" s="39"/>
      <c r="Z436" s="39"/>
      <c r="AA436" s="39"/>
      <c r="AB436" s="39"/>
      <c r="AC436" s="39"/>
      <c r="AD436" s="39"/>
      <c r="AE436" s="39"/>
      <c r="AT436" s="18" t="s">
        <v>129</v>
      </c>
      <c r="AU436" s="18" t="s">
        <v>82</v>
      </c>
    </row>
    <row r="437" s="13" customFormat="1">
      <c r="A437" s="13"/>
      <c r="B437" s="236"/>
      <c r="C437" s="237"/>
      <c r="D437" s="232" t="s">
        <v>131</v>
      </c>
      <c r="E437" s="238" t="s">
        <v>19</v>
      </c>
      <c r="F437" s="239" t="s">
        <v>729</v>
      </c>
      <c r="G437" s="237"/>
      <c r="H437" s="240">
        <v>1890</v>
      </c>
      <c r="I437" s="241"/>
      <c r="J437" s="237"/>
      <c r="K437" s="237"/>
      <c r="L437" s="242"/>
      <c r="M437" s="243"/>
      <c r="N437" s="244"/>
      <c r="O437" s="244"/>
      <c r="P437" s="244"/>
      <c r="Q437" s="244"/>
      <c r="R437" s="244"/>
      <c r="S437" s="244"/>
      <c r="T437" s="245"/>
      <c r="U437" s="13"/>
      <c r="V437" s="13"/>
      <c r="W437" s="13"/>
      <c r="X437" s="13"/>
      <c r="Y437" s="13"/>
      <c r="Z437" s="13"/>
      <c r="AA437" s="13"/>
      <c r="AB437" s="13"/>
      <c r="AC437" s="13"/>
      <c r="AD437" s="13"/>
      <c r="AE437" s="13"/>
      <c r="AT437" s="246" t="s">
        <v>131</v>
      </c>
      <c r="AU437" s="246" t="s">
        <v>82</v>
      </c>
      <c r="AV437" s="13" t="s">
        <v>82</v>
      </c>
      <c r="AW437" s="13" t="s">
        <v>33</v>
      </c>
      <c r="AX437" s="13" t="s">
        <v>80</v>
      </c>
      <c r="AY437" s="246" t="s">
        <v>120</v>
      </c>
    </row>
    <row r="438" s="2" customFormat="1" ht="21.75" customHeight="1">
      <c r="A438" s="39"/>
      <c r="B438" s="40"/>
      <c r="C438" s="219" t="s">
        <v>730</v>
      </c>
      <c r="D438" s="219" t="s">
        <v>122</v>
      </c>
      <c r="E438" s="220" t="s">
        <v>731</v>
      </c>
      <c r="F438" s="221" t="s">
        <v>732</v>
      </c>
      <c r="G438" s="222" t="s">
        <v>145</v>
      </c>
      <c r="H438" s="223">
        <v>1</v>
      </c>
      <c r="I438" s="224"/>
      <c r="J438" s="225">
        <f>ROUND(I438*H438,2)</f>
        <v>0</v>
      </c>
      <c r="K438" s="221" t="s">
        <v>126</v>
      </c>
      <c r="L438" s="45"/>
      <c r="M438" s="226" t="s">
        <v>19</v>
      </c>
      <c r="N438" s="227" t="s">
        <v>43</v>
      </c>
      <c r="O438" s="85"/>
      <c r="P438" s="228">
        <f>O438*H438</f>
        <v>0</v>
      </c>
      <c r="Q438" s="228">
        <v>0</v>
      </c>
      <c r="R438" s="228">
        <f>Q438*H438</f>
        <v>0</v>
      </c>
      <c r="S438" s="228">
        <v>0</v>
      </c>
      <c r="T438" s="229">
        <f>S438*H438</f>
        <v>0</v>
      </c>
      <c r="U438" s="39"/>
      <c r="V438" s="39"/>
      <c r="W438" s="39"/>
      <c r="X438" s="39"/>
      <c r="Y438" s="39"/>
      <c r="Z438" s="39"/>
      <c r="AA438" s="39"/>
      <c r="AB438" s="39"/>
      <c r="AC438" s="39"/>
      <c r="AD438" s="39"/>
      <c r="AE438" s="39"/>
      <c r="AR438" s="230" t="s">
        <v>127</v>
      </c>
      <c r="AT438" s="230" t="s">
        <v>122</v>
      </c>
      <c r="AU438" s="230" t="s">
        <v>82</v>
      </c>
      <c r="AY438" s="18" t="s">
        <v>120</v>
      </c>
      <c r="BE438" s="231">
        <f>IF(N438="základní",J438,0)</f>
        <v>0</v>
      </c>
      <c r="BF438" s="231">
        <f>IF(N438="snížená",J438,0)</f>
        <v>0</v>
      </c>
      <c r="BG438" s="231">
        <f>IF(N438="zákl. přenesená",J438,0)</f>
        <v>0</v>
      </c>
      <c r="BH438" s="231">
        <f>IF(N438="sníž. přenesená",J438,0)</f>
        <v>0</v>
      </c>
      <c r="BI438" s="231">
        <f>IF(N438="nulová",J438,0)</f>
        <v>0</v>
      </c>
      <c r="BJ438" s="18" t="s">
        <v>80</v>
      </c>
      <c r="BK438" s="231">
        <f>ROUND(I438*H438,2)</f>
        <v>0</v>
      </c>
      <c r="BL438" s="18" t="s">
        <v>127</v>
      </c>
      <c r="BM438" s="230" t="s">
        <v>733</v>
      </c>
    </row>
    <row r="439" s="2" customFormat="1">
      <c r="A439" s="39"/>
      <c r="B439" s="40"/>
      <c r="C439" s="41"/>
      <c r="D439" s="232" t="s">
        <v>129</v>
      </c>
      <c r="E439" s="41"/>
      <c r="F439" s="233" t="s">
        <v>734</v>
      </c>
      <c r="G439" s="41"/>
      <c r="H439" s="41"/>
      <c r="I439" s="137"/>
      <c r="J439" s="41"/>
      <c r="K439" s="41"/>
      <c r="L439" s="45"/>
      <c r="M439" s="234"/>
      <c r="N439" s="235"/>
      <c r="O439" s="85"/>
      <c r="P439" s="85"/>
      <c r="Q439" s="85"/>
      <c r="R439" s="85"/>
      <c r="S439" s="85"/>
      <c r="T439" s="86"/>
      <c r="U439" s="39"/>
      <c r="V439" s="39"/>
      <c r="W439" s="39"/>
      <c r="X439" s="39"/>
      <c r="Y439" s="39"/>
      <c r="Z439" s="39"/>
      <c r="AA439" s="39"/>
      <c r="AB439" s="39"/>
      <c r="AC439" s="39"/>
      <c r="AD439" s="39"/>
      <c r="AE439" s="39"/>
      <c r="AT439" s="18" t="s">
        <v>129</v>
      </c>
      <c r="AU439" s="18" t="s">
        <v>82</v>
      </c>
    </row>
    <row r="440" s="2" customFormat="1" ht="21.75" customHeight="1">
      <c r="A440" s="39"/>
      <c r="B440" s="40"/>
      <c r="C440" s="219" t="s">
        <v>735</v>
      </c>
      <c r="D440" s="219" t="s">
        <v>122</v>
      </c>
      <c r="E440" s="220" t="s">
        <v>736</v>
      </c>
      <c r="F440" s="221" t="s">
        <v>737</v>
      </c>
      <c r="G440" s="222" t="s">
        <v>145</v>
      </c>
      <c r="H440" s="223">
        <v>90</v>
      </c>
      <c r="I440" s="224"/>
      <c r="J440" s="225">
        <f>ROUND(I440*H440,2)</f>
        <v>0</v>
      </c>
      <c r="K440" s="221" t="s">
        <v>126</v>
      </c>
      <c r="L440" s="45"/>
      <c r="M440" s="226" t="s">
        <v>19</v>
      </c>
      <c r="N440" s="227" t="s">
        <v>43</v>
      </c>
      <c r="O440" s="85"/>
      <c r="P440" s="228">
        <f>O440*H440</f>
        <v>0</v>
      </c>
      <c r="Q440" s="228">
        <v>0</v>
      </c>
      <c r="R440" s="228">
        <f>Q440*H440</f>
        <v>0</v>
      </c>
      <c r="S440" s="228">
        <v>0</v>
      </c>
      <c r="T440" s="229">
        <f>S440*H440</f>
        <v>0</v>
      </c>
      <c r="U440" s="39"/>
      <c r="V440" s="39"/>
      <c r="W440" s="39"/>
      <c r="X440" s="39"/>
      <c r="Y440" s="39"/>
      <c r="Z440" s="39"/>
      <c r="AA440" s="39"/>
      <c r="AB440" s="39"/>
      <c r="AC440" s="39"/>
      <c r="AD440" s="39"/>
      <c r="AE440" s="39"/>
      <c r="AR440" s="230" t="s">
        <v>127</v>
      </c>
      <c r="AT440" s="230" t="s">
        <v>122</v>
      </c>
      <c r="AU440" s="230" t="s">
        <v>82</v>
      </c>
      <c r="AY440" s="18" t="s">
        <v>120</v>
      </c>
      <c r="BE440" s="231">
        <f>IF(N440="základní",J440,0)</f>
        <v>0</v>
      </c>
      <c r="BF440" s="231">
        <f>IF(N440="snížená",J440,0)</f>
        <v>0</v>
      </c>
      <c r="BG440" s="231">
        <f>IF(N440="zákl. přenesená",J440,0)</f>
        <v>0</v>
      </c>
      <c r="BH440" s="231">
        <f>IF(N440="sníž. přenesená",J440,0)</f>
        <v>0</v>
      </c>
      <c r="BI440" s="231">
        <f>IF(N440="nulová",J440,0)</f>
        <v>0</v>
      </c>
      <c r="BJ440" s="18" t="s">
        <v>80</v>
      </c>
      <c r="BK440" s="231">
        <f>ROUND(I440*H440,2)</f>
        <v>0</v>
      </c>
      <c r="BL440" s="18" t="s">
        <v>127</v>
      </c>
      <c r="BM440" s="230" t="s">
        <v>738</v>
      </c>
    </row>
    <row r="441" s="2" customFormat="1">
      <c r="A441" s="39"/>
      <c r="B441" s="40"/>
      <c r="C441" s="41"/>
      <c r="D441" s="232" t="s">
        <v>129</v>
      </c>
      <c r="E441" s="41"/>
      <c r="F441" s="233" t="s">
        <v>734</v>
      </c>
      <c r="G441" s="41"/>
      <c r="H441" s="41"/>
      <c r="I441" s="137"/>
      <c r="J441" s="41"/>
      <c r="K441" s="41"/>
      <c r="L441" s="45"/>
      <c r="M441" s="234"/>
      <c r="N441" s="235"/>
      <c r="O441" s="85"/>
      <c r="P441" s="85"/>
      <c r="Q441" s="85"/>
      <c r="R441" s="85"/>
      <c r="S441" s="85"/>
      <c r="T441" s="86"/>
      <c r="U441" s="39"/>
      <c r="V441" s="39"/>
      <c r="W441" s="39"/>
      <c r="X441" s="39"/>
      <c r="Y441" s="39"/>
      <c r="Z441" s="39"/>
      <c r="AA441" s="39"/>
      <c r="AB441" s="39"/>
      <c r="AC441" s="39"/>
      <c r="AD441" s="39"/>
      <c r="AE441" s="39"/>
      <c r="AT441" s="18" t="s">
        <v>129</v>
      </c>
      <c r="AU441" s="18" t="s">
        <v>82</v>
      </c>
    </row>
    <row r="442" s="13" customFormat="1">
      <c r="A442" s="13"/>
      <c r="B442" s="236"/>
      <c r="C442" s="237"/>
      <c r="D442" s="232" t="s">
        <v>131</v>
      </c>
      <c r="E442" s="238" t="s">
        <v>19</v>
      </c>
      <c r="F442" s="239" t="s">
        <v>739</v>
      </c>
      <c r="G442" s="237"/>
      <c r="H442" s="240">
        <v>90</v>
      </c>
      <c r="I442" s="241"/>
      <c r="J442" s="237"/>
      <c r="K442" s="237"/>
      <c r="L442" s="242"/>
      <c r="M442" s="243"/>
      <c r="N442" s="244"/>
      <c r="O442" s="244"/>
      <c r="P442" s="244"/>
      <c r="Q442" s="244"/>
      <c r="R442" s="244"/>
      <c r="S442" s="244"/>
      <c r="T442" s="245"/>
      <c r="U442" s="13"/>
      <c r="V442" s="13"/>
      <c r="W442" s="13"/>
      <c r="X442" s="13"/>
      <c r="Y442" s="13"/>
      <c r="Z442" s="13"/>
      <c r="AA442" s="13"/>
      <c r="AB442" s="13"/>
      <c r="AC442" s="13"/>
      <c r="AD442" s="13"/>
      <c r="AE442" s="13"/>
      <c r="AT442" s="246" t="s">
        <v>131</v>
      </c>
      <c r="AU442" s="246" t="s">
        <v>82</v>
      </c>
      <c r="AV442" s="13" t="s">
        <v>82</v>
      </c>
      <c r="AW442" s="13" t="s">
        <v>33</v>
      </c>
      <c r="AX442" s="13" t="s">
        <v>80</v>
      </c>
      <c r="AY442" s="246" t="s">
        <v>120</v>
      </c>
    </row>
    <row r="443" s="2" customFormat="1" ht="16.5" customHeight="1">
      <c r="A443" s="39"/>
      <c r="B443" s="40"/>
      <c r="C443" s="219" t="s">
        <v>740</v>
      </c>
      <c r="D443" s="219" t="s">
        <v>122</v>
      </c>
      <c r="E443" s="220" t="s">
        <v>741</v>
      </c>
      <c r="F443" s="221" t="s">
        <v>742</v>
      </c>
      <c r="G443" s="222" t="s">
        <v>145</v>
      </c>
      <c r="H443" s="223">
        <v>1</v>
      </c>
      <c r="I443" s="224"/>
      <c r="J443" s="225">
        <f>ROUND(I443*H443,2)</f>
        <v>0</v>
      </c>
      <c r="K443" s="221" t="s">
        <v>126</v>
      </c>
      <c r="L443" s="45"/>
      <c r="M443" s="226" t="s">
        <v>19</v>
      </c>
      <c r="N443" s="227" t="s">
        <v>43</v>
      </c>
      <c r="O443" s="85"/>
      <c r="P443" s="228">
        <f>O443*H443</f>
        <v>0</v>
      </c>
      <c r="Q443" s="228">
        <v>0</v>
      </c>
      <c r="R443" s="228">
        <f>Q443*H443</f>
        <v>0</v>
      </c>
      <c r="S443" s="228">
        <v>0</v>
      </c>
      <c r="T443" s="229">
        <f>S443*H443</f>
        <v>0</v>
      </c>
      <c r="U443" s="39"/>
      <c r="V443" s="39"/>
      <c r="W443" s="39"/>
      <c r="X443" s="39"/>
      <c r="Y443" s="39"/>
      <c r="Z443" s="39"/>
      <c r="AA443" s="39"/>
      <c r="AB443" s="39"/>
      <c r="AC443" s="39"/>
      <c r="AD443" s="39"/>
      <c r="AE443" s="39"/>
      <c r="AR443" s="230" t="s">
        <v>127</v>
      </c>
      <c r="AT443" s="230" t="s">
        <v>122</v>
      </c>
      <c r="AU443" s="230" t="s">
        <v>82</v>
      </c>
      <c r="AY443" s="18" t="s">
        <v>120</v>
      </c>
      <c r="BE443" s="231">
        <f>IF(N443="základní",J443,0)</f>
        <v>0</v>
      </c>
      <c r="BF443" s="231">
        <f>IF(N443="snížená",J443,0)</f>
        <v>0</v>
      </c>
      <c r="BG443" s="231">
        <f>IF(N443="zákl. přenesená",J443,0)</f>
        <v>0</v>
      </c>
      <c r="BH443" s="231">
        <f>IF(N443="sníž. přenesená",J443,0)</f>
        <v>0</v>
      </c>
      <c r="BI443" s="231">
        <f>IF(N443="nulová",J443,0)</f>
        <v>0</v>
      </c>
      <c r="BJ443" s="18" t="s">
        <v>80</v>
      </c>
      <c r="BK443" s="231">
        <f>ROUND(I443*H443,2)</f>
        <v>0</v>
      </c>
      <c r="BL443" s="18" t="s">
        <v>127</v>
      </c>
      <c r="BM443" s="230" t="s">
        <v>743</v>
      </c>
    </row>
    <row r="444" s="2" customFormat="1">
      <c r="A444" s="39"/>
      <c r="B444" s="40"/>
      <c r="C444" s="41"/>
      <c r="D444" s="232" t="s">
        <v>129</v>
      </c>
      <c r="E444" s="41"/>
      <c r="F444" s="233" t="s">
        <v>744</v>
      </c>
      <c r="G444" s="41"/>
      <c r="H444" s="41"/>
      <c r="I444" s="137"/>
      <c r="J444" s="41"/>
      <c r="K444" s="41"/>
      <c r="L444" s="45"/>
      <c r="M444" s="234"/>
      <c r="N444" s="235"/>
      <c r="O444" s="85"/>
      <c r="P444" s="85"/>
      <c r="Q444" s="85"/>
      <c r="R444" s="85"/>
      <c r="S444" s="85"/>
      <c r="T444" s="86"/>
      <c r="U444" s="39"/>
      <c r="V444" s="39"/>
      <c r="W444" s="39"/>
      <c r="X444" s="39"/>
      <c r="Y444" s="39"/>
      <c r="Z444" s="39"/>
      <c r="AA444" s="39"/>
      <c r="AB444" s="39"/>
      <c r="AC444" s="39"/>
      <c r="AD444" s="39"/>
      <c r="AE444" s="39"/>
      <c r="AT444" s="18" t="s">
        <v>129</v>
      </c>
      <c r="AU444" s="18" t="s">
        <v>82</v>
      </c>
    </row>
    <row r="445" s="2" customFormat="1" ht="21.75" customHeight="1">
      <c r="A445" s="39"/>
      <c r="B445" s="40"/>
      <c r="C445" s="219" t="s">
        <v>745</v>
      </c>
      <c r="D445" s="219" t="s">
        <v>122</v>
      </c>
      <c r="E445" s="220" t="s">
        <v>746</v>
      </c>
      <c r="F445" s="221" t="s">
        <v>747</v>
      </c>
      <c r="G445" s="222" t="s">
        <v>145</v>
      </c>
      <c r="H445" s="223">
        <v>90</v>
      </c>
      <c r="I445" s="224"/>
      <c r="J445" s="225">
        <f>ROUND(I445*H445,2)</f>
        <v>0</v>
      </c>
      <c r="K445" s="221" t="s">
        <v>126</v>
      </c>
      <c r="L445" s="45"/>
      <c r="M445" s="226" t="s">
        <v>19</v>
      </c>
      <c r="N445" s="227" t="s">
        <v>43</v>
      </c>
      <c r="O445" s="85"/>
      <c r="P445" s="228">
        <f>O445*H445</f>
        <v>0</v>
      </c>
      <c r="Q445" s="228">
        <v>0</v>
      </c>
      <c r="R445" s="228">
        <f>Q445*H445</f>
        <v>0</v>
      </c>
      <c r="S445" s="228">
        <v>0</v>
      </c>
      <c r="T445" s="229">
        <f>S445*H445</f>
        <v>0</v>
      </c>
      <c r="U445" s="39"/>
      <c r="V445" s="39"/>
      <c r="W445" s="39"/>
      <c r="X445" s="39"/>
      <c r="Y445" s="39"/>
      <c r="Z445" s="39"/>
      <c r="AA445" s="39"/>
      <c r="AB445" s="39"/>
      <c r="AC445" s="39"/>
      <c r="AD445" s="39"/>
      <c r="AE445" s="39"/>
      <c r="AR445" s="230" t="s">
        <v>127</v>
      </c>
      <c r="AT445" s="230" t="s">
        <v>122</v>
      </c>
      <c r="AU445" s="230" t="s">
        <v>82</v>
      </c>
      <c r="AY445" s="18" t="s">
        <v>120</v>
      </c>
      <c r="BE445" s="231">
        <f>IF(N445="základní",J445,0)</f>
        <v>0</v>
      </c>
      <c r="BF445" s="231">
        <f>IF(N445="snížená",J445,0)</f>
        <v>0</v>
      </c>
      <c r="BG445" s="231">
        <f>IF(N445="zákl. přenesená",J445,0)</f>
        <v>0</v>
      </c>
      <c r="BH445" s="231">
        <f>IF(N445="sníž. přenesená",J445,0)</f>
        <v>0</v>
      </c>
      <c r="BI445" s="231">
        <f>IF(N445="nulová",J445,0)</f>
        <v>0</v>
      </c>
      <c r="BJ445" s="18" t="s">
        <v>80</v>
      </c>
      <c r="BK445" s="231">
        <f>ROUND(I445*H445,2)</f>
        <v>0</v>
      </c>
      <c r="BL445" s="18" t="s">
        <v>127</v>
      </c>
      <c r="BM445" s="230" t="s">
        <v>748</v>
      </c>
    </row>
    <row r="446" s="2" customFormat="1">
      <c r="A446" s="39"/>
      <c r="B446" s="40"/>
      <c r="C446" s="41"/>
      <c r="D446" s="232" t="s">
        <v>129</v>
      </c>
      <c r="E446" s="41"/>
      <c r="F446" s="233" t="s">
        <v>744</v>
      </c>
      <c r="G446" s="41"/>
      <c r="H446" s="41"/>
      <c r="I446" s="137"/>
      <c r="J446" s="41"/>
      <c r="K446" s="41"/>
      <c r="L446" s="45"/>
      <c r="M446" s="234"/>
      <c r="N446" s="235"/>
      <c r="O446" s="85"/>
      <c r="P446" s="85"/>
      <c r="Q446" s="85"/>
      <c r="R446" s="85"/>
      <c r="S446" s="85"/>
      <c r="T446" s="86"/>
      <c r="U446" s="39"/>
      <c r="V446" s="39"/>
      <c r="W446" s="39"/>
      <c r="X446" s="39"/>
      <c r="Y446" s="39"/>
      <c r="Z446" s="39"/>
      <c r="AA446" s="39"/>
      <c r="AB446" s="39"/>
      <c r="AC446" s="39"/>
      <c r="AD446" s="39"/>
      <c r="AE446" s="39"/>
      <c r="AT446" s="18" t="s">
        <v>129</v>
      </c>
      <c r="AU446" s="18" t="s">
        <v>82</v>
      </c>
    </row>
    <row r="447" s="13" customFormat="1">
      <c r="A447" s="13"/>
      <c r="B447" s="236"/>
      <c r="C447" s="237"/>
      <c r="D447" s="232" t="s">
        <v>131</v>
      </c>
      <c r="E447" s="238" t="s">
        <v>19</v>
      </c>
      <c r="F447" s="239" t="s">
        <v>749</v>
      </c>
      <c r="G447" s="237"/>
      <c r="H447" s="240">
        <v>90</v>
      </c>
      <c r="I447" s="241"/>
      <c r="J447" s="237"/>
      <c r="K447" s="237"/>
      <c r="L447" s="242"/>
      <c r="M447" s="243"/>
      <c r="N447" s="244"/>
      <c r="O447" s="244"/>
      <c r="P447" s="244"/>
      <c r="Q447" s="244"/>
      <c r="R447" s="244"/>
      <c r="S447" s="244"/>
      <c r="T447" s="245"/>
      <c r="U447" s="13"/>
      <c r="V447" s="13"/>
      <c r="W447" s="13"/>
      <c r="X447" s="13"/>
      <c r="Y447" s="13"/>
      <c r="Z447" s="13"/>
      <c r="AA447" s="13"/>
      <c r="AB447" s="13"/>
      <c r="AC447" s="13"/>
      <c r="AD447" s="13"/>
      <c r="AE447" s="13"/>
      <c r="AT447" s="246" t="s">
        <v>131</v>
      </c>
      <c r="AU447" s="246" t="s">
        <v>82</v>
      </c>
      <c r="AV447" s="13" t="s">
        <v>82</v>
      </c>
      <c r="AW447" s="13" t="s">
        <v>33</v>
      </c>
      <c r="AX447" s="13" t="s">
        <v>80</v>
      </c>
      <c r="AY447" s="246" t="s">
        <v>120</v>
      </c>
    </row>
    <row r="448" s="2" customFormat="1" ht="16.5" customHeight="1">
      <c r="A448" s="39"/>
      <c r="B448" s="40"/>
      <c r="C448" s="219" t="s">
        <v>750</v>
      </c>
      <c r="D448" s="219" t="s">
        <v>122</v>
      </c>
      <c r="E448" s="220" t="s">
        <v>751</v>
      </c>
      <c r="F448" s="221" t="s">
        <v>752</v>
      </c>
      <c r="G448" s="222" t="s">
        <v>209</v>
      </c>
      <c r="H448" s="223">
        <v>20</v>
      </c>
      <c r="I448" s="224"/>
      <c r="J448" s="225">
        <f>ROUND(I448*H448,2)</f>
        <v>0</v>
      </c>
      <c r="K448" s="221" t="s">
        <v>126</v>
      </c>
      <c r="L448" s="45"/>
      <c r="M448" s="226" t="s">
        <v>19</v>
      </c>
      <c r="N448" s="227" t="s">
        <v>43</v>
      </c>
      <c r="O448" s="85"/>
      <c r="P448" s="228">
        <f>O448*H448</f>
        <v>0</v>
      </c>
      <c r="Q448" s="228">
        <v>0.00011</v>
      </c>
      <c r="R448" s="228">
        <f>Q448*H448</f>
        <v>0.0022000000000000001</v>
      </c>
      <c r="S448" s="228">
        <v>0</v>
      </c>
      <c r="T448" s="229">
        <f>S448*H448</f>
        <v>0</v>
      </c>
      <c r="U448" s="39"/>
      <c r="V448" s="39"/>
      <c r="W448" s="39"/>
      <c r="X448" s="39"/>
      <c r="Y448" s="39"/>
      <c r="Z448" s="39"/>
      <c r="AA448" s="39"/>
      <c r="AB448" s="39"/>
      <c r="AC448" s="39"/>
      <c r="AD448" s="39"/>
      <c r="AE448" s="39"/>
      <c r="AR448" s="230" t="s">
        <v>127</v>
      </c>
      <c r="AT448" s="230" t="s">
        <v>122</v>
      </c>
      <c r="AU448" s="230" t="s">
        <v>82</v>
      </c>
      <c r="AY448" s="18" t="s">
        <v>120</v>
      </c>
      <c r="BE448" s="231">
        <f>IF(N448="základní",J448,0)</f>
        <v>0</v>
      </c>
      <c r="BF448" s="231">
        <f>IF(N448="snížená",J448,0)</f>
        <v>0</v>
      </c>
      <c r="BG448" s="231">
        <f>IF(N448="zákl. přenesená",J448,0)</f>
        <v>0</v>
      </c>
      <c r="BH448" s="231">
        <f>IF(N448="sníž. přenesená",J448,0)</f>
        <v>0</v>
      </c>
      <c r="BI448" s="231">
        <f>IF(N448="nulová",J448,0)</f>
        <v>0</v>
      </c>
      <c r="BJ448" s="18" t="s">
        <v>80</v>
      </c>
      <c r="BK448" s="231">
        <f>ROUND(I448*H448,2)</f>
        <v>0</v>
      </c>
      <c r="BL448" s="18" t="s">
        <v>127</v>
      </c>
      <c r="BM448" s="230" t="s">
        <v>753</v>
      </c>
    </row>
    <row r="449" s="2" customFormat="1">
      <c r="A449" s="39"/>
      <c r="B449" s="40"/>
      <c r="C449" s="41"/>
      <c r="D449" s="232" t="s">
        <v>129</v>
      </c>
      <c r="E449" s="41"/>
      <c r="F449" s="233" t="s">
        <v>754</v>
      </c>
      <c r="G449" s="41"/>
      <c r="H449" s="41"/>
      <c r="I449" s="137"/>
      <c r="J449" s="41"/>
      <c r="K449" s="41"/>
      <c r="L449" s="45"/>
      <c r="M449" s="234"/>
      <c r="N449" s="235"/>
      <c r="O449" s="85"/>
      <c r="P449" s="85"/>
      <c r="Q449" s="85"/>
      <c r="R449" s="85"/>
      <c r="S449" s="85"/>
      <c r="T449" s="86"/>
      <c r="U449" s="39"/>
      <c r="V449" s="39"/>
      <c r="W449" s="39"/>
      <c r="X449" s="39"/>
      <c r="Y449" s="39"/>
      <c r="Z449" s="39"/>
      <c r="AA449" s="39"/>
      <c r="AB449" s="39"/>
      <c r="AC449" s="39"/>
      <c r="AD449" s="39"/>
      <c r="AE449" s="39"/>
      <c r="AT449" s="18" t="s">
        <v>129</v>
      </c>
      <c r="AU449" s="18" t="s">
        <v>82</v>
      </c>
    </row>
    <row r="450" s="13" customFormat="1">
      <c r="A450" s="13"/>
      <c r="B450" s="236"/>
      <c r="C450" s="237"/>
      <c r="D450" s="232" t="s">
        <v>131</v>
      </c>
      <c r="E450" s="238" t="s">
        <v>19</v>
      </c>
      <c r="F450" s="239" t="s">
        <v>755</v>
      </c>
      <c r="G450" s="237"/>
      <c r="H450" s="240">
        <v>20</v>
      </c>
      <c r="I450" s="241"/>
      <c r="J450" s="237"/>
      <c r="K450" s="237"/>
      <c r="L450" s="242"/>
      <c r="M450" s="243"/>
      <c r="N450" s="244"/>
      <c r="O450" s="244"/>
      <c r="P450" s="244"/>
      <c r="Q450" s="244"/>
      <c r="R450" s="244"/>
      <c r="S450" s="244"/>
      <c r="T450" s="245"/>
      <c r="U450" s="13"/>
      <c r="V450" s="13"/>
      <c r="W450" s="13"/>
      <c r="X450" s="13"/>
      <c r="Y450" s="13"/>
      <c r="Z450" s="13"/>
      <c r="AA450" s="13"/>
      <c r="AB450" s="13"/>
      <c r="AC450" s="13"/>
      <c r="AD450" s="13"/>
      <c r="AE450" s="13"/>
      <c r="AT450" s="246" t="s">
        <v>131</v>
      </c>
      <c r="AU450" s="246" t="s">
        <v>82</v>
      </c>
      <c r="AV450" s="13" t="s">
        <v>82</v>
      </c>
      <c r="AW450" s="13" t="s">
        <v>33</v>
      </c>
      <c r="AX450" s="13" t="s">
        <v>80</v>
      </c>
      <c r="AY450" s="246" t="s">
        <v>120</v>
      </c>
    </row>
    <row r="451" s="2" customFormat="1" ht="16.5" customHeight="1">
      <c r="A451" s="39"/>
      <c r="B451" s="40"/>
      <c r="C451" s="219" t="s">
        <v>756</v>
      </c>
      <c r="D451" s="219" t="s">
        <v>122</v>
      </c>
      <c r="E451" s="220" t="s">
        <v>757</v>
      </c>
      <c r="F451" s="221" t="s">
        <v>758</v>
      </c>
      <c r="G451" s="222" t="s">
        <v>209</v>
      </c>
      <c r="H451" s="223">
        <v>80</v>
      </c>
      <c r="I451" s="224"/>
      <c r="J451" s="225">
        <f>ROUND(I451*H451,2)</f>
        <v>0</v>
      </c>
      <c r="K451" s="221" t="s">
        <v>126</v>
      </c>
      <c r="L451" s="45"/>
      <c r="M451" s="226" t="s">
        <v>19</v>
      </c>
      <c r="N451" s="227" t="s">
        <v>43</v>
      </c>
      <c r="O451" s="85"/>
      <c r="P451" s="228">
        <f>O451*H451</f>
        <v>0</v>
      </c>
      <c r="Q451" s="228">
        <v>4.0000000000000003E-05</v>
      </c>
      <c r="R451" s="228">
        <f>Q451*H451</f>
        <v>0.0032000000000000002</v>
      </c>
      <c r="S451" s="228">
        <v>0</v>
      </c>
      <c r="T451" s="229">
        <f>S451*H451</f>
        <v>0</v>
      </c>
      <c r="U451" s="39"/>
      <c r="V451" s="39"/>
      <c r="W451" s="39"/>
      <c r="X451" s="39"/>
      <c r="Y451" s="39"/>
      <c r="Z451" s="39"/>
      <c r="AA451" s="39"/>
      <c r="AB451" s="39"/>
      <c r="AC451" s="39"/>
      <c r="AD451" s="39"/>
      <c r="AE451" s="39"/>
      <c r="AR451" s="230" t="s">
        <v>127</v>
      </c>
      <c r="AT451" s="230" t="s">
        <v>122</v>
      </c>
      <c r="AU451" s="230" t="s">
        <v>82</v>
      </c>
      <c r="AY451" s="18" t="s">
        <v>120</v>
      </c>
      <c r="BE451" s="231">
        <f>IF(N451="základní",J451,0)</f>
        <v>0</v>
      </c>
      <c r="BF451" s="231">
        <f>IF(N451="snížená",J451,0)</f>
        <v>0</v>
      </c>
      <c r="BG451" s="231">
        <f>IF(N451="zákl. přenesená",J451,0)</f>
        <v>0</v>
      </c>
      <c r="BH451" s="231">
        <f>IF(N451="sníž. přenesená",J451,0)</f>
        <v>0</v>
      </c>
      <c r="BI451" s="231">
        <f>IF(N451="nulová",J451,0)</f>
        <v>0</v>
      </c>
      <c r="BJ451" s="18" t="s">
        <v>80</v>
      </c>
      <c r="BK451" s="231">
        <f>ROUND(I451*H451,2)</f>
        <v>0</v>
      </c>
      <c r="BL451" s="18" t="s">
        <v>127</v>
      </c>
      <c r="BM451" s="230" t="s">
        <v>759</v>
      </c>
    </row>
    <row r="452" s="13" customFormat="1">
      <c r="A452" s="13"/>
      <c r="B452" s="236"/>
      <c r="C452" s="237"/>
      <c r="D452" s="232" t="s">
        <v>131</v>
      </c>
      <c r="E452" s="238" t="s">
        <v>19</v>
      </c>
      <c r="F452" s="239" t="s">
        <v>760</v>
      </c>
      <c r="G452" s="237"/>
      <c r="H452" s="240">
        <v>80</v>
      </c>
      <c r="I452" s="241"/>
      <c r="J452" s="237"/>
      <c r="K452" s="237"/>
      <c r="L452" s="242"/>
      <c r="M452" s="243"/>
      <c r="N452" s="244"/>
      <c r="O452" s="244"/>
      <c r="P452" s="244"/>
      <c r="Q452" s="244"/>
      <c r="R452" s="244"/>
      <c r="S452" s="244"/>
      <c r="T452" s="245"/>
      <c r="U452" s="13"/>
      <c r="V452" s="13"/>
      <c r="W452" s="13"/>
      <c r="X452" s="13"/>
      <c r="Y452" s="13"/>
      <c r="Z452" s="13"/>
      <c r="AA452" s="13"/>
      <c r="AB452" s="13"/>
      <c r="AC452" s="13"/>
      <c r="AD452" s="13"/>
      <c r="AE452" s="13"/>
      <c r="AT452" s="246" t="s">
        <v>131</v>
      </c>
      <c r="AU452" s="246" t="s">
        <v>82</v>
      </c>
      <c r="AV452" s="13" t="s">
        <v>82</v>
      </c>
      <c r="AW452" s="13" t="s">
        <v>33</v>
      </c>
      <c r="AX452" s="13" t="s">
        <v>80</v>
      </c>
      <c r="AY452" s="246" t="s">
        <v>120</v>
      </c>
    </row>
    <row r="453" s="2" customFormat="1" ht="16.5" customHeight="1">
      <c r="A453" s="39"/>
      <c r="B453" s="40"/>
      <c r="C453" s="219" t="s">
        <v>761</v>
      </c>
      <c r="D453" s="219" t="s">
        <v>122</v>
      </c>
      <c r="E453" s="220" t="s">
        <v>762</v>
      </c>
      <c r="F453" s="221" t="s">
        <v>763</v>
      </c>
      <c r="G453" s="222" t="s">
        <v>209</v>
      </c>
      <c r="H453" s="223">
        <v>160</v>
      </c>
      <c r="I453" s="224"/>
      <c r="J453" s="225">
        <f>ROUND(I453*H453,2)</f>
        <v>0</v>
      </c>
      <c r="K453" s="221" t="s">
        <v>126</v>
      </c>
      <c r="L453" s="45"/>
      <c r="M453" s="226" t="s">
        <v>19</v>
      </c>
      <c r="N453" s="227" t="s">
        <v>43</v>
      </c>
      <c r="O453" s="85"/>
      <c r="P453" s="228">
        <f>O453*H453</f>
        <v>0</v>
      </c>
      <c r="Q453" s="228">
        <v>0.00021000000000000001</v>
      </c>
      <c r="R453" s="228">
        <f>Q453*H453</f>
        <v>0.033600000000000005</v>
      </c>
      <c r="S453" s="228">
        <v>0</v>
      </c>
      <c r="T453" s="229">
        <f>S453*H453</f>
        <v>0</v>
      </c>
      <c r="U453" s="39"/>
      <c r="V453" s="39"/>
      <c r="W453" s="39"/>
      <c r="X453" s="39"/>
      <c r="Y453" s="39"/>
      <c r="Z453" s="39"/>
      <c r="AA453" s="39"/>
      <c r="AB453" s="39"/>
      <c r="AC453" s="39"/>
      <c r="AD453" s="39"/>
      <c r="AE453" s="39"/>
      <c r="AR453" s="230" t="s">
        <v>127</v>
      </c>
      <c r="AT453" s="230" t="s">
        <v>122</v>
      </c>
      <c r="AU453" s="230" t="s">
        <v>82</v>
      </c>
      <c r="AY453" s="18" t="s">
        <v>120</v>
      </c>
      <c r="BE453" s="231">
        <f>IF(N453="základní",J453,0)</f>
        <v>0</v>
      </c>
      <c r="BF453" s="231">
        <f>IF(N453="snížená",J453,0)</f>
        <v>0</v>
      </c>
      <c r="BG453" s="231">
        <f>IF(N453="zákl. přenesená",J453,0)</f>
        <v>0</v>
      </c>
      <c r="BH453" s="231">
        <f>IF(N453="sníž. přenesená",J453,0)</f>
        <v>0</v>
      </c>
      <c r="BI453" s="231">
        <f>IF(N453="nulová",J453,0)</f>
        <v>0</v>
      </c>
      <c r="BJ453" s="18" t="s">
        <v>80</v>
      </c>
      <c r="BK453" s="231">
        <f>ROUND(I453*H453,2)</f>
        <v>0</v>
      </c>
      <c r="BL453" s="18" t="s">
        <v>127</v>
      </c>
      <c r="BM453" s="230" t="s">
        <v>764</v>
      </c>
    </row>
    <row r="454" s="13" customFormat="1">
      <c r="A454" s="13"/>
      <c r="B454" s="236"/>
      <c r="C454" s="237"/>
      <c r="D454" s="232" t="s">
        <v>131</v>
      </c>
      <c r="E454" s="238" t="s">
        <v>19</v>
      </c>
      <c r="F454" s="239" t="s">
        <v>765</v>
      </c>
      <c r="G454" s="237"/>
      <c r="H454" s="240">
        <v>160</v>
      </c>
      <c r="I454" s="241"/>
      <c r="J454" s="237"/>
      <c r="K454" s="237"/>
      <c r="L454" s="242"/>
      <c r="M454" s="243"/>
      <c r="N454" s="244"/>
      <c r="O454" s="244"/>
      <c r="P454" s="244"/>
      <c r="Q454" s="244"/>
      <c r="R454" s="244"/>
      <c r="S454" s="244"/>
      <c r="T454" s="245"/>
      <c r="U454" s="13"/>
      <c r="V454" s="13"/>
      <c r="W454" s="13"/>
      <c r="X454" s="13"/>
      <c r="Y454" s="13"/>
      <c r="Z454" s="13"/>
      <c r="AA454" s="13"/>
      <c r="AB454" s="13"/>
      <c r="AC454" s="13"/>
      <c r="AD454" s="13"/>
      <c r="AE454" s="13"/>
      <c r="AT454" s="246" t="s">
        <v>131</v>
      </c>
      <c r="AU454" s="246" t="s">
        <v>82</v>
      </c>
      <c r="AV454" s="13" t="s">
        <v>82</v>
      </c>
      <c r="AW454" s="13" t="s">
        <v>33</v>
      </c>
      <c r="AX454" s="13" t="s">
        <v>80</v>
      </c>
      <c r="AY454" s="246" t="s">
        <v>120</v>
      </c>
    </row>
    <row r="455" s="2" customFormat="1" ht="21.75" customHeight="1">
      <c r="A455" s="39"/>
      <c r="B455" s="40"/>
      <c r="C455" s="219" t="s">
        <v>766</v>
      </c>
      <c r="D455" s="219" t="s">
        <v>122</v>
      </c>
      <c r="E455" s="220" t="s">
        <v>767</v>
      </c>
      <c r="F455" s="221" t="s">
        <v>768</v>
      </c>
      <c r="G455" s="222" t="s">
        <v>209</v>
      </c>
      <c r="H455" s="223">
        <v>260</v>
      </c>
      <c r="I455" s="224"/>
      <c r="J455" s="225">
        <f>ROUND(I455*H455,2)</f>
        <v>0</v>
      </c>
      <c r="K455" s="221" t="s">
        <v>126</v>
      </c>
      <c r="L455" s="45"/>
      <c r="M455" s="226" t="s">
        <v>19</v>
      </c>
      <c r="N455" s="227" t="s">
        <v>43</v>
      </c>
      <c r="O455" s="85"/>
      <c r="P455" s="228">
        <f>O455*H455</f>
        <v>0</v>
      </c>
      <c r="Q455" s="228">
        <v>0</v>
      </c>
      <c r="R455" s="228">
        <f>Q455*H455</f>
        <v>0</v>
      </c>
      <c r="S455" s="228">
        <v>0</v>
      </c>
      <c r="T455" s="229">
        <f>S455*H455</f>
        <v>0</v>
      </c>
      <c r="U455" s="39"/>
      <c r="V455" s="39"/>
      <c r="W455" s="39"/>
      <c r="X455" s="39"/>
      <c r="Y455" s="39"/>
      <c r="Z455" s="39"/>
      <c r="AA455" s="39"/>
      <c r="AB455" s="39"/>
      <c r="AC455" s="39"/>
      <c r="AD455" s="39"/>
      <c r="AE455" s="39"/>
      <c r="AR455" s="230" t="s">
        <v>127</v>
      </c>
      <c r="AT455" s="230" t="s">
        <v>122</v>
      </c>
      <c r="AU455" s="230" t="s">
        <v>82</v>
      </c>
      <c r="AY455" s="18" t="s">
        <v>120</v>
      </c>
      <c r="BE455" s="231">
        <f>IF(N455="základní",J455,0)</f>
        <v>0</v>
      </c>
      <c r="BF455" s="231">
        <f>IF(N455="snížená",J455,0)</f>
        <v>0</v>
      </c>
      <c r="BG455" s="231">
        <f>IF(N455="zákl. přenesená",J455,0)</f>
        <v>0</v>
      </c>
      <c r="BH455" s="231">
        <f>IF(N455="sníž. přenesená",J455,0)</f>
        <v>0</v>
      </c>
      <c r="BI455" s="231">
        <f>IF(N455="nulová",J455,0)</f>
        <v>0</v>
      </c>
      <c r="BJ455" s="18" t="s">
        <v>80</v>
      </c>
      <c r="BK455" s="231">
        <f>ROUND(I455*H455,2)</f>
        <v>0</v>
      </c>
      <c r="BL455" s="18" t="s">
        <v>127</v>
      </c>
      <c r="BM455" s="230" t="s">
        <v>769</v>
      </c>
    </row>
    <row r="456" s="2" customFormat="1">
      <c r="A456" s="39"/>
      <c r="B456" s="40"/>
      <c r="C456" s="41"/>
      <c r="D456" s="232" t="s">
        <v>129</v>
      </c>
      <c r="E456" s="41"/>
      <c r="F456" s="233" t="s">
        <v>770</v>
      </c>
      <c r="G456" s="41"/>
      <c r="H456" s="41"/>
      <c r="I456" s="137"/>
      <c r="J456" s="41"/>
      <c r="K456" s="41"/>
      <c r="L456" s="45"/>
      <c r="M456" s="234"/>
      <c r="N456" s="235"/>
      <c r="O456" s="85"/>
      <c r="P456" s="85"/>
      <c r="Q456" s="85"/>
      <c r="R456" s="85"/>
      <c r="S456" s="85"/>
      <c r="T456" s="86"/>
      <c r="U456" s="39"/>
      <c r="V456" s="39"/>
      <c r="W456" s="39"/>
      <c r="X456" s="39"/>
      <c r="Y456" s="39"/>
      <c r="Z456" s="39"/>
      <c r="AA456" s="39"/>
      <c r="AB456" s="39"/>
      <c r="AC456" s="39"/>
      <c r="AD456" s="39"/>
      <c r="AE456" s="39"/>
      <c r="AT456" s="18" t="s">
        <v>129</v>
      </c>
      <c r="AU456" s="18" t="s">
        <v>82</v>
      </c>
    </row>
    <row r="457" s="13" customFormat="1">
      <c r="A457" s="13"/>
      <c r="B457" s="236"/>
      <c r="C457" s="237"/>
      <c r="D457" s="232" t="s">
        <v>131</v>
      </c>
      <c r="E457" s="238" t="s">
        <v>19</v>
      </c>
      <c r="F457" s="239" t="s">
        <v>755</v>
      </c>
      <c r="G457" s="237"/>
      <c r="H457" s="240">
        <v>20</v>
      </c>
      <c r="I457" s="241"/>
      <c r="J457" s="237"/>
      <c r="K457" s="237"/>
      <c r="L457" s="242"/>
      <c r="M457" s="243"/>
      <c r="N457" s="244"/>
      <c r="O457" s="244"/>
      <c r="P457" s="244"/>
      <c r="Q457" s="244"/>
      <c r="R457" s="244"/>
      <c r="S457" s="244"/>
      <c r="T457" s="245"/>
      <c r="U457" s="13"/>
      <c r="V457" s="13"/>
      <c r="W457" s="13"/>
      <c r="X457" s="13"/>
      <c r="Y457" s="13"/>
      <c r="Z457" s="13"/>
      <c r="AA457" s="13"/>
      <c r="AB457" s="13"/>
      <c r="AC457" s="13"/>
      <c r="AD457" s="13"/>
      <c r="AE457" s="13"/>
      <c r="AT457" s="246" t="s">
        <v>131</v>
      </c>
      <c r="AU457" s="246" t="s">
        <v>82</v>
      </c>
      <c r="AV457" s="13" t="s">
        <v>82</v>
      </c>
      <c r="AW457" s="13" t="s">
        <v>33</v>
      </c>
      <c r="AX457" s="13" t="s">
        <v>72</v>
      </c>
      <c r="AY457" s="246" t="s">
        <v>120</v>
      </c>
    </row>
    <row r="458" s="13" customFormat="1">
      <c r="A458" s="13"/>
      <c r="B458" s="236"/>
      <c r="C458" s="237"/>
      <c r="D458" s="232" t="s">
        <v>131</v>
      </c>
      <c r="E458" s="238" t="s">
        <v>19</v>
      </c>
      <c r="F458" s="239" t="s">
        <v>760</v>
      </c>
      <c r="G458" s="237"/>
      <c r="H458" s="240">
        <v>80</v>
      </c>
      <c r="I458" s="241"/>
      <c r="J458" s="237"/>
      <c r="K458" s="237"/>
      <c r="L458" s="242"/>
      <c r="M458" s="243"/>
      <c r="N458" s="244"/>
      <c r="O458" s="244"/>
      <c r="P458" s="244"/>
      <c r="Q458" s="244"/>
      <c r="R458" s="244"/>
      <c r="S458" s="244"/>
      <c r="T458" s="245"/>
      <c r="U458" s="13"/>
      <c r="V458" s="13"/>
      <c r="W458" s="13"/>
      <c r="X458" s="13"/>
      <c r="Y458" s="13"/>
      <c r="Z458" s="13"/>
      <c r="AA458" s="13"/>
      <c r="AB458" s="13"/>
      <c r="AC458" s="13"/>
      <c r="AD458" s="13"/>
      <c r="AE458" s="13"/>
      <c r="AT458" s="246" t="s">
        <v>131</v>
      </c>
      <c r="AU458" s="246" t="s">
        <v>82</v>
      </c>
      <c r="AV458" s="13" t="s">
        <v>82</v>
      </c>
      <c r="AW458" s="13" t="s">
        <v>33</v>
      </c>
      <c r="AX458" s="13" t="s">
        <v>72</v>
      </c>
      <c r="AY458" s="246" t="s">
        <v>120</v>
      </c>
    </row>
    <row r="459" s="13" customFormat="1">
      <c r="A459" s="13"/>
      <c r="B459" s="236"/>
      <c r="C459" s="237"/>
      <c r="D459" s="232" t="s">
        <v>131</v>
      </c>
      <c r="E459" s="238" t="s">
        <v>19</v>
      </c>
      <c r="F459" s="239" t="s">
        <v>771</v>
      </c>
      <c r="G459" s="237"/>
      <c r="H459" s="240">
        <v>160</v>
      </c>
      <c r="I459" s="241"/>
      <c r="J459" s="237"/>
      <c r="K459" s="237"/>
      <c r="L459" s="242"/>
      <c r="M459" s="243"/>
      <c r="N459" s="244"/>
      <c r="O459" s="244"/>
      <c r="P459" s="244"/>
      <c r="Q459" s="244"/>
      <c r="R459" s="244"/>
      <c r="S459" s="244"/>
      <c r="T459" s="245"/>
      <c r="U459" s="13"/>
      <c r="V459" s="13"/>
      <c r="W459" s="13"/>
      <c r="X459" s="13"/>
      <c r="Y459" s="13"/>
      <c r="Z459" s="13"/>
      <c r="AA459" s="13"/>
      <c r="AB459" s="13"/>
      <c r="AC459" s="13"/>
      <c r="AD459" s="13"/>
      <c r="AE459" s="13"/>
      <c r="AT459" s="246" t="s">
        <v>131</v>
      </c>
      <c r="AU459" s="246" t="s">
        <v>82</v>
      </c>
      <c r="AV459" s="13" t="s">
        <v>82</v>
      </c>
      <c r="AW459" s="13" t="s">
        <v>33</v>
      </c>
      <c r="AX459" s="13" t="s">
        <v>72</v>
      </c>
      <c r="AY459" s="246" t="s">
        <v>120</v>
      </c>
    </row>
    <row r="460" s="15" customFormat="1">
      <c r="A460" s="15"/>
      <c r="B460" s="257"/>
      <c r="C460" s="258"/>
      <c r="D460" s="232" t="s">
        <v>131</v>
      </c>
      <c r="E460" s="259" t="s">
        <v>19</v>
      </c>
      <c r="F460" s="260" t="s">
        <v>141</v>
      </c>
      <c r="G460" s="258"/>
      <c r="H460" s="261">
        <v>260</v>
      </c>
      <c r="I460" s="262"/>
      <c r="J460" s="258"/>
      <c r="K460" s="258"/>
      <c r="L460" s="263"/>
      <c r="M460" s="264"/>
      <c r="N460" s="265"/>
      <c r="O460" s="265"/>
      <c r="P460" s="265"/>
      <c r="Q460" s="265"/>
      <c r="R460" s="265"/>
      <c r="S460" s="265"/>
      <c r="T460" s="266"/>
      <c r="U460" s="15"/>
      <c r="V460" s="15"/>
      <c r="W460" s="15"/>
      <c r="X460" s="15"/>
      <c r="Y460" s="15"/>
      <c r="Z460" s="15"/>
      <c r="AA460" s="15"/>
      <c r="AB460" s="15"/>
      <c r="AC460" s="15"/>
      <c r="AD460" s="15"/>
      <c r="AE460" s="15"/>
      <c r="AT460" s="267" t="s">
        <v>131</v>
      </c>
      <c r="AU460" s="267" t="s">
        <v>82</v>
      </c>
      <c r="AV460" s="15" t="s">
        <v>127</v>
      </c>
      <c r="AW460" s="15" t="s">
        <v>33</v>
      </c>
      <c r="AX460" s="15" t="s">
        <v>80</v>
      </c>
      <c r="AY460" s="267" t="s">
        <v>120</v>
      </c>
    </row>
    <row r="461" s="2" customFormat="1" ht="16.5" customHeight="1">
      <c r="A461" s="39"/>
      <c r="B461" s="40"/>
      <c r="C461" s="219" t="s">
        <v>772</v>
      </c>
      <c r="D461" s="219" t="s">
        <v>122</v>
      </c>
      <c r="E461" s="220" t="s">
        <v>773</v>
      </c>
      <c r="F461" s="221" t="s">
        <v>774</v>
      </c>
      <c r="G461" s="222" t="s">
        <v>125</v>
      </c>
      <c r="H461" s="223">
        <v>292.80000000000001</v>
      </c>
      <c r="I461" s="224"/>
      <c r="J461" s="225">
        <f>ROUND(I461*H461,2)</f>
        <v>0</v>
      </c>
      <c r="K461" s="221" t="s">
        <v>126</v>
      </c>
      <c r="L461" s="45"/>
      <c r="M461" s="226" t="s">
        <v>19</v>
      </c>
      <c r="N461" s="227" t="s">
        <v>43</v>
      </c>
      <c r="O461" s="85"/>
      <c r="P461" s="228">
        <f>O461*H461</f>
        <v>0</v>
      </c>
      <c r="Q461" s="228">
        <v>0.00046999999999999999</v>
      </c>
      <c r="R461" s="228">
        <f>Q461*H461</f>
        <v>0.13761599999999999</v>
      </c>
      <c r="S461" s="228">
        <v>0</v>
      </c>
      <c r="T461" s="229">
        <f>S461*H461</f>
        <v>0</v>
      </c>
      <c r="U461" s="39"/>
      <c r="V461" s="39"/>
      <c r="W461" s="39"/>
      <c r="X461" s="39"/>
      <c r="Y461" s="39"/>
      <c r="Z461" s="39"/>
      <c r="AA461" s="39"/>
      <c r="AB461" s="39"/>
      <c r="AC461" s="39"/>
      <c r="AD461" s="39"/>
      <c r="AE461" s="39"/>
      <c r="AR461" s="230" t="s">
        <v>127</v>
      </c>
      <c r="AT461" s="230" t="s">
        <v>122</v>
      </c>
      <c r="AU461" s="230" t="s">
        <v>82</v>
      </c>
      <c r="AY461" s="18" t="s">
        <v>120</v>
      </c>
      <c r="BE461" s="231">
        <f>IF(N461="základní",J461,0)</f>
        <v>0</v>
      </c>
      <c r="BF461" s="231">
        <f>IF(N461="snížená",J461,0)</f>
        <v>0</v>
      </c>
      <c r="BG461" s="231">
        <f>IF(N461="zákl. přenesená",J461,0)</f>
        <v>0</v>
      </c>
      <c r="BH461" s="231">
        <f>IF(N461="sníž. přenesená",J461,0)</f>
        <v>0</v>
      </c>
      <c r="BI461" s="231">
        <f>IF(N461="nulová",J461,0)</f>
        <v>0</v>
      </c>
      <c r="BJ461" s="18" t="s">
        <v>80</v>
      </c>
      <c r="BK461" s="231">
        <f>ROUND(I461*H461,2)</f>
        <v>0</v>
      </c>
      <c r="BL461" s="18" t="s">
        <v>127</v>
      </c>
      <c r="BM461" s="230" t="s">
        <v>775</v>
      </c>
    </row>
    <row r="462" s="2" customFormat="1">
      <c r="A462" s="39"/>
      <c r="B462" s="40"/>
      <c r="C462" s="41"/>
      <c r="D462" s="232" t="s">
        <v>129</v>
      </c>
      <c r="E462" s="41"/>
      <c r="F462" s="233" t="s">
        <v>776</v>
      </c>
      <c r="G462" s="41"/>
      <c r="H462" s="41"/>
      <c r="I462" s="137"/>
      <c r="J462" s="41"/>
      <c r="K462" s="41"/>
      <c r="L462" s="45"/>
      <c r="M462" s="234"/>
      <c r="N462" s="235"/>
      <c r="O462" s="85"/>
      <c r="P462" s="85"/>
      <c r="Q462" s="85"/>
      <c r="R462" s="85"/>
      <c r="S462" s="85"/>
      <c r="T462" s="86"/>
      <c r="U462" s="39"/>
      <c r="V462" s="39"/>
      <c r="W462" s="39"/>
      <c r="X462" s="39"/>
      <c r="Y462" s="39"/>
      <c r="Z462" s="39"/>
      <c r="AA462" s="39"/>
      <c r="AB462" s="39"/>
      <c r="AC462" s="39"/>
      <c r="AD462" s="39"/>
      <c r="AE462" s="39"/>
      <c r="AT462" s="18" t="s">
        <v>129</v>
      </c>
      <c r="AU462" s="18" t="s">
        <v>82</v>
      </c>
    </row>
    <row r="463" s="13" customFormat="1">
      <c r="A463" s="13"/>
      <c r="B463" s="236"/>
      <c r="C463" s="237"/>
      <c r="D463" s="232" t="s">
        <v>131</v>
      </c>
      <c r="E463" s="238" t="s">
        <v>19</v>
      </c>
      <c r="F463" s="239" t="s">
        <v>777</v>
      </c>
      <c r="G463" s="237"/>
      <c r="H463" s="240">
        <v>288</v>
      </c>
      <c r="I463" s="241"/>
      <c r="J463" s="237"/>
      <c r="K463" s="237"/>
      <c r="L463" s="242"/>
      <c r="M463" s="243"/>
      <c r="N463" s="244"/>
      <c r="O463" s="244"/>
      <c r="P463" s="244"/>
      <c r="Q463" s="244"/>
      <c r="R463" s="244"/>
      <c r="S463" s="244"/>
      <c r="T463" s="245"/>
      <c r="U463" s="13"/>
      <c r="V463" s="13"/>
      <c r="W463" s="13"/>
      <c r="X463" s="13"/>
      <c r="Y463" s="13"/>
      <c r="Z463" s="13"/>
      <c r="AA463" s="13"/>
      <c r="AB463" s="13"/>
      <c r="AC463" s="13"/>
      <c r="AD463" s="13"/>
      <c r="AE463" s="13"/>
      <c r="AT463" s="246" t="s">
        <v>131</v>
      </c>
      <c r="AU463" s="246" t="s">
        <v>82</v>
      </c>
      <c r="AV463" s="13" t="s">
        <v>82</v>
      </c>
      <c r="AW463" s="13" t="s">
        <v>33</v>
      </c>
      <c r="AX463" s="13" t="s">
        <v>72</v>
      </c>
      <c r="AY463" s="246" t="s">
        <v>120</v>
      </c>
    </row>
    <row r="464" s="13" customFormat="1">
      <c r="A464" s="13"/>
      <c r="B464" s="236"/>
      <c r="C464" s="237"/>
      <c r="D464" s="232" t="s">
        <v>131</v>
      </c>
      <c r="E464" s="238" t="s">
        <v>19</v>
      </c>
      <c r="F464" s="239" t="s">
        <v>778</v>
      </c>
      <c r="G464" s="237"/>
      <c r="H464" s="240">
        <v>4.7999999999999998</v>
      </c>
      <c r="I464" s="241"/>
      <c r="J464" s="237"/>
      <c r="K464" s="237"/>
      <c r="L464" s="242"/>
      <c r="M464" s="243"/>
      <c r="N464" s="244"/>
      <c r="O464" s="244"/>
      <c r="P464" s="244"/>
      <c r="Q464" s="244"/>
      <c r="R464" s="244"/>
      <c r="S464" s="244"/>
      <c r="T464" s="245"/>
      <c r="U464" s="13"/>
      <c r="V464" s="13"/>
      <c r="W464" s="13"/>
      <c r="X464" s="13"/>
      <c r="Y464" s="13"/>
      <c r="Z464" s="13"/>
      <c r="AA464" s="13"/>
      <c r="AB464" s="13"/>
      <c r="AC464" s="13"/>
      <c r="AD464" s="13"/>
      <c r="AE464" s="13"/>
      <c r="AT464" s="246" t="s">
        <v>131</v>
      </c>
      <c r="AU464" s="246" t="s">
        <v>82</v>
      </c>
      <c r="AV464" s="13" t="s">
        <v>82</v>
      </c>
      <c r="AW464" s="13" t="s">
        <v>33</v>
      </c>
      <c r="AX464" s="13" t="s">
        <v>72</v>
      </c>
      <c r="AY464" s="246" t="s">
        <v>120</v>
      </c>
    </row>
    <row r="465" s="15" customFormat="1">
      <c r="A465" s="15"/>
      <c r="B465" s="257"/>
      <c r="C465" s="258"/>
      <c r="D465" s="232" t="s">
        <v>131</v>
      </c>
      <c r="E465" s="259" t="s">
        <v>19</v>
      </c>
      <c r="F465" s="260" t="s">
        <v>141</v>
      </c>
      <c r="G465" s="258"/>
      <c r="H465" s="261">
        <v>292.80000000000001</v>
      </c>
      <c r="I465" s="262"/>
      <c r="J465" s="258"/>
      <c r="K465" s="258"/>
      <c r="L465" s="263"/>
      <c r="M465" s="264"/>
      <c r="N465" s="265"/>
      <c r="O465" s="265"/>
      <c r="P465" s="265"/>
      <c r="Q465" s="265"/>
      <c r="R465" s="265"/>
      <c r="S465" s="265"/>
      <c r="T465" s="266"/>
      <c r="U465" s="15"/>
      <c r="V465" s="15"/>
      <c r="W465" s="15"/>
      <c r="X465" s="15"/>
      <c r="Y465" s="15"/>
      <c r="Z465" s="15"/>
      <c r="AA465" s="15"/>
      <c r="AB465" s="15"/>
      <c r="AC465" s="15"/>
      <c r="AD465" s="15"/>
      <c r="AE465" s="15"/>
      <c r="AT465" s="267" t="s">
        <v>131</v>
      </c>
      <c r="AU465" s="267" t="s">
        <v>82</v>
      </c>
      <c r="AV465" s="15" t="s">
        <v>127</v>
      </c>
      <c r="AW465" s="15" t="s">
        <v>33</v>
      </c>
      <c r="AX465" s="15" t="s">
        <v>80</v>
      </c>
      <c r="AY465" s="267" t="s">
        <v>120</v>
      </c>
    </row>
    <row r="466" s="2" customFormat="1" ht="16.5" customHeight="1">
      <c r="A466" s="39"/>
      <c r="B466" s="40"/>
      <c r="C466" s="219" t="s">
        <v>779</v>
      </c>
      <c r="D466" s="219" t="s">
        <v>122</v>
      </c>
      <c r="E466" s="220" t="s">
        <v>780</v>
      </c>
      <c r="F466" s="221" t="s">
        <v>781</v>
      </c>
      <c r="G466" s="222" t="s">
        <v>125</v>
      </c>
      <c r="H466" s="223">
        <v>62.100000000000001</v>
      </c>
      <c r="I466" s="224"/>
      <c r="J466" s="225">
        <f>ROUND(I466*H466,2)</f>
        <v>0</v>
      </c>
      <c r="K466" s="221" t="s">
        <v>126</v>
      </c>
      <c r="L466" s="45"/>
      <c r="M466" s="226" t="s">
        <v>19</v>
      </c>
      <c r="N466" s="227" t="s">
        <v>43</v>
      </c>
      <c r="O466" s="85"/>
      <c r="P466" s="228">
        <f>O466*H466</f>
        <v>0</v>
      </c>
      <c r="Q466" s="228">
        <v>0.00063000000000000003</v>
      </c>
      <c r="R466" s="228">
        <f>Q466*H466</f>
        <v>0.039123000000000005</v>
      </c>
      <c r="S466" s="228">
        <v>0</v>
      </c>
      <c r="T466" s="229">
        <f>S466*H466</f>
        <v>0</v>
      </c>
      <c r="U466" s="39"/>
      <c r="V466" s="39"/>
      <c r="W466" s="39"/>
      <c r="X466" s="39"/>
      <c r="Y466" s="39"/>
      <c r="Z466" s="39"/>
      <c r="AA466" s="39"/>
      <c r="AB466" s="39"/>
      <c r="AC466" s="39"/>
      <c r="AD466" s="39"/>
      <c r="AE466" s="39"/>
      <c r="AR466" s="230" t="s">
        <v>127</v>
      </c>
      <c r="AT466" s="230" t="s">
        <v>122</v>
      </c>
      <c r="AU466" s="230" t="s">
        <v>82</v>
      </c>
      <c r="AY466" s="18" t="s">
        <v>120</v>
      </c>
      <c r="BE466" s="231">
        <f>IF(N466="základní",J466,0)</f>
        <v>0</v>
      </c>
      <c r="BF466" s="231">
        <f>IF(N466="snížená",J466,0)</f>
        <v>0</v>
      </c>
      <c r="BG466" s="231">
        <f>IF(N466="zákl. přenesená",J466,0)</f>
        <v>0</v>
      </c>
      <c r="BH466" s="231">
        <f>IF(N466="sníž. přenesená",J466,0)</f>
        <v>0</v>
      </c>
      <c r="BI466" s="231">
        <f>IF(N466="nulová",J466,0)</f>
        <v>0</v>
      </c>
      <c r="BJ466" s="18" t="s">
        <v>80</v>
      </c>
      <c r="BK466" s="231">
        <f>ROUND(I466*H466,2)</f>
        <v>0</v>
      </c>
      <c r="BL466" s="18" t="s">
        <v>127</v>
      </c>
      <c r="BM466" s="230" t="s">
        <v>782</v>
      </c>
    </row>
    <row r="467" s="2" customFormat="1">
      <c r="A467" s="39"/>
      <c r="B467" s="40"/>
      <c r="C467" s="41"/>
      <c r="D467" s="232" t="s">
        <v>129</v>
      </c>
      <c r="E467" s="41"/>
      <c r="F467" s="233" t="s">
        <v>783</v>
      </c>
      <c r="G467" s="41"/>
      <c r="H467" s="41"/>
      <c r="I467" s="137"/>
      <c r="J467" s="41"/>
      <c r="K467" s="41"/>
      <c r="L467" s="45"/>
      <c r="M467" s="234"/>
      <c r="N467" s="235"/>
      <c r="O467" s="85"/>
      <c r="P467" s="85"/>
      <c r="Q467" s="85"/>
      <c r="R467" s="85"/>
      <c r="S467" s="85"/>
      <c r="T467" s="86"/>
      <c r="U467" s="39"/>
      <c r="V467" s="39"/>
      <c r="W467" s="39"/>
      <c r="X467" s="39"/>
      <c r="Y467" s="39"/>
      <c r="Z467" s="39"/>
      <c r="AA467" s="39"/>
      <c r="AB467" s="39"/>
      <c r="AC467" s="39"/>
      <c r="AD467" s="39"/>
      <c r="AE467" s="39"/>
      <c r="AT467" s="18" t="s">
        <v>129</v>
      </c>
      <c r="AU467" s="18" t="s">
        <v>82</v>
      </c>
    </row>
    <row r="468" s="13" customFormat="1">
      <c r="A468" s="13"/>
      <c r="B468" s="236"/>
      <c r="C468" s="237"/>
      <c r="D468" s="232" t="s">
        <v>131</v>
      </c>
      <c r="E468" s="238" t="s">
        <v>19</v>
      </c>
      <c r="F468" s="239" t="s">
        <v>784</v>
      </c>
      <c r="G468" s="237"/>
      <c r="H468" s="240">
        <v>62.100000000000001</v>
      </c>
      <c r="I468" s="241"/>
      <c r="J468" s="237"/>
      <c r="K468" s="237"/>
      <c r="L468" s="242"/>
      <c r="M468" s="243"/>
      <c r="N468" s="244"/>
      <c r="O468" s="244"/>
      <c r="P468" s="244"/>
      <c r="Q468" s="244"/>
      <c r="R468" s="244"/>
      <c r="S468" s="244"/>
      <c r="T468" s="245"/>
      <c r="U468" s="13"/>
      <c r="V468" s="13"/>
      <c r="W468" s="13"/>
      <c r="X468" s="13"/>
      <c r="Y468" s="13"/>
      <c r="Z468" s="13"/>
      <c r="AA468" s="13"/>
      <c r="AB468" s="13"/>
      <c r="AC468" s="13"/>
      <c r="AD468" s="13"/>
      <c r="AE468" s="13"/>
      <c r="AT468" s="246" t="s">
        <v>131</v>
      </c>
      <c r="AU468" s="246" t="s">
        <v>82</v>
      </c>
      <c r="AV468" s="13" t="s">
        <v>82</v>
      </c>
      <c r="AW468" s="13" t="s">
        <v>33</v>
      </c>
      <c r="AX468" s="13" t="s">
        <v>80</v>
      </c>
      <c r="AY468" s="246" t="s">
        <v>120</v>
      </c>
    </row>
    <row r="469" s="2" customFormat="1" ht="16.5" customHeight="1">
      <c r="A469" s="39"/>
      <c r="B469" s="40"/>
      <c r="C469" s="219" t="s">
        <v>785</v>
      </c>
      <c r="D469" s="219" t="s">
        <v>122</v>
      </c>
      <c r="E469" s="220" t="s">
        <v>786</v>
      </c>
      <c r="F469" s="221" t="s">
        <v>787</v>
      </c>
      <c r="G469" s="222" t="s">
        <v>209</v>
      </c>
      <c r="H469" s="223">
        <v>81</v>
      </c>
      <c r="I469" s="224"/>
      <c r="J469" s="225">
        <f>ROUND(I469*H469,2)</f>
        <v>0</v>
      </c>
      <c r="K469" s="221" t="s">
        <v>126</v>
      </c>
      <c r="L469" s="45"/>
      <c r="M469" s="226" t="s">
        <v>19</v>
      </c>
      <c r="N469" s="227" t="s">
        <v>43</v>
      </c>
      <c r="O469" s="85"/>
      <c r="P469" s="228">
        <f>O469*H469</f>
        <v>0</v>
      </c>
      <c r="Q469" s="228">
        <v>0.00018000000000000001</v>
      </c>
      <c r="R469" s="228">
        <f>Q469*H469</f>
        <v>0.014580000000000001</v>
      </c>
      <c r="S469" s="228">
        <v>0</v>
      </c>
      <c r="T469" s="229">
        <f>S469*H469</f>
        <v>0</v>
      </c>
      <c r="U469" s="39"/>
      <c r="V469" s="39"/>
      <c r="W469" s="39"/>
      <c r="X469" s="39"/>
      <c r="Y469" s="39"/>
      <c r="Z469" s="39"/>
      <c r="AA469" s="39"/>
      <c r="AB469" s="39"/>
      <c r="AC469" s="39"/>
      <c r="AD469" s="39"/>
      <c r="AE469" s="39"/>
      <c r="AR469" s="230" t="s">
        <v>127</v>
      </c>
      <c r="AT469" s="230" t="s">
        <v>122</v>
      </c>
      <c r="AU469" s="230" t="s">
        <v>82</v>
      </c>
      <c r="AY469" s="18" t="s">
        <v>120</v>
      </c>
      <c r="BE469" s="231">
        <f>IF(N469="základní",J469,0)</f>
        <v>0</v>
      </c>
      <c r="BF469" s="231">
        <f>IF(N469="snížená",J469,0)</f>
        <v>0</v>
      </c>
      <c r="BG469" s="231">
        <f>IF(N469="zákl. přenesená",J469,0)</f>
        <v>0</v>
      </c>
      <c r="BH469" s="231">
        <f>IF(N469="sníž. přenesená",J469,0)</f>
        <v>0</v>
      </c>
      <c r="BI469" s="231">
        <f>IF(N469="nulová",J469,0)</f>
        <v>0</v>
      </c>
      <c r="BJ469" s="18" t="s">
        <v>80</v>
      </c>
      <c r="BK469" s="231">
        <f>ROUND(I469*H469,2)</f>
        <v>0</v>
      </c>
      <c r="BL469" s="18" t="s">
        <v>127</v>
      </c>
      <c r="BM469" s="230" t="s">
        <v>788</v>
      </c>
    </row>
    <row r="470" s="2" customFormat="1">
      <c r="A470" s="39"/>
      <c r="B470" s="40"/>
      <c r="C470" s="41"/>
      <c r="D470" s="232" t="s">
        <v>129</v>
      </c>
      <c r="E470" s="41"/>
      <c r="F470" s="233" t="s">
        <v>789</v>
      </c>
      <c r="G470" s="41"/>
      <c r="H470" s="41"/>
      <c r="I470" s="137"/>
      <c r="J470" s="41"/>
      <c r="K470" s="41"/>
      <c r="L470" s="45"/>
      <c r="M470" s="234"/>
      <c r="N470" s="235"/>
      <c r="O470" s="85"/>
      <c r="P470" s="85"/>
      <c r="Q470" s="85"/>
      <c r="R470" s="85"/>
      <c r="S470" s="85"/>
      <c r="T470" s="86"/>
      <c r="U470" s="39"/>
      <c r="V470" s="39"/>
      <c r="W470" s="39"/>
      <c r="X470" s="39"/>
      <c r="Y470" s="39"/>
      <c r="Z470" s="39"/>
      <c r="AA470" s="39"/>
      <c r="AB470" s="39"/>
      <c r="AC470" s="39"/>
      <c r="AD470" s="39"/>
      <c r="AE470" s="39"/>
      <c r="AT470" s="18" t="s">
        <v>129</v>
      </c>
      <c r="AU470" s="18" t="s">
        <v>82</v>
      </c>
    </row>
    <row r="471" s="13" customFormat="1">
      <c r="A471" s="13"/>
      <c r="B471" s="236"/>
      <c r="C471" s="237"/>
      <c r="D471" s="232" t="s">
        <v>131</v>
      </c>
      <c r="E471" s="238" t="s">
        <v>19</v>
      </c>
      <c r="F471" s="239" t="s">
        <v>790</v>
      </c>
      <c r="G471" s="237"/>
      <c r="H471" s="240">
        <v>81</v>
      </c>
      <c r="I471" s="241"/>
      <c r="J471" s="237"/>
      <c r="K471" s="237"/>
      <c r="L471" s="242"/>
      <c r="M471" s="243"/>
      <c r="N471" s="244"/>
      <c r="O471" s="244"/>
      <c r="P471" s="244"/>
      <c r="Q471" s="244"/>
      <c r="R471" s="244"/>
      <c r="S471" s="244"/>
      <c r="T471" s="245"/>
      <c r="U471" s="13"/>
      <c r="V471" s="13"/>
      <c r="W471" s="13"/>
      <c r="X471" s="13"/>
      <c r="Y471" s="13"/>
      <c r="Z471" s="13"/>
      <c r="AA471" s="13"/>
      <c r="AB471" s="13"/>
      <c r="AC471" s="13"/>
      <c r="AD471" s="13"/>
      <c r="AE471" s="13"/>
      <c r="AT471" s="246" t="s">
        <v>131</v>
      </c>
      <c r="AU471" s="246" t="s">
        <v>82</v>
      </c>
      <c r="AV471" s="13" t="s">
        <v>82</v>
      </c>
      <c r="AW471" s="13" t="s">
        <v>33</v>
      </c>
      <c r="AX471" s="13" t="s">
        <v>80</v>
      </c>
      <c r="AY471" s="246" t="s">
        <v>120</v>
      </c>
    </row>
    <row r="472" s="2" customFormat="1" ht="16.5" customHeight="1">
      <c r="A472" s="39"/>
      <c r="B472" s="40"/>
      <c r="C472" s="219" t="s">
        <v>791</v>
      </c>
      <c r="D472" s="219" t="s">
        <v>122</v>
      </c>
      <c r="E472" s="220" t="s">
        <v>792</v>
      </c>
      <c r="F472" s="221" t="s">
        <v>793</v>
      </c>
      <c r="G472" s="222" t="s">
        <v>209</v>
      </c>
      <c r="H472" s="223">
        <v>20</v>
      </c>
      <c r="I472" s="224"/>
      <c r="J472" s="225">
        <f>ROUND(I472*H472,2)</f>
        <v>0</v>
      </c>
      <c r="K472" s="221" t="s">
        <v>126</v>
      </c>
      <c r="L472" s="45"/>
      <c r="M472" s="226" t="s">
        <v>19</v>
      </c>
      <c r="N472" s="227" t="s">
        <v>43</v>
      </c>
      <c r="O472" s="85"/>
      <c r="P472" s="228">
        <f>O472*H472</f>
        <v>0</v>
      </c>
      <c r="Q472" s="228">
        <v>0</v>
      </c>
      <c r="R472" s="228">
        <f>Q472*H472</f>
        <v>0</v>
      </c>
      <c r="S472" s="228">
        <v>0</v>
      </c>
      <c r="T472" s="229">
        <f>S472*H472</f>
        <v>0</v>
      </c>
      <c r="U472" s="39"/>
      <c r="V472" s="39"/>
      <c r="W472" s="39"/>
      <c r="X472" s="39"/>
      <c r="Y472" s="39"/>
      <c r="Z472" s="39"/>
      <c r="AA472" s="39"/>
      <c r="AB472" s="39"/>
      <c r="AC472" s="39"/>
      <c r="AD472" s="39"/>
      <c r="AE472" s="39"/>
      <c r="AR472" s="230" t="s">
        <v>127</v>
      </c>
      <c r="AT472" s="230" t="s">
        <v>122</v>
      </c>
      <c r="AU472" s="230" t="s">
        <v>82</v>
      </c>
      <c r="AY472" s="18" t="s">
        <v>120</v>
      </c>
      <c r="BE472" s="231">
        <f>IF(N472="základní",J472,0)</f>
        <v>0</v>
      </c>
      <c r="BF472" s="231">
        <f>IF(N472="snížená",J472,0)</f>
        <v>0</v>
      </c>
      <c r="BG472" s="231">
        <f>IF(N472="zákl. přenesená",J472,0)</f>
        <v>0</v>
      </c>
      <c r="BH472" s="231">
        <f>IF(N472="sníž. přenesená",J472,0)</f>
        <v>0</v>
      </c>
      <c r="BI472" s="231">
        <f>IF(N472="nulová",J472,0)</f>
        <v>0</v>
      </c>
      <c r="BJ472" s="18" t="s">
        <v>80</v>
      </c>
      <c r="BK472" s="231">
        <f>ROUND(I472*H472,2)</f>
        <v>0</v>
      </c>
      <c r="BL472" s="18" t="s">
        <v>127</v>
      </c>
      <c r="BM472" s="230" t="s">
        <v>794</v>
      </c>
    </row>
    <row r="473" s="2" customFormat="1">
      <c r="A473" s="39"/>
      <c r="B473" s="40"/>
      <c r="C473" s="41"/>
      <c r="D473" s="232" t="s">
        <v>129</v>
      </c>
      <c r="E473" s="41"/>
      <c r="F473" s="233" t="s">
        <v>795</v>
      </c>
      <c r="G473" s="41"/>
      <c r="H473" s="41"/>
      <c r="I473" s="137"/>
      <c r="J473" s="41"/>
      <c r="K473" s="41"/>
      <c r="L473" s="45"/>
      <c r="M473" s="234"/>
      <c r="N473" s="235"/>
      <c r="O473" s="85"/>
      <c r="P473" s="85"/>
      <c r="Q473" s="85"/>
      <c r="R473" s="85"/>
      <c r="S473" s="85"/>
      <c r="T473" s="86"/>
      <c r="U473" s="39"/>
      <c r="V473" s="39"/>
      <c r="W473" s="39"/>
      <c r="X473" s="39"/>
      <c r="Y473" s="39"/>
      <c r="Z473" s="39"/>
      <c r="AA473" s="39"/>
      <c r="AB473" s="39"/>
      <c r="AC473" s="39"/>
      <c r="AD473" s="39"/>
      <c r="AE473" s="39"/>
      <c r="AT473" s="18" t="s">
        <v>129</v>
      </c>
      <c r="AU473" s="18" t="s">
        <v>82</v>
      </c>
    </row>
    <row r="474" s="12" customFormat="1" ht="22.8" customHeight="1">
      <c r="A474" s="12"/>
      <c r="B474" s="203"/>
      <c r="C474" s="204"/>
      <c r="D474" s="205" t="s">
        <v>71</v>
      </c>
      <c r="E474" s="217" t="s">
        <v>796</v>
      </c>
      <c r="F474" s="217" t="s">
        <v>797</v>
      </c>
      <c r="G474" s="204"/>
      <c r="H474" s="204"/>
      <c r="I474" s="207"/>
      <c r="J474" s="218">
        <f>BK474</f>
        <v>0</v>
      </c>
      <c r="K474" s="204"/>
      <c r="L474" s="209"/>
      <c r="M474" s="210"/>
      <c r="N474" s="211"/>
      <c r="O474" s="211"/>
      <c r="P474" s="212">
        <f>SUM(P475:P497)</f>
        <v>0</v>
      </c>
      <c r="Q474" s="211"/>
      <c r="R474" s="212">
        <f>SUM(R475:R497)</f>
        <v>0</v>
      </c>
      <c r="S474" s="211"/>
      <c r="T474" s="213">
        <f>SUM(T475:T497)</f>
        <v>0</v>
      </c>
      <c r="U474" s="12"/>
      <c r="V474" s="12"/>
      <c r="W474" s="12"/>
      <c r="X474" s="12"/>
      <c r="Y474" s="12"/>
      <c r="Z474" s="12"/>
      <c r="AA474" s="12"/>
      <c r="AB474" s="12"/>
      <c r="AC474" s="12"/>
      <c r="AD474" s="12"/>
      <c r="AE474" s="12"/>
      <c r="AR474" s="214" t="s">
        <v>80</v>
      </c>
      <c r="AT474" s="215" t="s">
        <v>71</v>
      </c>
      <c r="AU474" s="215" t="s">
        <v>80</v>
      </c>
      <c r="AY474" s="214" t="s">
        <v>120</v>
      </c>
      <c r="BK474" s="216">
        <f>SUM(BK475:BK497)</f>
        <v>0</v>
      </c>
    </row>
    <row r="475" s="2" customFormat="1" ht="21.75" customHeight="1">
      <c r="A475" s="39"/>
      <c r="B475" s="40"/>
      <c r="C475" s="219" t="s">
        <v>798</v>
      </c>
      <c r="D475" s="219" t="s">
        <v>122</v>
      </c>
      <c r="E475" s="220" t="s">
        <v>799</v>
      </c>
      <c r="F475" s="221" t="s">
        <v>800</v>
      </c>
      <c r="G475" s="222" t="s">
        <v>359</v>
      </c>
      <c r="H475" s="223">
        <v>139.042</v>
      </c>
      <c r="I475" s="224"/>
      <c r="J475" s="225">
        <f>ROUND(I475*H475,2)</f>
        <v>0</v>
      </c>
      <c r="K475" s="221" t="s">
        <v>126</v>
      </c>
      <c r="L475" s="45"/>
      <c r="M475" s="226" t="s">
        <v>19</v>
      </c>
      <c r="N475" s="227" t="s">
        <v>43</v>
      </c>
      <c r="O475" s="85"/>
      <c r="P475" s="228">
        <f>O475*H475</f>
        <v>0</v>
      </c>
      <c r="Q475" s="228">
        <v>0</v>
      </c>
      <c r="R475" s="228">
        <f>Q475*H475</f>
        <v>0</v>
      </c>
      <c r="S475" s="228">
        <v>0</v>
      </c>
      <c r="T475" s="229">
        <f>S475*H475</f>
        <v>0</v>
      </c>
      <c r="U475" s="39"/>
      <c r="V475" s="39"/>
      <c r="W475" s="39"/>
      <c r="X475" s="39"/>
      <c r="Y475" s="39"/>
      <c r="Z475" s="39"/>
      <c r="AA475" s="39"/>
      <c r="AB475" s="39"/>
      <c r="AC475" s="39"/>
      <c r="AD475" s="39"/>
      <c r="AE475" s="39"/>
      <c r="AR475" s="230" t="s">
        <v>127</v>
      </c>
      <c r="AT475" s="230" t="s">
        <v>122</v>
      </c>
      <c r="AU475" s="230" t="s">
        <v>82</v>
      </c>
      <c r="AY475" s="18" t="s">
        <v>120</v>
      </c>
      <c r="BE475" s="231">
        <f>IF(N475="základní",J475,0)</f>
        <v>0</v>
      </c>
      <c r="BF475" s="231">
        <f>IF(N475="snížená",J475,0)</f>
        <v>0</v>
      </c>
      <c r="BG475" s="231">
        <f>IF(N475="zákl. přenesená",J475,0)</f>
        <v>0</v>
      </c>
      <c r="BH475" s="231">
        <f>IF(N475="sníž. přenesená",J475,0)</f>
        <v>0</v>
      </c>
      <c r="BI475" s="231">
        <f>IF(N475="nulová",J475,0)</f>
        <v>0</v>
      </c>
      <c r="BJ475" s="18" t="s">
        <v>80</v>
      </c>
      <c r="BK475" s="231">
        <f>ROUND(I475*H475,2)</f>
        <v>0</v>
      </c>
      <c r="BL475" s="18" t="s">
        <v>127</v>
      </c>
      <c r="BM475" s="230" t="s">
        <v>801</v>
      </c>
    </row>
    <row r="476" s="2" customFormat="1">
      <c r="A476" s="39"/>
      <c r="B476" s="40"/>
      <c r="C476" s="41"/>
      <c r="D476" s="232" t="s">
        <v>129</v>
      </c>
      <c r="E476" s="41"/>
      <c r="F476" s="233" t="s">
        <v>802</v>
      </c>
      <c r="G476" s="41"/>
      <c r="H476" s="41"/>
      <c r="I476" s="137"/>
      <c r="J476" s="41"/>
      <c r="K476" s="41"/>
      <c r="L476" s="45"/>
      <c r="M476" s="234"/>
      <c r="N476" s="235"/>
      <c r="O476" s="85"/>
      <c r="P476" s="85"/>
      <c r="Q476" s="85"/>
      <c r="R476" s="85"/>
      <c r="S476" s="85"/>
      <c r="T476" s="86"/>
      <c r="U476" s="39"/>
      <c r="V476" s="39"/>
      <c r="W476" s="39"/>
      <c r="X476" s="39"/>
      <c r="Y476" s="39"/>
      <c r="Z476" s="39"/>
      <c r="AA476" s="39"/>
      <c r="AB476" s="39"/>
      <c r="AC476" s="39"/>
      <c r="AD476" s="39"/>
      <c r="AE476" s="39"/>
      <c r="AT476" s="18" t="s">
        <v>129</v>
      </c>
      <c r="AU476" s="18" t="s">
        <v>82</v>
      </c>
    </row>
    <row r="477" s="13" customFormat="1">
      <c r="A477" s="13"/>
      <c r="B477" s="236"/>
      <c r="C477" s="237"/>
      <c r="D477" s="232" t="s">
        <v>131</v>
      </c>
      <c r="E477" s="238" t="s">
        <v>19</v>
      </c>
      <c r="F477" s="239" t="s">
        <v>803</v>
      </c>
      <c r="G477" s="237"/>
      <c r="H477" s="240">
        <v>88.159999999999997</v>
      </c>
      <c r="I477" s="241"/>
      <c r="J477" s="237"/>
      <c r="K477" s="237"/>
      <c r="L477" s="242"/>
      <c r="M477" s="243"/>
      <c r="N477" s="244"/>
      <c r="O477" s="244"/>
      <c r="P477" s="244"/>
      <c r="Q477" s="244"/>
      <c r="R477" s="244"/>
      <c r="S477" s="244"/>
      <c r="T477" s="245"/>
      <c r="U477" s="13"/>
      <c r="V477" s="13"/>
      <c r="W477" s="13"/>
      <c r="X477" s="13"/>
      <c r="Y477" s="13"/>
      <c r="Z477" s="13"/>
      <c r="AA477" s="13"/>
      <c r="AB477" s="13"/>
      <c r="AC477" s="13"/>
      <c r="AD477" s="13"/>
      <c r="AE477" s="13"/>
      <c r="AT477" s="246" t="s">
        <v>131</v>
      </c>
      <c r="AU477" s="246" t="s">
        <v>82</v>
      </c>
      <c r="AV477" s="13" t="s">
        <v>82</v>
      </c>
      <c r="AW477" s="13" t="s">
        <v>33</v>
      </c>
      <c r="AX477" s="13" t="s">
        <v>72</v>
      </c>
      <c r="AY477" s="246" t="s">
        <v>120</v>
      </c>
    </row>
    <row r="478" s="13" customFormat="1">
      <c r="A478" s="13"/>
      <c r="B478" s="236"/>
      <c r="C478" s="237"/>
      <c r="D478" s="232" t="s">
        <v>131</v>
      </c>
      <c r="E478" s="238" t="s">
        <v>19</v>
      </c>
      <c r="F478" s="239" t="s">
        <v>804</v>
      </c>
      <c r="G478" s="237"/>
      <c r="H478" s="240">
        <v>50.881999999999998</v>
      </c>
      <c r="I478" s="241"/>
      <c r="J478" s="237"/>
      <c r="K478" s="237"/>
      <c r="L478" s="242"/>
      <c r="M478" s="243"/>
      <c r="N478" s="244"/>
      <c r="O478" s="244"/>
      <c r="P478" s="244"/>
      <c r="Q478" s="244"/>
      <c r="R478" s="244"/>
      <c r="S478" s="244"/>
      <c r="T478" s="245"/>
      <c r="U478" s="13"/>
      <c r="V478" s="13"/>
      <c r="W478" s="13"/>
      <c r="X478" s="13"/>
      <c r="Y478" s="13"/>
      <c r="Z478" s="13"/>
      <c r="AA478" s="13"/>
      <c r="AB478" s="13"/>
      <c r="AC478" s="13"/>
      <c r="AD478" s="13"/>
      <c r="AE478" s="13"/>
      <c r="AT478" s="246" t="s">
        <v>131</v>
      </c>
      <c r="AU478" s="246" t="s">
        <v>82</v>
      </c>
      <c r="AV478" s="13" t="s">
        <v>82</v>
      </c>
      <c r="AW478" s="13" t="s">
        <v>33</v>
      </c>
      <c r="AX478" s="13" t="s">
        <v>72</v>
      </c>
      <c r="AY478" s="246" t="s">
        <v>120</v>
      </c>
    </row>
    <row r="479" s="15" customFormat="1">
      <c r="A479" s="15"/>
      <c r="B479" s="257"/>
      <c r="C479" s="258"/>
      <c r="D479" s="232" t="s">
        <v>131</v>
      </c>
      <c r="E479" s="259" t="s">
        <v>19</v>
      </c>
      <c r="F479" s="260" t="s">
        <v>141</v>
      </c>
      <c r="G479" s="258"/>
      <c r="H479" s="261">
        <v>139.042</v>
      </c>
      <c r="I479" s="262"/>
      <c r="J479" s="258"/>
      <c r="K479" s="258"/>
      <c r="L479" s="263"/>
      <c r="M479" s="264"/>
      <c r="N479" s="265"/>
      <c r="O479" s="265"/>
      <c r="P479" s="265"/>
      <c r="Q479" s="265"/>
      <c r="R479" s="265"/>
      <c r="S479" s="265"/>
      <c r="T479" s="266"/>
      <c r="U479" s="15"/>
      <c r="V479" s="15"/>
      <c r="W479" s="15"/>
      <c r="X479" s="15"/>
      <c r="Y479" s="15"/>
      <c r="Z479" s="15"/>
      <c r="AA479" s="15"/>
      <c r="AB479" s="15"/>
      <c r="AC479" s="15"/>
      <c r="AD479" s="15"/>
      <c r="AE479" s="15"/>
      <c r="AT479" s="267" t="s">
        <v>131</v>
      </c>
      <c r="AU479" s="267" t="s">
        <v>82</v>
      </c>
      <c r="AV479" s="15" t="s">
        <v>127</v>
      </c>
      <c r="AW479" s="15" t="s">
        <v>33</v>
      </c>
      <c r="AX479" s="15" t="s">
        <v>80</v>
      </c>
      <c r="AY479" s="267" t="s">
        <v>120</v>
      </c>
    </row>
    <row r="480" s="2" customFormat="1" ht="21.75" customHeight="1">
      <c r="A480" s="39"/>
      <c r="B480" s="40"/>
      <c r="C480" s="219" t="s">
        <v>805</v>
      </c>
      <c r="D480" s="219" t="s">
        <v>122</v>
      </c>
      <c r="E480" s="220" t="s">
        <v>806</v>
      </c>
      <c r="F480" s="221" t="s">
        <v>807</v>
      </c>
      <c r="G480" s="222" t="s">
        <v>359</v>
      </c>
      <c r="H480" s="223">
        <v>5396.4939999999997</v>
      </c>
      <c r="I480" s="224"/>
      <c r="J480" s="225">
        <f>ROUND(I480*H480,2)</f>
        <v>0</v>
      </c>
      <c r="K480" s="221" t="s">
        <v>126</v>
      </c>
      <c r="L480" s="45"/>
      <c r="M480" s="226" t="s">
        <v>19</v>
      </c>
      <c r="N480" s="227" t="s">
        <v>43</v>
      </c>
      <c r="O480" s="85"/>
      <c r="P480" s="228">
        <f>O480*H480</f>
        <v>0</v>
      </c>
      <c r="Q480" s="228">
        <v>0</v>
      </c>
      <c r="R480" s="228">
        <f>Q480*H480</f>
        <v>0</v>
      </c>
      <c r="S480" s="228">
        <v>0</v>
      </c>
      <c r="T480" s="229">
        <f>S480*H480</f>
        <v>0</v>
      </c>
      <c r="U480" s="39"/>
      <c r="V480" s="39"/>
      <c r="W480" s="39"/>
      <c r="X480" s="39"/>
      <c r="Y480" s="39"/>
      <c r="Z480" s="39"/>
      <c r="AA480" s="39"/>
      <c r="AB480" s="39"/>
      <c r="AC480" s="39"/>
      <c r="AD480" s="39"/>
      <c r="AE480" s="39"/>
      <c r="AR480" s="230" t="s">
        <v>127</v>
      </c>
      <c r="AT480" s="230" t="s">
        <v>122</v>
      </c>
      <c r="AU480" s="230" t="s">
        <v>82</v>
      </c>
      <c r="AY480" s="18" t="s">
        <v>120</v>
      </c>
      <c r="BE480" s="231">
        <f>IF(N480="základní",J480,0)</f>
        <v>0</v>
      </c>
      <c r="BF480" s="231">
        <f>IF(N480="snížená",J480,0)</f>
        <v>0</v>
      </c>
      <c r="BG480" s="231">
        <f>IF(N480="zákl. přenesená",J480,0)</f>
        <v>0</v>
      </c>
      <c r="BH480" s="231">
        <f>IF(N480="sníž. přenesená",J480,0)</f>
        <v>0</v>
      </c>
      <c r="BI480" s="231">
        <f>IF(N480="nulová",J480,0)</f>
        <v>0</v>
      </c>
      <c r="BJ480" s="18" t="s">
        <v>80</v>
      </c>
      <c r="BK480" s="231">
        <f>ROUND(I480*H480,2)</f>
        <v>0</v>
      </c>
      <c r="BL480" s="18" t="s">
        <v>127</v>
      </c>
      <c r="BM480" s="230" t="s">
        <v>808</v>
      </c>
    </row>
    <row r="481" s="2" customFormat="1">
      <c r="A481" s="39"/>
      <c r="B481" s="40"/>
      <c r="C481" s="41"/>
      <c r="D481" s="232" t="s">
        <v>129</v>
      </c>
      <c r="E481" s="41"/>
      <c r="F481" s="233" t="s">
        <v>802</v>
      </c>
      <c r="G481" s="41"/>
      <c r="H481" s="41"/>
      <c r="I481" s="137"/>
      <c r="J481" s="41"/>
      <c r="K481" s="41"/>
      <c r="L481" s="45"/>
      <c r="M481" s="234"/>
      <c r="N481" s="235"/>
      <c r="O481" s="85"/>
      <c r="P481" s="85"/>
      <c r="Q481" s="85"/>
      <c r="R481" s="85"/>
      <c r="S481" s="85"/>
      <c r="T481" s="86"/>
      <c r="U481" s="39"/>
      <c r="V481" s="39"/>
      <c r="W481" s="39"/>
      <c r="X481" s="39"/>
      <c r="Y481" s="39"/>
      <c r="Z481" s="39"/>
      <c r="AA481" s="39"/>
      <c r="AB481" s="39"/>
      <c r="AC481" s="39"/>
      <c r="AD481" s="39"/>
      <c r="AE481" s="39"/>
      <c r="AT481" s="18" t="s">
        <v>129</v>
      </c>
      <c r="AU481" s="18" t="s">
        <v>82</v>
      </c>
    </row>
    <row r="482" s="13" customFormat="1">
      <c r="A482" s="13"/>
      <c r="B482" s="236"/>
      <c r="C482" s="237"/>
      <c r="D482" s="232" t="s">
        <v>131</v>
      </c>
      <c r="E482" s="238" t="s">
        <v>19</v>
      </c>
      <c r="F482" s="239" t="s">
        <v>809</v>
      </c>
      <c r="G482" s="237"/>
      <c r="H482" s="240">
        <v>969.75999999999999</v>
      </c>
      <c r="I482" s="241"/>
      <c r="J482" s="237"/>
      <c r="K482" s="237"/>
      <c r="L482" s="242"/>
      <c r="M482" s="243"/>
      <c r="N482" s="244"/>
      <c r="O482" s="244"/>
      <c r="P482" s="244"/>
      <c r="Q482" s="244"/>
      <c r="R482" s="244"/>
      <c r="S482" s="244"/>
      <c r="T482" s="245"/>
      <c r="U482" s="13"/>
      <c r="V482" s="13"/>
      <c r="W482" s="13"/>
      <c r="X482" s="13"/>
      <c r="Y482" s="13"/>
      <c r="Z482" s="13"/>
      <c r="AA482" s="13"/>
      <c r="AB482" s="13"/>
      <c r="AC482" s="13"/>
      <c r="AD482" s="13"/>
      <c r="AE482" s="13"/>
      <c r="AT482" s="246" t="s">
        <v>131</v>
      </c>
      <c r="AU482" s="246" t="s">
        <v>82</v>
      </c>
      <c r="AV482" s="13" t="s">
        <v>82</v>
      </c>
      <c r="AW482" s="13" t="s">
        <v>33</v>
      </c>
      <c r="AX482" s="13" t="s">
        <v>72</v>
      </c>
      <c r="AY482" s="246" t="s">
        <v>120</v>
      </c>
    </row>
    <row r="483" s="13" customFormat="1">
      <c r="A483" s="13"/>
      <c r="B483" s="236"/>
      <c r="C483" s="237"/>
      <c r="D483" s="232" t="s">
        <v>131</v>
      </c>
      <c r="E483" s="238" t="s">
        <v>19</v>
      </c>
      <c r="F483" s="239" t="s">
        <v>810</v>
      </c>
      <c r="G483" s="237"/>
      <c r="H483" s="240">
        <v>4426.7340000000004</v>
      </c>
      <c r="I483" s="241"/>
      <c r="J483" s="237"/>
      <c r="K483" s="237"/>
      <c r="L483" s="242"/>
      <c r="M483" s="243"/>
      <c r="N483" s="244"/>
      <c r="O483" s="244"/>
      <c r="P483" s="244"/>
      <c r="Q483" s="244"/>
      <c r="R483" s="244"/>
      <c r="S483" s="244"/>
      <c r="T483" s="245"/>
      <c r="U483" s="13"/>
      <c r="V483" s="13"/>
      <c r="W483" s="13"/>
      <c r="X483" s="13"/>
      <c r="Y483" s="13"/>
      <c r="Z483" s="13"/>
      <c r="AA483" s="13"/>
      <c r="AB483" s="13"/>
      <c r="AC483" s="13"/>
      <c r="AD483" s="13"/>
      <c r="AE483" s="13"/>
      <c r="AT483" s="246" t="s">
        <v>131</v>
      </c>
      <c r="AU483" s="246" t="s">
        <v>82</v>
      </c>
      <c r="AV483" s="13" t="s">
        <v>82</v>
      </c>
      <c r="AW483" s="13" t="s">
        <v>33</v>
      </c>
      <c r="AX483" s="13" t="s">
        <v>72</v>
      </c>
      <c r="AY483" s="246" t="s">
        <v>120</v>
      </c>
    </row>
    <row r="484" s="15" customFormat="1">
      <c r="A484" s="15"/>
      <c r="B484" s="257"/>
      <c r="C484" s="258"/>
      <c r="D484" s="232" t="s">
        <v>131</v>
      </c>
      <c r="E484" s="259" t="s">
        <v>19</v>
      </c>
      <c r="F484" s="260" t="s">
        <v>141</v>
      </c>
      <c r="G484" s="258"/>
      <c r="H484" s="261">
        <v>5396.4939999999997</v>
      </c>
      <c r="I484" s="262"/>
      <c r="J484" s="258"/>
      <c r="K484" s="258"/>
      <c r="L484" s="263"/>
      <c r="M484" s="264"/>
      <c r="N484" s="265"/>
      <c r="O484" s="265"/>
      <c r="P484" s="265"/>
      <c r="Q484" s="265"/>
      <c r="R484" s="265"/>
      <c r="S484" s="265"/>
      <c r="T484" s="266"/>
      <c r="U484" s="15"/>
      <c r="V484" s="15"/>
      <c r="W484" s="15"/>
      <c r="X484" s="15"/>
      <c r="Y484" s="15"/>
      <c r="Z484" s="15"/>
      <c r="AA484" s="15"/>
      <c r="AB484" s="15"/>
      <c r="AC484" s="15"/>
      <c r="AD484" s="15"/>
      <c r="AE484" s="15"/>
      <c r="AT484" s="267" t="s">
        <v>131</v>
      </c>
      <c r="AU484" s="267" t="s">
        <v>82</v>
      </c>
      <c r="AV484" s="15" t="s">
        <v>127</v>
      </c>
      <c r="AW484" s="15" t="s">
        <v>33</v>
      </c>
      <c r="AX484" s="15" t="s">
        <v>80</v>
      </c>
      <c r="AY484" s="267" t="s">
        <v>120</v>
      </c>
    </row>
    <row r="485" s="2" customFormat="1" ht="21.75" customHeight="1">
      <c r="A485" s="39"/>
      <c r="B485" s="40"/>
      <c r="C485" s="219" t="s">
        <v>811</v>
      </c>
      <c r="D485" s="219" t="s">
        <v>122</v>
      </c>
      <c r="E485" s="220" t="s">
        <v>812</v>
      </c>
      <c r="F485" s="221" t="s">
        <v>813</v>
      </c>
      <c r="G485" s="222" t="s">
        <v>359</v>
      </c>
      <c r="H485" s="223">
        <v>66.879999999999995</v>
      </c>
      <c r="I485" s="224"/>
      <c r="J485" s="225">
        <f>ROUND(I485*H485,2)</f>
        <v>0</v>
      </c>
      <c r="K485" s="221" t="s">
        <v>126</v>
      </c>
      <c r="L485" s="45"/>
      <c r="M485" s="226" t="s">
        <v>19</v>
      </c>
      <c r="N485" s="227" t="s">
        <v>43</v>
      </c>
      <c r="O485" s="85"/>
      <c r="P485" s="228">
        <f>O485*H485</f>
        <v>0</v>
      </c>
      <c r="Q485" s="228">
        <v>0</v>
      </c>
      <c r="R485" s="228">
        <f>Q485*H485</f>
        <v>0</v>
      </c>
      <c r="S485" s="228">
        <v>0</v>
      </c>
      <c r="T485" s="229">
        <f>S485*H485</f>
        <v>0</v>
      </c>
      <c r="U485" s="39"/>
      <c r="V485" s="39"/>
      <c r="W485" s="39"/>
      <c r="X485" s="39"/>
      <c r="Y485" s="39"/>
      <c r="Z485" s="39"/>
      <c r="AA485" s="39"/>
      <c r="AB485" s="39"/>
      <c r="AC485" s="39"/>
      <c r="AD485" s="39"/>
      <c r="AE485" s="39"/>
      <c r="AR485" s="230" t="s">
        <v>127</v>
      </c>
      <c r="AT485" s="230" t="s">
        <v>122</v>
      </c>
      <c r="AU485" s="230" t="s">
        <v>82</v>
      </c>
      <c r="AY485" s="18" t="s">
        <v>120</v>
      </c>
      <c r="BE485" s="231">
        <f>IF(N485="základní",J485,0)</f>
        <v>0</v>
      </c>
      <c r="BF485" s="231">
        <f>IF(N485="snížená",J485,0)</f>
        <v>0</v>
      </c>
      <c r="BG485" s="231">
        <f>IF(N485="zákl. přenesená",J485,0)</f>
        <v>0</v>
      </c>
      <c r="BH485" s="231">
        <f>IF(N485="sníž. přenesená",J485,0)</f>
        <v>0</v>
      </c>
      <c r="BI485" s="231">
        <f>IF(N485="nulová",J485,0)</f>
        <v>0</v>
      </c>
      <c r="BJ485" s="18" t="s">
        <v>80</v>
      </c>
      <c r="BK485" s="231">
        <f>ROUND(I485*H485,2)</f>
        <v>0</v>
      </c>
      <c r="BL485" s="18" t="s">
        <v>127</v>
      </c>
      <c r="BM485" s="230" t="s">
        <v>814</v>
      </c>
    </row>
    <row r="486" s="2" customFormat="1">
      <c r="A486" s="39"/>
      <c r="B486" s="40"/>
      <c r="C486" s="41"/>
      <c r="D486" s="232" t="s">
        <v>129</v>
      </c>
      <c r="E486" s="41"/>
      <c r="F486" s="233" t="s">
        <v>802</v>
      </c>
      <c r="G486" s="41"/>
      <c r="H486" s="41"/>
      <c r="I486" s="137"/>
      <c r="J486" s="41"/>
      <c r="K486" s="41"/>
      <c r="L486" s="45"/>
      <c r="M486" s="234"/>
      <c r="N486" s="235"/>
      <c r="O486" s="85"/>
      <c r="P486" s="85"/>
      <c r="Q486" s="85"/>
      <c r="R486" s="85"/>
      <c r="S486" s="85"/>
      <c r="T486" s="86"/>
      <c r="U486" s="39"/>
      <c r="V486" s="39"/>
      <c r="W486" s="39"/>
      <c r="X486" s="39"/>
      <c r="Y486" s="39"/>
      <c r="Z486" s="39"/>
      <c r="AA486" s="39"/>
      <c r="AB486" s="39"/>
      <c r="AC486" s="39"/>
      <c r="AD486" s="39"/>
      <c r="AE486" s="39"/>
      <c r="AT486" s="18" t="s">
        <v>129</v>
      </c>
      <c r="AU486" s="18" t="s">
        <v>82</v>
      </c>
    </row>
    <row r="487" s="13" customFormat="1">
      <c r="A487" s="13"/>
      <c r="B487" s="236"/>
      <c r="C487" s="237"/>
      <c r="D487" s="232" t="s">
        <v>131</v>
      </c>
      <c r="E487" s="238" t="s">
        <v>19</v>
      </c>
      <c r="F487" s="239" t="s">
        <v>815</v>
      </c>
      <c r="G487" s="237"/>
      <c r="H487" s="240">
        <v>66.879999999999995</v>
      </c>
      <c r="I487" s="241"/>
      <c r="J487" s="237"/>
      <c r="K487" s="237"/>
      <c r="L487" s="242"/>
      <c r="M487" s="243"/>
      <c r="N487" s="244"/>
      <c r="O487" s="244"/>
      <c r="P487" s="244"/>
      <c r="Q487" s="244"/>
      <c r="R487" s="244"/>
      <c r="S487" s="244"/>
      <c r="T487" s="245"/>
      <c r="U487" s="13"/>
      <c r="V487" s="13"/>
      <c r="W487" s="13"/>
      <c r="X487" s="13"/>
      <c r="Y487" s="13"/>
      <c r="Z487" s="13"/>
      <c r="AA487" s="13"/>
      <c r="AB487" s="13"/>
      <c r="AC487" s="13"/>
      <c r="AD487" s="13"/>
      <c r="AE487" s="13"/>
      <c r="AT487" s="246" t="s">
        <v>131</v>
      </c>
      <c r="AU487" s="246" t="s">
        <v>82</v>
      </c>
      <c r="AV487" s="13" t="s">
        <v>82</v>
      </c>
      <c r="AW487" s="13" t="s">
        <v>33</v>
      </c>
      <c r="AX487" s="13" t="s">
        <v>80</v>
      </c>
      <c r="AY487" s="246" t="s">
        <v>120</v>
      </c>
    </row>
    <row r="488" s="2" customFormat="1" ht="21.75" customHeight="1">
      <c r="A488" s="39"/>
      <c r="B488" s="40"/>
      <c r="C488" s="219" t="s">
        <v>816</v>
      </c>
      <c r="D488" s="219" t="s">
        <v>122</v>
      </c>
      <c r="E488" s="220" t="s">
        <v>817</v>
      </c>
      <c r="F488" s="221" t="s">
        <v>807</v>
      </c>
      <c r="G488" s="222" t="s">
        <v>359</v>
      </c>
      <c r="H488" s="223">
        <v>5818.5600000000004</v>
      </c>
      <c r="I488" s="224"/>
      <c r="J488" s="225">
        <f>ROUND(I488*H488,2)</f>
        <v>0</v>
      </c>
      <c r="K488" s="221" t="s">
        <v>126</v>
      </c>
      <c r="L488" s="45"/>
      <c r="M488" s="226" t="s">
        <v>19</v>
      </c>
      <c r="N488" s="227" t="s">
        <v>43</v>
      </c>
      <c r="O488" s="85"/>
      <c r="P488" s="228">
        <f>O488*H488</f>
        <v>0</v>
      </c>
      <c r="Q488" s="228">
        <v>0</v>
      </c>
      <c r="R488" s="228">
        <f>Q488*H488</f>
        <v>0</v>
      </c>
      <c r="S488" s="228">
        <v>0</v>
      </c>
      <c r="T488" s="229">
        <f>S488*H488</f>
        <v>0</v>
      </c>
      <c r="U488" s="39"/>
      <c r="V488" s="39"/>
      <c r="W488" s="39"/>
      <c r="X488" s="39"/>
      <c r="Y488" s="39"/>
      <c r="Z488" s="39"/>
      <c r="AA488" s="39"/>
      <c r="AB488" s="39"/>
      <c r="AC488" s="39"/>
      <c r="AD488" s="39"/>
      <c r="AE488" s="39"/>
      <c r="AR488" s="230" t="s">
        <v>127</v>
      </c>
      <c r="AT488" s="230" t="s">
        <v>122</v>
      </c>
      <c r="AU488" s="230" t="s">
        <v>82</v>
      </c>
      <c r="AY488" s="18" t="s">
        <v>120</v>
      </c>
      <c r="BE488" s="231">
        <f>IF(N488="základní",J488,0)</f>
        <v>0</v>
      </c>
      <c r="BF488" s="231">
        <f>IF(N488="snížená",J488,0)</f>
        <v>0</v>
      </c>
      <c r="BG488" s="231">
        <f>IF(N488="zákl. přenesená",J488,0)</f>
        <v>0</v>
      </c>
      <c r="BH488" s="231">
        <f>IF(N488="sníž. přenesená",J488,0)</f>
        <v>0</v>
      </c>
      <c r="BI488" s="231">
        <f>IF(N488="nulová",J488,0)</f>
        <v>0</v>
      </c>
      <c r="BJ488" s="18" t="s">
        <v>80</v>
      </c>
      <c r="BK488" s="231">
        <f>ROUND(I488*H488,2)</f>
        <v>0</v>
      </c>
      <c r="BL488" s="18" t="s">
        <v>127</v>
      </c>
      <c r="BM488" s="230" t="s">
        <v>818</v>
      </c>
    </row>
    <row r="489" s="2" customFormat="1">
      <c r="A489" s="39"/>
      <c r="B489" s="40"/>
      <c r="C489" s="41"/>
      <c r="D489" s="232" t="s">
        <v>129</v>
      </c>
      <c r="E489" s="41"/>
      <c r="F489" s="233" t="s">
        <v>802</v>
      </c>
      <c r="G489" s="41"/>
      <c r="H489" s="41"/>
      <c r="I489" s="137"/>
      <c r="J489" s="41"/>
      <c r="K489" s="41"/>
      <c r="L489" s="45"/>
      <c r="M489" s="234"/>
      <c r="N489" s="235"/>
      <c r="O489" s="85"/>
      <c r="P489" s="85"/>
      <c r="Q489" s="85"/>
      <c r="R489" s="85"/>
      <c r="S489" s="85"/>
      <c r="T489" s="86"/>
      <c r="U489" s="39"/>
      <c r="V489" s="39"/>
      <c r="W489" s="39"/>
      <c r="X489" s="39"/>
      <c r="Y489" s="39"/>
      <c r="Z489" s="39"/>
      <c r="AA489" s="39"/>
      <c r="AB489" s="39"/>
      <c r="AC489" s="39"/>
      <c r="AD489" s="39"/>
      <c r="AE489" s="39"/>
      <c r="AT489" s="18" t="s">
        <v>129</v>
      </c>
      <c r="AU489" s="18" t="s">
        <v>82</v>
      </c>
    </row>
    <row r="490" s="13" customFormat="1">
      <c r="A490" s="13"/>
      <c r="B490" s="236"/>
      <c r="C490" s="237"/>
      <c r="D490" s="232" t="s">
        <v>131</v>
      </c>
      <c r="E490" s="237"/>
      <c r="F490" s="239" t="s">
        <v>819</v>
      </c>
      <c r="G490" s="237"/>
      <c r="H490" s="240">
        <v>5818.5600000000004</v>
      </c>
      <c r="I490" s="241"/>
      <c r="J490" s="237"/>
      <c r="K490" s="237"/>
      <c r="L490" s="242"/>
      <c r="M490" s="243"/>
      <c r="N490" s="244"/>
      <c r="O490" s="244"/>
      <c r="P490" s="244"/>
      <c r="Q490" s="244"/>
      <c r="R490" s="244"/>
      <c r="S490" s="244"/>
      <c r="T490" s="245"/>
      <c r="U490" s="13"/>
      <c r="V490" s="13"/>
      <c r="W490" s="13"/>
      <c r="X490" s="13"/>
      <c r="Y490" s="13"/>
      <c r="Z490" s="13"/>
      <c r="AA490" s="13"/>
      <c r="AB490" s="13"/>
      <c r="AC490" s="13"/>
      <c r="AD490" s="13"/>
      <c r="AE490" s="13"/>
      <c r="AT490" s="246" t="s">
        <v>131</v>
      </c>
      <c r="AU490" s="246" t="s">
        <v>82</v>
      </c>
      <c r="AV490" s="13" t="s">
        <v>82</v>
      </c>
      <c r="AW490" s="13" t="s">
        <v>4</v>
      </c>
      <c r="AX490" s="13" t="s">
        <v>80</v>
      </c>
      <c r="AY490" s="246" t="s">
        <v>120</v>
      </c>
    </row>
    <row r="491" s="2" customFormat="1" ht="16.5" customHeight="1">
      <c r="A491" s="39"/>
      <c r="B491" s="40"/>
      <c r="C491" s="219" t="s">
        <v>820</v>
      </c>
      <c r="D491" s="219" t="s">
        <v>122</v>
      </c>
      <c r="E491" s="220" t="s">
        <v>821</v>
      </c>
      <c r="F491" s="221" t="s">
        <v>822</v>
      </c>
      <c r="G491" s="222" t="s">
        <v>359</v>
      </c>
      <c r="H491" s="223">
        <v>117.762</v>
      </c>
      <c r="I491" s="224"/>
      <c r="J491" s="225">
        <f>ROUND(I491*H491,2)</f>
        <v>0</v>
      </c>
      <c r="K491" s="221" t="s">
        <v>19</v>
      </c>
      <c r="L491" s="45"/>
      <c r="M491" s="226" t="s">
        <v>19</v>
      </c>
      <c r="N491" s="227" t="s">
        <v>43</v>
      </c>
      <c r="O491" s="85"/>
      <c r="P491" s="228">
        <f>O491*H491</f>
        <v>0</v>
      </c>
      <c r="Q491" s="228">
        <v>0</v>
      </c>
      <c r="R491" s="228">
        <f>Q491*H491</f>
        <v>0</v>
      </c>
      <c r="S491" s="228">
        <v>0</v>
      </c>
      <c r="T491" s="229">
        <f>S491*H491</f>
        <v>0</v>
      </c>
      <c r="U491" s="39"/>
      <c r="V491" s="39"/>
      <c r="W491" s="39"/>
      <c r="X491" s="39"/>
      <c r="Y491" s="39"/>
      <c r="Z491" s="39"/>
      <c r="AA491" s="39"/>
      <c r="AB491" s="39"/>
      <c r="AC491" s="39"/>
      <c r="AD491" s="39"/>
      <c r="AE491" s="39"/>
      <c r="AR491" s="230" t="s">
        <v>127</v>
      </c>
      <c r="AT491" s="230" t="s">
        <v>122</v>
      </c>
      <c r="AU491" s="230" t="s">
        <v>82</v>
      </c>
      <c r="AY491" s="18" t="s">
        <v>120</v>
      </c>
      <c r="BE491" s="231">
        <f>IF(N491="základní",J491,0)</f>
        <v>0</v>
      </c>
      <c r="BF491" s="231">
        <f>IF(N491="snížená",J491,0)</f>
        <v>0</v>
      </c>
      <c r="BG491" s="231">
        <f>IF(N491="zákl. přenesená",J491,0)</f>
        <v>0</v>
      </c>
      <c r="BH491" s="231">
        <f>IF(N491="sníž. přenesená",J491,0)</f>
        <v>0</v>
      </c>
      <c r="BI491" s="231">
        <f>IF(N491="nulová",J491,0)</f>
        <v>0</v>
      </c>
      <c r="BJ491" s="18" t="s">
        <v>80</v>
      </c>
      <c r="BK491" s="231">
        <f>ROUND(I491*H491,2)</f>
        <v>0</v>
      </c>
      <c r="BL491" s="18" t="s">
        <v>127</v>
      </c>
      <c r="BM491" s="230" t="s">
        <v>823</v>
      </c>
    </row>
    <row r="492" s="13" customFormat="1">
      <c r="A492" s="13"/>
      <c r="B492" s="236"/>
      <c r="C492" s="237"/>
      <c r="D492" s="232" t="s">
        <v>131</v>
      </c>
      <c r="E492" s="238" t="s">
        <v>19</v>
      </c>
      <c r="F492" s="239" t="s">
        <v>815</v>
      </c>
      <c r="G492" s="237"/>
      <c r="H492" s="240">
        <v>66.879999999999995</v>
      </c>
      <c r="I492" s="241"/>
      <c r="J492" s="237"/>
      <c r="K492" s="237"/>
      <c r="L492" s="242"/>
      <c r="M492" s="243"/>
      <c r="N492" s="244"/>
      <c r="O492" s="244"/>
      <c r="P492" s="244"/>
      <c r="Q492" s="244"/>
      <c r="R492" s="244"/>
      <c r="S492" s="244"/>
      <c r="T492" s="245"/>
      <c r="U492" s="13"/>
      <c r="V492" s="13"/>
      <c r="W492" s="13"/>
      <c r="X492" s="13"/>
      <c r="Y492" s="13"/>
      <c r="Z492" s="13"/>
      <c r="AA492" s="13"/>
      <c r="AB492" s="13"/>
      <c r="AC492" s="13"/>
      <c r="AD492" s="13"/>
      <c r="AE492" s="13"/>
      <c r="AT492" s="246" t="s">
        <v>131</v>
      </c>
      <c r="AU492" s="246" t="s">
        <v>82</v>
      </c>
      <c r="AV492" s="13" t="s">
        <v>82</v>
      </c>
      <c r="AW492" s="13" t="s">
        <v>33</v>
      </c>
      <c r="AX492" s="13" t="s">
        <v>72</v>
      </c>
      <c r="AY492" s="246" t="s">
        <v>120</v>
      </c>
    </row>
    <row r="493" s="13" customFormat="1">
      <c r="A493" s="13"/>
      <c r="B493" s="236"/>
      <c r="C493" s="237"/>
      <c r="D493" s="232" t="s">
        <v>131</v>
      </c>
      <c r="E493" s="238" t="s">
        <v>19</v>
      </c>
      <c r="F493" s="239" t="s">
        <v>804</v>
      </c>
      <c r="G493" s="237"/>
      <c r="H493" s="240">
        <v>50.881999999999998</v>
      </c>
      <c r="I493" s="241"/>
      <c r="J493" s="237"/>
      <c r="K493" s="237"/>
      <c r="L493" s="242"/>
      <c r="M493" s="243"/>
      <c r="N493" s="244"/>
      <c r="O493" s="244"/>
      <c r="P493" s="244"/>
      <c r="Q493" s="244"/>
      <c r="R493" s="244"/>
      <c r="S493" s="244"/>
      <c r="T493" s="245"/>
      <c r="U493" s="13"/>
      <c r="V493" s="13"/>
      <c r="W493" s="13"/>
      <c r="X493" s="13"/>
      <c r="Y493" s="13"/>
      <c r="Z493" s="13"/>
      <c r="AA493" s="13"/>
      <c r="AB493" s="13"/>
      <c r="AC493" s="13"/>
      <c r="AD493" s="13"/>
      <c r="AE493" s="13"/>
      <c r="AT493" s="246" t="s">
        <v>131</v>
      </c>
      <c r="AU493" s="246" t="s">
        <v>82</v>
      </c>
      <c r="AV493" s="13" t="s">
        <v>82</v>
      </c>
      <c r="AW493" s="13" t="s">
        <v>33</v>
      </c>
      <c r="AX493" s="13" t="s">
        <v>72</v>
      </c>
      <c r="AY493" s="246" t="s">
        <v>120</v>
      </c>
    </row>
    <row r="494" s="15" customFormat="1">
      <c r="A494" s="15"/>
      <c r="B494" s="257"/>
      <c r="C494" s="258"/>
      <c r="D494" s="232" t="s">
        <v>131</v>
      </c>
      <c r="E494" s="259" t="s">
        <v>19</v>
      </c>
      <c r="F494" s="260" t="s">
        <v>141</v>
      </c>
      <c r="G494" s="258"/>
      <c r="H494" s="261">
        <v>117.762</v>
      </c>
      <c r="I494" s="262"/>
      <c r="J494" s="258"/>
      <c r="K494" s="258"/>
      <c r="L494" s="263"/>
      <c r="M494" s="264"/>
      <c r="N494" s="265"/>
      <c r="O494" s="265"/>
      <c r="P494" s="265"/>
      <c r="Q494" s="265"/>
      <c r="R494" s="265"/>
      <c r="S494" s="265"/>
      <c r="T494" s="266"/>
      <c r="U494" s="15"/>
      <c r="V494" s="15"/>
      <c r="W494" s="15"/>
      <c r="X494" s="15"/>
      <c r="Y494" s="15"/>
      <c r="Z494" s="15"/>
      <c r="AA494" s="15"/>
      <c r="AB494" s="15"/>
      <c r="AC494" s="15"/>
      <c r="AD494" s="15"/>
      <c r="AE494" s="15"/>
      <c r="AT494" s="267" t="s">
        <v>131</v>
      </c>
      <c r="AU494" s="267" t="s">
        <v>82</v>
      </c>
      <c r="AV494" s="15" t="s">
        <v>127</v>
      </c>
      <c r="AW494" s="15" t="s">
        <v>33</v>
      </c>
      <c r="AX494" s="15" t="s">
        <v>80</v>
      </c>
      <c r="AY494" s="267" t="s">
        <v>120</v>
      </c>
    </row>
    <row r="495" s="2" customFormat="1" ht="21.75" customHeight="1">
      <c r="A495" s="39"/>
      <c r="B495" s="40"/>
      <c r="C495" s="219" t="s">
        <v>824</v>
      </c>
      <c r="D495" s="219" t="s">
        <v>122</v>
      </c>
      <c r="E495" s="220" t="s">
        <v>825</v>
      </c>
      <c r="F495" s="221" t="s">
        <v>392</v>
      </c>
      <c r="G495" s="222" t="s">
        <v>359</v>
      </c>
      <c r="H495" s="223">
        <v>88.159999999999997</v>
      </c>
      <c r="I495" s="224"/>
      <c r="J495" s="225">
        <f>ROUND(I495*H495,2)</f>
        <v>0</v>
      </c>
      <c r="K495" s="221" t="s">
        <v>19</v>
      </c>
      <c r="L495" s="45"/>
      <c r="M495" s="226" t="s">
        <v>19</v>
      </c>
      <c r="N495" s="227" t="s">
        <v>43</v>
      </c>
      <c r="O495" s="85"/>
      <c r="P495" s="228">
        <f>O495*H495</f>
        <v>0</v>
      </c>
      <c r="Q495" s="228">
        <v>0</v>
      </c>
      <c r="R495" s="228">
        <f>Q495*H495</f>
        <v>0</v>
      </c>
      <c r="S495" s="228">
        <v>0</v>
      </c>
      <c r="T495" s="229">
        <f>S495*H495</f>
        <v>0</v>
      </c>
      <c r="U495" s="39"/>
      <c r="V495" s="39"/>
      <c r="W495" s="39"/>
      <c r="X495" s="39"/>
      <c r="Y495" s="39"/>
      <c r="Z495" s="39"/>
      <c r="AA495" s="39"/>
      <c r="AB495" s="39"/>
      <c r="AC495" s="39"/>
      <c r="AD495" s="39"/>
      <c r="AE495" s="39"/>
      <c r="AR495" s="230" t="s">
        <v>127</v>
      </c>
      <c r="AT495" s="230" t="s">
        <v>122</v>
      </c>
      <c r="AU495" s="230" t="s">
        <v>82</v>
      </c>
      <c r="AY495" s="18" t="s">
        <v>120</v>
      </c>
      <c r="BE495" s="231">
        <f>IF(N495="základní",J495,0)</f>
        <v>0</v>
      </c>
      <c r="BF495" s="231">
        <f>IF(N495="snížená",J495,0)</f>
        <v>0</v>
      </c>
      <c r="BG495" s="231">
        <f>IF(N495="zákl. přenesená",J495,0)</f>
        <v>0</v>
      </c>
      <c r="BH495" s="231">
        <f>IF(N495="sníž. přenesená",J495,0)</f>
        <v>0</v>
      </c>
      <c r="BI495" s="231">
        <f>IF(N495="nulová",J495,0)</f>
        <v>0</v>
      </c>
      <c r="BJ495" s="18" t="s">
        <v>80</v>
      </c>
      <c r="BK495" s="231">
        <f>ROUND(I495*H495,2)</f>
        <v>0</v>
      </c>
      <c r="BL495" s="18" t="s">
        <v>127</v>
      </c>
      <c r="BM495" s="230" t="s">
        <v>826</v>
      </c>
    </row>
    <row r="496" s="2" customFormat="1">
      <c r="A496" s="39"/>
      <c r="B496" s="40"/>
      <c r="C496" s="41"/>
      <c r="D496" s="232" t="s">
        <v>129</v>
      </c>
      <c r="E496" s="41"/>
      <c r="F496" s="233" t="s">
        <v>827</v>
      </c>
      <c r="G496" s="41"/>
      <c r="H496" s="41"/>
      <c r="I496" s="137"/>
      <c r="J496" s="41"/>
      <c r="K496" s="41"/>
      <c r="L496" s="45"/>
      <c r="M496" s="234"/>
      <c r="N496" s="235"/>
      <c r="O496" s="85"/>
      <c r="P496" s="85"/>
      <c r="Q496" s="85"/>
      <c r="R496" s="85"/>
      <c r="S496" s="85"/>
      <c r="T496" s="86"/>
      <c r="U496" s="39"/>
      <c r="V496" s="39"/>
      <c r="W496" s="39"/>
      <c r="X496" s="39"/>
      <c r="Y496" s="39"/>
      <c r="Z496" s="39"/>
      <c r="AA496" s="39"/>
      <c r="AB496" s="39"/>
      <c r="AC496" s="39"/>
      <c r="AD496" s="39"/>
      <c r="AE496" s="39"/>
      <c r="AT496" s="18" t="s">
        <v>129</v>
      </c>
      <c r="AU496" s="18" t="s">
        <v>82</v>
      </c>
    </row>
    <row r="497" s="13" customFormat="1">
      <c r="A497" s="13"/>
      <c r="B497" s="236"/>
      <c r="C497" s="237"/>
      <c r="D497" s="232" t="s">
        <v>131</v>
      </c>
      <c r="E497" s="238" t="s">
        <v>19</v>
      </c>
      <c r="F497" s="239" t="s">
        <v>803</v>
      </c>
      <c r="G497" s="237"/>
      <c r="H497" s="240">
        <v>88.159999999999997</v>
      </c>
      <c r="I497" s="241"/>
      <c r="J497" s="237"/>
      <c r="K497" s="237"/>
      <c r="L497" s="242"/>
      <c r="M497" s="243"/>
      <c r="N497" s="244"/>
      <c r="O497" s="244"/>
      <c r="P497" s="244"/>
      <c r="Q497" s="244"/>
      <c r="R497" s="244"/>
      <c r="S497" s="244"/>
      <c r="T497" s="245"/>
      <c r="U497" s="13"/>
      <c r="V497" s="13"/>
      <c r="W497" s="13"/>
      <c r="X497" s="13"/>
      <c r="Y497" s="13"/>
      <c r="Z497" s="13"/>
      <c r="AA497" s="13"/>
      <c r="AB497" s="13"/>
      <c r="AC497" s="13"/>
      <c r="AD497" s="13"/>
      <c r="AE497" s="13"/>
      <c r="AT497" s="246" t="s">
        <v>131</v>
      </c>
      <c r="AU497" s="246" t="s">
        <v>82</v>
      </c>
      <c r="AV497" s="13" t="s">
        <v>82</v>
      </c>
      <c r="AW497" s="13" t="s">
        <v>33</v>
      </c>
      <c r="AX497" s="13" t="s">
        <v>80</v>
      </c>
      <c r="AY497" s="246" t="s">
        <v>120</v>
      </c>
    </row>
    <row r="498" s="12" customFormat="1" ht="22.8" customHeight="1">
      <c r="A498" s="12"/>
      <c r="B498" s="203"/>
      <c r="C498" s="204"/>
      <c r="D498" s="205" t="s">
        <v>71</v>
      </c>
      <c r="E498" s="217" t="s">
        <v>828</v>
      </c>
      <c r="F498" s="217" t="s">
        <v>829</v>
      </c>
      <c r="G498" s="204"/>
      <c r="H498" s="204"/>
      <c r="I498" s="207"/>
      <c r="J498" s="218">
        <f>BK498</f>
        <v>0</v>
      </c>
      <c r="K498" s="204"/>
      <c r="L498" s="209"/>
      <c r="M498" s="210"/>
      <c r="N498" s="211"/>
      <c r="O498" s="211"/>
      <c r="P498" s="212">
        <f>P499</f>
        <v>0</v>
      </c>
      <c r="Q498" s="211"/>
      <c r="R498" s="212">
        <f>R499</f>
        <v>0</v>
      </c>
      <c r="S498" s="211"/>
      <c r="T498" s="213">
        <f>T499</f>
        <v>0</v>
      </c>
      <c r="U498" s="12"/>
      <c r="V498" s="12"/>
      <c r="W498" s="12"/>
      <c r="X498" s="12"/>
      <c r="Y498" s="12"/>
      <c r="Z498" s="12"/>
      <c r="AA498" s="12"/>
      <c r="AB498" s="12"/>
      <c r="AC498" s="12"/>
      <c r="AD498" s="12"/>
      <c r="AE498" s="12"/>
      <c r="AR498" s="214" t="s">
        <v>80</v>
      </c>
      <c r="AT498" s="215" t="s">
        <v>71</v>
      </c>
      <c r="AU498" s="215" t="s">
        <v>80</v>
      </c>
      <c r="AY498" s="214" t="s">
        <v>120</v>
      </c>
      <c r="BK498" s="216">
        <f>BK499</f>
        <v>0</v>
      </c>
    </row>
    <row r="499" s="2" customFormat="1" ht="21.75" customHeight="1">
      <c r="A499" s="39"/>
      <c r="B499" s="40"/>
      <c r="C499" s="219" t="s">
        <v>830</v>
      </c>
      <c r="D499" s="219" t="s">
        <v>122</v>
      </c>
      <c r="E499" s="220" t="s">
        <v>831</v>
      </c>
      <c r="F499" s="221" t="s">
        <v>832</v>
      </c>
      <c r="G499" s="222" t="s">
        <v>359</v>
      </c>
      <c r="H499" s="223">
        <v>781.39999999999998</v>
      </c>
      <c r="I499" s="224"/>
      <c r="J499" s="225">
        <f>ROUND(I499*H499,2)</f>
        <v>0</v>
      </c>
      <c r="K499" s="221" t="s">
        <v>126</v>
      </c>
      <c r="L499" s="45"/>
      <c r="M499" s="226" t="s">
        <v>19</v>
      </c>
      <c r="N499" s="227" t="s">
        <v>43</v>
      </c>
      <c r="O499" s="85"/>
      <c r="P499" s="228">
        <f>O499*H499</f>
        <v>0</v>
      </c>
      <c r="Q499" s="228">
        <v>0</v>
      </c>
      <c r="R499" s="228">
        <f>Q499*H499</f>
        <v>0</v>
      </c>
      <c r="S499" s="228">
        <v>0</v>
      </c>
      <c r="T499" s="229">
        <f>S499*H499</f>
        <v>0</v>
      </c>
      <c r="U499" s="39"/>
      <c r="V499" s="39"/>
      <c r="W499" s="39"/>
      <c r="X499" s="39"/>
      <c r="Y499" s="39"/>
      <c r="Z499" s="39"/>
      <c r="AA499" s="39"/>
      <c r="AB499" s="39"/>
      <c r="AC499" s="39"/>
      <c r="AD499" s="39"/>
      <c r="AE499" s="39"/>
      <c r="AR499" s="230" t="s">
        <v>127</v>
      </c>
      <c r="AT499" s="230" t="s">
        <v>122</v>
      </c>
      <c r="AU499" s="230" t="s">
        <v>82</v>
      </c>
      <c r="AY499" s="18" t="s">
        <v>120</v>
      </c>
      <c r="BE499" s="231">
        <f>IF(N499="základní",J499,0)</f>
        <v>0</v>
      </c>
      <c r="BF499" s="231">
        <f>IF(N499="snížená",J499,0)</f>
        <v>0</v>
      </c>
      <c r="BG499" s="231">
        <f>IF(N499="zákl. přenesená",J499,0)</f>
        <v>0</v>
      </c>
      <c r="BH499" s="231">
        <f>IF(N499="sníž. přenesená",J499,0)</f>
        <v>0</v>
      </c>
      <c r="BI499" s="231">
        <f>IF(N499="nulová",J499,0)</f>
        <v>0</v>
      </c>
      <c r="BJ499" s="18" t="s">
        <v>80</v>
      </c>
      <c r="BK499" s="231">
        <f>ROUND(I499*H499,2)</f>
        <v>0</v>
      </c>
      <c r="BL499" s="18" t="s">
        <v>127</v>
      </c>
      <c r="BM499" s="230" t="s">
        <v>833</v>
      </c>
    </row>
    <row r="500" s="12" customFormat="1" ht="25.92" customHeight="1">
      <c r="A500" s="12"/>
      <c r="B500" s="203"/>
      <c r="C500" s="204"/>
      <c r="D500" s="205" t="s">
        <v>71</v>
      </c>
      <c r="E500" s="206" t="s">
        <v>834</v>
      </c>
      <c r="F500" s="206" t="s">
        <v>835</v>
      </c>
      <c r="G500" s="204"/>
      <c r="H500" s="204"/>
      <c r="I500" s="207"/>
      <c r="J500" s="208">
        <f>BK500</f>
        <v>0</v>
      </c>
      <c r="K500" s="204"/>
      <c r="L500" s="209"/>
      <c r="M500" s="210"/>
      <c r="N500" s="211"/>
      <c r="O500" s="211"/>
      <c r="P500" s="212">
        <f>P501</f>
        <v>0</v>
      </c>
      <c r="Q500" s="211"/>
      <c r="R500" s="212">
        <f>R501</f>
        <v>0.21099999999999999</v>
      </c>
      <c r="S500" s="211"/>
      <c r="T500" s="213">
        <f>T501</f>
        <v>0</v>
      </c>
      <c r="U500" s="12"/>
      <c r="V500" s="12"/>
      <c r="W500" s="12"/>
      <c r="X500" s="12"/>
      <c r="Y500" s="12"/>
      <c r="Z500" s="12"/>
      <c r="AA500" s="12"/>
      <c r="AB500" s="12"/>
      <c r="AC500" s="12"/>
      <c r="AD500" s="12"/>
      <c r="AE500" s="12"/>
      <c r="AR500" s="214" t="s">
        <v>82</v>
      </c>
      <c r="AT500" s="215" t="s">
        <v>71</v>
      </c>
      <c r="AU500" s="215" t="s">
        <v>72</v>
      </c>
      <c r="AY500" s="214" t="s">
        <v>120</v>
      </c>
      <c r="BK500" s="216">
        <f>BK501</f>
        <v>0</v>
      </c>
    </row>
    <row r="501" s="12" customFormat="1" ht="22.8" customHeight="1">
      <c r="A501" s="12"/>
      <c r="B501" s="203"/>
      <c r="C501" s="204"/>
      <c r="D501" s="205" t="s">
        <v>71</v>
      </c>
      <c r="E501" s="217" t="s">
        <v>836</v>
      </c>
      <c r="F501" s="217" t="s">
        <v>837</v>
      </c>
      <c r="G501" s="204"/>
      <c r="H501" s="204"/>
      <c r="I501" s="207"/>
      <c r="J501" s="218">
        <f>BK501</f>
        <v>0</v>
      </c>
      <c r="K501" s="204"/>
      <c r="L501" s="209"/>
      <c r="M501" s="210"/>
      <c r="N501" s="211"/>
      <c r="O501" s="211"/>
      <c r="P501" s="212">
        <f>SUM(P502:P523)</f>
        <v>0</v>
      </c>
      <c r="Q501" s="211"/>
      <c r="R501" s="212">
        <f>SUM(R502:R523)</f>
        <v>0.21099999999999999</v>
      </c>
      <c r="S501" s="211"/>
      <c r="T501" s="213">
        <f>SUM(T502:T523)</f>
        <v>0</v>
      </c>
      <c r="U501" s="12"/>
      <c r="V501" s="12"/>
      <c r="W501" s="12"/>
      <c r="X501" s="12"/>
      <c r="Y501" s="12"/>
      <c r="Z501" s="12"/>
      <c r="AA501" s="12"/>
      <c r="AB501" s="12"/>
      <c r="AC501" s="12"/>
      <c r="AD501" s="12"/>
      <c r="AE501" s="12"/>
      <c r="AR501" s="214" t="s">
        <v>82</v>
      </c>
      <c r="AT501" s="215" t="s">
        <v>71</v>
      </c>
      <c r="AU501" s="215" t="s">
        <v>80</v>
      </c>
      <c r="AY501" s="214" t="s">
        <v>120</v>
      </c>
      <c r="BK501" s="216">
        <f>SUM(BK502:BK523)</f>
        <v>0</v>
      </c>
    </row>
    <row r="502" s="2" customFormat="1" ht="16.5" customHeight="1">
      <c r="A502" s="39"/>
      <c r="B502" s="40"/>
      <c r="C502" s="219" t="s">
        <v>838</v>
      </c>
      <c r="D502" s="219" t="s">
        <v>122</v>
      </c>
      <c r="E502" s="220" t="s">
        <v>839</v>
      </c>
      <c r="F502" s="221" t="s">
        <v>840</v>
      </c>
      <c r="G502" s="222" t="s">
        <v>125</v>
      </c>
      <c r="H502" s="223">
        <v>264</v>
      </c>
      <c r="I502" s="224"/>
      <c r="J502" s="225">
        <f>ROUND(I502*H502,2)</f>
        <v>0</v>
      </c>
      <c r="K502" s="221" t="s">
        <v>126</v>
      </c>
      <c r="L502" s="45"/>
      <c r="M502" s="226" t="s">
        <v>19</v>
      </c>
      <c r="N502" s="227" t="s">
        <v>43</v>
      </c>
      <c r="O502" s="85"/>
      <c r="P502" s="228">
        <f>O502*H502</f>
        <v>0</v>
      </c>
      <c r="Q502" s="228">
        <v>0</v>
      </c>
      <c r="R502" s="228">
        <f>Q502*H502</f>
        <v>0</v>
      </c>
      <c r="S502" s="228">
        <v>0</v>
      </c>
      <c r="T502" s="229">
        <f>S502*H502</f>
        <v>0</v>
      </c>
      <c r="U502" s="39"/>
      <c r="V502" s="39"/>
      <c r="W502" s="39"/>
      <c r="X502" s="39"/>
      <c r="Y502" s="39"/>
      <c r="Z502" s="39"/>
      <c r="AA502" s="39"/>
      <c r="AB502" s="39"/>
      <c r="AC502" s="39"/>
      <c r="AD502" s="39"/>
      <c r="AE502" s="39"/>
      <c r="AR502" s="230" t="s">
        <v>199</v>
      </c>
      <c r="AT502" s="230" t="s">
        <v>122</v>
      </c>
      <c r="AU502" s="230" t="s">
        <v>82</v>
      </c>
      <c r="AY502" s="18" t="s">
        <v>120</v>
      </c>
      <c r="BE502" s="231">
        <f>IF(N502="základní",J502,0)</f>
        <v>0</v>
      </c>
      <c r="BF502" s="231">
        <f>IF(N502="snížená",J502,0)</f>
        <v>0</v>
      </c>
      <c r="BG502" s="231">
        <f>IF(N502="zákl. přenesená",J502,0)</f>
        <v>0</v>
      </c>
      <c r="BH502" s="231">
        <f>IF(N502="sníž. přenesená",J502,0)</f>
        <v>0</v>
      </c>
      <c r="BI502" s="231">
        <f>IF(N502="nulová",J502,0)</f>
        <v>0</v>
      </c>
      <c r="BJ502" s="18" t="s">
        <v>80</v>
      </c>
      <c r="BK502" s="231">
        <f>ROUND(I502*H502,2)</f>
        <v>0</v>
      </c>
      <c r="BL502" s="18" t="s">
        <v>199</v>
      </c>
      <c r="BM502" s="230" t="s">
        <v>841</v>
      </c>
    </row>
    <row r="503" s="2" customFormat="1">
      <c r="A503" s="39"/>
      <c r="B503" s="40"/>
      <c r="C503" s="41"/>
      <c r="D503" s="232" t="s">
        <v>129</v>
      </c>
      <c r="E503" s="41"/>
      <c r="F503" s="233" t="s">
        <v>842</v>
      </c>
      <c r="G503" s="41"/>
      <c r="H503" s="41"/>
      <c r="I503" s="137"/>
      <c r="J503" s="41"/>
      <c r="K503" s="41"/>
      <c r="L503" s="45"/>
      <c r="M503" s="234"/>
      <c r="N503" s="235"/>
      <c r="O503" s="85"/>
      <c r="P503" s="85"/>
      <c r="Q503" s="85"/>
      <c r="R503" s="85"/>
      <c r="S503" s="85"/>
      <c r="T503" s="86"/>
      <c r="U503" s="39"/>
      <c r="V503" s="39"/>
      <c r="W503" s="39"/>
      <c r="X503" s="39"/>
      <c r="Y503" s="39"/>
      <c r="Z503" s="39"/>
      <c r="AA503" s="39"/>
      <c r="AB503" s="39"/>
      <c r="AC503" s="39"/>
      <c r="AD503" s="39"/>
      <c r="AE503" s="39"/>
      <c r="AT503" s="18" t="s">
        <v>129</v>
      </c>
      <c r="AU503" s="18" t="s">
        <v>82</v>
      </c>
    </row>
    <row r="504" s="13" customFormat="1">
      <c r="A504" s="13"/>
      <c r="B504" s="236"/>
      <c r="C504" s="237"/>
      <c r="D504" s="232" t="s">
        <v>131</v>
      </c>
      <c r="E504" s="238" t="s">
        <v>19</v>
      </c>
      <c r="F504" s="239" t="s">
        <v>843</v>
      </c>
      <c r="G504" s="237"/>
      <c r="H504" s="240">
        <v>54</v>
      </c>
      <c r="I504" s="241"/>
      <c r="J504" s="237"/>
      <c r="K504" s="237"/>
      <c r="L504" s="242"/>
      <c r="M504" s="243"/>
      <c r="N504" s="244"/>
      <c r="O504" s="244"/>
      <c r="P504" s="244"/>
      <c r="Q504" s="244"/>
      <c r="R504" s="244"/>
      <c r="S504" s="244"/>
      <c r="T504" s="245"/>
      <c r="U504" s="13"/>
      <c r="V504" s="13"/>
      <c r="W504" s="13"/>
      <c r="X504" s="13"/>
      <c r="Y504" s="13"/>
      <c r="Z504" s="13"/>
      <c r="AA504" s="13"/>
      <c r="AB504" s="13"/>
      <c r="AC504" s="13"/>
      <c r="AD504" s="13"/>
      <c r="AE504" s="13"/>
      <c r="AT504" s="246" t="s">
        <v>131</v>
      </c>
      <c r="AU504" s="246" t="s">
        <v>82</v>
      </c>
      <c r="AV504" s="13" t="s">
        <v>82</v>
      </c>
      <c r="AW504" s="13" t="s">
        <v>33</v>
      </c>
      <c r="AX504" s="13" t="s">
        <v>72</v>
      </c>
      <c r="AY504" s="246" t="s">
        <v>120</v>
      </c>
    </row>
    <row r="505" s="13" customFormat="1">
      <c r="A505" s="13"/>
      <c r="B505" s="236"/>
      <c r="C505" s="237"/>
      <c r="D505" s="232" t="s">
        <v>131</v>
      </c>
      <c r="E505" s="238" t="s">
        <v>19</v>
      </c>
      <c r="F505" s="239" t="s">
        <v>844</v>
      </c>
      <c r="G505" s="237"/>
      <c r="H505" s="240">
        <v>210</v>
      </c>
      <c r="I505" s="241"/>
      <c r="J505" s="237"/>
      <c r="K505" s="237"/>
      <c r="L505" s="242"/>
      <c r="M505" s="243"/>
      <c r="N505" s="244"/>
      <c r="O505" s="244"/>
      <c r="P505" s="244"/>
      <c r="Q505" s="244"/>
      <c r="R505" s="244"/>
      <c r="S505" s="244"/>
      <c r="T505" s="245"/>
      <c r="U505" s="13"/>
      <c r="V505" s="13"/>
      <c r="W505" s="13"/>
      <c r="X505" s="13"/>
      <c r="Y505" s="13"/>
      <c r="Z505" s="13"/>
      <c r="AA505" s="13"/>
      <c r="AB505" s="13"/>
      <c r="AC505" s="13"/>
      <c r="AD505" s="13"/>
      <c r="AE505" s="13"/>
      <c r="AT505" s="246" t="s">
        <v>131</v>
      </c>
      <c r="AU505" s="246" t="s">
        <v>82</v>
      </c>
      <c r="AV505" s="13" t="s">
        <v>82</v>
      </c>
      <c r="AW505" s="13" t="s">
        <v>33</v>
      </c>
      <c r="AX505" s="13" t="s">
        <v>72</v>
      </c>
      <c r="AY505" s="246" t="s">
        <v>120</v>
      </c>
    </row>
    <row r="506" s="15" customFormat="1">
      <c r="A506" s="15"/>
      <c r="B506" s="257"/>
      <c r="C506" s="258"/>
      <c r="D506" s="232" t="s">
        <v>131</v>
      </c>
      <c r="E506" s="259" t="s">
        <v>19</v>
      </c>
      <c r="F506" s="260" t="s">
        <v>141</v>
      </c>
      <c r="G506" s="258"/>
      <c r="H506" s="261">
        <v>264</v>
      </c>
      <c r="I506" s="262"/>
      <c r="J506" s="258"/>
      <c r="K506" s="258"/>
      <c r="L506" s="263"/>
      <c r="M506" s="264"/>
      <c r="N506" s="265"/>
      <c r="O506" s="265"/>
      <c r="P506" s="265"/>
      <c r="Q506" s="265"/>
      <c r="R506" s="265"/>
      <c r="S506" s="265"/>
      <c r="T506" s="266"/>
      <c r="U506" s="15"/>
      <c r="V506" s="15"/>
      <c r="W506" s="15"/>
      <c r="X506" s="15"/>
      <c r="Y506" s="15"/>
      <c r="Z506" s="15"/>
      <c r="AA506" s="15"/>
      <c r="AB506" s="15"/>
      <c r="AC506" s="15"/>
      <c r="AD506" s="15"/>
      <c r="AE506" s="15"/>
      <c r="AT506" s="267" t="s">
        <v>131</v>
      </c>
      <c r="AU506" s="267" t="s">
        <v>82</v>
      </c>
      <c r="AV506" s="15" t="s">
        <v>127</v>
      </c>
      <c r="AW506" s="15" t="s">
        <v>33</v>
      </c>
      <c r="AX506" s="15" t="s">
        <v>80</v>
      </c>
      <c r="AY506" s="267" t="s">
        <v>120</v>
      </c>
    </row>
    <row r="507" s="2" customFormat="1" ht="16.5" customHeight="1">
      <c r="A507" s="39"/>
      <c r="B507" s="40"/>
      <c r="C507" s="268" t="s">
        <v>845</v>
      </c>
      <c r="D507" s="268" t="s">
        <v>402</v>
      </c>
      <c r="E507" s="269" t="s">
        <v>846</v>
      </c>
      <c r="F507" s="270" t="s">
        <v>847</v>
      </c>
      <c r="G507" s="271" t="s">
        <v>359</v>
      </c>
      <c r="H507" s="272">
        <v>0.091999999999999998</v>
      </c>
      <c r="I507" s="273"/>
      <c r="J507" s="274">
        <f>ROUND(I507*H507,2)</f>
        <v>0</v>
      </c>
      <c r="K507" s="270" t="s">
        <v>126</v>
      </c>
      <c r="L507" s="275"/>
      <c r="M507" s="276" t="s">
        <v>19</v>
      </c>
      <c r="N507" s="277" t="s">
        <v>43</v>
      </c>
      <c r="O507" s="85"/>
      <c r="P507" s="228">
        <f>O507*H507</f>
        <v>0</v>
      </c>
      <c r="Q507" s="228">
        <v>1</v>
      </c>
      <c r="R507" s="228">
        <f>Q507*H507</f>
        <v>0.091999999999999998</v>
      </c>
      <c r="S507" s="228">
        <v>0</v>
      </c>
      <c r="T507" s="229">
        <f>S507*H507</f>
        <v>0</v>
      </c>
      <c r="U507" s="39"/>
      <c r="V507" s="39"/>
      <c r="W507" s="39"/>
      <c r="X507" s="39"/>
      <c r="Y507" s="39"/>
      <c r="Z507" s="39"/>
      <c r="AA507" s="39"/>
      <c r="AB507" s="39"/>
      <c r="AC507" s="39"/>
      <c r="AD507" s="39"/>
      <c r="AE507" s="39"/>
      <c r="AR507" s="230" t="s">
        <v>277</v>
      </c>
      <c r="AT507" s="230" t="s">
        <v>402</v>
      </c>
      <c r="AU507" s="230" t="s">
        <v>82</v>
      </c>
      <c r="AY507" s="18" t="s">
        <v>120</v>
      </c>
      <c r="BE507" s="231">
        <f>IF(N507="základní",J507,0)</f>
        <v>0</v>
      </c>
      <c r="BF507" s="231">
        <f>IF(N507="snížená",J507,0)</f>
        <v>0</v>
      </c>
      <c r="BG507" s="231">
        <f>IF(N507="zákl. přenesená",J507,0)</f>
        <v>0</v>
      </c>
      <c r="BH507" s="231">
        <f>IF(N507="sníž. přenesená",J507,0)</f>
        <v>0</v>
      </c>
      <c r="BI507" s="231">
        <f>IF(N507="nulová",J507,0)</f>
        <v>0</v>
      </c>
      <c r="BJ507" s="18" t="s">
        <v>80</v>
      </c>
      <c r="BK507" s="231">
        <f>ROUND(I507*H507,2)</f>
        <v>0</v>
      </c>
      <c r="BL507" s="18" t="s">
        <v>199</v>
      </c>
      <c r="BM507" s="230" t="s">
        <v>848</v>
      </c>
    </row>
    <row r="508" s="13" customFormat="1">
      <c r="A508" s="13"/>
      <c r="B508" s="236"/>
      <c r="C508" s="237"/>
      <c r="D508" s="232" t="s">
        <v>131</v>
      </c>
      <c r="E508" s="238" t="s">
        <v>19</v>
      </c>
      <c r="F508" s="239" t="s">
        <v>843</v>
      </c>
      <c r="G508" s="237"/>
      <c r="H508" s="240">
        <v>54</v>
      </c>
      <c r="I508" s="241"/>
      <c r="J508" s="237"/>
      <c r="K508" s="237"/>
      <c r="L508" s="242"/>
      <c r="M508" s="243"/>
      <c r="N508" s="244"/>
      <c r="O508" s="244"/>
      <c r="P508" s="244"/>
      <c r="Q508" s="244"/>
      <c r="R508" s="244"/>
      <c r="S508" s="244"/>
      <c r="T508" s="245"/>
      <c r="U508" s="13"/>
      <c r="V508" s="13"/>
      <c r="W508" s="13"/>
      <c r="X508" s="13"/>
      <c r="Y508" s="13"/>
      <c r="Z508" s="13"/>
      <c r="AA508" s="13"/>
      <c r="AB508" s="13"/>
      <c r="AC508" s="13"/>
      <c r="AD508" s="13"/>
      <c r="AE508" s="13"/>
      <c r="AT508" s="246" t="s">
        <v>131</v>
      </c>
      <c r="AU508" s="246" t="s">
        <v>82</v>
      </c>
      <c r="AV508" s="13" t="s">
        <v>82</v>
      </c>
      <c r="AW508" s="13" t="s">
        <v>33</v>
      </c>
      <c r="AX508" s="13" t="s">
        <v>72</v>
      </c>
      <c r="AY508" s="246" t="s">
        <v>120</v>
      </c>
    </row>
    <row r="509" s="13" customFormat="1">
      <c r="A509" s="13"/>
      <c r="B509" s="236"/>
      <c r="C509" s="237"/>
      <c r="D509" s="232" t="s">
        <v>131</v>
      </c>
      <c r="E509" s="238" t="s">
        <v>19</v>
      </c>
      <c r="F509" s="239" t="s">
        <v>844</v>
      </c>
      <c r="G509" s="237"/>
      <c r="H509" s="240">
        <v>210</v>
      </c>
      <c r="I509" s="241"/>
      <c r="J509" s="237"/>
      <c r="K509" s="237"/>
      <c r="L509" s="242"/>
      <c r="M509" s="243"/>
      <c r="N509" s="244"/>
      <c r="O509" s="244"/>
      <c r="P509" s="244"/>
      <c r="Q509" s="244"/>
      <c r="R509" s="244"/>
      <c r="S509" s="244"/>
      <c r="T509" s="245"/>
      <c r="U509" s="13"/>
      <c r="V509" s="13"/>
      <c r="W509" s="13"/>
      <c r="X509" s="13"/>
      <c r="Y509" s="13"/>
      <c r="Z509" s="13"/>
      <c r="AA509" s="13"/>
      <c r="AB509" s="13"/>
      <c r="AC509" s="13"/>
      <c r="AD509" s="13"/>
      <c r="AE509" s="13"/>
      <c r="AT509" s="246" t="s">
        <v>131</v>
      </c>
      <c r="AU509" s="246" t="s">
        <v>82</v>
      </c>
      <c r="AV509" s="13" t="s">
        <v>82</v>
      </c>
      <c r="AW509" s="13" t="s">
        <v>33</v>
      </c>
      <c r="AX509" s="13" t="s">
        <v>72</v>
      </c>
      <c r="AY509" s="246" t="s">
        <v>120</v>
      </c>
    </row>
    <row r="510" s="15" customFormat="1">
      <c r="A510" s="15"/>
      <c r="B510" s="257"/>
      <c r="C510" s="258"/>
      <c r="D510" s="232" t="s">
        <v>131</v>
      </c>
      <c r="E510" s="259" t="s">
        <v>19</v>
      </c>
      <c r="F510" s="260" t="s">
        <v>141</v>
      </c>
      <c r="G510" s="258"/>
      <c r="H510" s="261">
        <v>264</v>
      </c>
      <c r="I510" s="262"/>
      <c r="J510" s="258"/>
      <c r="K510" s="258"/>
      <c r="L510" s="263"/>
      <c r="M510" s="264"/>
      <c r="N510" s="265"/>
      <c r="O510" s="265"/>
      <c r="P510" s="265"/>
      <c r="Q510" s="265"/>
      <c r="R510" s="265"/>
      <c r="S510" s="265"/>
      <c r="T510" s="266"/>
      <c r="U510" s="15"/>
      <c r="V510" s="15"/>
      <c r="W510" s="15"/>
      <c r="X510" s="15"/>
      <c r="Y510" s="15"/>
      <c r="Z510" s="15"/>
      <c r="AA510" s="15"/>
      <c r="AB510" s="15"/>
      <c r="AC510" s="15"/>
      <c r="AD510" s="15"/>
      <c r="AE510" s="15"/>
      <c r="AT510" s="267" t="s">
        <v>131</v>
      </c>
      <c r="AU510" s="267" t="s">
        <v>82</v>
      </c>
      <c r="AV510" s="15" t="s">
        <v>127</v>
      </c>
      <c r="AW510" s="15" t="s">
        <v>33</v>
      </c>
      <c r="AX510" s="15" t="s">
        <v>80</v>
      </c>
      <c r="AY510" s="267" t="s">
        <v>120</v>
      </c>
    </row>
    <row r="511" s="13" customFormat="1">
      <c r="A511" s="13"/>
      <c r="B511" s="236"/>
      <c r="C511" s="237"/>
      <c r="D511" s="232" t="s">
        <v>131</v>
      </c>
      <c r="E511" s="237"/>
      <c r="F511" s="239" t="s">
        <v>849</v>
      </c>
      <c r="G511" s="237"/>
      <c r="H511" s="240">
        <v>0.091999999999999998</v>
      </c>
      <c r="I511" s="241"/>
      <c r="J511" s="237"/>
      <c r="K511" s="237"/>
      <c r="L511" s="242"/>
      <c r="M511" s="243"/>
      <c r="N511" s="244"/>
      <c r="O511" s="244"/>
      <c r="P511" s="244"/>
      <c r="Q511" s="244"/>
      <c r="R511" s="244"/>
      <c r="S511" s="244"/>
      <c r="T511" s="245"/>
      <c r="U511" s="13"/>
      <c r="V511" s="13"/>
      <c r="W511" s="13"/>
      <c r="X511" s="13"/>
      <c r="Y511" s="13"/>
      <c r="Z511" s="13"/>
      <c r="AA511" s="13"/>
      <c r="AB511" s="13"/>
      <c r="AC511" s="13"/>
      <c r="AD511" s="13"/>
      <c r="AE511" s="13"/>
      <c r="AT511" s="246" t="s">
        <v>131</v>
      </c>
      <c r="AU511" s="246" t="s">
        <v>82</v>
      </c>
      <c r="AV511" s="13" t="s">
        <v>82</v>
      </c>
      <c r="AW511" s="13" t="s">
        <v>4</v>
      </c>
      <c r="AX511" s="13" t="s">
        <v>80</v>
      </c>
      <c r="AY511" s="246" t="s">
        <v>120</v>
      </c>
    </row>
    <row r="512" s="2" customFormat="1" ht="16.5" customHeight="1">
      <c r="A512" s="39"/>
      <c r="B512" s="40"/>
      <c r="C512" s="219" t="s">
        <v>850</v>
      </c>
      <c r="D512" s="219" t="s">
        <v>122</v>
      </c>
      <c r="E512" s="220" t="s">
        <v>851</v>
      </c>
      <c r="F512" s="221" t="s">
        <v>852</v>
      </c>
      <c r="G512" s="222" t="s">
        <v>125</v>
      </c>
      <c r="H512" s="223">
        <v>264</v>
      </c>
      <c r="I512" s="224"/>
      <c r="J512" s="225">
        <f>ROUND(I512*H512,2)</f>
        <v>0</v>
      </c>
      <c r="K512" s="221" t="s">
        <v>126</v>
      </c>
      <c r="L512" s="45"/>
      <c r="M512" s="226" t="s">
        <v>19</v>
      </c>
      <c r="N512" s="227" t="s">
        <v>43</v>
      </c>
      <c r="O512" s="85"/>
      <c r="P512" s="228">
        <f>O512*H512</f>
        <v>0</v>
      </c>
      <c r="Q512" s="228">
        <v>0</v>
      </c>
      <c r="R512" s="228">
        <f>Q512*H512</f>
        <v>0</v>
      </c>
      <c r="S512" s="228">
        <v>0</v>
      </c>
      <c r="T512" s="229">
        <f>S512*H512</f>
        <v>0</v>
      </c>
      <c r="U512" s="39"/>
      <c r="V512" s="39"/>
      <c r="W512" s="39"/>
      <c r="X512" s="39"/>
      <c r="Y512" s="39"/>
      <c r="Z512" s="39"/>
      <c r="AA512" s="39"/>
      <c r="AB512" s="39"/>
      <c r="AC512" s="39"/>
      <c r="AD512" s="39"/>
      <c r="AE512" s="39"/>
      <c r="AR512" s="230" t="s">
        <v>199</v>
      </c>
      <c r="AT512" s="230" t="s">
        <v>122</v>
      </c>
      <c r="AU512" s="230" t="s">
        <v>82</v>
      </c>
      <c r="AY512" s="18" t="s">
        <v>120</v>
      </c>
      <c r="BE512" s="231">
        <f>IF(N512="základní",J512,0)</f>
        <v>0</v>
      </c>
      <c r="BF512" s="231">
        <f>IF(N512="snížená",J512,0)</f>
        <v>0</v>
      </c>
      <c r="BG512" s="231">
        <f>IF(N512="zákl. přenesená",J512,0)</f>
        <v>0</v>
      </c>
      <c r="BH512" s="231">
        <f>IF(N512="sníž. přenesená",J512,0)</f>
        <v>0</v>
      </c>
      <c r="BI512" s="231">
        <f>IF(N512="nulová",J512,0)</f>
        <v>0</v>
      </c>
      <c r="BJ512" s="18" t="s">
        <v>80</v>
      </c>
      <c r="BK512" s="231">
        <f>ROUND(I512*H512,2)</f>
        <v>0</v>
      </c>
      <c r="BL512" s="18" t="s">
        <v>199</v>
      </c>
      <c r="BM512" s="230" t="s">
        <v>853</v>
      </c>
    </row>
    <row r="513" s="2" customFormat="1">
      <c r="A513" s="39"/>
      <c r="B513" s="40"/>
      <c r="C513" s="41"/>
      <c r="D513" s="232" t="s">
        <v>129</v>
      </c>
      <c r="E513" s="41"/>
      <c r="F513" s="233" t="s">
        <v>842</v>
      </c>
      <c r="G513" s="41"/>
      <c r="H513" s="41"/>
      <c r="I513" s="137"/>
      <c r="J513" s="41"/>
      <c r="K513" s="41"/>
      <c r="L513" s="45"/>
      <c r="M513" s="234"/>
      <c r="N513" s="235"/>
      <c r="O513" s="85"/>
      <c r="P513" s="85"/>
      <c r="Q513" s="85"/>
      <c r="R513" s="85"/>
      <c r="S513" s="85"/>
      <c r="T513" s="86"/>
      <c r="U513" s="39"/>
      <c r="V513" s="39"/>
      <c r="W513" s="39"/>
      <c r="X513" s="39"/>
      <c r="Y513" s="39"/>
      <c r="Z513" s="39"/>
      <c r="AA513" s="39"/>
      <c r="AB513" s="39"/>
      <c r="AC513" s="39"/>
      <c r="AD513" s="39"/>
      <c r="AE513" s="39"/>
      <c r="AT513" s="18" t="s">
        <v>129</v>
      </c>
      <c r="AU513" s="18" t="s">
        <v>82</v>
      </c>
    </row>
    <row r="514" s="13" customFormat="1">
      <c r="A514" s="13"/>
      <c r="B514" s="236"/>
      <c r="C514" s="237"/>
      <c r="D514" s="232" t="s">
        <v>131</v>
      </c>
      <c r="E514" s="238" t="s">
        <v>19</v>
      </c>
      <c r="F514" s="239" t="s">
        <v>843</v>
      </c>
      <c r="G514" s="237"/>
      <c r="H514" s="240">
        <v>54</v>
      </c>
      <c r="I514" s="241"/>
      <c r="J514" s="237"/>
      <c r="K514" s="237"/>
      <c r="L514" s="242"/>
      <c r="M514" s="243"/>
      <c r="N514" s="244"/>
      <c r="O514" s="244"/>
      <c r="P514" s="244"/>
      <c r="Q514" s="244"/>
      <c r="R514" s="244"/>
      <c r="S514" s="244"/>
      <c r="T514" s="245"/>
      <c r="U514" s="13"/>
      <c r="V514" s="13"/>
      <c r="W514" s="13"/>
      <c r="X514" s="13"/>
      <c r="Y514" s="13"/>
      <c r="Z514" s="13"/>
      <c r="AA514" s="13"/>
      <c r="AB514" s="13"/>
      <c r="AC514" s="13"/>
      <c r="AD514" s="13"/>
      <c r="AE514" s="13"/>
      <c r="AT514" s="246" t="s">
        <v>131</v>
      </c>
      <c r="AU514" s="246" t="s">
        <v>82</v>
      </c>
      <c r="AV514" s="13" t="s">
        <v>82</v>
      </c>
      <c r="AW514" s="13" t="s">
        <v>33</v>
      </c>
      <c r="AX514" s="13" t="s">
        <v>72</v>
      </c>
      <c r="AY514" s="246" t="s">
        <v>120</v>
      </c>
    </row>
    <row r="515" s="13" customFormat="1">
      <c r="A515" s="13"/>
      <c r="B515" s="236"/>
      <c r="C515" s="237"/>
      <c r="D515" s="232" t="s">
        <v>131</v>
      </c>
      <c r="E515" s="238" t="s">
        <v>19</v>
      </c>
      <c r="F515" s="239" t="s">
        <v>844</v>
      </c>
      <c r="G515" s="237"/>
      <c r="H515" s="240">
        <v>210</v>
      </c>
      <c r="I515" s="241"/>
      <c r="J515" s="237"/>
      <c r="K515" s="237"/>
      <c r="L515" s="242"/>
      <c r="M515" s="243"/>
      <c r="N515" s="244"/>
      <c r="O515" s="244"/>
      <c r="P515" s="244"/>
      <c r="Q515" s="244"/>
      <c r="R515" s="244"/>
      <c r="S515" s="244"/>
      <c r="T515" s="245"/>
      <c r="U515" s="13"/>
      <c r="V515" s="13"/>
      <c r="W515" s="13"/>
      <c r="X515" s="13"/>
      <c r="Y515" s="13"/>
      <c r="Z515" s="13"/>
      <c r="AA515" s="13"/>
      <c r="AB515" s="13"/>
      <c r="AC515" s="13"/>
      <c r="AD515" s="13"/>
      <c r="AE515" s="13"/>
      <c r="AT515" s="246" t="s">
        <v>131</v>
      </c>
      <c r="AU515" s="246" t="s">
        <v>82</v>
      </c>
      <c r="AV515" s="13" t="s">
        <v>82</v>
      </c>
      <c r="AW515" s="13" t="s">
        <v>33</v>
      </c>
      <c r="AX515" s="13" t="s">
        <v>72</v>
      </c>
      <c r="AY515" s="246" t="s">
        <v>120</v>
      </c>
    </row>
    <row r="516" s="15" customFormat="1">
      <c r="A516" s="15"/>
      <c r="B516" s="257"/>
      <c r="C516" s="258"/>
      <c r="D516" s="232" t="s">
        <v>131</v>
      </c>
      <c r="E516" s="259" t="s">
        <v>19</v>
      </c>
      <c r="F516" s="260" t="s">
        <v>141</v>
      </c>
      <c r="G516" s="258"/>
      <c r="H516" s="261">
        <v>264</v>
      </c>
      <c r="I516" s="262"/>
      <c r="J516" s="258"/>
      <c r="K516" s="258"/>
      <c r="L516" s="263"/>
      <c r="M516" s="264"/>
      <c r="N516" s="265"/>
      <c r="O516" s="265"/>
      <c r="P516" s="265"/>
      <c r="Q516" s="265"/>
      <c r="R516" s="265"/>
      <c r="S516" s="265"/>
      <c r="T516" s="266"/>
      <c r="U516" s="15"/>
      <c r="V516" s="15"/>
      <c r="W516" s="15"/>
      <c r="X516" s="15"/>
      <c r="Y516" s="15"/>
      <c r="Z516" s="15"/>
      <c r="AA516" s="15"/>
      <c r="AB516" s="15"/>
      <c r="AC516" s="15"/>
      <c r="AD516" s="15"/>
      <c r="AE516" s="15"/>
      <c r="AT516" s="267" t="s">
        <v>131</v>
      </c>
      <c r="AU516" s="267" t="s">
        <v>82</v>
      </c>
      <c r="AV516" s="15" t="s">
        <v>127</v>
      </c>
      <c r="AW516" s="15" t="s">
        <v>33</v>
      </c>
      <c r="AX516" s="15" t="s">
        <v>80</v>
      </c>
      <c r="AY516" s="267" t="s">
        <v>120</v>
      </c>
    </row>
    <row r="517" s="2" customFormat="1" ht="16.5" customHeight="1">
      <c r="A517" s="39"/>
      <c r="B517" s="40"/>
      <c r="C517" s="268" t="s">
        <v>854</v>
      </c>
      <c r="D517" s="268" t="s">
        <v>402</v>
      </c>
      <c r="E517" s="269" t="s">
        <v>855</v>
      </c>
      <c r="F517" s="270" t="s">
        <v>856</v>
      </c>
      <c r="G517" s="271" t="s">
        <v>359</v>
      </c>
      <c r="H517" s="272">
        <v>0.119</v>
      </c>
      <c r="I517" s="273"/>
      <c r="J517" s="274">
        <f>ROUND(I517*H517,2)</f>
        <v>0</v>
      </c>
      <c r="K517" s="270" t="s">
        <v>126</v>
      </c>
      <c r="L517" s="275"/>
      <c r="M517" s="276" t="s">
        <v>19</v>
      </c>
      <c r="N517" s="277" t="s">
        <v>43</v>
      </c>
      <c r="O517" s="85"/>
      <c r="P517" s="228">
        <f>O517*H517</f>
        <v>0</v>
      </c>
      <c r="Q517" s="228">
        <v>1</v>
      </c>
      <c r="R517" s="228">
        <f>Q517*H517</f>
        <v>0.119</v>
      </c>
      <c r="S517" s="228">
        <v>0</v>
      </c>
      <c r="T517" s="229">
        <f>S517*H517</f>
        <v>0</v>
      </c>
      <c r="U517" s="39"/>
      <c r="V517" s="39"/>
      <c r="W517" s="39"/>
      <c r="X517" s="39"/>
      <c r="Y517" s="39"/>
      <c r="Z517" s="39"/>
      <c r="AA517" s="39"/>
      <c r="AB517" s="39"/>
      <c r="AC517" s="39"/>
      <c r="AD517" s="39"/>
      <c r="AE517" s="39"/>
      <c r="AR517" s="230" t="s">
        <v>277</v>
      </c>
      <c r="AT517" s="230" t="s">
        <v>402</v>
      </c>
      <c r="AU517" s="230" t="s">
        <v>82</v>
      </c>
      <c r="AY517" s="18" t="s">
        <v>120</v>
      </c>
      <c r="BE517" s="231">
        <f>IF(N517="základní",J517,0)</f>
        <v>0</v>
      </c>
      <c r="BF517" s="231">
        <f>IF(N517="snížená",J517,0)</f>
        <v>0</v>
      </c>
      <c r="BG517" s="231">
        <f>IF(N517="zákl. přenesená",J517,0)</f>
        <v>0</v>
      </c>
      <c r="BH517" s="231">
        <f>IF(N517="sníž. přenesená",J517,0)</f>
        <v>0</v>
      </c>
      <c r="BI517" s="231">
        <f>IF(N517="nulová",J517,0)</f>
        <v>0</v>
      </c>
      <c r="BJ517" s="18" t="s">
        <v>80</v>
      </c>
      <c r="BK517" s="231">
        <f>ROUND(I517*H517,2)</f>
        <v>0</v>
      </c>
      <c r="BL517" s="18" t="s">
        <v>199</v>
      </c>
      <c r="BM517" s="230" t="s">
        <v>857</v>
      </c>
    </row>
    <row r="518" s="13" customFormat="1">
      <c r="A518" s="13"/>
      <c r="B518" s="236"/>
      <c r="C518" s="237"/>
      <c r="D518" s="232" t="s">
        <v>131</v>
      </c>
      <c r="E518" s="238" t="s">
        <v>19</v>
      </c>
      <c r="F518" s="239" t="s">
        <v>843</v>
      </c>
      <c r="G518" s="237"/>
      <c r="H518" s="240">
        <v>54</v>
      </c>
      <c r="I518" s="241"/>
      <c r="J518" s="237"/>
      <c r="K518" s="237"/>
      <c r="L518" s="242"/>
      <c r="M518" s="243"/>
      <c r="N518" s="244"/>
      <c r="O518" s="244"/>
      <c r="P518" s="244"/>
      <c r="Q518" s="244"/>
      <c r="R518" s="244"/>
      <c r="S518" s="244"/>
      <c r="T518" s="245"/>
      <c r="U518" s="13"/>
      <c r="V518" s="13"/>
      <c r="W518" s="13"/>
      <c r="X518" s="13"/>
      <c r="Y518" s="13"/>
      <c r="Z518" s="13"/>
      <c r="AA518" s="13"/>
      <c r="AB518" s="13"/>
      <c r="AC518" s="13"/>
      <c r="AD518" s="13"/>
      <c r="AE518" s="13"/>
      <c r="AT518" s="246" t="s">
        <v>131</v>
      </c>
      <c r="AU518" s="246" t="s">
        <v>82</v>
      </c>
      <c r="AV518" s="13" t="s">
        <v>82</v>
      </c>
      <c r="AW518" s="13" t="s">
        <v>33</v>
      </c>
      <c r="AX518" s="13" t="s">
        <v>72</v>
      </c>
      <c r="AY518" s="246" t="s">
        <v>120</v>
      </c>
    </row>
    <row r="519" s="13" customFormat="1">
      <c r="A519" s="13"/>
      <c r="B519" s="236"/>
      <c r="C519" s="237"/>
      <c r="D519" s="232" t="s">
        <v>131</v>
      </c>
      <c r="E519" s="238" t="s">
        <v>19</v>
      </c>
      <c r="F519" s="239" t="s">
        <v>844</v>
      </c>
      <c r="G519" s="237"/>
      <c r="H519" s="240">
        <v>210</v>
      </c>
      <c r="I519" s="241"/>
      <c r="J519" s="237"/>
      <c r="K519" s="237"/>
      <c r="L519" s="242"/>
      <c r="M519" s="243"/>
      <c r="N519" s="244"/>
      <c r="O519" s="244"/>
      <c r="P519" s="244"/>
      <c r="Q519" s="244"/>
      <c r="R519" s="244"/>
      <c r="S519" s="244"/>
      <c r="T519" s="245"/>
      <c r="U519" s="13"/>
      <c r="V519" s="13"/>
      <c r="W519" s="13"/>
      <c r="X519" s="13"/>
      <c r="Y519" s="13"/>
      <c r="Z519" s="13"/>
      <c r="AA519" s="13"/>
      <c r="AB519" s="13"/>
      <c r="AC519" s="13"/>
      <c r="AD519" s="13"/>
      <c r="AE519" s="13"/>
      <c r="AT519" s="246" t="s">
        <v>131</v>
      </c>
      <c r="AU519" s="246" t="s">
        <v>82</v>
      </c>
      <c r="AV519" s="13" t="s">
        <v>82</v>
      </c>
      <c r="AW519" s="13" t="s">
        <v>33</v>
      </c>
      <c r="AX519" s="13" t="s">
        <v>72</v>
      </c>
      <c r="AY519" s="246" t="s">
        <v>120</v>
      </c>
    </row>
    <row r="520" s="15" customFormat="1">
      <c r="A520" s="15"/>
      <c r="B520" s="257"/>
      <c r="C520" s="258"/>
      <c r="D520" s="232" t="s">
        <v>131</v>
      </c>
      <c r="E520" s="259" t="s">
        <v>19</v>
      </c>
      <c r="F520" s="260" t="s">
        <v>141</v>
      </c>
      <c r="G520" s="258"/>
      <c r="H520" s="261">
        <v>264</v>
      </c>
      <c r="I520" s="262"/>
      <c r="J520" s="258"/>
      <c r="K520" s="258"/>
      <c r="L520" s="263"/>
      <c r="M520" s="264"/>
      <c r="N520" s="265"/>
      <c r="O520" s="265"/>
      <c r="P520" s="265"/>
      <c r="Q520" s="265"/>
      <c r="R520" s="265"/>
      <c r="S520" s="265"/>
      <c r="T520" s="266"/>
      <c r="U520" s="15"/>
      <c r="V520" s="15"/>
      <c r="W520" s="15"/>
      <c r="X520" s="15"/>
      <c r="Y520" s="15"/>
      <c r="Z520" s="15"/>
      <c r="AA520" s="15"/>
      <c r="AB520" s="15"/>
      <c r="AC520" s="15"/>
      <c r="AD520" s="15"/>
      <c r="AE520" s="15"/>
      <c r="AT520" s="267" t="s">
        <v>131</v>
      </c>
      <c r="AU520" s="267" t="s">
        <v>82</v>
      </c>
      <c r="AV520" s="15" t="s">
        <v>127</v>
      </c>
      <c r="AW520" s="15" t="s">
        <v>33</v>
      </c>
      <c r="AX520" s="15" t="s">
        <v>80</v>
      </c>
      <c r="AY520" s="267" t="s">
        <v>120</v>
      </c>
    </row>
    <row r="521" s="13" customFormat="1">
      <c r="A521" s="13"/>
      <c r="B521" s="236"/>
      <c r="C521" s="237"/>
      <c r="D521" s="232" t="s">
        <v>131</v>
      </c>
      <c r="E521" s="237"/>
      <c r="F521" s="239" t="s">
        <v>858</v>
      </c>
      <c r="G521" s="237"/>
      <c r="H521" s="240">
        <v>0.119</v>
      </c>
      <c r="I521" s="241"/>
      <c r="J521" s="237"/>
      <c r="K521" s="237"/>
      <c r="L521" s="242"/>
      <c r="M521" s="243"/>
      <c r="N521" s="244"/>
      <c r="O521" s="244"/>
      <c r="P521" s="244"/>
      <c r="Q521" s="244"/>
      <c r="R521" s="244"/>
      <c r="S521" s="244"/>
      <c r="T521" s="245"/>
      <c r="U521" s="13"/>
      <c r="V521" s="13"/>
      <c r="W521" s="13"/>
      <c r="X521" s="13"/>
      <c r="Y521" s="13"/>
      <c r="Z521" s="13"/>
      <c r="AA521" s="13"/>
      <c r="AB521" s="13"/>
      <c r="AC521" s="13"/>
      <c r="AD521" s="13"/>
      <c r="AE521" s="13"/>
      <c r="AT521" s="246" t="s">
        <v>131</v>
      </c>
      <c r="AU521" s="246" t="s">
        <v>82</v>
      </c>
      <c r="AV521" s="13" t="s">
        <v>82</v>
      </c>
      <c r="AW521" s="13" t="s">
        <v>4</v>
      </c>
      <c r="AX521" s="13" t="s">
        <v>80</v>
      </c>
      <c r="AY521" s="246" t="s">
        <v>120</v>
      </c>
    </row>
    <row r="522" s="2" customFormat="1" ht="21.75" customHeight="1">
      <c r="A522" s="39"/>
      <c r="B522" s="40"/>
      <c r="C522" s="219" t="s">
        <v>859</v>
      </c>
      <c r="D522" s="219" t="s">
        <v>122</v>
      </c>
      <c r="E522" s="220" t="s">
        <v>860</v>
      </c>
      <c r="F522" s="221" t="s">
        <v>861</v>
      </c>
      <c r="G522" s="222" t="s">
        <v>359</v>
      </c>
      <c r="H522" s="223">
        <v>0.21099999999999999</v>
      </c>
      <c r="I522" s="224"/>
      <c r="J522" s="225">
        <f>ROUND(I522*H522,2)</f>
        <v>0</v>
      </c>
      <c r="K522" s="221" t="s">
        <v>126</v>
      </c>
      <c r="L522" s="45"/>
      <c r="M522" s="226" t="s">
        <v>19</v>
      </c>
      <c r="N522" s="227" t="s">
        <v>43</v>
      </c>
      <c r="O522" s="85"/>
      <c r="P522" s="228">
        <f>O522*H522</f>
        <v>0</v>
      </c>
      <c r="Q522" s="228">
        <v>0</v>
      </c>
      <c r="R522" s="228">
        <f>Q522*H522</f>
        <v>0</v>
      </c>
      <c r="S522" s="228">
        <v>0</v>
      </c>
      <c r="T522" s="229">
        <f>S522*H522</f>
        <v>0</v>
      </c>
      <c r="U522" s="39"/>
      <c r="V522" s="39"/>
      <c r="W522" s="39"/>
      <c r="X522" s="39"/>
      <c r="Y522" s="39"/>
      <c r="Z522" s="39"/>
      <c r="AA522" s="39"/>
      <c r="AB522" s="39"/>
      <c r="AC522" s="39"/>
      <c r="AD522" s="39"/>
      <c r="AE522" s="39"/>
      <c r="AR522" s="230" t="s">
        <v>199</v>
      </c>
      <c r="AT522" s="230" t="s">
        <v>122</v>
      </c>
      <c r="AU522" s="230" t="s">
        <v>82</v>
      </c>
      <c r="AY522" s="18" t="s">
        <v>120</v>
      </c>
      <c r="BE522" s="231">
        <f>IF(N522="základní",J522,0)</f>
        <v>0</v>
      </c>
      <c r="BF522" s="231">
        <f>IF(N522="snížená",J522,0)</f>
        <v>0</v>
      </c>
      <c r="BG522" s="231">
        <f>IF(N522="zákl. přenesená",J522,0)</f>
        <v>0</v>
      </c>
      <c r="BH522" s="231">
        <f>IF(N522="sníž. přenesená",J522,0)</f>
        <v>0</v>
      </c>
      <c r="BI522" s="231">
        <f>IF(N522="nulová",J522,0)</f>
        <v>0</v>
      </c>
      <c r="BJ522" s="18" t="s">
        <v>80</v>
      </c>
      <c r="BK522" s="231">
        <f>ROUND(I522*H522,2)</f>
        <v>0</v>
      </c>
      <c r="BL522" s="18" t="s">
        <v>199</v>
      </c>
      <c r="BM522" s="230" t="s">
        <v>862</v>
      </c>
    </row>
    <row r="523" s="2" customFormat="1">
      <c r="A523" s="39"/>
      <c r="B523" s="40"/>
      <c r="C523" s="41"/>
      <c r="D523" s="232" t="s">
        <v>129</v>
      </c>
      <c r="E523" s="41"/>
      <c r="F523" s="233" t="s">
        <v>863</v>
      </c>
      <c r="G523" s="41"/>
      <c r="H523" s="41"/>
      <c r="I523" s="137"/>
      <c r="J523" s="41"/>
      <c r="K523" s="41"/>
      <c r="L523" s="45"/>
      <c r="M523" s="278"/>
      <c r="N523" s="279"/>
      <c r="O523" s="280"/>
      <c r="P523" s="280"/>
      <c r="Q523" s="280"/>
      <c r="R523" s="280"/>
      <c r="S523" s="280"/>
      <c r="T523" s="281"/>
      <c r="U523" s="39"/>
      <c r="V523" s="39"/>
      <c r="W523" s="39"/>
      <c r="X523" s="39"/>
      <c r="Y523" s="39"/>
      <c r="Z523" s="39"/>
      <c r="AA523" s="39"/>
      <c r="AB523" s="39"/>
      <c r="AC523" s="39"/>
      <c r="AD523" s="39"/>
      <c r="AE523" s="39"/>
      <c r="AT523" s="18" t="s">
        <v>129</v>
      </c>
      <c r="AU523" s="18" t="s">
        <v>82</v>
      </c>
    </row>
    <row r="524" s="2" customFormat="1" ht="6.96" customHeight="1">
      <c r="A524" s="39"/>
      <c r="B524" s="60"/>
      <c r="C524" s="61"/>
      <c r="D524" s="61"/>
      <c r="E524" s="61"/>
      <c r="F524" s="61"/>
      <c r="G524" s="61"/>
      <c r="H524" s="61"/>
      <c r="I524" s="167"/>
      <c r="J524" s="61"/>
      <c r="K524" s="61"/>
      <c r="L524" s="45"/>
      <c r="M524" s="39"/>
      <c r="O524" s="39"/>
      <c r="P524" s="39"/>
      <c r="Q524" s="39"/>
      <c r="R524" s="39"/>
      <c r="S524" s="39"/>
      <c r="T524" s="39"/>
      <c r="U524" s="39"/>
      <c r="V524" s="39"/>
      <c r="W524" s="39"/>
      <c r="X524" s="39"/>
      <c r="Y524" s="39"/>
      <c r="Z524" s="39"/>
      <c r="AA524" s="39"/>
      <c r="AB524" s="39"/>
      <c r="AC524" s="39"/>
      <c r="AD524" s="39"/>
      <c r="AE524" s="39"/>
    </row>
  </sheetData>
  <sheetProtection sheet="1" autoFilter="0" formatColumns="0" formatRows="0" objects="1" scenarios="1" spinCount="100000" saltValue="PmVZe6xKfFak0014n4YxaoEi1YPIxVkSXKolXZPBFEbQP5+M/0UEd7nwgHdDZydPPVgnA1AbltyAq+f9u8P7UA==" hashValue="wMM5jnDAGTBOPDJR/eV67lNYCcJ9WmOG1anYTyBjOCJpTOJFmaUf1QtKSqqyQ93nxqS4uXdYhFv3C+dQQUX5aQ==" algorithmName="SHA-512" password="CC35"/>
  <autoFilter ref="C90:K523"/>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85</v>
      </c>
    </row>
    <row r="3" s="1" customFormat="1" ht="6.96" customHeight="1">
      <c r="B3" s="130"/>
      <c r="C3" s="131"/>
      <c r="D3" s="131"/>
      <c r="E3" s="131"/>
      <c r="F3" s="131"/>
      <c r="G3" s="131"/>
      <c r="H3" s="131"/>
      <c r="I3" s="132"/>
      <c r="J3" s="131"/>
      <c r="K3" s="131"/>
      <c r="L3" s="21"/>
      <c r="AT3" s="18" t="s">
        <v>82</v>
      </c>
    </row>
    <row r="4" s="1" customFormat="1" ht="24.96" customHeight="1">
      <c r="B4" s="21"/>
      <c r="D4" s="133" t="s">
        <v>86</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II/101 Dřetovice, havárie zemního tělesa - PD</v>
      </c>
      <c r="F7" s="135"/>
      <c r="G7" s="135"/>
      <c r="H7" s="135"/>
      <c r="I7" s="129"/>
      <c r="L7" s="21"/>
    </row>
    <row r="8" s="2" customFormat="1" ht="12" customHeight="1">
      <c r="A8" s="39"/>
      <c r="B8" s="45"/>
      <c r="C8" s="39"/>
      <c r="D8" s="135" t="s">
        <v>87</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864</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stavby'!AN8</f>
        <v>21. 1. 2019</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28</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35</v>
      </c>
      <c r="F24" s="39"/>
      <c r="G24" s="39"/>
      <c r="H24" s="39"/>
      <c r="I24" s="141" t="s">
        <v>28</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36</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19</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38</v>
      </c>
      <c r="E30" s="39"/>
      <c r="F30" s="39"/>
      <c r="G30" s="39"/>
      <c r="H30" s="39"/>
      <c r="I30" s="137"/>
      <c r="J30" s="151">
        <f>ROUND(J84,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40</v>
      </c>
      <c r="G32" s="39"/>
      <c r="H32" s="39"/>
      <c r="I32" s="153" t="s">
        <v>39</v>
      </c>
      <c r="J32" s="152" t="s">
        <v>41</v>
      </c>
      <c r="K32" s="39"/>
      <c r="L32" s="138"/>
      <c r="S32" s="39"/>
      <c r="T32" s="39"/>
      <c r="U32" s="39"/>
      <c r="V32" s="39"/>
      <c r="W32" s="39"/>
      <c r="X32" s="39"/>
      <c r="Y32" s="39"/>
      <c r="Z32" s="39"/>
      <c r="AA32" s="39"/>
      <c r="AB32" s="39"/>
      <c r="AC32" s="39"/>
      <c r="AD32" s="39"/>
      <c r="AE32" s="39"/>
    </row>
    <row r="33" s="2" customFormat="1" ht="14.4" customHeight="1">
      <c r="A33" s="39"/>
      <c r="B33" s="45"/>
      <c r="C33" s="39"/>
      <c r="D33" s="154" t="s">
        <v>42</v>
      </c>
      <c r="E33" s="135" t="s">
        <v>43</v>
      </c>
      <c r="F33" s="155">
        <f>ROUND((SUM(BE84:BE120)),  2)</f>
        <v>0</v>
      </c>
      <c r="G33" s="39"/>
      <c r="H33" s="39"/>
      <c r="I33" s="156">
        <v>0.20999999999999999</v>
      </c>
      <c r="J33" s="155">
        <f>ROUND(((SUM(BE84:BE120))*I33),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44</v>
      </c>
      <c r="F34" s="155">
        <f>ROUND((SUM(BF84:BF120)),  2)</f>
        <v>0</v>
      </c>
      <c r="G34" s="39"/>
      <c r="H34" s="39"/>
      <c r="I34" s="156">
        <v>0.14999999999999999</v>
      </c>
      <c r="J34" s="155">
        <f>ROUND(((SUM(BF84:BF120))*I34),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45</v>
      </c>
      <c r="F35" s="155">
        <f>ROUND((SUM(BG84:BG120)),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46</v>
      </c>
      <c r="F36" s="155">
        <f>ROUND((SUM(BH84:BH120)),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47</v>
      </c>
      <c r="F37" s="155">
        <f>ROUND((SUM(BI84:BI120)),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89</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II/101 Dřetovice, havárie zemního tělesa - PD</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87</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VON - Vedlejší a ostatní náklady</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Dřetovice</v>
      </c>
      <c r="G52" s="41"/>
      <c r="H52" s="41"/>
      <c r="I52" s="141" t="s">
        <v>23</v>
      </c>
      <c r="J52" s="73" t="str">
        <f>IF(J12="","",J12)</f>
        <v>21. 1. 2019</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Krajská SÚS Středočeského kraje, příspěvk. org.</v>
      </c>
      <c r="G54" s="41"/>
      <c r="H54" s="41"/>
      <c r="I54" s="141" t="s">
        <v>31</v>
      </c>
      <c r="J54" s="37" t="str">
        <f>E21</f>
        <v>Az Consult spol. s r.o.</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Lucie Wojčiková</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90</v>
      </c>
      <c r="D57" s="173"/>
      <c r="E57" s="173"/>
      <c r="F57" s="173"/>
      <c r="G57" s="173"/>
      <c r="H57" s="173"/>
      <c r="I57" s="174"/>
      <c r="J57" s="175" t="s">
        <v>91</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70</v>
      </c>
      <c r="D59" s="41"/>
      <c r="E59" s="41"/>
      <c r="F59" s="41"/>
      <c r="G59" s="41"/>
      <c r="H59" s="41"/>
      <c r="I59" s="137"/>
      <c r="J59" s="103">
        <f>J84</f>
        <v>0</v>
      </c>
      <c r="K59" s="41"/>
      <c r="L59" s="138"/>
      <c r="S59" s="39"/>
      <c r="T59" s="39"/>
      <c r="U59" s="39"/>
      <c r="V59" s="39"/>
      <c r="W59" s="39"/>
      <c r="X59" s="39"/>
      <c r="Y59" s="39"/>
      <c r="Z59" s="39"/>
      <c r="AA59" s="39"/>
      <c r="AB59" s="39"/>
      <c r="AC59" s="39"/>
      <c r="AD59" s="39"/>
      <c r="AE59" s="39"/>
      <c r="AU59" s="18" t="s">
        <v>92</v>
      </c>
    </row>
    <row r="60" s="9" customFormat="1" ht="24.96" customHeight="1">
      <c r="A60" s="9"/>
      <c r="B60" s="177"/>
      <c r="C60" s="178"/>
      <c r="D60" s="179" t="s">
        <v>865</v>
      </c>
      <c r="E60" s="180"/>
      <c r="F60" s="180"/>
      <c r="G60" s="180"/>
      <c r="H60" s="180"/>
      <c r="I60" s="181"/>
      <c r="J60" s="182">
        <f>J85</f>
        <v>0</v>
      </c>
      <c r="K60" s="178"/>
      <c r="L60" s="183"/>
      <c r="S60" s="9"/>
      <c r="T60" s="9"/>
      <c r="U60" s="9"/>
      <c r="V60" s="9"/>
      <c r="W60" s="9"/>
      <c r="X60" s="9"/>
      <c r="Y60" s="9"/>
      <c r="Z60" s="9"/>
      <c r="AA60" s="9"/>
      <c r="AB60" s="9"/>
      <c r="AC60" s="9"/>
      <c r="AD60" s="9"/>
      <c r="AE60" s="9"/>
    </row>
    <row r="61" s="10" customFormat="1" ht="19.92" customHeight="1">
      <c r="A61" s="10"/>
      <c r="B61" s="184"/>
      <c r="C61" s="185"/>
      <c r="D61" s="186" t="s">
        <v>866</v>
      </c>
      <c r="E61" s="187"/>
      <c r="F61" s="187"/>
      <c r="G61" s="187"/>
      <c r="H61" s="187"/>
      <c r="I61" s="188"/>
      <c r="J61" s="189">
        <f>J86</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867</v>
      </c>
      <c r="E62" s="187"/>
      <c r="F62" s="187"/>
      <c r="G62" s="187"/>
      <c r="H62" s="187"/>
      <c r="I62" s="188"/>
      <c r="J62" s="189">
        <f>J94</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868</v>
      </c>
      <c r="E63" s="187"/>
      <c r="F63" s="187"/>
      <c r="G63" s="187"/>
      <c r="H63" s="187"/>
      <c r="I63" s="188"/>
      <c r="J63" s="189">
        <f>J110</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869</v>
      </c>
      <c r="E64" s="187"/>
      <c r="F64" s="187"/>
      <c r="G64" s="187"/>
      <c r="H64" s="187"/>
      <c r="I64" s="188"/>
      <c r="J64" s="189">
        <f>J117</f>
        <v>0</v>
      </c>
      <c r="K64" s="185"/>
      <c r="L64" s="190"/>
      <c r="S64" s="10"/>
      <c r="T64" s="10"/>
      <c r="U64" s="10"/>
      <c r="V64" s="10"/>
      <c r="W64" s="10"/>
      <c r="X64" s="10"/>
      <c r="Y64" s="10"/>
      <c r="Z64" s="10"/>
      <c r="AA64" s="10"/>
      <c r="AB64" s="10"/>
      <c r="AC64" s="10"/>
      <c r="AD64" s="10"/>
      <c r="AE64" s="10"/>
    </row>
    <row r="65" s="2" customFormat="1" ht="21.84" customHeight="1">
      <c r="A65" s="39"/>
      <c r="B65" s="40"/>
      <c r="C65" s="41"/>
      <c r="D65" s="41"/>
      <c r="E65" s="41"/>
      <c r="F65" s="41"/>
      <c r="G65" s="41"/>
      <c r="H65" s="41"/>
      <c r="I65" s="137"/>
      <c r="J65" s="41"/>
      <c r="K65" s="41"/>
      <c r="L65" s="138"/>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167"/>
      <c r="J66" s="61"/>
      <c r="K66" s="61"/>
      <c r="L66" s="138"/>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170"/>
      <c r="J70" s="63"/>
      <c r="K70" s="63"/>
      <c r="L70" s="138"/>
      <c r="S70" s="39"/>
      <c r="T70" s="39"/>
      <c r="U70" s="39"/>
      <c r="V70" s="39"/>
      <c r="W70" s="39"/>
      <c r="X70" s="39"/>
      <c r="Y70" s="39"/>
      <c r="Z70" s="39"/>
      <c r="AA70" s="39"/>
      <c r="AB70" s="39"/>
      <c r="AC70" s="39"/>
      <c r="AD70" s="39"/>
      <c r="AE70" s="39"/>
    </row>
    <row r="71" s="2" customFormat="1" ht="24.96" customHeight="1">
      <c r="A71" s="39"/>
      <c r="B71" s="40"/>
      <c r="C71" s="24" t="s">
        <v>105</v>
      </c>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12" customHeight="1">
      <c r="A73" s="39"/>
      <c r="B73" s="40"/>
      <c r="C73" s="33" t="s">
        <v>16</v>
      </c>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6.5" customHeight="1">
      <c r="A74" s="39"/>
      <c r="B74" s="40"/>
      <c r="C74" s="41"/>
      <c r="D74" s="41"/>
      <c r="E74" s="171" t="str">
        <f>E7</f>
        <v>II/101 Dřetovice, havárie zemního tělesa - PD</v>
      </c>
      <c r="F74" s="33"/>
      <c r="G74" s="33"/>
      <c r="H74" s="33"/>
      <c r="I74" s="137"/>
      <c r="J74" s="41"/>
      <c r="K74" s="41"/>
      <c r="L74" s="138"/>
      <c r="S74" s="39"/>
      <c r="T74" s="39"/>
      <c r="U74" s="39"/>
      <c r="V74" s="39"/>
      <c r="W74" s="39"/>
      <c r="X74" s="39"/>
      <c r="Y74" s="39"/>
      <c r="Z74" s="39"/>
      <c r="AA74" s="39"/>
      <c r="AB74" s="39"/>
      <c r="AC74" s="39"/>
      <c r="AD74" s="39"/>
      <c r="AE74" s="39"/>
    </row>
    <row r="75" s="2" customFormat="1" ht="12" customHeight="1">
      <c r="A75" s="39"/>
      <c r="B75" s="40"/>
      <c r="C75" s="33" t="s">
        <v>87</v>
      </c>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6.5" customHeight="1">
      <c r="A76" s="39"/>
      <c r="B76" s="40"/>
      <c r="C76" s="41"/>
      <c r="D76" s="41"/>
      <c r="E76" s="70" t="str">
        <f>E9</f>
        <v>VON - Vedlejší a ostatní náklady</v>
      </c>
      <c r="F76" s="41"/>
      <c r="G76" s="41"/>
      <c r="H76" s="41"/>
      <c r="I76" s="137"/>
      <c r="J76" s="41"/>
      <c r="K76" s="41"/>
      <c r="L76" s="13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2" customHeight="1">
      <c r="A78" s="39"/>
      <c r="B78" s="40"/>
      <c r="C78" s="33" t="s">
        <v>21</v>
      </c>
      <c r="D78" s="41"/>
      <c r="E78" s="41"/>
      <c r="F78" s="28" t="str">
        <f>F12</f>
        <v>Dřetovice</v>
      </c>
      <c r="G78" s="41"/>
      <c r="H78" s="41"/>
      <c r="I78" s="141" t="s">
        <v>23</v>
      </c>
      <c r="J78" s="73" t="str">
        <f>IF(J12="","",J12)</f>
        <v>21. 1. 2019</v>
      </c>
      <c r="K78" s="41"/>
      <c r="L78" s="13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25.65" customHeight="1">
      <c r="A80" s="39"/>
      <c r="B80" s="40"/>
      <c r="C80" s="33" t="s">
        <v>25</v>
      </c>
      <c r="D80" s="41"/>
      <c r="E80" s="41"/>
      <c r="F80" s="28" t="str">
        <f>E15</f>
        <v>Krajská SÚS Středočeského kraje, příspěvk. org.</v>
      </c>
      <c r="G80" s="41"/>
      <c r="H80" s="41"/>
      <c r="I80" s="141" t="s">
        <v>31</v>
      </c>
      <c r="J80" s="37" t="str">
        <f>E21</f>
        <v>Az Consult spol. s r.o.</v>
      </c>
      <c r="K80" s="41"/>
      <c r="L80" s="138"/>
      <c r="S80" s="39"/>
      <c r="T80" s="39"/>
      <c r="U80" s="39"/>
      <c r="V80" s="39"/>
      <c r="W80" s="39"/>
      <c r="X80" s="39"/>
      <c r="Y80" s="39"/>
      <c r="Z80" s="39"/>
      <c r="AA80" s="39"/>
      <c r="AB80" s="39"/>
      <c r="AC80" s="39"/>
      <c r="AD80" s="39"/>
      <c r="AE80" s="39"/>
    </row>
    <row r="81" s="2" customFormat="1" ht="15.15" customHeight="1">
      <c r="A81" s="39"/>
      <c r="B81" s="40"/>
      <c r="C81" s="33" t="s">
        <v>29</v>
      </c>
      <c r="D81" s="41"/>
      <c r="E81" s="41"/>
      <c r="F81" s="28" t="str">
        <f>IF(E18="","",E18)</f>
        <v>Vyplň údaj</v>
      </c>
      <c r="G81" s="41"/>
      <c r="H81" s="41"/>
      <c r="I81" s="141" t="s">
        <v>34</v>
      </c>
      <c r="J81" s="37" t="str">
        <f>E24</f>
        <v>Lucie Wojčiková</v>
      </c>
      <c r="K81" s="41"/>
      <c r="L81" s="138"/>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11" customFormat="1" ht="29.28" customHeight="1">
      <c r="A83" s="191"/>
      <c r="B83" s="192"/>
      <c r="C83" s="193" t="s">
        <v>106</v>
      </c>
      <c r="D83" s="194" t="s">
        <v>57</v>
      </c>
      <c r="E83" s="194" t="s">
        <v>53</v>
      </c>
      <c r="F83" s="194" t="s">
        <v>54</v>
      </c>
      <c r="G83" s="194" t="s">
        <v>107</v>
      </c>
      <c r="H83" s="194" t="s">
        <v>108</v>
      </c>
      <c r="I83" s="195" t="s">
        <v>109</v>
      </c>
      <c r="J83" s="194" t="s">
        <v>91</v>
      </c>
      <c r="K83" s="196" t="s">
        <v>110</v>
      </c>
      <c r="L83" s="197"/>
      <c r="M83" s="93" t="s">
        <v>19</v>
      </c>
      <c r="N83" s="94" t="s">
        <v>42</v>
      </c>
      <c r="O83" s="94" t="s">
        <v>111</v>
      </c>
      <c r="P83" s="94" t="s">
        <v>112</v>
      </c>
      <c r="Q83" s="94" t="s">
        <v>113</v>
      </c>
      <c r="R83" s="94" t="s">
        <v>114</v>
      </c>
      <c r="S83" s="94" t="s">
        <v>115</v>
      </c>
      <c r="T83" s="95" t="s">
        <v>116</v>
      </c>
      <c r="U83" s="191"/>
      <c r="V83" s="191"/>
      <c r="W83" s="191"/>
      <c r="X83" s="191"/>
      <c r="Y83" s="191"/>
      <c r="Z83" s="191"/>
      <c r="AA83" s="191"/>
      <c r="AB83" s="191"/>
      <c r="AC83" s="191"/>
      <c r="AD83" s="191"/>
      <c r="AE83" s="191"/>
    </row>
    <row r="84" s="2" customFormat="1" ht="22.8" customHeight="1">
      <c r="A84" s="39"/>
      <c r="B84" s="40"/>
      <c r="C84" s="100" t="s">
        <v>117</v>
      </c>
      <c r="D84" s="41"/>
      <c r="E84" s="41"/>
      <c r="F84" s="41"/>
      <c r="G84" s="41"/>
      <c r="H84" s="41"/>
      <c r="I84" s="137"/>
      <c r="J84" s="198">
        <f>BK84</f>
        <v>0</v>
      </c>
      <c r="K84" s="41"/>
      <c r="L84" s="45"/>
      <c r="M84" s="96"/>
      <c r="N84" s="199"/>
      <c r="O84" s="97"/>
      <c r="P84" s="200">
        <f>P85</f>
        <v>0</v>
      </c>
      <c r="Q84" s="97"/>
      <c r="R84" s="200">
        <f>R85</f>
        <v>0</v>
      </c>
      <c r="S84" s="97"/>
      <c r="T84" s="201">
        <f>T85</f>
        <v>0</v>
      </c>
      <c r="U84" s="39"/>
      <c r="V84" s="39"/>
      <c r="W84" s="39"/>
      <c r="X84" s="39"/>
      <c r="Y84" s="39"/>
      <c r="Z84" s="39"/>
      <c r="AA84" s="39"/>
      <c r="AB84" s="39"/>
      <c r="AC84" s="39"/>
      <c r="AD84" s="39"/>
      <c r="AE84" s="39"/>
      <c r="AT84" s="18" t="s">
        <v>71</v>
      </c>
      <c r="AU84" s="18" t="s">
        <v>92</v>
      </c>
      <c r="BK84" s="202">
        <f>BK85</f>
        <v>0</v>
      </c>
    </row>
    <row r="85" s="12" customFormat="1" ht="25.92" customHeight="1">
      <c r="A85" s="12"/>
      <c r="B85" s="203"/>
      <c r="C85" s="204"/>
      <c r="D85" s="205" t="s">
        <v>71</v>
      </c>
      <c r="E85" s="206" t="s">
        <v>870</v>
      </c>
      <c r="F85" s="206" t="s">
        <v>871</v>
      </c>
      <c r="G85" s="204"/>
      <c r="H85" s="204"/>
      <c r="I85" s="207"/>
      <c r="J85" s="208">
        <f>BK85</f>
        <v>0</v>
      </c>
      <c r="K85" s="204"/>
      <c r="L85" s="209"/>
      <c r="M85" s="210"/>
      <c r="N85" s="211"/>
      <c r="O85" s="211"/>
      <c r="P85" s="212">
        <f>P86+P94+P110+P117</f>
        <v>0</v>
      </c>
      <c r="Q85" s="211"/>
      <c r="R85" s="212">
        <f>R86+R94+R110+R117</f>
        <v>0</v>
      </c>
      <c r="S85" s="211"/>
      <c r="T85" s="213">
        <f>T86+T94+T110+T117</f>
        <v>0</v>
      </c>
      <c r="U85" s="12"/>
      <c r="V85" s="12"/>
      <c r="W85" s="12"/>
      <c r="X85" s="12"/>
      <c r="Y85" s="12"/>
      <c r="Z85" s="12"/>
      <c r="AA85" s="12"/>
      <c r="AB85" s="12"/>
      <c r="AC85" s="12"/>
      <c r="AD85" s="12"/>
      <c r="AE85" s="12"/>
      <c r="AR85" s="214" t="s">
        <v>151</v>
      </c>
      <c r="AT85" s="215" t="s">
        <v>71</v>
      </c>
      <c r="AU85" s="215" t="s">
        <v>72</v>
      </c>
      <c r="AY85" s="214" t="s">
        <v>120</v>
      </c>
      <c r="BK85" s="216">
        <f>BK86+BK94+BK110+BK117</f>
        <v>0</v>
      </c>
    </row>
    <row r="86" s="12" customFormat="1" ht="22.8" customHeight="1">
      <c r="A86" s="12"/>
      <c r="B86" s="203"/>
      <c r="C86" s="204"/>
      <c r="D86" s="205" t="s">
        <v>71</v>
      </c>
      <c r="E86" s="217" t="s">
        <v>872</v>
      </c>
      <c r="F86" s="217" t="s">
        <v>873</v>
      </c>
      <c r="G86" s="204"/>
      <c r="H86" s="204"/>
      <c r="I86" s="207"/>
      <c r="J86" s="218">
        <f>BK86</f>
        <v>0</v>
      </c>
      <c r="K86" s="204"/>
      <c r="L86" s="209"/>
      <c r="M86" s="210"/>
      <c r="N86" s="211"/>
      <c r="O86" s="211"/>
      <c r="P86" s="212">
        <f>SUM(P87:P93)</f>
        <v>0</v>
      </c>
      <c r="Q86" s="211"/>
      <c r="R86" s="212">
        <f>SUM(R87:R93)</f>
        <v>0</v>
      </c>
      <c r="S86" s="211"/>
      <c r="T86" s="213">
        <f>SUM(T87:T93)</f>
        <v>0</v>
      </c>
      <c r="U86" s="12"/>
      <c r="V86" s="12"/>
      <c r="W86" s="12"/>
      <c r="X86" s="12"/>
      <c r="Y86" s="12"/>
      <c r="Z86" s="12"/>
      <c r="AA86" s="12"/>
      <c r="AB86" s="12"/>
      <c r="AC86" s="12"/>
      <c r="AD86" s="12"/>
      <c r="AE86" s="12"/>
      <c r="AR86" s="214" t="s">
        <v>151</v>
      </c>
      <c r="AT86" s="215" t="s">
        <v>71</v>
      </c>
      <c r="AU86" s="215" t="s">
        <v>80</v>
      </c>
      <c r="AY86" s="214" t="s">
        <v>120</v>
      </c>
      <c r="BK86" s="216">
        <f>SUM(BK87:BK93)</f>
        <v>0</v>
      </c>
    </row>
    <row r="87" s="2" customFormat="1" ht="16.5" customHeight="1">
      <c r="A87" s="39"/>
      <c r="B87" s="40"/>
      <c r="C87" s="219" t="s">
        <v>80</v>
      </c>
      <c r="D87" s="219" t="s">
        <v>122</v>
      </c>
      <c r="E87" s="220" t="s">
        <v>874</v>
      </c>
      <c r="F87" s="221" t="s">
        <v>875</v>
      </c>
      <c r="G87" s="222" t="s">
        <v>876</v>
      </c>
      <c r="H87" s="223">
        <v>1</v>
      </c>
      <c r="I87" s="224"/>
      <c r="J87" s="225">
        <f>ROUND(I87*H87,2)</f>
        <v>0</v>
      </c>
      <c r="K87" s="221" t="s">
        <v>126</v>
      </c>
      <c r="L87" s="45"/>
      <c r="M87" s="226" t="s">
        <v>19</v>
      </c>
      <c r="N87" s="227" t="s">
        <v>43</v>
      </c>
      <c r="O87" s="85"/>
      <c r="P87" s="228">
        <f>O87*H87</f>
        <v>0</v>
      </c>
      <c r="Q87" s="228">
        <v>0</v>
      </c>
      <c r="R87" s="228">
        <f>Q87*H87</f>
        <v>0</v>
      </c>
      <c r="S87" s="228">
        <v>0</v>
      </c>
      <c r="T87" s="229">
        <f>S87*H87</f>
        <v>0</v>
      </c>
      <c r="U87" s="39"/>
      <c r="V87" s="39"/>
      <c r="W87" s="39"/>
      <c r="X87" s="39"/>
      <c r="Y87" s="39"/>
      <c r="Z87" s="39"/>
      <c r="AA87" s="39"/>
      <c r="AB87" s="39"/>
      <c r="AC87" s="39"/>
      <c r="AD87" s="39"/>
      <c r="AE87" s="39"/>
      <c r="AR87" s="230" t="s">
        <v>877</v>
      </c>
      <c r="AT87" s="230" t="s">
        <v>122</v>
      </c>
      <c r="AU87" s="230" t="s">
        <v>82</v>
      </c>
      <c r="AY87" s="18" t="s">
        <v>120</v>
      </c>
      <c r="BE87" s="231">
        <f>IF(N87="základní",J87,0)</f>
        <v>0</v>
      </c>
      <c r="BF87" s="231">
        <f>IF(N87="snížená",J87,0)</f>
        <v>0</v>
      </c>
      <c r="BG87" s="231">
        <f>IF(N87="zákl. přenesená",J87,0)</f>
        <v>0</v>
      </c>
      <c r="BH87" s="231">
        <f>IF(N87="sníž. přenesená",J87,0)</f>
        <v>0</v>
      </c>
      <c r="BI87" s="231">
        <f>IF(N87="nulová",J87,0)</f>
        <v>0</v>
      </c>
      <c r="BJ87" s="18" t="s">
        <v>80</v>
      </c>
      <c r="BK87" s="231">
        <f>ROUND(I87*H87,2)</f>
        <v>0</v>
      </c>
      <c r="BL87" s="18" t="s">
        <v>877</v>
      </c>
      <c r="BM87" s="230" t="s">
        <v>878</v>
      </c>
    </row>
    <row r="88" s="14" customFormat="1">
      <c r="A88" s="14"/>
      <c r="B88" s="247"/>
      <c r="C88" s="248"/>
      <c r="D88" s="232" t="s">
        <v>131</v>
      </c>
      <c r="E88" s="249" t="s">
        <v>19</v>
      </c>
      <c r="F88" s="250" t="s">
        <v>879</v>
      </c>
      <c r="G88" s="248"/>
      <c r="H88" s="249" t="s">
        <v>19</v>
      </c>
      <c r="I88" s="251"/>
      <c r="J88" s="248"/>
      <c r="K88" s="248"/>
      <c r="L88" s="252"/>
      <c r="M88" s="253"/>
      <c r="N88" s="254"/>
      <c r="O88" s="254"/>
      <c r="P88" s="254"/>
      <c r="Q88" s="254"/>
      <c r="R88" s="254"/>
      <c r="S88" s="254"/>
      <c r="T88" s="255"/>
      <c r="U88" s="14"/>
      <c r="V88" s="14"/>
      <c r="W88" s="14"/>
      <c r="X88" s="14"/>
      <c r="Y88" s="14"/>
      <c r="Z88" s="14"/>
      <c r="AA88" s="14"/>
      <c r="AB88" s="14"/>
      <c r="AC88" s="14"/>
      <c r="AD88" s="14"/>
      <c r="AE88" s="14"/>
      <c r="AT88" s="256" t="s">
        <v>131</v>
      </c>
      <c r="AU88" s="256" t="s">
        <v>82</v>
      </c>
      <c r="AV88" s="14" t="s">
        <v>80</v>
      </c>
      <c r="AW88" s="14" t="s">
        <v>33</v>
      </c>
      <c r="AX88" s="14" t="s">
        <v>72</v>
      </c>
      <c r="AY88" s="256" t="s">
        <v>120</v>
      </c>
    </row>
    <row r="89" s="14" customFormat="1">
      <c r="A89" s="14"/>
      <c r="B89" s="247"/>
      <c r="C89" s="248"/>
      <c r="D89" s="232" t="s">
        <v>131</v>
      </c>
      <c r="E89" s="249" t="s">
        <v>19</v>
      </c>
      <c r="F89" s="250" t="s">
        <v>880</v>
      </c>
      <c r="G89" s="248"/>
      <c r="H89" s="249" t="s">
        <v>19</v>
      </c>
      <c r="I89" s="251"/>
      <c r="J89" s="248"/>
      <c r="K89" s="248"/>
      <c r="L89" s="252"/>
      <c r="M89" s="253"/>
      <c r="N89" s="254"/>
      <c r="O89" s="254"/>
      <c r="P89" s="254"/>
      <c r="Q89" s="254"/>
      <c r="R89" s="254"/>
      <c r="S89" s="254"/>
      <c r="T89" s="255"/>
      <c r="U89" s="14"/>
      <c r="V89" s="14"/>
      <c r="W89" s="14"/>
      <c r="X89" s="14"/>
      <c r="Y89" s="14"/>
      <c r="Z89" s="14"/>
      <c r="AA89" s="14"/>
      <c r="AB89" s="14"/>
      <c r="AC89" s="14"/>
      <c r="AD89" s="14"/>
      <c r="AE89" s="14"/>
      <c r="AT89" s="256" t="s">
        <v>131</v>
      </c>
      <c r="AU89" s="256" t="s">
        <v>82</v>
      </c>
      <c r="AV89" s="14" t="s">
        <v>80</v>
      </c>
      <c r="AW89" s="14" t="s">
        <v>33</v>
      </c>
      <c r="AX89" s="14" t="s">
        <v>72</v>
      </c>
      <c r="AY89" s="256" t="s">
        <v>120</v>
      </c>
    </row>
    <row r="90" s="13" customFormat="1">
      <c r="A90" s="13"/>
      <c r="B90" s="236"/>
      <c r="C90" s="237"/>
      <c r="D90" s="232" t="s">
        <v>131</v>
      </c>
      <c r="E90" s="238" t="s">
        <v>19</v>
      </c>
      <c r="F90" s="239" t="s">
        <v>80</v>
      </c>
      <c r="G90" s="237"/>
      <c r="H90" s="240">
        <v>1</v>
      </c>
      <c r="I90" s="241"/>
      <c r="J90" s="237"/>
      <c r="K90" s="237"/>
      <c r="L90" s="242"/>
      <c r="M90" s="243"/>
      <c r="N90" s="244"/>
      <c r="O90" s="244"/>
      <c r="P90" s="244"/>
      <c r="Q90" s="244"/>
      <c r="R90" s="244"/>
      <c r="S90" s="244"/>
      <c r="T90" s="245"/>
      <c r="U90" s="13"/>
      <c r="V90" s="13"/>
      <c r="W90" s="13"/>
      <c r="X90" s="13"/>
      <c r="Y90" s="13"/>
      <c r="Z90" s="13"/>
      <c r="AA90" s="13"/>
      <c r="AB90" s="13"/>
      <c r="AC90" s="13"/>
      <c r="AD90" s="13"/>
      <c r="AE90" s="13"/>
      <c r="AT90" s="246" t="s">
        <v>131</v>
      </c>
      <c r="AU90" s="246" t="s">
        <v>82</v>
      </c>
      <c r="AV90" s="13" t="s">
        <v>82</v>
      </c>
      <c r="AW90" s="13" t="s">
        <v>33</v>
      </c>
      <c r="AX90" s="13" t="s">
        <v>80</v>
      </c>
      <c r="AY90" s="246" t="s">
        <v>120</v>
      </c>
    </row>
    <row r="91" s="2" customFormat="1" ht="16.5" customHeight="1">
      <c r="A91" s="39"/>
      <c r="B91" s="40"/>
      <c r="C91" s="219" t="s">
        <v>82</v>
      </c>
      <c r="D91" s="219" t="s">
        <v>122</v>
      </c>
      <c r="E91" s="220" t="s">
        <v>881</v>
      </c>
      <c r="F91" s="221" t="s">
        <v>882</v>
      </c>
      <c r="G91" s="222" t="s">
        <v>876</v>
      </c>
      <c r="H91" s="223">
        <v>1</v>
      </c>
      <c r="I91" s="224"/>
      <c r="J91" s="225">
        <f>ROUND(I91*H91,2)</f>
        <v>0</v>
      </c>
      <c r="K91" s="221" t="s">
        <v>19</v>
      </c>
      <c r="L91" s="45"/>
      <c r="M91" s="226" t="s">
        <v>19</v>
      </c>
      <c r="N91" s="227" t="s">
        <v>43</v>
      </c>
      <c r="O91" s="85"/>
      <c r="P91" s="228">
        <f>O91*H91</f>
        <v>0</v>
      </c>
      <c r="Q91" s="228">
        <v>0</v>
      </c>
      <c r="R91" s="228">
        <f>Q91*H91</f>
        <v>0</v>
      </c>
      <c r="S91" s="228">
        <v>0</v>
      </c>
      <c r="T91" s="229">
        <f>S91*H91</f>
        <v>0</v>
      </c>
      <c r="U91" s="39"/>
      <c r="V91" s="39"/>
      <c r="W91" s="39"/>
      <c r="X91" s="39"/>
      <c r="Y91" s="39"/>
      <c r="Z91" s="39"/>
      <c r="AA91" s="39"/>
      <c r="AB91" s="39"/>
      <c r="AC91" s="39"/>
      <c r="AD91" s="39"/>
      <c r="AE91" s="39"/>
      <c r="AR91" s="230" t="s">
        <v>877</v>
      </c>
      <c r="AT91" s="230" t="s">
        <v>122</v>
      </c>
      <c r="AU91" s="230" t="s">
        <v>82</v>
      </c>
      <c r="AY91" s="18" t="s">
        <v>120</v>
      </c>
      <c r="BE91" s="231">
        <f>IF(N91="základní",J91,0)</f>
        <v>0</v>
      </c>
      <c r="BF91" s="231">
        <f>IF(N91="snížená",J91,0)</f>
        <v>0</v>
      </c>
      <c r="BG91" s="231">
        <f>IF(N91="zákl. přenesená",J91,0)</f>
        <v>0</v>
      </c>
      <c r="BH91" s="231">
        <f>IF(N91="sníž. přenesená",J91,0)</f>
        <v>0</v>
      </c>
      <c r="BI91" s="231">
        <f>IF(N91="nulová",J91,0)</f>
        <v>0</v>
      </c>
      <c r="BJ91" s="18" t="s">
        <v>80</v>
      </c>
      <c r="BK91" s="231">
        <f>ROUND(I91*H91,2)</f>
        <v>0</v>
      </c>
      <c r="BL91" s="18" t="s">
        <v>877</v>
      </c>
      <c r="BM91" s="230" t="s">
        <v>883</v>
      </c>
    </row>
    <row r="92" s="2" customFormat="1" ht="16.5" customHeight="1">
      <c r="A92" s="39"/>
      <c r="B92" s="40"/>
      <c r="C92" s="219" t="s">
        <v>142</v>
      </c>
      <c r="D92" s="219" t="s">
        <v>122</v>
      </c>
      <c r="E92" s="220" t="s">
        <v>884</v>
      </c>
      <c r="F92" s="221" t="s">
        <v>885</v>
      </c>
      <c r="G92" s="222" t="s">
        <v>876</v>
      </c>
      <c r="H92" s="223">
        <v>1</v>
      </c>
      <c r="I92" s="224"/>
      <c r="J92" s="225">
        <f>ROUND(I92*H92,2)</f>
        <v>0</v>
      </c>
      <c r="K92" s="221" t="s">
        <v>19</v>
      </c>
      <c r="L92" s="45"/>
      <c r="M92" s="226" t="s">
        <v>19</v>
      </c>
      <c r="N92" s="227" t="s">
        <v>43</v>
      </c>
      <c r="O92" s="85"/>
      <c r="P92" s="228">
        <f>O92*H92</f>
        <v>0</v>
      </c>
      <c r="Q92" s="228">
        <v>0</v>
      </c>
      <c r="R92" s="228">
        <f>Q92*H92</f>
        <v>0</v>
      </c>
      <c r="S92" s="228">
        <v>0</v>
      </c>
      <c r="T92" s="229">
        <f>S92*H92</f>
        <v>0</v>
      </c>
      <c r="U92" s="39"/>
      <c r="V92" s="39"/>
      <c r="W92" s="39"/>
      <c r="X92" s="39"/>
      <c r="Y92" s="39"/>
      <c r="Z92" s="39"/>
      <c r="AA92" s="39"/>
      <c r="AB92" s="39"/>
      <c r="AC92" s="39"/>
      <c r="AD92" s="39"/>
      <c r="AE92" s="39"/>
      <c r="AR92" s="230" t="s">
        <v>877</v>
      </c>
      <c r="AT92" s="230" t="s">
        <v>122</v>
      </c>
      <c r="AU92" s="230" t="s">
        <v>82</v>
      </c>
      <c r="AY92" s="18" t="s">
        <v>120</v>
      </c>
      <c r="BE92" s="231">
        <f>IF(N92="základní",J92,0)</f>
        <v>0</v>
      </c>
      <c r="BF92" s="231">
        <f>IF(N92="snížená",J92,0)</f>
        <v>0</v>
      </c>
      <c r="BG92" s="231">
        <f>IF(N92="zákl. přenesená",J92,0)</f>
        <v>0</v>
      </c>
      <c r="BH92" s="231">
        <f>IF(N92="sníž. přenesená",J92,0)</f>
        <v>0</v>
      </c>
      <c r="BI92" s="231">
        <f>IF(N92="nulová",J92,0)</f>
        <v>0</v>
      </c>
      <c r="BJ92" s="18" t="s">
        <v>80</v>
      </c>
      <c r="BK92" s="231">
        <f>ROUND(I92*H92,2)</f>
        <v>0</v>
      </c>
      <c r="BL92" s="18" t="s">
        <v>877</v>
      </c>
      <c r="BM92" s="230" t="s">
        <v>886</v>
      </c>
    </row>
    <row r="93" s="2" customFormat="1" ht="16.5" customHeight="1">
      <c r="A93" s="39"/>
      <c r="B93" s="40"/>
      <c r="C93" s="219" t="s">
        <v>127</v>
      </c>
      <c r="D93" s="219" t="s">
        <v>122</v>
      </c>
      <c r="E93" s="220" t="s">
        <v>887</v>
      </c>
      <c r="F93" s="221" t="s">
        <v>888</v>
      </c>
      <c r="G93" s="222" t="s">
        <v>876</v>
      </c>
      <c r="H93" s="223">
        <v>1</v>
      </c>
      <c r="I93" s="224"/>
      <c r="J93" s="225">
        <f>ROUND(I93*H93,2)</f>
        <v>0</v>
      </c>
      <c r="K93" s="221" t="s">
        <v>126</v>
      </c>
      <c r="L93" s="45"/>
      <c r="M93" s="226" t="s">
        <v>19</v>
      </c>
      <c r="N93" s="227" t="s">
        <v>43</v>
      </c>
      <c r="O93" s="85"/>
      <c r="P93" s="228">
        <f>O93*H93</f>
        <v>0</v>
      </c>
      <c r="Q93" s="228">
        <v>0</v>
      </c>
      <c r="R93" s="228">
        <f>Q93*H93</f>
        <v>0</v>
      </c>
      <c r="S93" s="228">
        <v>0</v>
      </c>
      <c r="T93" s="229">
        <f>S93*H93</f>
        <v>0</v>
      </c>
      <c r="U93" s="39"/>
      <c r="V93" s="39"/>
      <c r="W93" s="39"/>
      <c r="X93" s="39"/>
      <c r="Y93" s="39"/>
      <c r="Z93" s="39"/>
      <c r="AA93" s="39"/>
      <c r="AB93" s="39"/>
      <c r="AC93" s="39"/>
      <c r="AD93" s="39"/>
      <c r="AE93" s="39"/>
      <c r="AR93" s="230" t="s">
        <v>877</v>
      </c>
      <c r="AT93" s="230" t="s">
        <v>122</v>
      </c>
      <c r="AU93" s="230" t="s">
        <v>82</v>
      </c>
      <c r="AY93" s="18" t="s">
        <v>120</v>
      </c>
      <c r="BE93" s="231">
        <f>IF(N93="základní",J93,0)</f>
        <v>0</v>
      </c>
      <c r="BF93" s="231">
        <f>IF(N93="snížená",J93,0)</f>
        <v>0</v>
      </c>
      <c r="BG93" s="231">
        <f>IF(N93="zákl. přenesená",J93,0)</f>
        <v>0</v>
      </c>
      <c r="BH93" s="231">
        <f>IF(N93="sníž. přenesená",J93,0)</f>
        <v>0</v>
      </c>
      <c r="BI93" s="231">
        <f>IF(N93="nulová",J93,0)</f>
        <v>0</v>
      </c>
      <c r="BJ93" s="18" t="s">
        <v>80</v>
      </c>
      <c r="BK93" s="231">
        <f>ROUND(I93*H93,2)</f>
        <v>0</v>
      </c>
      <c r="BL93" s="18" t="s">
        <v>877</v>
      </c>
      <c r="BM93" s="230" t="s">
        <v>889</v>
      </c>
    </row>
    <row r="94" s="12" customFormat="1" ht="22.8" customHeight="1">
      <c r="A94" s="12"/>
      <c r="B94" s="203"/>
      <c r="C94" s="204"/>
      <c r="D94" s="205" t="s">
        <v>71</v>
      </c>
      <c r="E94" s="217" t="s">
        <v>890</v>
      </c>
      <c r="F94" s="217" t="s">
        <v>891</v>
      </c>
      <c r="G94" s="204"/>
      <c r="H94" s="204"/>
      <c r="I94" s="207"/>
      <c r="J94" s="218">
        <f>BK94</f>
        <v>0</v>
      </c>
      <c r="K94" s="204"/>
      <c r="L94" s="209"/>
      <c r="M94" s="210"/>
      <c r="N94" s="211"/>
      <c r="O94" s="211"/>
      <c r="P94" s="212">
        <f>SUM(P95:P109)</f>
        <v>0</v>
      </c>
      <c r="Q94" s="211"/>
      <c r="R94" s="212">
        <f>SUM(R95:R109)</f>
        <v>0</v>
      </c>
      <c r="S94" s="211"/>
      <c r="T94" s="213">
        <f>SUM(T95:T109)</f>
        <v>0</v>
      </c>
      <c r="U94" s="12"/>
      <c r="V94" s="12"/>
      <c r="W94" s="12"/>
      <c r="X94" s="12"/>
      <c r="Y94" s="12"/>
      <c r="Z94" s="12"/>
      <c r="AA94" s="12"/>
      <c r="AB94" s="12"/>
      <c r="AC94" s="12"/>
      <c r="AD94" s="12"/>
      <c r="AE94" s="12"/>
      <c r="AR94" s="214" t="s">
        <v>151</v>
      </c>
      <c r="AT94" s="215" t="s">
        <v>71</v>
      </c>
      <c r="AU94" s="215" t="s">
        <v>80</v>
      </c>
      <c r="AY94" s="214" t="s">
        <v>120</v>
      </c>
      <c r="BK94" s="216">
        <f>SUM(BK95:BK109)</f>
        <v>0</v>
      </c>
    </row>
    <row r="95" s="2" customFormat="1" ht="16.5" customHeight="1">
      <c r="A95" s="39"/>
      <c r="B95" s="40"/>
      <c r="C95" s="219" t="s">
        <v>151</v>
      </c>
      <c r="D95" s="219" t="s">
        <v>122</v>
      </c>
      <c r="E95" s="220" t="s">
        <v>892</v>
      </c>
      <c r="F95" s="221" t="s">
        <v>891</v>
      </c>
      <c r="G95" s="222" t="s">
        <v>876</v>
      </c>
      <c r="H95" s="223">
        <v>1</v>
      </c>
      <c r="I95" s="224"/>
      <c r="J95" s="225">
        <f>ROUND(I95*H95,2)</f>
        <v>0</v>
      </c>
      <c r="K95" s="221" t="s">
        <v>126</v>
      </c>
      <c r="L95" s="45"/>
      <c r="M95" s="226" t="s">
        <v>19</v>
      </c>
      <c r="N95" s="227" t="s">
        <v>43</v>
      </c>
      <c r="O95" s="85"/>
      <c r="P95" s="228">
        <f>O95*H95</f>
        <v>0</v>
      </c>
      <c r="Q95" s="228">
        <v>0</v>
      </c>
      <c r="R95" s="228">
        <f>Q95*H95</f>
        <v>0</v>
      </c>
      <c r="S95" s="228">
        <v>0</v>
      </c>
      <c r="T95" s="229">
        <f>S95*H95</f>
        <v>0</v>
      </c>
      <c r="U95" s="39"/>
      <c r="V95" s="39"/>
      <c r="W95" s="39"/>
      <c r="X95" s="39"/>
      <c r="Y95" s="39"/>
      <c r="Z95" s="39"/>
      <c r="AA95" s="39"/>
      <c r="AB95" s="39"/>
      <c r="AC95" s="39"/>
      <c r="AD95" s="39"/>
      <c r="AE95" s="39"/>
      <c r="AR95" s="230" t="s">
        <v>877</v>
      </c>
      <c r="AT95" s="230" t="s">
        <v>122</v>
      </c>
      <c r="AU95" s="230" t="s">
        <v>82</v>
      </c>
      <c r="AY95" s="18" t="s">
        <v>120</v>
      </c>
      <c r="BE95" s="231">
        <f>IF(N95="základní",J95,0)</f>
        <v>0</v>
      </c>
      <c r="BF95" s="231">
        <f>IF(N95="snížená",J95,0)</f>
        <v>0</v>
      </c>
      <c r="BG95" s="231">
        <f>IF(N95="zákl. přenesená",J95,0)</f>
        <v>0</v>
      </c>
      <c r="BH95" s="231">
        <f>IF(N95="sníž. přenesená",J95,0)</f>
        <v>0</v>
      </c>
      <c r="BI95" s="231">
        <f>IF(N95="nulová",J95,0)</f>
        <v>0</v>
      </c>
      <c r="BJ95" s="18" t="s">
        <v>80</v>
      </c>
      <c r="BK95" s="231">
        <f>ROUND(I95*H95,2)</f>
        <v>0</v>
      </c>
      <c r="BL95" s="18" t="s">
        <v>877</v>
      </c>
      <c r="BM95" s="230" t="s">
        <v>893</v>
      </c>
    </row>
    <row r="96" s="14" customFormat="1">
      <c r="A96" s="14"/>
      <c r="B96" s="247"/>
      <c r="C96" s="248"/>
      <c r="D96" s="232" t="s">
        <v>131</v>
      </c>
      <c r="E96" s="249" t="s">
        <v>19</v>
      </c>
      <c r="F96" s="250" t="s">
        <v>894</v>
      </c>
      <c r="G96" s="248"/>
      <c r="H96" s="249" t="s">
        <v>19</v>
      </c>
      <c r="I96" s="251"/>
      <c r="J96" s="248"/>
      <c r="K96" s="248"/>
      <c r="L96" s="252"/>
      <c r="M96" s="253"/>
      <c r="N96" s="254"/>
      <c r="O96" s="254"/>
      <c r="P96" s="254"/>
      <c r="Q96" s="254"/>
      <c r="R96" s="254"/>
      <c r="S96" s="254"/>
      <c r="T96" s="255"/>
      <c r="U96" s="14"/>
      <c r="V96" s="14"/>
      <c r="W96" s="14"/>
      <c r="X96" s="14"/>
      <c r="Y96" s="14"/>
      <c r="Z96" s="14"/>
      <c r="AA96" s="14"/>
      <c r="AB96" s="14"/>
      <c r="AC96" s="14"/>
      <c r="AD96" s="14"/>
      <c r="AE96" s="14"/>
      <c r="AT96" s="256" t="s">
        <v>131</v>
      </c>
      <c r="AU96" s="256" t="s">
        <v>82</v>
      </c>
      <c r="AV96" s="14" t="s">
        <v>80</v>
      </c>
      <c r="AW96" s="14" t="s">
        <v>33</v>
      </c>
      <c r="AX96" s="14" t="s">
        <v>72</v>
      </c>
      <c r="AY96" s="256" t="s">
        <v>120</v>
      </c>
    </row>
    <row r="97" s="14" customFormat="1">
      <c r="A97" s="14"/>
      <c r="B97" s="247"/>
      <c r="C97" s="248"/>
      <c r="D97" s="232" t="s">
        <v>131</v>
      </c>
      <c r="E97" s="249" t="s">
        <v>19</v>
      </c>
      <c r="F97" s="250" t="s">
        <v>895</v>
      </c>
      <c r="G97" s="248"/>
      <c r="H97" s="249" t="s">
        <v>19</v>
      </c>
      <c r="I97" s="251"/>
      <c r="J97" s="248"/>
      <c r="K97" s="248"/>
      <c r="L97" s="252"/>
      <c r="M97" s="253"/>
      <c r="N97" s="254"/>
      <c r="O97" s="254"/>
      <c r="P97" s="254"/>
      <c r="Q97" s="254"/>
      <c r="R97" s="254"/>
      <c r="S97" s="254"/>
      <c r="T97" s="255"/>
      <c r="U97" s="14"/>
      <c r="V97" s="14"/>
      <c r="W97" s="14"/>
      <c r="X97" s="14"/>
      <c r="Y97" s="14"/>
      <c r="Z97" s="14"/>
      <c r="AA97" s="14"/>
      <c r="AB97" s="14"/>
      <c r="AC97" s="14"/>
      <c r="AD97" s="14"/>
      <c r="AE97" s="14"/>
      <c r="AT97" s="256" t="s">
        <v>131</v>
      </c>
      <c r="AU97" s="256" t="s">
        <v>82</v>
      </c>
      <c r="AV97" s="14" t="s">
        <v>80</v>
      </c>
      <c r="AW97" s="14" t="s">
        <v>33</v>
      </c>
      <c r="AX97" s="14" t="s">
        <v>72</v>
      </c>
      <c r="AY97" s="256" t="s">
        <v>120</v>
      </c>
    </row>
    <row r="98" s="13" customFormat="1">
      <c r="A98" s="13"/>
      <c r="B98" s="236"/>
      <c r="C98" s="237"/>
      <c r="D98" s="232" t="s">
        <v>131</v>
      </c>
      <c r="E98" s="238" t="s">
        <v>19</v>
      </c>
      <c r="F98" s="239" t="s">
        <v>80</v>
      </c>
      <c r="G98" s="237"/>
      <c r="H98" s="240">
        <v>1</v>
      </c>
      <c r="I98" s="241"/>
      <c r="J98" s="237"/>
      <c r="K98" s="237"/>
      <c r="L98" s="242"/>
      <c r="M98" s="243"/>
      <c r="N98" s="244"/>
      <c r="O98" s="244"/>
      <c r="P98" s="244"/>
      <c r="Q98" s="244"/>
      <c r="R98" s="244"/>
      <c r="S98" s="244"/>
      <c r="T98" s="245"/>
      <c r="U98" s="13"/>
      <c r="V98" s="13"/>
      <c r="W98" s="13"/>
      <c r="X98" s="13"/>
      <c r="Y98" s="13"/>
      <c r="Z98" s="13"/>
      <c r="AA98" s="13"/>
      <c r="AB98" s="13"/>
      <c r="AC98" s="13"/>
      <c r="AD98" s="13"/>
      <c r="AE98" s="13"/>
      <c r="AT98" s="246" t="s">
        <v>131</v>
      </c>
      <c r="AU98" s="246" t="s">
        <v>82</v>
      </c>
      <c r="AV98" s="13" t="s">
        <v>82</v>
      </c>
      <c r="AW98" s="13" t="s">
        <v>33</v>
      </c>
      <c r="AX98" s="13" t="s">
        <v>80</v>
      </c>
      <c r="AY98" s="246" t="s">
        <v>120</v>
      </c>
    </row>
    <row r="99" s="2" customFormat="1" ht="16.5" customHeight="1">
      <c r="A99" s="39"/>
      <c r="B99" s="40"/>
      <c r="C99" s="219" t="s">
        <v>155</v>
      </c>
      <c r="D99" s="219" t="s">
        <v>122</v>
      </c>
      <c r="E99" s="220" t="s">
        <v>896</v>
      </c>
      <c r="F99" s="221" t="s">
        <v>897</v>
      </c>
      <c r="G99" s="222" t="s">
        <v>876</v>
      </c>
      <c r="H99" s="223">
        <v>1</v>
      </c>
      <c r="I99" s="224"/>
      <c r="J99" s="225">
        <f>ROUND(I99*H99,2)</f>
        <v>0</v>
      </c>
      <c r="K99" s="221" t="s">
        <v>19</v>
      </c>
      <c r="L99" s="45"/>
      <c r="M99" s="226" t="s">
        <v>19</v>
      </c>
      <c r="N99" s="227" t="s">
        <v>43</v>
      </c>
      <c r="O99" s="85"/>
      <c r="P99" s="228">
        <f>O99*H99</f>
        <v>0</v>
      </c>
      <c r="Q99" s="228">
        <v>0</v>
      </c>
      <c r="R99" s="228">
        <f>Q99*H99</f>
        <v>0</v>
      </c>
      <c r="S99" s="228">
        <v>0</v>
      </c>
      <c r="T99" s="229">
        <f>S99*H99</f>
        <v>0</v>
      </c>
      <c r="U99" s="39"/>
      <c r="V99" s="39"/>
      <c r="W99" s="39"/>
      <c r="X99" s="39"/>
      <c r="Y99" s="39"/>
      <c r="Z99" s="39"/>
      <c r="AA99" s="39"/>
      <c r="AB99" s="39"/>
      <c r="AC99" s="39"/>
      <c r="AD99" s="39"/>
      <c r="AE99" s="39"/>
      <c r="AR99" s="230" t="s">
        <v>877</v>
      </c>
      <c r="AT99" s="230" t="s">
        <v>122</v>
      </c>
      <c r="AU99" s="230" t="s">
        <v>82</v>
      </c>
      <c r="AY99" s="18" t="s">
        <v>120</v>
      </c>
      <c r="BE99" s="231">
        <f>IF(N99="základní",J99,0)</f>
        <v>0</v>
      </c>
      <c r="BF99" s="231">
        <f>IF(N99="snížená",J99,0)</f>
        <v>0</v>
      </c>
      <c r="BG99" s="231">
        <f>IF(N99="zákl. přenesená",J99,0)</f>
        <v>0</v>
      </c>
      <c r="BH99" s="231">
        <f>IF(N99="sníž. přenesená",J99,0)</f>
        <v>0</v>
      </c>
      <c r="BI99" s="231">
        <f>IF(N99="nulová",J99,0)</f>
        <v>0</v>
      </c>
      <c r="BJ99" s="18" t="s">
        <v>80</v>
      </c>
      <c r="BK99" s="231">
        <f>ROUND(I99*H99,2)</f>
        <v>0</v>
      </c>
      <c r="BL99" s="18" t="s">
        <v>877</v>
      </c>
      <c r="BM99" s="230" t="s">
        <v>898</v>
      </c>
    </row>
    <row r="100" s="14" customFormat="1">
      <c r="A100" s="14"/>
      <c r="B100" s="247"/>
      <c r="C100" s="248"/>
      <c r="D100" s="232" t="s">
        <v>131</v>
      </c>
      <c r="E100" s="249" t="s">
        <v>19</v>
      </c>
      <c r="F100" s="250" t="s">
        <v>899</v>
      </c>
      <c r="G100" s="248"/>
      <c r="H100" s="249" t="s">
        <v>19</v>
      </c>
      <c r="I100" s="251"/>
      <c r="J100" s="248"/>
      <c r="K100" s="248"/>
      <c r="L100" s="252"/>
      <c r="M100" s="253"/>
      <c r="N100" s="254"/>
      <c r="O100" s="254"/>
      <c r="P100" s="254"/>
      <c r="Q100" s="254"/>
      <c r="R100" s="254"/>
      <c r="S100" s="254"/>
      <c r="T100" s="255"/>
      <c r="U100" s="14"/>
      <c r="V100" s="14"/>
      <c r="W100" s="14"/>
      <c r="X100" s="14"/>
      <c r="Y100" s="14"/>
      <c r="Z100" s="14"/>
      <c r="AA100" s="14"/>
      <c r="AB100" s="14"/>
      <c r="AC100" s="14"/>
      <c r="AD100" s="14"/>
      <c r="AE100" s="14"/>
      <c r="AT100" s="256" t="s">
        <v>131</v>
      </c>
      <c r="AU100" s="256" t="s">
        <v>82</v>
      </c>
      <c r="AV100" s="14" t="s">
        <v>80</v>
      </c>
      <c r="AW100" s="14" t="s">
        <v>33</v>
      </c>
      <c r="AX100" s="14" t="s">
        <v>72</v>
      </c>
      <c r="AY100" s="256" t="s">
        <v>120</v>
      </c>
    </row>
    <row r="101" s="14" customFormat="1">
      <c r="A101" s="14"/>
      <c r="B101" s="247"/>
      <c r="C101" s="248"/>
      <c r="D101" s="232" t="s">
        <v>131</v>
      </c>
      <c r="E101" s="249" t="s">
        <v>19</v>
      </c>
      <c r="F101" s="250" t="s">
        <v>900</v>
      </c>
      <c r="G101" s="248"/>
      <c r="H101" s="249" t="s">
        <v>19</v>
      </c>
      <c r="I101" s="251"/>
      <c r="J101" s="248"/>
      <c r="K101" s="248"/>
      <c r="L101" s="252"/>
      <c r="M101" s="253"/>
      <c r="N101" s="254"/>
      <c r="O101" s="254"/>
      <c r="P101" s="254"/>
      <c r="Q101" s="254"/>
      <c r="R101" s="254"/>
      <c r="S101" s="254"/>
      <c r="T101" s="255"/>
      <c r="U101" s="14"/>
      <c r="V101" s="14"/>
      <c r="W101" s="14"/>
      <c r="X101" s="14"/>
      <c r="Y101" s="14"/>
      <c r="Z101" s="14"/>
      <c r="AA101" s="14"/>
      <c r="AB101" s="14"/>
      <c r="AC101" s="14"/>
      <c r="AD101" s="14"/>
      <c r="AE101" s="14"/>
      <c r="AT101" s="256" t="s">
        <v>131</v>
      </c>
      <c r="AU101" s="256" t="s">
        <v>82</v>
      </c>
      <c r="AV101" s="14" t="s">
        <v>80</v>
      </c>
      <c r="AW101" s="14" t="s">
        <v>33</v>
      </c>
      <c r="AX101" s="14" t="s">
        <v>72</v>
      </c>
      <c r="AY101" s="256" t="s">
        <v>120</v>
      </c>
    </row>
    <row r="102" s="14" customFormat="1">
      <c r="A102" s="14"/>
      <c r="B102" s="247"/>
      <c r="C102" s="248"/>
      <c r="D102" s="232" t="s">
        <v>131</v>
      </c>
      <c r="E102" s="249" t="s">
        <v>19</v>
      </c>
      <c r="F102" s="250" t="s">
        <v>901</v>
      </c>
      <c r="G102" s="248"/>
      <c r="H102" s="249" t="s">
        <v>19</v>
      </c>
      <c r="I102" s="251"/>
      <c r="J102" s="248"/>
      <c r="K102" s="248"/>
      <c r="L102" s="252"/>
      <c r="M102" s="253"/>
      <c r="N102" s="254"/>
      <c r="O102" s="254"/>
      <c r="P102" s="254"/>
      <c r="Q102" s="254"/>
      <c r="R102" s="254"/>
      <c r="S102" s="254"/>
      <c r="T102" s="255"/>
      <c r="U102" s="14"/>
      <c r="V102" s="14"/>
      <c r="W102" s="14"/>
      <c r="X102" s="14"/>
      <c r="Y102" s="14"/>
      <c r="Z102" s="14"/>
      <c r="AA102" s="14"/>
      <c r="AB102" s="14"/>
      <c r="AC102" s="14"/>
      <c r="AD102" s="14"/>
      <c r="AE102" s="14"/>
      <c r="AT102" s="256" t="s">
        <v>131</v>
      </c>
      <c r="AU102" s="256" t="s">
        <v>82</v>
      </c>
      <c r="AV102" s="14" t="s">
        <v>80</v>
      </c>
      <c r="AW102" s="14" t="s">
        <v>33</v>
      </c>
      <c r="AX102" s="14" t="s">
        <v>72</v>
      </c>
      <c r="AY102" s="256" t="s">
        <v>120</v>
      </c>
    </row>
    <row r="103" s="14" customFormat="1">
      <c r="A103" s="14"/>
      <c r="B103" s="247"/>
      <c r="C103" s="248"/>
      <c r="D103" s="232" t="s">
        <v>131</v>
      </c>
      <c r="E103" s="249" t="s">
        <v>19</v>
      </c>
      <c r="F103" s="250" t="s">
        <v>902</v>
      </c>
      <c r="G103" s="248"/>
      <c r="H103" s="249" t="s">
        <v>19</v>
      </c>
      <c r="I103" s="251"/>
      <c r="J103" s="248"/>
      <c r="K103" s="248"/>
      <c r="L103" s="252"/>
      <c r="M103" s="253"/>
      <c r="N103" s="254"/>
      <c r="O103" s="254"/>
      <c r="P103" s="254"/>
      <c r="Q103" s="254"/>
      <c r="R103" s="254"/>
      <c r="S103" s="254"/>
      <c r="T103" s="255"/>
      <c r="U103" s="14"/>
      <c r="V103" s="14"/>
      <c r="W103" s="14"/>
      <c r="X103" s="14"/>
      <c r="Y103" s="14"/>
      <c r="Z103" s="14"/>
      <c r="AA103" s="14"/>
      <c r="AB103" s="14"/>
      <c r="AC103" s="14"/>
      <c r="AD103" s="14"/>
      <c r="AE103" s="14"/>
      <c r="AT103" s="256" t="s">
        <v>131</v>
      </c>
      <c r="AU103" s="256" t="s">
        <v>82</v>
      </c>
      <c r="AV103" s="14" t="s">
        <v>80</v>
      </c>
      <c r="AW103" s="14" t="s">
        <v>33</v>
      </c>
      <c r="AX103" s="14" t="s">
        <v>72</v>
      </c>
      <c r="AY103" s="256" t="s">
        <v>120</v>
      </c>
    </row>
    <row r="104" s="14" customFormat="1">
      <c r="A104" s="14"/>
      <c r="B104" s="247"/>
      <c r="C104" s="248"/>
      <c r="D104" s="232" t="s">
        <v>131</v>
      </c>
      <c r="E104" s="249" t="s">
        <v>19</v>
      </c>
      <c r="F104" s="250" t="s">
        <v>903</v>
      </c>
      <c r="G104" s="248"/>
      <c r="H104" s="249" t="s">
        <v>19</v>
      </c>
      <c r="I104" s="251"/>
      <c r="J104" s="248"/>
      <c r="K104" s="248"/>
      <c r="L104" s="252"/>
      <c r="M104" s="253"/>
      <c r="N104" s="254"/>
      <c r="O104" s="254"/>
      <c r="P104" s="254"/>
      <c r="Q104" s="254"/>
      <c r="R104" s="254"/>
      <c r="S104" s="254"/>
      <c r="T104" s="255"/>
      <c r="U104" s="14"/>
      <c r="V104" s="14"/>
      <c r="W104" s="14"/>
      <c r="X104" s="14"/>
      <c r="Y104" s="14"/>
      <c r="Z104" s="14"/>
      <c r="AA104" s="14"/>
      <c r="AB104" s="14"/>
      <c r="AC104" s="14"/>
      <c r="AD104" s="14"/>
      <c r="AE104" s="14"/>
      <c r="AT104" s="256" t="s">
        <v>131</v>
      </c>
      <c r="AU104" s="256" t="s">
        <v>82</v>
      </c>
      <c r="AV104" s="14" t="s">
        <v>80</v>
      </c>
      <c r="AW104" s="14" t="s">
        <v>33</v>
      </c>
      <c r="AX104" s="14" t="s">
        <v>72</v>
      </c>
      <c r="AY104" s="256" t="s">
        <v>120</v>
      </c>
    </row>
    <row r="105" s="13" customFormat="1">
      <c r="A105" s="13"/>
      <c r="B105" s="236"/>
      <c r="C105" s="237"/>
      <c r="D105" s="232" t="s">
        <v>131</v>
      </c>
      <c r="E105" s="238" t="s">
        <v>19</v>
      </c>
      <c r="F105" s="239" t="s">
        <v>80</v>
      </c>
      <c r="G105" s="237"/>
      <c r="H105" s="240">
        <v>1</v>
      </c>
      <c r="I105" s="241"/>
      <c r="J105" s="237"/>
      <c r="K105" s="237"/>
      <c r="L105" s="242"/>
      <c r="M105" s="243"/>
      <c r="N105" s="244"/>
      <c r="O105" s="244"/>
      <c r="P105" s="244"/>
      <c r="Q105" s="244"/>
      <c r="R105" s="244"/>
      <c r="S105" s="244"/>
      <c r="T105" s="245"/>
      <c r="U105" s="13"/>
      <c r="V105" s="13"/>
      <c r="W105" s="13"/>
      <c r="X105" s="13"/>
      <c r="Y105" s="13"/>
      <c r="Z105" s="13"/>
      <c r="AA105" s="13"/>
      <c r="AB105" s="13"/>
      <c r="AC105" s="13"/>
      <c r="AD105" s="13"/>
      <c r="AE105" s="13"/>
      <c r="AT105" s="246" t="s">
        <v>131</v>
      </c>
      <c r="AU105" s="246" t="s">
        <v>82</v>
      </c>
      <c r="AV105" s="13" t="s">
        <v>82</v>
      </c>
      <c r="AW105" s="13" t="s">
        <v>33</v>
      </c>
      <c r="AX105" s="13" t="s">
        <v>80</v>
      </c>
      <c r="AY105" s="246" t="s">
        <v>120</v>
      </c>
    </row>
    <row r="106" s="2" customFormat="1" ht="16.5" customHeight="1">
      <c r="A106" s="39"/>
      <c r="B106" s="40"/>
      <c r="C106" s="219" t="s">
        <v>159</v>
      </c>
      <c r="D106" s="219" t="s">
        <v>122</v>
      </c>
      <c r="E106" s="220" t="s">
        <v>904</v>
      </c>
      <c r="F106" s="221" t="s">
        <v>905</v>
      </c>
      <c r="G106" s="222" t="s">
        <v>876</v>
      </c>
      <c r="H106" s="223">
        <v>1</v>
      </c>
      <c r="I106" s="224"/>
      <c r="J106" s="225">
        <f>ROUND(I106*H106,2)</f>
        <v>0</v>
      </c>
      <c r="K106" s="221" t="s">
        <v>19</v>
      </c>
      <c r="L106" s="45"/>
      <c r="M106" s="226" t="s">
        <v>19</v>
      </c>
      <c r="N106" s="227" t="s">
        <v>43</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877</v>
      </c>
      <c r="AT106" s="230" t="s">
        <v>122</v>
      </c>
      <c r="AU106" s="230" t="s">
        <v>82</v>
      </c>
      <c r="AY106" s="18" t="s">
        <v>120</v>
      </c>
      <c r="BE106" s="231">
        <f>IF(N106="základní",J106,0)</f>
        <v>0</v>
      </c>
      <c r="BF106" s="231">
        <f>IF(N106="snížená",J106,0)</f>
        <v>0</v>
      </c>
      <c r="BG106" s="231">
        <f>IF(N106="zákl. přenesená",J106,0)</f>
        <v>0</v>
      </c>
      <c r="BH106" s="231">
        <f>IF(N106="sníž. přenesená",J106,0)</f>
        <v>0</v>
      </c>
      <c r="BI106" s="231">
        <f>IF(N106="nulová",J106,0)</f>
        <v>0</v>
      </c>
      <c r="BJ106" s="18" t="s">
        <v>80</v>
      </c>
      <c r="BK106" s="231">
        <f>ROUND(I106*H106,2)</f>
        <v>0</v>
      </c>
      <c r="BL106" s="18" t="s">
        <v>877</v>
      </c>
      <c r="BM106" s="230" t="s">
        <v>906</v>
      </c>
    </row>
    <row r="107" s="2" customFormat="1" ht="16.5" customHeight="1">
      <c r="A107" s="39"/>
      <c r="B107" s="40"/>
      <c r="C107" s="219" t="s">
        <v>163</v>
      </c>
      <c r="D107" s="219" t="s">
        <v>122</v>
      </c>
      <c r="E107" s="220" t="s">
        <v>907</v>
      </c>
      <c r="F107" s="221" t="s">
        <v>908</v>
      </c>
      <c r="G107" s="222" t="s">
        <v>876</v>
      </c>
      <c r="H107" s="223">
        <v>1</v>
      </c>
      <c r="I107" s="224"/>
      <c r="J107" s="225">
        <f>ROUND(I107*H107,2)</f>
        <v>0</v>
      </c>
      <c r="K107" s="221" t="s">
        <v>126</v>
      </c>
      <c r="L107" s="45"/>
      <c r="M107" s="226" t="s">
        <v>19</v>
      </c>
      <c r="N107" s="227" t="s">
        <v>43</v>
      </c>
      <c r="O107" s="85"/>
      <c r="P107" s="228">
        <f>O107*H107</f>
        <v>0</v>
      </c>
      <c r="Q107" s="228">
        <v>0</v>
      </c>
      <c r="R107" s="228">
        <f>Q107*H107</f>
        <v>0</v>
      </c>
      <c r="S107" s="228">
        <v>0</v>
      </c>
      <c r="T107" s="229">
        <f>S107*H107</f>
        <v>0</v>
      </c>
      <c r="U107" s="39"/>
      <c r="V107" s="39"/>
      <c r="W107" s="39"/>
      <c r="X107" s="39"/>
      <c r="Y107" s="39"/>
      <c r="Z107" s="39"/>
      <c r="AA107" s="39"/>
      <c r="AB107" s="39"/>
      <c r="AC107" s="39"/>
      <c r="AD107" s="39"/>
      <c r="AE107" s="39"/>
      <c r="AR107" s="230" t="s">
        <v>877</v>
      </c>
      <c r="AT107" s="230" t="s">
        <v>122</v>
      </c>
      <c r="AU107" s="230" t="s">
        <v>82</v>
      </c>
      <c r="AY107" s="18" t="s">
        <v>120</v>
      </c>
      <c r="BE107" s="231">
        <f>IF(N107="základní",J107,0)</f>
        <v>0</v>
      </c>
      <c r="BF107" s="231">
        <f>IF(N107="snížená",J107,0)</f>
        <v>0</v>
      </c>
      <c r="BG107" s="231">
        <f>IF(N107="zákl. přenesená",J107,0)</f>
        <v>0</v>
      </c>
      <c r="BH107" s="231">
        <f>IF(N107="sníž. přenesená",J107,0)</f>
        <v>0</v>
      </c>
      <c r="BI107" s="231">
        <f>IF(N107="nulová",J107,0)</f>
        <v>0</v>
      </c>
      <c r="BJ107" s="18" t="s">
        <v>80</v>
      </c>
      <c r="BK107" s="231">
        <f>ROUND(I107*H107,2)</f>
        <v>0</v>
      </c>
      <c r="BL107" s="18" t="s">
        <v>877</v>
      </c>
      <c r="BM107" s="230" t="s">
        <v>909</v>
      </c>
    </row>
    <row r="108" s="14" customFormat="1">
      <c r="A108" s="14"/>
      <c r="B108" s="247"/>
      <c r="C108" s="248"/>
      <c r="D108" s="232" t="s">
        <v>131</v>
      </c>
      <c r="E108" s="249" t="s">
        <v>19</v>
      </c>
      <c r="F108" s="250" t="s">
        <v>910</v>
      </c>
      <c r="G108" s="248"/>
      <c r="H108" s="249" t="s">
        <v>19</v>
      </c>
      <c r="I108" s="251"/>
      <c r="J108" s="248"/>
      <c r="K108" s="248"/>
      <c r="L108" s="252"/>
      <c r="M108" s="253"/>
      <c r="N108" s="254"/>
      <c r="O108" s="254"/>
      <c r="P108" s="254"/>
      <c r="Q108" s="254"/>
      <c r="R108" s="254"/>
      <c r="S108" s="254"/>
      <c r="T108" s="255"/>
      <c r="U108" s="14"/>
      <c r="V108" s="14"/>
      <c r="W108" s="14"/>
      <c r="X108" s="14"/>
      <c r="Y108" s="14"/>
      <c r="Z108" s="14"/>
      <c r="AA108" s="14"/>
      <c r="AB108" s="14"/>
      <c r="AC108" s="14"/>
      <c r="AD108" s="14"/>
      <c r="AE108" s="14"/>
      <c r="AT108" s="256" t="s">
        <v>131</v>
      </c>
      <c r="AU108" s="256" t="s">
        <v>82</v>
      </c>
      <c r="AV108" s="14" t="s">
        <v>80</v>
      </c>
      <c r="AW108" s="14" t="s">
        <v>33</v>
      </c>
      <c r="AX108" s="14" t="s">
        <v>72</v>
      </c>
      <c r="AY108" s="256" t="s">
        <v>120</v>
      </c>
    </row>
    <row r="109" s="13" customFormat="1">
      <c r="A109" s="13"/>
      <c r="B109" s="236"/>
      <c r="C109" s="237"/>
      <c r="D109" s="232" t="s">
        <v>131</v>
      </c>
      <c r="E109" s="238" t="s">
        <v>19</v>
      </c>
      <c r="F109" s="239" t="s">
        <v>80</v>
      </c>
      <c r="G109" s="237"/>
      <c r="H109" s="240">
        <v>1</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131</v>
      </c>
      <c r="AU109" s="246" t="s">
        <v>82</v>
      </c>
      <c r="AV109" s="13" t="s">
        <v>82</v>
      </c>
      <c r="AW109" s="13" t="s">
        <v>33</v>
      </c>
      <c r="AX109" s="13" t="s">
        <v>80</v>
      </c>
      <c r="AY109" s="246" t="s">
        <v>120</v>
      </c>
    </row>
    <row r="110" s="12" customFormat="1" ht="22.8" customHeight="1">
      <c r="A110" s="12"/>
      <c r="B110" s="203"/>
      <c r="C110" s="204"/>
      <c r="D110" s="205" t="s">
        <v>71</v>
      </c>
      <c r="E110" s="217" t="s">
        <v>911</v>
      </c>
      <c r="F110" s="217" t="s">
        <v>912</v>
      </c>
      <c r="G110" s="204"/>
      <c r="H110" s="204"/>
      <c r="I110" s="207"/>
      <c r="J110" s="218">
        <f>BK110</f>
        <v>0</v>
      </c>
      <c r="K110" s="204"/>
      <c r="L110" s="209"/>
      <c r="M110" s="210"/>
      <c r="N110" s="211"/>
      <c r="O110" s="211"/>
      <c r="P110" s="212">
        <f>SUM(P111:P116)</f>
        <v>0</v>
      </c>
      <c r="Q110" s="211"/>
      <c r="R110" s="212">
        <f>SUM(R111:R116)</f>
        <v>0</v>
      </c>
      <c r="S110" s="211"/>
      <c r="T110" s="213">
        <f>SUM(T111:T116)</f>
        <v>0</v>
      </c>
      <c r="U110" s="12"/>
      <c r="V110" s="12"/>
      <c r="W110" s="12"/>
      <c r="X110" s="12"/>
      <c r="Y110" s="12"/>
      <c r="Z110" s="12"/>
      <c r="AA110" s="12"/>
      <c r="AB110" s="12"/>
      <c r="AC110" s="12"/>
      <c r="AD110" s="12"/>
      <c r="AE110" s="12"/>
      <c r="AR110" s="214" t="s">
        <v>151</v>
      </c>
      <c r="AT110" s="215" t="s">
        <v>71</v>
      </c>
      <c r="AU110" s="215" t="s">
        <v>80</v>
      </c>
      <c r="AY110" s="214" t="s">
        <v>120</v>
      </c>
      <c r="BK110" s="216">
        <f>SUM(BK111:BK116)</f>
        <v>0</v>
      </c>
    </row>
    <row r="111" s="2" customFormat="1" ht="16.5" customHeight="1">
      <c r="A111" s="39"/>
      <c r="B111" s="40"/>
      <c r="C111" s="219" t="s">
        <v>167</v>
      </c>
      <c r="D111" s="219" t="s">
        <v>122</v>
      </c>
      <c r="E111" s="220" t="s">
        <v>913</v>
      </c>
      <c r="F111" s="221" t="s">
        <v>914</v>
      </c>
      <c r="G111" s="222" t="s">
        <v>215</v>
      </c>
      <c r="H111" s="223">
        <v>96</v>
      </c>
      <c r="I111" s="224"/>
      <c r="J111" s="225">
        <f>ROUND(I111*H111,2)</f>
        <v>0</v>
      </c>
      <c r="K111" s="221" t="s">
        <v>126</v>
      </c>
      <c r="L111" s="45"/>
      <c r="M111" s="226" t="s">
        <v>19</v>
      </c>
      <c r="N111" s="227" t="s">
        <v>43</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877</v>
      </c>
      <c r="AT111" s="230" t="s">
        <v>122</v>
      </c>
      <c r="AU111" s="230" t="s">
        <v>82</v>
      </c>
      <c r="AY111" s="18" t="s">
        <v>120</v>
      </c>
      <c r="BE111" s="231">
        <f>IF(N111="základní",J111,0)</f>
        <v>0</v>
      </c>
      <c r="BF111" s="231">
        <f>IF(N111="snížená",J111,0)</f>
        <v>0</v>
      </c>
      <c r="BG111" s="231">
        <f>IF(N111="zákl. přenesená",J111,0)</f>
        <v>0</v>
      </c>
      <c r="BH111" s="231">
        <f>IF(N111="sníž. přenesená",J111,0)</f>
        <v>0</v>
      </c>
      <c r="BI111" s="231">
        <f>IF(N111="nulová",J111,0)</f>
        <v>0</v>
      </c>
      <c r="BJ111" s="18" t="s">
        <v>80</v>
      </c>
      <c r="BK111" s="231">
        <f>ROUND(I111*H111,2)</f>
        <v>0</v>
      </c>
      <c r="BL111" s="18" t="s">
        <v>877</v>
      </c>
      <c r="BM111" s="230" t="s">
        <v>915</v>
      </c>
    </row>
    <row r="112" s="14" customFormat="1">
      <c r="A112" s="14"/>
      <c r="B112" s="247"/>
      <c r="C112" s="248"/>
      <c r="D112" s="232" t="s">
        <v>131</v>
      </c>
      <c r="E112" s="249" t="s">
        <v>19</v>
      </c>
      <c r="F112" s="250" t="s">
        <v>916</v>
      </c>
      <c r="G112" s="248"/>
      <c r="H112" s="249" t="s">
        <v>19</v>
      </c>
      <c r="I112" s="251"/>
      <c r="J112" s="248"/>
      <c r="K112" s="248"/>
      <c r="L112" s="252"/>
      <c r="M112" s="253"/>
      <c r="N112" s="254"/>
      <c r="O112" s="254"/>
      <c r="P112" s="254"/>
      <c r="Q112" s="254"/>
      <c r="R112" s="254"/>
      <c r="S112" s="254"/>
      <c r="T112" s="255"/>
      <c r="U112" s="14"/>
      <c r="V112" s="14"/>
      <c r="W112" s="14"/>
      <c r="X112" s="14"/>
      <c r="Y112" s="14"/>
      <c r="Z112" s="14"/>
      <c r="AA112" s="14"/>
      <c r="AB112" s="14"/>
      <c r="AC112" s="14"/>
      <c r="AD112" s="14"/>
      <c r="AE112" s="14"/>
      <c r="AT112" s="256" t="s">
        <v>131</v>
      </c>
      <c r="AU112" s="256" t="s">
        <v>82</v>
      </c>
      <c r="AV112" s="14" t="s">
        <v>80</v>
      </c>
      <c r="AW112" s="14" t="s">
        <v>33</v>
      </c>
      <c r="AX112" s="14" t="s">
        <v>72</v>
      </c>
      <c r="AY112" s="256" t="s">
        <v>120</v>
      </c>
    </row>
    <row r="113" s="13" customFormat="1">
      <c r="A113" s="13"/>
      <c r="B113" s="236"/>
      <c r="C113" s="237"/>
      <c r="D113" s="232" t="s">
        <v>131</v>
      </c>
      <c r="E113" s="238" t="s">
        <v>19</v>
      </c>
      <c r="F113" s="239" t="s">
        <v>917</v>
      </c>
      <c r="G113" s="237"/>
      <c r="H113" s="240">
        <v>96</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131</v>
      </c>
      <c r="AU113" s="246" t="s">
        <v>82</v>
      </c>
      <c r="AV113" s="13" t="s">
        <v>82</v>
      </c>
      <c r="AW113" s="13" t="s">
        <v>33</v>
      </c>
      <c r="AX113" s="13" t="s">
        <v>80</v>
      </c>
      <c r="AY113" s="246" t="s">
        <v>120</v>
      </c>
    </row>
    <row r="114" s="2" customFormat="1" ht="16.5" customHeight="1">
      <c r="A114" s="39"/>
      <c r="B114" s="40"/>
      <c r="C114" s="219" t="s">
        <v>172</v>
      </c>
      <c r="D114" s="219" t="s">
        <v>122</v>
      </c>
      <c r="E114" s="220" t="s">
        <v>918</v>
      </c>
      <c r="F114" s="221" t="s">
        <v>919</v>
      </c>
      <c r="G114" s="222" t="s">
        <v>876</v>
      </c>
      <c r="H114" s="223">
        <v>1</v>
      </c>
      <c r="I114" s="224"/>
      <c r="J114" s="225">
        <f>ROUND(I114*H114,2)</f>
        <v>0</v>
      </c>
      <c r="K114" s="221" t="s">
        <v>126</v>
      </c>
      <c r="L114" s="45"/>
      <c r="M114" s="226" t="s">
        <v>19</v>
      </c>
      <c r="N114" s="227" t="s">
        <v>43</v>
      </c>
      <c r="O114" s="85"/>
      <c r="P114" s="228">
        <f>O114*H114</f>
        <v>0</v>
      </c>
      <c r="Q114" s="228">
        <v>0</v>
      </c>
      <c r="R114" s="228">
        <f>Q114*H114</f>
        <v>0</v>
      </c>
      <c r="S114" s="228">
        <v>0</v>
      </c>
      <c r="T114" s="229">
        <f>S114*H114</f>
        <v>0</v>
      </c>
      <c r="U114" s="39"/>
      <c r="V114" s="39"/>
      <c r="W114" s="39"/>
      <c r="X114" s="39"/>
      <c r="Y114" s="39"/>
      <c r="Z114" s="39"/>
      <c r="AA114" s="39"/>
      <c r="AB114" s="39"/>
      <c r="AC114" s="39"/>
      <c r="AD114" s="39"/>
      <c r="AE114" s="39"/>
      <c r="AR114" s="230" t="s">
        <v>877</v>
      </c>
      <c r="AT114" s="230" t="s">
        <v>122</v>
      </c>
      <c r="AU114" s="230" t="s">
        <v>82</v>
      </c>
      <c r="AY114" s="18" t="s">
        <v>120</v>
      </c>
      <c r="BE114" s="231">
        <f>IF(N114="základní",J114,0)</f>
        <v>0</v>
      </c>
      <c r="BF114" s="231">
        <f>IF(N114="snížená",J114,0)</f>
        <v>0</v>
      </c>
      <c r="BG114" s="231">
        <f>IF(N114="zákl. přenesená",J114,0)</f>
        <v>0</v>
      </c>
      <c r="BH114" s="231">
        <f>IF(N114="sníž. přenesená",J114,0)</f>
        <v>0</v>
      </c>
      <c r="BI114" s="231">
        <f>IF(N114="nulová",J114,0)</f>
        <v>0</v>
      </c>
      <c r="BJ114" s="18" t="s">
        <v>80</v>
      </c>
      <c r="BK114" s="231">
        <f>ROUND(I114*H114,2)</f>
        <v>0</v>
      </c>
      <c r="BL114" s="18" t="s">
        <v>877</v>
      </c>
      <c r="BM114" s="230" t="s">
        <v>920</v>
      </c>
    </row>
    <row r="115" s="14" customFormat="1">
      <c r="A115" s="14"/>
      <c r="B115" s="247"/>
      <c r="C115" s="248"/>
      <c r="D115" s="232" t="s">
        <v>131</v>
      </c>
      <c r="E115" s="249" t="s">
        <v>19</v>
      </c>
      <c r="F115" s="250" t="s">
        <v>921</v>
      </c>
      <c r="G115" s="248"/>
      <c r="H115" s="249" t="s">
        <v>19</v>
      </c>
      <c r="I115" s="251"/>
      <c r="J115" s="248"/>
      <c r="K115" s="248"/>
      <c r="L115" s="252"/>
      <c r="M115" s="253"/>
      <c r="N115" s="254"/>
      <c r="O115" s="254"/>
      <c r="P115" s="254"/>
      <c r="Q115" s="254"/>
      <c r="R115" s="254"/>
      <c r="S115" s="254"/>
      <c r="T115" s="255"/>
      <c r="U115" s="14"/>
      <c r="V115" s="14"/>
      <c r="W115" s="14"/>
      <c r="X115" s="14"/>
      <c r="Y115" s="14"/>
      <c r="Z115" s="14"/>
      <c r="AA115" s="14"/>
      <c r="AB115" s="14"/>
      <c r="AC115" s="14"/>
      <c r="AD115" s="14"/>
      <c r="AE115" s="14"/>
      <c r="AT115" s="256" t="s">
        <v>131</v>
      </c>
      <c r="AU115" s="256" t="s">
        <v>82</v>
      </c>
      <c r="AV115" s="14" t="s">
        <v>80</v>
      </c>
      <c r="AW115" s="14" t="s">
        <v>33</v>
      </c>
      <c r="AX115" s="14" t="s">
        <v>72</v>
      </c>
      <c r="AY115" s="256" t="s">
        <v>120</v>
      </c>
    </row>
    <row r="116" s="13" customFormat="1">
      <c r="A116" s="13"/>
      <c r="B116" s="236"/>
      <c r="C116" s="237"/>
      <c r="D116" s="232" t="s">
        <v>131</v>
      </c>
      <c r="E116" s="238" t="s">
        <v>19</v>
      </c>
      <c r="F116" s="239" t="s">
        <v>80</v>
      </c>
      <c r="G116" s="237"/>
      <c r="H116" s="240">
        <v>1</v>
      </c>
      <c r="I116" s="241"/>
      <c r="J116" s="237"/>
      <c r="K116" s="237"/>
      <c r="L116" s="242"/>
      <c r="M116" s="243"/>
      <c r="N116" s="244"/>
      <c r="O116" s="244"/>
      <c r="P116" s="244"/>
      <c r="Q116" s="244"/>
      <c r="R116" s="244"/>
      <c r="S116" s="244"/>
      <c r="T116" s="245"/>
      <c r="U116" s="13"/>
      <c r="V116" s="13"/>
      <c r="W116" s="13"/>
      <c r="X116" s="13"/>
      <c r="Y116" s="13"/>
      <c r="Z116" s="13"/>
      <c r="AA116" s="13"/>
      <c r="AB116" s="13"/>
      <c r="AC116" s="13"/>
      <c r="AD116" s="13"/>
      <c r="AE116" s="13"/>
      <c r="AT116" s="246" t="s">
        <v>131</v>
      </c>
      <c r="AU116" s="246" t="s">
        <v>82</v>
      </c>
      <c r="AV116" s="13" t="s">
        <v>82</v>
      </c>
      <c r="AW116" s="13" t="s">
        <v>33</v>
      </c>
      <c r="AX116" s="13" t="s">
        <v>80</v>
      </c>
      <c r="AY116" s="246" t="s">
        <v>120</v>
      </c>
    </row>
    <row r="117" s="12" customFormat="1" ht="22.8" customHeight="1">
      <c r="A117" s="12"/>
      <c r="B117" s="203"/>
      <c r="C117" s="204"/>
      <c r="D117" s="205" t="s">
        <v>71</v>
      </c>
      <c r="E117" s="217" t="s">
        <v>922</v>
      </c>
      <c r="F117" s="217" t="s">
        <v>923</v>
      </c>
      <c r="G117" s="204"/>
      <c r="H117" s="204"/>
      <c r="I117" s="207"/>
      <c r="J117" s="218">
        <f>BK117</f>
        <v>0</v>
      </c>
      <c r="K117" s="204"/>
      <c r="L117" s="209"/>
      <c r="M117" s="210"/>
      <c r="N117" s="211"/>
      <c r="O117" s="211"/>
      <c r="P117" s="212">
        <f>SUM(P118:P120)</f>
        <v>0</v>
      </c>
      <c r="Q117" s="211"/>
      <c r="R117" s="212">
        <f>SUM(R118:R120)</f>
        <v>0</v>
      </c>
      <c r="S117" s="211"/>
      <c r="T117" s="213">
        <f>SUM(T118:T120)</f>
        <v>0</v>
      </c>
      <c r="U117" s="12"/>
      <c r="V117" s="12"/>
      <c r="W117" s="12"/>
      <c r="X117" s="12"/>
      <c r="Y117" s="12"/>
      <c r="Z117" s="12"/>
      <c r="AA117" s="12"/>
      <c r="AB117" s="12"/>
      <c r="AC117" s="12"/>
      <c r="AD117" s="12"/>
      <c r="AE117" s="12"/>
      <c r="AR117" s="214" t="s">
        <v>151</v>
      </c>
      <c r="AT117" s="215" t="s">
        <v>71</v>
      </c>
      <c r="AU117" s="215" t="s">
        <v>80</v>
      </c>
      <c r="AY117" s="214" t="s">
        <v>120</v>
      </c>
      <c r="BK117" s="216">
        <f>SUM(BK118:BK120)</f>
        <v>0</v>
      </c>
    </row>
    <row r="118" s="2" customFormat="1" ht="16.5" customHeight="1">
      <c r="A118" s="39"/>
      <c r="B118" s="40"/>
      <c r="C118" s="219" t="s">
        <v>176</v>
      </c>
      <c r="D118" s="219" t="s">
        <v>122</v>
      </c>
      <c r="E118" s="220" t="s">
        <v>924</v>
      </c>
      <c r="F118" s="221" t="s">
        <v>923</v>
      </c>
      <c r="G118" s="222" t="s">
        <v>876</v>
      </c>
      <c r="H118" s="223">
        <v>1</v>
      </c>
      <c r="I118" s="224"/>
      <c r="J118" s="225">
        <f>ROUND(I118*H118,2)</f>
        <v>0</v>
      </c>
      <c r="K118" s="221" t="s">
        <v>126</v>
      </c>
      <c r="L118" s="45"/>
      <c r="M118" s="226" t="s">
        <v>19</v>
      </c>
      <c r="N118" s="227" t="s">
        <v>43</v>
      </c>
      <c r="O118" s="85"/>
      <c r="P118" s="228">
        <f>O118*H118</f>
        <v>0</v>
      </c>
      <c r="Q118" s="228">
        <v>0</v>
      </c>
      <c r="R118" s="228">
        <f>Q118*H118</f>
        <v>0</v>
      </c>
      <c r="S118" s="228">
        <v>0</v>
      </c>
      <c r="T118" s="229">
        <f>S118*H118</f>
        <v>0</v>
      </c>
      <c r="U118" s="39"/>
      <c r="V118" s="39"/>
      <c r="W118" s="39"/>
      <c r="X118" s="39"/>
      <c r="Y118" s="39"/>
      <c r="Z118" s="39"/>
      <c r="AA118" s="39"/>
      <c r="AB118" s="39"/>
      <c r="AC118" s="39"/>
      <c r="AD118" s="39"/>
      <c r="AE118" s="39"/>
      <c r="AR118" s="230" t="s">
        <v>877</v>
      </c>
      <c r="AT118" s="230" t="s">
        <v>122</v>
      </c>
      <c r="AU118" s="230" t="s">
        <v>82</v>
      </c>
      <c r="AY118" s="18" t="s">
        <v>120</v>
      </c>
      <c r="BE118" s="231">
        <f>IF(N118="základní",J118,0)</f>
        <v>0</v>
      </c>
      <c r="BF118" s="231">
        <f>IF(N118="snížená",J118,0)</f>
        <v>0</v>
      </c>
      <c r="BG118" s="231">
        <f>IF(N118="zákl. přenesená",J118,0)</f>
        <v>0</v>
      </c>
      <c r="BH118" s="231">
        <f>IF(N118="sníž. přenesená",J118,0)</f>
        <v>0</v>
      </c>
      <c r="BI118" s="231">
        <f>IF(N118="nulová",J118,0)</f>
        <v>0</v>
      </c>
      <c r="BJ118" s="18" t="s">
        <v>80</v>
      </c>
      <c r="BK118" s="231">
        <f>ROUND(I118*H118,2)</f>
        <v>0</v>
      </c>
      <c r="BL118" s="18" t="s">
        <v>877</v>
      </c>
      <c r="BM118" s="230" t="s">
        <v>925</v>
      </c>
    </row>
    <row r="119" s="14" customFormat="1">
      <c r="A119" s="14"/>
      <c r="B119" s="247"/>
      <c r="C119" s="248"/>
      <c r="D119" s="232" t="s">
        <v>131</v>
      </c>
      <c r="E119" s="249" t="s">
        <v>19</v>
      </c>
      <c r="F119" s="250" t="s">
        <v>926</v>
      </c>
      <c r="G119" s="248"/>
      <c r="H119" s="249" t="s">
        <v>19</v>
      </c>
      <c r="I119" s="251"/>
      <c r="J119" s="248"/>
      <c r="K119" s="248"/>
      <c r="L119" s="252"/>
      <c r="M119" s="253"/>
      <c r="N119" s="254"/>
      <c r="O119" s="254"/>
      <c r="P119" s="254"/>
      <c r="Q119" s="254"/>
      <c r="R119" s="254"/>
      <c r="S119" s="254"/>
      <c r="T119" s="255"/>
      <c r="U119" s="14"/>
      <c r="V119" s="14"/>
      <c r="W119" s="14"/>
      <c r="X119" s="14"/>
      <c r="Y119" s="14"/>
      <c r="Z119" s="14"/>
      <c r="AA119" s="14"/>
      <c r="AB119" s="14"/>
      <c r="AC119" s="14"/>
      <c r="AD119" s="14"/>
      <c r="AE119" s="14"/>
      <c r="AT119" s="256" t="s">
        <v>131</v>
      </c>
      <c r="AU119" s="256" t="s">
        <v>82</v>
      </c>
      <c r="AV119" s="14" t="s">
        <v>80</v>
      </c>
      <c r="AW119" s="14" t="s">
        <v>33</v>
      </c>
      <c r="AX119" s="14" t="s">
        <v>72</v>
      </c>
      <c r="AY119" s="256" t="s">
        <v>120</v>
      </c>
    </row>
    <row r="120" s="13" customFormat="1">
      <c r="A120" s="13"/>
      <c r="B120" s="236"/>
      <c r="C120" s="237"/>
      <c r="D120" s="232" t="s">
        <v>131</v>
      </c>
      <c r="E120" s="238" t="s">
        <v>19</v>
      </c>
      <c r="F120" s="239" t="s">
        <v>80</v>
      </c>
      <c r="G120" s="237"/>
      <c r="H120" s="240">
        <v>1</v>
      </c>
      <c r="I120" s="241"/>
      <c r="J120" s="237"/>
      <c r="K120" s="237"/>
      <c r="L120" s="242"/>
      <c r="M120" s="282"/>
      <c r="N120" s="283"/>
      <c r="O120" s="283"/>
      <c r="P120" s="283"/>
      <c r="Q120" s="283"/>
      <c r="R120" s="283"/>
      <c r="S120" s="283"/>
      <c r="T120" s="284"/>
      <c r="U120" s="13"/>
      <c r="V120" s="13"/>
      <c r="W120" s="13"/>
      <c r="X120" s="13"/>
      <c r="Y120" s="13"/>
      <c r="Z120" s="13"/>
      <c r="AA120" s="13"/>
      <c r="AB120" s="13"/>
      <c r="AC120" s="13"/>
      <c r="AD120" s="13"/>
      <c r="AE120" s="13"/>
      <c r="AT120" s="246" t="s">
        <v>131</v>
      </c>
      <c r="AU120" s="246" t="s">
        <v>82</v>
      </c>
      <c r="AV120" s="13" t="s">
        <v>82</v>
      </c>
      <c r="AW120" s="13" t="s">
        <v>33</v>
      </c>
      <c r="AX120" s="13" t="s">
        <v>80</v>
      </c>
      <c r="AY120" s="246" t="s">
        <v>120</v>
      </c>
    </row>
    <row r="121" s="2" customFormat="1" ht="6.96" customHeight="1">
      <c r="A121" s="39"/>
      <c r="B121" s="60"/>
      <c r="C121" s="61"/>
      <c r="D121" s="61"/>
      <c r="E121" s="61"/>
      <c r="F121" s="61"/>
      <c r="G121" s="61"/>
      <c r="H121" s="61"/>
      <c r="I121" s="167"/>
      <c r="J121" s="61"/>
      <c r="K121" s="61"/>
      <c r="L121" s="45"/>
      <c r="M121" s="39"/>
      <c r="O121" s="39"/>
      <c r="P121" s="39"/>
      <c r="Q121" s="39"/>
      <c r="R121" s="39"/>
      <c r="S121" s="39"/>
      <c r="T121" s="39"/>
      <c r="U121" s="39"/>
      <c r="V121" s="39"/>
      <c r="W121" s="39"/>
      <c r="X121" s="39"/>
      <c r="Y121" s="39"/>
      <c r="Z121" s="39"/>
      <c r="AA121" s="39"/>
      <c r="AB121" s="39"/>
      <c r="AC121" s="39"/>
      <c r="AD121" s="39"/>
      <c r="AE121" s="39"/>
    </row>
  </sheetData>
  <sheetProtection sheet="1" autoFilter="0" formatColumns="0" formatRows="0" objects="1" scenarios="1" spinCount="100000" saltValue="pwVWw4JOaVnTkslta62BK/wDaAI6/OuJZZgB8yfxs+zD5jk3flrRA3y8PKDafD411MjJv52jftE0BDvj0UUE/w==" hashValue="Uxxe6pZrEgghvfCnjlNaU996KfwksliVG+BBD0cYpghB1aBV4Vt32ttWNE59Q7UaGTVyZxhBa2Zlg8BtdEvznQ==" algorithmName="SHA-512" password="CC35"/>
  <autoFilter ref="C83:K120"/>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5" customWidth="1"/>
    <col min="2" max="2" width="1.667969" style="285" customWidth="1"/>
    <col min="3" max="4" width="5" style="285" customWidth="1"/>
    <col min="5" max="5" width="11.66016" style="285" customWidth="1"/>
    <col min="6" max="6" width="9.160156" style="285" customWidth="1"/>
    <col min="7" max="7" width="5" style="285" customWidth="1"/>
    <col min="8" max="8" width="77.83203" style="285" customWidth="1"/>
    <col min="9" max="10" width="20" style="285" customWidth="1"/>
    <col min="11" max="11" width="1.667969" style="285" customWidth="1"/>
  </cols>
  <sheetData>
    <row r="1" s="1" customFormat="1" ht="37.5" customHeight="1"/>
    <row r="2" s="1" customFormat="1" ht="7.5" customHeight="1">
      <c r="B2" s="286"/>
      <c r="C2" s="287"/>
      <c r="D2" s="287"/>
      <c r="E2" s="287"/>
      <c r="F2" s="287"/>
      <c r="G2" s="287"/>
      <c r="H2" s="287"/>
      <c r="I2" s="287"/>
      <c r="J2" s="287"/>
      <c r="K2" s="288"/>
    </row>
    <row r="3" s="16" customFormat="1" ht="45" customHeight="1">
      <c r="B3" s="289"/>
      <c r="C3" s="290" t="s">
        <v>927</v>
      </c>
      <c r="D3" s="290"/>
      <c r="E3" s="290"/>
      <c r="F3" s="290"/>
      <c r="G3" s="290"/>
      <c r="H3" s="290"/>
      <c r="I3" s="290"/>
      <c r="J3" s="290"/>
      <c r="K3" s="291"/>
    </row>
    <row r="4" s="1" customFormat="1" ht="25.5" customHeight="1">
      <c r="B4" s="292"/>
      <c r="C4" s="293" t="s">
        <v>928</v>
      </c>
      <c r="D4" s="293"/>
      <c r="E4" s="293"/>
      <c r="F4" s="293"/>
      <c r="G4" s="293"/>
      <c r="H4" s="293"/>
      <c r="I4" s="293"/>
      <c r="J4" s="293"/>
      <c r="K4" s="294"/>
    </row>
    <row r="5" s="1" customFormat="1" ht="5.25" customHeight="1">
      <c r="B5" s="292"/>
      <c r="C5" s="295"/>
      <c r="D5" s="295"/>
      <c r="E5" s="295"/>
      <c r="F5" s="295"/>
      <c r="G5" s="295"/>
      <c r="H5" s="295"/>
      <c r="I5" s="295"/>
      <c r="J5" s="295"/>
      <c r="K5" s="294"/>
    </row>
    <row r="6" s="1" customFormat="1" ht="15" customHeight="1">
      <c r="B6" s="292"/>
      <c r="C6" s="296" t="s">
        <v>929</v>
      </c>
      <c r="D6" s="296"/>
      <c r="E6" s="296"/>
      <c r="F6" s="296"/>
      <c r="G6" s="296"/>
      <c r="H6" s="296"/>
      <c r="I6" s="296"/>
      <c r="J6" s="296"/>
      <c r="K6" s="294"/>
    </row>
    <row r="7" s="1" customFormat="1" ht="15" customHeight="1">
      <c r="B7" s="297"/>
      <c r="C7" s="296" t="s">
        <v>930</v>
      </c>
      <c r="D7" s="296"/>
      <c r="E7" s="296"/>
      <c r="F7" s="296"/>
      <c r="G7" s="296"/>
      <c r="H7" s="296"/>
      <c r="I7" s="296"/>
      <c r="J7" s="296"/>
      <c r="K7" s="294"/>
    </row>
    <row r="8" s="1" customFormat="1" ht="12.75" customHeight="1">
      <c r="B8" s="297"/>
      <c r="C8" s="296"/>
      <c r="D8" s="296"/>
      <c r="E8" s="296"/>
      <c r="F8" s="296"/>
      <c r="G8" s="296"/>
      <c r="H8" s="296"/>
      <c r="I8" s="296"/>
      <c r="J8" s="296"/>
      <c r="K8" s="294"/>
    </row>
    <row r="9" s="1" customFormat="1" ht="15" customHeight="1">
      <c r="B9" s="297"/>
      <c r="C9" s="296" t="s">
        <v>931</v>
      </c>
      <c r="D9" s="296"/>
      <c r="E9" s="296"/>
      <c r="F9" s="296"/>
      <c r="G9" s="296"/>
      <c r="H9" s="296"/>
      <c r="I9" s="296"/>
      <c r="J9" s="296"/>
      <c r="K9" s="294"/>
    </row>
    <row r="10" s="1" customFormat="1" ht="15" customHeight="1">
      <c r="B10" s="297"/>
      <c r="C10" s="296"/>
      <c r="D10" s="296" t="s">
        <v>932</v>
      </c>
      <c r="E10" s="296"/>
      <c r="F10" s="296"/>
      <c r="G10" s="296"/>
      <c r="H10" s="296"/>
      <c r="I10" s="296"/>
      <c r="J10" s="296"/>
      <c r="K10" s="294"/>
    </row>
    <row r="11" s="1" customFormat="1" ht="15" customHeight="1">
      <c r="B11" s="297"/>
      <c r="C11" s="298"/>
      <c r="D11" s="296" t="s">
        <v>933</v>
      </c>
      <c r="E11" s="296"/>
      <c r="F11" s="296"/>
      <c r="G11" s="296"/>
      <c r="H11" s="296"/>
      <c r="I11" s="296"/>
      <c r="J11" s="296"/>
      <c r="K11" s="294"/>
    </row>
    <row r="12" s="1" customFormat="1" ht="15" customHeight="1">
      <c r="B12" s="297"/>
      <c r="C12" s="298"/>
      <c r="D12" s="296"/>
      <c r="E12" s="296"/>
      <c r="F12" s="296"/>
      <c r="G12" s="296"/>
      <c r="H12" s="296"/>
      <c r="I12" s="296"/>
      <c r="J12" s="296"/>
      <c r="K12" s="294"/>
    </row>
    <row r="13" s="1" customFormat="1" ht="15" customHeight="1">
      <c r="B13" s="297"/>
      <c r="C13" s="298"/>
      <c r="D13" s="299" t="s">
        <v>934</v>
      </c>
      <c r="E13" s="296"/>
      <c r="F13" s="296"/>
      <c r="G13" s="296"/>
      <c r="H13" s="296"/>
      <c r="I13" s="296"/>
      <c r="J13" s="296"/>
      <c r="K13" s="294"/>
    </row>
    <row r="14" s="1" customFormat="1" ht="12.75" customHeight="1">
      <c r="B14" s="297"/>
      <c r="C14" s="298"/>
      <c r="D14" s="298"/>
      <c r="E14" s="298"/>
      <c r="F14" s="298"/>
      <c r="G14" s="298"/>
      <c r="H14" s="298"/>
      <c r="I14" s="298"/>
      <c r="J14" s="298"/>
      <c r="K14" s="294"/>
    </row>
    <row r="15" s="1" customFormat="1" ht="15" customHeight="1">
      <c r="B15" s="297"/>
      <c r="C15" s="298"/>
      <c r="D15" s="296" t="s">
        <v>935</v>
      </c>
      <c r="E15" s="296"/>
      <c r="F15" s="296"/>
      <c r="G15" s="296"/>
      <c r="H15" s="296"/>
      <c r="I15" s="296"/>
      <c r="J15" s="296"/>
      <c r="K15" s="294"/>
    </row>
    <row r="16" s="1" customFormat="1" ht="15" customHeight="1">
      <c r="B16" s="297"/>
      <c r="C16" s="298"/>
      <c r="D16" s="296" t="s">
        <v>936</v>
      </c>
      <c r="E16" s="296"/>
      <c r="F16" s="296"/>
      <c r="G16" s="296"/>
      <c r="H16" s="296"/>
      <c r="I16" s="296"/>
      <c r="J16" s="296"/>
      <c r="K16" s="294"/>
    </row>
    <row r="17" s="1" customFormat="1" ht="15" customHeight="1">
      <c r="B17" s="297"/>
      <c r="C17" s="298"/>
      <c r="D17" s="296" t="s">
        <v>937</v>
      </c>
      <c r="E17" s="296"/>
      <c r="F17" s="296"/>
      <c r="G17" s="296"/>
      <c r="H17" s="296"/>
      <c r="I17" s="296"/>
      <c r="J17" s="296"/>
      <c r="K17" s="294"/>
    </row>
    <row r="18" s="1" customFormat="1" ht="15" customHeight="1">
      <c r="B18" s="297"/>
      <c r="C18" s="298"/>
      <c r="D18" s="298"/>
      <c r="E18" s="300" t="s">
        <v>79</v>
      </c>
      <c r="F18" s="296" t="s">
        <v>938</v>
      </c>
      <c r="G18" s="296"/>
      <c r="H18" s="296"/>
      <c r="I18" s="296"/>
      <c r="J18" s="296"/>
      <c r="K18" s="294"/>
    </row>
    <row r="19" s="1" customFormat="1" ht="15" customHeight="1">
      <c r="B19" s="297"/>
      <c r="C19" s="298"/>
      <c r="D19" s="298"/>
      <c r="E19" s="300" t="s">
        <v>939</v>
      </c>
      <c r="F19" s="296" t="s">
        <v>940</v>
      </c>
      <c r="G19" s="296"/>
      <c r="H19" s="296"/>
      <c r="I19" s="296"/>
      <c r="J19" s="296"/>
      <c r="K19" s="294"/>
    </row>
    <row r="20" s="1" customFormat="1" ht="15" customHeight="1">
      <c r="B20" s="297"/>
      <c r="C20" s="298"/>
      <c r="D20" s="298"/>
      <c r="E20" s="300" t="s">
        <v>941</v>
      </c>
      <c r="F20" s="296" t="s">
        <v>942</v>
      </c>
      <c r="G20" s="296"/>
      <c r="H20" s="296"/>
      <c r="I20" s="296"/>
      <c r="J20" s="296"/>
      <c r="K20" s="294"/>
    </row>
    <row r="21" s="1" customFormat="1" ht="15" customHeight="1">
      <c r="B21" s="297"/>
      <c r="C21" s="298"/>
      <c r="D21" s="298"/>
      <c r="E21" s="300" t="s">
        <v>83</v>
      </c>
      <c r="F21" s="296" t="s">
        <v>84</v>
      </c>
      <c r="G21" s="296"/>
      <c r="H21" s="296"/>
      <c r="I21" s="296"/>
      <c r="J21" s="296"/>
      <c r="K21" s="294"/>
    </row>
    <row r="22" s="1" customFormat="1" ht="15" customHeight="1">
      <c r="B22" s="297"/>
      <c r="C22" s="298"/>
      <c r="D22" s="298"/>
      <c r="E22" s="300" t="s">
        <v>943</v>
      </c>
      <c r="F22" s="296" t="s">
        <v>944</v>
      </c>
      <c r="G22" s="296"/>
      <c r="H22" s="296"/>
      <c r="I22" s="296"/>
      <c r="J22" s="296"/>
      <c r="K22" s="294"/>
    </row>
    <row r="23" s="1" customFormat="1" ht="15" customHeight="1">
      <c r="B23" s="297"/>
      <c r="C23" s="298"/>
      <c r="D23" s="298"/>
      <c r="E23" s="300" t="s">
        <v>945</v>
      </c>
      <c r="F23" s="296" t="s">
        <v>946</v>
      </c>
      <c r="G23" s="296"/>
      <c r="H23" s="296"/>
      <c r="I23" s="296"/>
      <c r="J23" s="296"/>
      <c r="K23" s="294"/>
    </row>
    <row r="24" s="1" customFormat="1" ht="12.75" customHeight="1">
      <c r="B24" s="297"/>
      <c r="C24" s="298"/>
      <c r="D24" s="298"/>
      <c r="E24" s="298"/>
      <c r="F24" s="298"/>
      <c r="G24" s="298"/>
      <c r="H24" s="298"/>
      <c r="I24" s="298"/>
      <c r="J24" s="298"/>
      <c r="K24" s="294"/>
    </row>
    <row r="25" s="1" customFormat="1" ht="15" customHeight="1">
      <c r="B25" s="297"/>
      <c r="C25" s="296" t="s">
        <v>947</v>
      </c>
      <c r="D25" s="296"/>
      <c r="E25" s="296"/>
      <c r="F25" s="296"/>
      <c r="G25" s="296"/>
      <c r="H25" s="296"/>
      <c r="I25" s="296"/>
      <c r="J25" s="296"/>
      <c r="K25" s="294"/>
    </row>
    <row r="26" s="1" customFormat="1" ht="15" customHeight="1">
      <c r="B26" s="297"/>
      <c r="C26" s="296" t="s">
        <v>948</v>
      </c>
      <c r="D26" s="296"/>
      <c r="E26" s="296"/>
      <c r="F26" s="296"/>
      <c r="G26" s="296"/>
      <c r="H26" s="296"/>
      <c r="I26" s="296"/>
      <c r="J26" s="296"/>
      <c r="K26" s="294"/>
    </row>
    <row r="27" s="1" customFormat="1" ht="15" customHeight="1">
      <c r="B27" s="297"/>
      <c r="C27" s="296"/>
      <c r="D27" s="296" t="s">
        <v>949</v>
      </c>
      <c r="E27" s="296"/>
      <c r="F27" s="296"/>
      <c r="G27" s="296"/>
      <c r="H27" s="296"/>
      <c r="I27" s="296"/>
      <c r="J27" s="296"/>
      <c r="K27" s="294"/>
    </row>
    <row r="28" s="1" customFormat="1" ht="15" customHeight="1">
      <c r="B28" s="297"/>
      <c r="C28" s="298"/>
      <c r="D28" s="296" t="s">
        <v>950</v>
      </c>
      <c r="E28" s="296"/>
      <c r="F28" s="296"/>
      <c r="G28" s="296"/>
      <c r="H28" s="296"/>
      <c r="I28" s="296"/>
      <c r="J28" s="296"/>
      <c r="K28" s="294"/>
    </row>
    <row r="29" s="1" customFormat="1" ht="12.75" customHeight="1">
      <c r="B29" s="297"/>
      <c r="C29" s="298"/>
      <c r="D29" s="298"/>
      <c r="E29" s="298"/>
      <c r="F29" s="298"/>
      <c r="G29" s="298"/>
      <c r="H29" s="298"/>
      <c r="I29" s="298"/>
      <c r="J29" s="298"/>
      <c r="K29" s="294"/>
    </row>
    <row r="30" s="1" customFormat="1" ht="15" customHeight="1">
      <c r="B30" s="297"/>
      <c r="C30" s="298"/>
      <c r="D30" s="296" t="s">
        <v>951</v>
      </c>
      <c r="E30" s="296"/>
      <c r="F30" s="296"/>
      <c r="G30" s="296"/>
      <c r="H30" s="296"/>
      <c r="I30" s="296"/>
      <c r="J30" s="296"/>
      <c r="K30" s="294"/>
    </row>
    <row r="31" s="1" customFormat="1" ht="15" customHeight="1">
      <c r="B31" s="297"/>
      <c r="C31" s="298"/>
      <c r="D31" s="296" t="s">
        <v>952</v>
      </c>
      <c r="E31" s="296"/>
      <c r="F31" s="296"/>
      <c r="G31" s="296"/>
      <c r="H31" s="296"/>
      <c r="I31" s="296"/>
      <c r="J31" s="296"/>
      <c r="K31" s="294"/>
    </row>
    <row r="32" s="1" customFormat="1" ht="12.75" customHeight="1">
      <c r="B32" s="297"/>
      <c r="C32" s="298"/>
      <c r="D32" s="298"/>
      <c r="E32" s="298"/>
      <c r="F32" s="298"/>
      <c r="G32" s="298"/>
      <c r="H32" s="298"/>
      <c r="I32" s="298"/>
      <c r="J32" s="298"/>
      <c r="K32" s="294"/>
    </row>
    <row r="33" s="1" customFormat="1" ht="15" customHeight="1">
      <c r="B33" s="297"/>
      <c r="C33" s="298"/>
      <c r="D33" s="296" t="s">
        <v>953</v>
      </c>
      <c r="E33" s="296"/>
      <c r="F33" s="296"/>
      <c r="G33" s="296"/>
      <c r="H33" s="296"/>
      <c r="I33" s="296"/>
      <c r="J33" s="296"/>
      <c r="K33" s="294"/>
    </row>
    <row r="34" s="1" customFormat="1" ht="15" customHeight="1">
      <c r="B34" s="297"/>
      <c r="C34" s="298"/>
      <c r="D34" s="296" t="s">
        <v>954</v>
      </c>
      <c r="E34" s="296"/>
      <c r="F34" s="296"/>
      <c r="G34" s="296"/>
      <c r="H34" s="296"/>
      <c r="I34" s="296"/>
      <c r="J34" s="296"/>
      <c r="K34" s="294"/>
    </row>
    <row r="35" s="1" customFormat="1" ht="15" customHeight="1">
      <c r="B35" s="297"/>
      <c r="C35" s="298"/>
      <c r="D35" s="296" t="s">
        <v>955</v>
      </c>
      <c r="E35" s="296"/>
      <c r="F35" s="296"/>
      <c r="G35" s="296"/>
      <c r="H35" s="296"/>
      <c r="I35" s="296"/>
      <c r="J35" s="296"/>
      <c r="K35" s="294"/>
    </row>
    <row r="36" s="1" customFormat="1" ht="15" customHeight="1">
      <c r="B36" s="297"/>
      <c r="C36" s="298"/>
      <c r="D36" s="296"/>
      <c r="E36" s="299" t="s">
        <v>106</v>
      </c>
      <c r="F36" s="296"/>
      <c r="G36" s="296" t="s">
        <v>956</v>
      </c>
      <c r="H36" s="296"/>
      <c r="I36" s="296"/>
      <c r="J36" s="296"/>
      <c r="K36" s="294"/>
    </row>
    <row r="37" s="1" customFormat="1" ht="30.75" customHeight="1">
      <c r="B37" s="297"/>
      <c r="C37" s="298"/>
      <c r="D37" s="296"/>
      <c r="E37" s="299" t="s">
        <v>957</v>
      </c>
      <c r="F37" s="296"/>
      <c r="G37" s="296" t="s">
        <v>958</v>
      </c>
      <c r="H37" s="296"/>
      <c r="I37" s="296"/>
      <c r="J37" s="296"/>
      <c r="K37" s="294"/>
    </row>
    <row r="38" s="1" customFormat="1" ht="15" customHeight="1">
      <c r="B38" s="297"/>
      <c r="C38" s="298"/>
      <c r="D38" s="296"/>
      <c r="E38" s="299" t="s">
        <v>53</v>
      </c>
      <c r="F38" s="296"/>
      <c r="G38" s="296" t="s">
        <v>959</v>
      </c>
      <c r="H38" s="296"/>
      <c r="I38" s="296"/>
      <c r="J38" s="296"/>
      <c r="K38" s="294"/>
    </row>
    <row r="39" s="1" customFormat="1" ht="15" customHeight="1">
      <c r="B39" s="297"/>
      <c r="C39" s="298"/>
      <c r="D39" s="296"/>
      <c r="E39" s="299" t="s">
        <v>54</v>
      </c>
      <c r="F39" s="296"/>
      <c r="G39" s="296" t="s">
        <v>960</v>
      </c>
      <c r="H39" s="296"/>
      <c r="I39" s="296"/>
      <c r="J39" s="296"/>
      <c r="K39" s="294"/>
    </row>
    <row r="40" s="1" customFormat="1" ht="15" customHeight="1">
      <c r="B40" s="297"/>
      <c r="C40" s="298"/>
      <c r="D40" s="296"/>
      <c r="E40" s="299" t="s">
        <v>107</v>
      </c>
      <c r="F40" s="296"/>
      <c r="G40" s="296" t="s">
        <v>961</v>
      </c>
      <c r="H40" s="296"/>
      <c r="I40" s="296"/>
      <c r="J40" s="296"/>
      <c r="K40" s="294"/>
    </row>
    <row r="41" s="1" customFormat="1" ht="15" customHeight="1">
      <c r="B41" s="297"/>
      <c r="C41" s="298"/>
      <c r="D41" s="296"/>
      <c r="E41" s="299" t="s">
        <v>108</v>
      </c>
      <c r="F41" s="296"/>
      <c r="G41" s="296" t="s">
        <v>962</v>
      </c>
      <c r="H41" s="296"/>
      <c r="I41" s="296"/>
      <c r="J41" s="296"/>
      <c r="K41" s="294"/>
    </row>
    <row r="42" s="1" customFormat="1" ht="15" customHeight="1">
      <c r="B42" s="297"/>
      <c r="C42" s="298"/>
      <c r="D42" s="296"/>
      <c r="E42" s="299" t="s">
        <v>963</v>
      </c>
      <c r="F42" s="296"/>
      <c r="G42" s="296" t="s">
        <v>964</v>
      </c>
      <c r="H42" s="296"/>
      <c r="I42" s="296"/>
      <c r="J42" s="296"/>
      <c r="K42" s="294"/>
    </row>
    <row r="43" s="1" customFormat="1" ht="15" customHeight="1">
      <c r="B43" s="297"/>
      <c r="C43" s="298"/>
      <c r="D43" s="296"/>
      <c r="E43" s="299"/>
      <c r="F43" s="296"/>
      <c r="G43" s="296" t="s">
        <v>965</v>
      </c>
      <c r="H43" s="296"/>
      <c r="I43" s="296"/>
      <c r="J43" s="296"/>
      <c r="K43" s="294"/>
    </row>
    <row r="44" s="1" customFormat="1" ht="15" customHeight="1">
      <c r="B44" s="297"/>
      <c r="C44" s="298"/>
      <c r="D44" s="296"/>
      <c r="E44" s="299" t="s">
        <v>966</v>
      </c>
      <c r="F44" s="296"/>
      <c r="G44" s="296" t="s">
        <v>967</v>
      </c>
      <c r="H44" s="296"/>
      <c r="I44" s="296"/>
      <c r="J44" s="296"/>
      <c r="K44" s="294"/>
    </row>
    <row r="45" s="1" customFormat="1" ht="15" customHeight="1">
      <c r="B45" s="297"/>
      <c r="C45" s="298"/>
      <c r="D45" s="296"/>
      <c r="E45" s="299" t="s">
        <v>110</v>
      </c>
      <c r="F45" s="296"/>
      <c r="G45" s="296" t="s">
        <v>968</v>
      </c>
      <c r="H45" s="296"/>
      <c r="I45" s="296"/>
      <c r="J45" s="296"/>
      <c r="K45" s="294"/>
    </row>
    <row r="46" s="1" customFormat="1" ht="12.75" customHeight="1">
      <c r="B46" s="297"/>
      <c r="C46" s="298"/>
      <c r="D46" s="296"/>
      <c r="E46" s="296"/>
      <c r="F46" s="296"/>
      <c r="G46" s="296"/>
      <c r="H46" s="296"/>
      <c r="I46" s="296"/>
      <c r="J46" s="296"/>
      <c r="K46" s="294"/>
    </row>
    <row r="47" s="1" customFormat="1" ht="15" customHeight="1">
      <c r="B47" s="297"/>
      <c r="C47" s="298"/>
      <c r="D47" s="296" t="s">
        <v>969</v>
      </c>
      <c r="E47" s="296"/>
      <c r="F47" s="296"/>
      <c r="G47" s="296"/>
      <c r="H47" s="296"/>
      <c r="I47" s="296"/>
      <c r="J47" s="296"/>
      <c r="K47" s="294"/>
    </row>
    <row r="48" s="1" customFormat="1" ht="15" customHeight="1">
      <c r="B48" s="297"/>
      <c r="C48" s="298"/>
      <c r="D48" s="298"/>
      <c r="E48" s="296" t="s">
        <v>970</v>
      </c>
      <c r="F48" s="296"/>
      <c r="G48" s="296"/>
      <c r="H48" s="296"/>
      <c r="I48" s="296"/>
      <c r="J48" s="296"/>
      <c r="K48" s="294"/>
    </row>
    <row r="49" s="1" customFormat="1" ht="15" customHeight="1">
      <c r="B49" s="297"/>
      <c r="C49" s="298"/>
      <c r="D49" s="298"/>
      <c r="E49" s="296" t="s">
        <v>971</v>
      </c>
      <c r="F49" s="296"/>
      <c r="G49" s="296"/>
      <c r="H49" s="296"/>
      <c r="I49" s="296"/>
      <c r="J49" s="296"/>
      <c r="K49" s="294"/>
    </row>
    <row r="50" s="1" customFormat="1" ht="15" customHeight="1">
      <c r="B50" s="297"/>
      <c r="C50" s="298"/>
      <c r="D50" s="298"/>
      <c r="E50" s="296" t="s">
        <v>972</v>
      </c>
      <c r="F50" s="296"/>
      <c r="G50" s="296"/>
      <c r="H50" s="296"/>
      <c r="I50" s="296"/>
      <c r="J50" s="296"/>
      <c r="K50" s="294"/>
    </row>
    <row r="51" s="1" customFormat="1" ht="15" customHeight="1">
      <c r="B51" s="297"/>
      <c r="C51" s="298"/>
      <c r="D51" s="296" t="s">
        <v>973</v>
      </c>
      <c r="E51" s="296"/>
      <c r="F51" s="296"/>
      <c r="G51" s="296"/>
      <c r="H51" s="296"/>
      <c r="I51" s="296"/>
      <c r="J51" s="296"/>
      <c r="K51" s="294"/>
    </row>
    <row r="52" s="1" customFormat="1" ht="25.5" customHeight="1">
      <c r="B52" s="292"/>
      <c r="C52" s="293" t="s">
        <v>974</v>
      </c>
      <c r="D52" s="293"/>
      <c r="E52" s="293"/>
      <c r="F52" s="293"/>
      <c r="G52" s="293"/>
      <c r="H52" s="293"/>
      <c r="I52" s="293"/>
      <c r="J52" s="293"/>
      <c r="K52" s="294"/>
    </row>
    <row r="53" s="1" customFormat="1" ht="5.25" customHeight="1">
      <c r="B53" s="292"/>
      <c r="C53" s="295"/>
      <c r="D53" s="295"/>
      <c r="E53" s="295"/>
      <c r="F53" s="295"/>
      <c r="G53" s="295"/>
      <c r="H53" s="295"/>
      <c r="I53" s="295"/>
      <c r="J53" s="295"/>
      <c r="K53" s="294"/>
    </row>
    <row r="54" s="1" customFormat="1" ht="15" customHeight="1">
      <c r="B54" s="292"/>
      <c r="C54" s="296" t="s">
        <v>975</v>
      </c>
      <c r="D54" s="296"/>
      <c r="E54" s="296"/>
      <c r="F54" s="296"/>
      <c r="G54" s="296"/>
      <c r="H54" s="296"/>
      <c r="I54" s="296"/>
      <c r="J54" s="296"/>
      <c r="K54" s="294"/>
    </row>
    <row r="55" s="1" customFormat="1" ht="15" customHeight="1">
      <c r="B55" s="292"/>
      <c r="C55" s="296" t="s">
        <v>976</v>
      </c>
      <c r="D55" s="296"/>
      <c r="E55" s="296"/>
      <c r="F55" s="296"/>
      <c r="G55" s="296"/>
      <c r="H55" s="296"/>
      <c r="I55" s="296"/>
      <c r="J55" s="296"/>
      <c r="K55" s="294"/>
    </row>
    <row r="56" s="1" customFormat="1" ht="12.75" customHeight="1">
      <c r="B56" s="292"/>
      <c r="C56" s="296"/>
      <c r="D56" s="296"/>
      <c r="E56" s="296"/>
      <c r="F56" s="296"/>
      <c r="G56" s="296"/>
      <c r="H56" s="296"/>
      <c r="I56" s="296"/>
      <c r="J56" s="296"/>
      <c r="K56" s="294"/>
    </row>
    <row r="57" s="1" customFormat="1" ht="15" customHeight="1">
      <c r="B57" s="292"/>
      <c r="C57" s="296" t="s">
        <v>977</v>
      </c>
      <c r="D57" s="296"/>
      <c r="E57" s="296"/>
      <c r="F57" s="296"/>
      <c r="G57" s="296"/>
      <c r="H57" s="296"/>
      <c r="I57" s="296"/>
      <c r="J57" s="296"/>
      <c r="K57" s="294"/>
    </row>
    <row r="58" s="1" customFormat="1" ht="15" customHeight="1">
      <c r="B58" s="292"/>
      <c r="C58" s="298"/>
      <c r="D58" s="296" t="s">
        <v>978</v>
      </c>
      <c r="E58" s="296"/>
      <c r="F58" s="296"/>
      <c r="G58" s="296"/>
      <c r="H58" s="296"/>
      <c r="I58" s="296"/>
      <c r="J58" s="296"/>
      <c r="K58" s="294"/>
    </row>
    <row r="59" s="1" customFormat="1" ht="15" customHeight="1">
      <c r="B59" s="292"/>
      <c r="C59" s="298"/>
      <c r="D59" s="296" t="s">
        <v>979</v>
      </c>
      <c r="E59" s="296"/>
      <c r="F59" s="296"/>
      <c r="G59" s="296"/>
      <c r="H59" s="296"/>
      <c r="I59" s="296"/>
      <c r="J59" s="296"/>
      <c r="K59" s="294"/>
    </row>
    <row r="60" s="1" customFormat="1" ht="15" customHeight="1">
      <c r="B60" s="292"/>
      <c r="C60" s="298"/>
      <c r="D60" s="296" t="s">
        <v>980</v>
      </c>
      <c r="E60" s="296"/>
      <c r="F60" s="296"/>
      <c r="G60" s="296"/>
      <c r="H60" s="296"/>
      <c r="I60" s="296"/>
      <c r="J60" s="296"/>
      <c r="K60" s="294"/>
    </row>
    <row r="61" s="1" customFormat="1" ht="15" customHeight="1">
      <c r="B61" s="292"/>
      <c r="C61" s="298"/>
      <c r="D61" s="296" t="s">
        <v>981</v>
      </c>
      <c r="E61" s="296"/>
      <c r="F61" s="296"/>
      <c r="G61" s="296"/>
      <c r="H61" s="296"/>
      <c r="I61" s="296"/>
      <c r="J61" s="296"/>
      <c r="K61" s="294"/>
    </row>
    <row r="62" s="1" customFormat="1" ht="15" customHeight="1">
      <c r="B62" s="292"/>
      <c r="C62" s="298"/>
      <c r="D62" s="301" t="s">
        <v>982</v>
      </c>
      <c r="E62" s="301"/>
      <c r="F62" s="301"/>
      <c r="G62" s="301"/>
      <c r="H62" s="301"/>
      <c r="I62" s="301"/>
      <c r="J62" s="301"/>
      <c r="K62" s="294"/>
    </row>
    <row r="63" s="1" customFormat="1" ht="15" customHeight="1">
      <c r="B63" s="292"/>
      <c r="C63" s="298"/>
      <c r="D63" s="296" t="s">
        <v>983</v>
      </c>
      <c r="E63" s="296"/>
      <c r="F63" s="296"/>
      <c r="G63" s="296"/>
      <c r="H63" s="296"/>
      <c r="I63" s="296"/>
      <c r="J63" s="296"/>
      <c r="K63" s="294"/>
    </row>
    <row r="64" s="1" customFormat="1" ht="12.75" customHeight="1">
      <c r="B64" s="292"/>
      <c r="C64" s="298"/>
      <c r="D64" s="298"/>
      <c r="E64" s="302"/>
      <c r="F64" s="298"/>
      <c r="G64" s="298"/>
      <c r="H64" s="298"/>
      <c r="I64" s="298"/>
      <c r="J64" s="298"/>
      <c r="K64" s="294"/>
    </row>
    <row r="65" s="1" customFormat="1" ht="15" customHeight="1">
      <c r="B65" s="292"/>
      <c r="C65" s="298"/>
      <c r="D65" s="296" t="s">
        <v>984</v>
      </c>
      <c r="E65" s="296"/>
      <c r="F65" s="296"/>
      <c r="G65" s="296"/>
      <c r="H65" s="296"/>
      <c r="I65" s="296"/>
      <c r="J65" s="296"/>
      <c r="K65" s="294"/>
    </row>
    <row r="66" s="1" customFormat="1" ht="15" customHeight="1">
      <c r="B66" s="292"/>
      <c r="C66" s="298"/>
      <c r="D66" s="301" t="s">
        <v>985</v>
      </c>
      <c r="E66" s="301"/>
      <c r="F66" s="301"/>
      <c r="G66" s="301"/>
      <c r="H66" s="301"/>
      <c r="I66" s="301"/>
      <c r="J66" s="301"/>
      <c r="K66" s="294"/>
    </row>
    <row r="67" s="1" customFormat="1" ht="15" customHeight="1">
      <c r="B67" s="292"/>
      <c r="C67" s="298"/>
      <c r="D67" s="296" t="s">
        <v>986</v>
      </c>
      <c r="E67" s="296"/>
      <c r="F67" s="296"/>
      <c r="G67" s="296"/>
      <c r="H67" s="296"/>
      <c r="I67" s="296"/>
      <c r="J67" s="296"/>
      <c r="K67" s="294"/>
    </row>
    <row r="68" s="1" customFormat="1" ht="15" customHeight="1">
      <c r="B68" s="292"/>
      <c r="C68" s="298"/>
      <c r="D68" s="296" t="s">
        <v>987</v>
      </c>
      <c r="E68" s="296"/>
      <c r="F68" s="296"/>
      <c r="G68" s="296"/>
      <c r="H68" s="296"/>
      <c r="I68" s="296"/>
      <c r="J68" s="296"/>
      <c r="K68" s="294"/>
    </row>
    <row r="69" s="1" customFormat="1" ht="15" customHeight="1">
      <c r="B69" s="292"/>
      <c r="C69" s="298"/>
      <c r="D69" s="296" t="s">
        <v>988</v>
      </c>
      <c r="E69" s="296"/>
      <c r="F69" s="296"/>
      <c r="G69" s="296"/>
      <c r="H69" s="296"/>
      <c r="I69" s="296"/>
      <c r="J69" s="296"/>
      <c r="K69" s="294"/>
    </row>
    <row r="70" s="1" customFormat="1" ht="15" customHeight="1">
      <c r="B70" s="292"/>
      <c r="C70" s="298"/>
      <c r="D70" s="296" t="s">
        <v>989</v>
      </c>
      <c r="E70" s="296"/>
      <c r="F70" s="296"/>
      <c r="G70" s="296"/>
      <c r="H70" s="296"/>
      <c r="I70" s="296"/>
      <c r="J70" s="296"/>
      <c r="K70" s="294"/>
    </row>
    <row r="71" s="1" customFormat="1" ht="12.75" customHeight="1">
      <c r="B71" s="303"/>
      <c r="C71" s="304"/>
      <c r="D71" s="304"/>
      <c r="E71" s="304"/>
      <c r="F71" s="304"/>
      <c r="G71" s="304"/>
      <c r="H71" s="304"/>
      <c r="I71" s="304"/>
      <c r="J71" s="304"/>
      <c r="K71" s="305"/>
    </row>
    <row r="72" s="1" customFormat="1" ht="18.75" customHeight="1">
      <c r="B72" s="306"/>
      <c r="C72" s="306"/>
      <c r="D72" s="306"/>
      <c r="E72" s="306"/>
      <c r="F72" s="306"/>
      <c r="G72" s="306"/>
      <c r="H72" s="306"/>
      <c r="I72" s="306"/>
      <c r="J72" s="306"/>
      <c r="K72" s="307"/>
    </row>
    <row r="73" s="1" customFormat="1" ht="18.75" customHeight="1">
      <c r="B73" s="307"/>
      <c r="C73" s="307"/>
      <c r="D73" s="307"/>
      <c r="E73" s="307"/>
      <c r="F73" s="307"/>
      <c r="G73" s="307"/>
      <c r="H73" s="307"/>
      <c r="I73" s="307"/>
      <c r="J73" s="307"/>
      <c r="K73" s="307"/>
    </row>
    <row r="74" s="1" customFormat="1" ht="7.5" customHeight="1">
      <c r="B74" s="308"/>
      <c r="C74" s="309"/>
      <c r="D74" s="309"/>
      <c r="E74" s="309"/>
      <c r="F74" s="309"/>
      <c r="G74" s="309"/>
      <c r="H74" s="309"/>
      <c r="I74" s="309"/>
      <c r="J74" s="309"/>
      <c r="K74" s="310"/>
    </row>
    <row r="75" s="1" customFormat="1" ht="45" customHeight="1">
      <c r="B75" s="311"/>
      <c r="C75" s="312" t="s">
        <v>990</v>
      </c>
      <c r="D75" s="312"/>
      <c r="E75" s="312"/>
      <c r="F75" s="312"/>
      <c r="G75" s="312"/>
      <c r="H75" s="312"/>
      <c r="I75" s="312"/>
      <c r="J75" s="312"/>
      <c r="K75" s="313"/>
    </row>
    <row r="76" s="1" customFormat="1" ht="17.25" customHeight="1">
      <c r="B76" s="311"/>
      <c r="C76" s="314" t="s">
        <v>991</v>
      </c>
      <c r="D76" s="314"/>
      <c r="E76" s="314"/>
      <c r="F76" s="314" t="s">
        <v>992</v>
      </c>
      <c r="G76" s="315"/>
      <c r="H76" s="314" t="s">
        <v>54</v>
      </c>
      <c r="I76" s="314" t="s">
        <v>57</v>
      </c>
      <c r="J76" s="314" t="s">
        <v>993</v>
      </c>
      <c r="K76" s="313"/>
    </row>
    <row r="77" s="1" customFormat="1" ht="17.25" customHeight="1">
      <c r="B77" s="311"/>
      <c r="C77" s="316" t="s">
        <v>994</v>
      </c>
      <c r="D77" s="316"/>
      <c r="E77" s="316"/>
      <c r="F77" s="317" t="s">
        <v>995</v>
      </c>
      <c r="G77" s="318"/>
      <c r="H77" s="316"/>
      <c r="I77" s="316"/>
      <c r="J77" s="316" t="s">
        <v>996</v>
      </c>
      <c r="K77" s="313"/>
    </row>
    <row r="78" s="1" customFormat="1" ht="5.25" customHeight="1">
      <c r="B78" s="311"/>
      <c r="C78" s="319"/>
      <c r="D78" s="319"/>
      <c r="E78" s="319"/>
      <c r="F78" s="319"/>
      <c r="G78" s="320"/>
      <c r="H78" s="319"/>
      <c r="I78" s="319"/>
      <c r="J78" s="319"/>
      <c r="K78" s="313"/>
    </row>
    <row r="79" s="1" customFormat="1" ht="15" customHeight="1">
      <c r="B79" s="311"/>
      <c r="C79" s="299" t="s">
        <v>53</v>
      </c>
      <c r="D79" s="319"/>
      <c r="E79" s="319"/>
      <c r="F79" s="321" t="s">
        <v>997</v>
      </c>
      <c r="G79" s="320"/>
      <c r="H79" s="299" t="s">
        <v>998</v>
      </c>
      <c r="I79" s="299" t="s">
        <v>999</v>
      </c>
      <c r="J79" s="299">
        <v>20</v>
      </c>
      <c r="K79" s="313"/>
    </row>
    <row r="80" s="1" customFormat="1" ht="15" customHeight="1">
      <c r="B80" s="311"/>
      <c r="C80" s="299" t="s">
        <v>1000</v>
      </c>
      <c r="D80" s="299"/>
      <c r="E80" s="299"/>
      <c r="F80" s="321" t="s">
        <v>997</v>
      </c>
      <c r="G80" s="320"/>
      <c r="H80" s="299" t="s">
        <v>1001</v>
      </c>
      <c r="I80" s="299" t="s">
        <v>999</v>
      </c>
      <c r="J80" s="299">
        <v>120</v>
      </c>
      <c r="K80" s="313"/>
    </row>
    <row r="81" s="1" customFormat="1" ht="15" customHeight="1">
      <c r="B81" s="322"/>
      <c r="C81" s="299" t="s">
        <v>1002</v>
      </c>
      <c r="D81" s="299"/>
      <c r="E81" s="299"/>
      <c r="F81" s="321" t="s">
        <v>1003</v>
      </c>
      <c r="G81" s="320"/>
      <c r="H81" s="299" t="s">
        <v>1004</v>
      </c>
      <c r="I81" s="299" t="s">
        <v>999</v>
      </c>
      <c r="J81" s="299">
        <v>50</v>
      </c>
      <c r="K81" s="313"/>
    </row>
    <row r="82" s="1" customFormat="1" ht="15" customHeight="1">
      <c r="B82" s="322"/>
      <c r="C82" s="299" t="s">
        <v>1005</v>
      </c>
      <c r="D82" s="299"/>
      <c r="E82" s="299"/>
      <c r="F82" s="321" t="s">
        <v>997</v>
      </c>
      <c r="G82" s="320"/>
      <c r="H82" s="299" t="s">
        <v>1006</v>
      </c>
      <c r="I82" s="299" t="s">
        <v>1007</v>
      </c>
      <c r="J82" s="299"/>
      <c r="K82" s="313"/>
    </row>
    <row r="83" s="1" customFormat="1" ht="15" customHeight="1">
      <c r="B83" s="322"/>
      <c r="C83" s="323" t="s">
        <v>1008</v>
      </c>
      <c r="D83" s="323"/>
      <c r="E83" s="323"/>
      <c r="F83" s="324" t="s">
        <v>1003</v>
      </c>
      <c r="G83" s="323"/>
      <c r="H83" s="323" t="s">
        <v>1009</v>
      </c>
      <c r="I83" s="323" t="s">
        <v>999</v>
      </c>
      <c r="J83" s="323">
        <v>15</v>
      </c>
      <c r="K83" s="313"/>
    </row>
    <row r="84" s="1" customFormat="1" ht="15" customHeight="1">
      <c r="B84" s="322"/>
      <c r="C84" s="323" t="s">
        <v>1010</v>
      </c>
      <c r="D84" s="323"/>
      <c r="E84" s="323"/>
      <c r="F84" s="324" t="s">
        <v>1003</v>
      </c>
      <c r="G84" s="323"/>
      <c r="H84" s="323" t="s">
        <v>1011</v>
      </c>
      <c r="I84" s="323" t="s">
        <v>999</v>
      </c>
      <c r="J84" s="323">
        <v>15</v>
      </c>
      <c r="K84" s="313"/>
    </row>
    <row r="85" s="1" customFormat="1" ht="15" customHeight="1">
      <c r="B85" s="322"/>
      <c r="C85" s="323" t="s">
        <v>1012</v>
      </c>
      <c r="D85" s="323"/>
      <c r="E85" s="323"/>
      <c r="F85" s="324" t="s">
        <v>1003</v>
      </c>
      <c r="G85" s="323"/>
      <c r="H85" s="323" t="s">
        <v>1013</v>
      </c>
      <c r="I85" s="323" t="s">
        <v>999</v>
      </c>
      <c r="J85" s="323">
        <v>20</v>
      </c>
      <c r="K85" s="313"/>
    </row>
    <row r="86" s="1" customFormat="1" ht="15" customHeight="1">
      <c r="B86" s="322"/>
      <c r="C86" s="323" t="s">
        <v>1014</v>
      </c>
      <c r="D86" s="323"/>
      <c r="E86" s="323"/>
      <c r="F86" s="324" t="s">
        <v>1003</v>
      </c>
      <c r="G86" s="323"/>
      <c r="H86" s="323" t="s">
        <v>1015</v>
      </c>
      <c r="I86" s="323" t="s">
        <v>999</v>
      </c>
      <c r="J86" s="323">
        <v>20</v>
      </c>
      <c r="K86" s="313"/>
    </row>
    <row r="87" s="1" customFormat="1" ht="15" customHeight="1">
      <c r="B87" s="322"/>
      <c r="C87" s="299" t="s">
        <v>1016</v>
      </c>
      <c r="D87" s="299"/>
      <c r="E87" s="299"/>
      <c r="F87" s="321" t="s">
        <v>1003</v>
      </c>
      <c r="G87" s="320"/>
      <c r="H87" s="299" t="s">
        <v>1017</v>
      </c>
      <c r="I87" s="299" t="s">
        <v>999</v>
      </c>
      <c r="J87" s="299">
        <v>50</v>
      </c>
      <c r="K87" s="313"/>
    </row>
    <row r="88" s="1" customFormat="1" ht="15" customHeight="1">
      <c r="B88" s="322"/>
      <c r="C88" s="299" t="s">
        <v>1018</v>
      </c>
      <c r="D88" s="299"/>
      <c r="E88" s="299"/>
      <c r="F88" s="321" t="s">
        <v>1003</v>
      </c>
      <c r="G88" s="320"/>
      <c r="H88" s="299" t="s">
        <v>1019</v>
      </c>
      <c r="I88" s="299" t="s">
        <v>999</v>
      </c>
      <c r="J88" s="299">
        <v>20</v>
      </c>
      <c r="K88" s="313"/>
    </row>
    <row r="89" s="1" customFormat="1" ht="15" customHeight="1">
      <c r="B89" s="322"/>
      <c r="C89" s="299" t="s">
        <v>1020</v>
      </c>
      <c r="D89" s="299"/>
      <c r="E89" s="299"/>
      <c r="F89" s="321" t="s">
        <v>1003</v>
      </c>
      <c r="G89" s="320"/>
      <c r="H89" s="299" t="s">
        <v>1021</v>
      </c>
      <c r="I89" s="299" t="s">
        <v>999</v>
      </c>
      <c r="J89" s="299">
        <v>20</v>
      </c>
      <c r="K89" s="313"/>
    </row>
    <row r="90" s="1" customFormat="1" ht="15" customHeight="1">
      <c r="B90" s="322"/>
      <c r="C90" s="299" t="s">
        <v>1022</v>
      </c>
      <c r="D90" s="299"/>
      <c r="E90" s="299"/>
      <c r="F90" s="321" t="s">
        <v>1003</v>
      </c>
      <c r="G90" s="320"/>
      <c r="H90" s="299" t="s">
        <v>1023</v>
      </c>
      <c r="I90" s="299" t="s">
        <v>999</v>
      </c>
      <c r="J90" s="299">
        <v>50</v>
      </c>
      <c r="K90" s="313"/>
    </row>
    <row r="91" s="1" customFormat="1" ht="15" customHeight="1">
      <c r="B91" s="322"/>
      <c r="C91" s="299" t="s">
        <v>1024</v>
      </c>
      <c r="D91" s="299"/>
      <c r="E91" s="299"/>
      <c r="F91" s="321" t="s">
        <v>1003</v>
      </c>
      <c r="G91" s="320"/>
      <c r="H91" s="299" t="s">
        <v>1024</v>
      </c>
      <c r="I91" s="299" t="s">
        <v>999</v>
      </c>
      <c r="J91" s="299">
        <v>50</v>
      </c>
      <c r="K91" s="313"/>
    </row>
    <row r="92" s="1" customFormat="1" ht="15" customHeight="1">
      <c r="B92" s="322"/>
      <c r="C92" s="299" t="s">
        <v>1025</v>
      </c>
      <c r="D92" s="299"/>
      <c r="E92" s="299"/>
      <c r="F92" s="321" t="s">
        <v>1003</v>
      </c>
      <c r="G92" s="320"/>
      <c r="H92" s="299" t="s">
        <v>1026</v>
      </c>
      <c r="I92" s="299" t="s">
        <v>999</v>
      </c>
      <c r="J92" s="299">
        <v>255</v>
      </c>
      <c r="K92" s="313"/>
    </row>
    <row r="93" s="1" customFormat="1" ht="15" customHeight="1">
      <c r="B93" s="322"/>
      <c r="C93" s="299" t="s">
        <v>1027</v>
      </c>
      <c r="D93" s="299"/>
      <c r="E93" s="299"/>
      <c r="F93" s="321" t="s">
        <v>997</v>
      </c>
      <c r="G93" s="320"/>
      <c r="H93" s="299" t="s">
        <v>1028</v>
      </c>
      <c r="I93" s="299" t="s">
        <v>1029</v>
      </c>
      <c r="J93" s="299"/>
      <c r="K93" s="313"/>
    </row>
    <row r="94" s="1" customFormat="1" ht="15" customHeight="1">
      <c r="B94" s="322"/>
      <c r="C94" s="299" t="s">
        <v>1030</v>
      </c>
      <c r="D94" s="299"/>
      <c r="E94" s="299"/>
      <c r="F94" s="321" t="s">
        <v>997</v>
      </c>
      <c r="G94" s="320"/>
      <c r="H94" s="299" t="s">
        <v>1031</v>
      </c>
      <c r="I94" s="299" t="s">
        <v>1032</v>
      </c>
      <c r="J94" s="299"/>
      <c r="K94" s="313"/>
    </row>
    <row r="95" s="1" customFormat="1" ht="15" customHeight="1">
      <c r="B95" s="322"/>
      <c r="C95" s="299" t="s">
        <v>1033</v>
      </c>
      <c r="D95" s="299"/>
      <c r="E95" s="299"/>
      <c r="F95" s="321" t="s">
        <v>997</v>
      </c>
      <c r="G95" s="320"/>
      <c r="H95" s="299" t="s">
        <v>1033</v>
      </c>
      <c r="I95" s="299" t="s">
        <v>1032</v>
      </c>
      <c r="J95" s="299"/>
      <c r="K95" s="313"/>
    </row>
    <row r="96" s="1" customFormat="1" ht="15" customHeight="1">
      <c r="B96" s="322"/>
      <c r="C96" s="299" t="s">
        <v>38</v>
      </c>
      <c r="D96" s="299"/>
      <c r="E96" s="299"/>
      <c r="F96" s="321" t="s">
        <v>997</v>
      </c>
      <c r="G96" s="320"/>
      <c r="H96" s="299" t="s">
        <v>1034</v>
      </c>
      <c r="I96" s="299" t="s">
        <v>1032</v>
      </c>
      <c r="J96" s="299"/>
      <c r="K96" s="313"/>
    </row>
    <row r="97" s="1" customFormat="1" ht="15" customHeight="1">
      <c r="B97" s="322"/>
      <c r="C97" s="299" t="s">
        <v>48</v>
      </c>
      <c r="D97" s="299"/>
      <c r="E97" s="299"/>
      <c r="F97" s="321" t="s">
        <v>997</v>
      </c>
      <c r="G97" s="320"/>
      <c r="H97" s="299" t="s">
        <v>1035</v>
      </c>
      <c r="I97" s="299" t="s">
        <v>1032</v>
      </c>
      <c r="J97" s="299"/>
      <c r="K97" s="313"/>
    </row>
    <row r="98" s="1" customFormat="1" ht="15" customHeight="1">
      <c r="B98" s="325"/>
      <c r="C98" s="326"/>
      <c r="D98" s="326"/>
      <c r="E98" s="326"/>
      <c r="F98" s="326"/>
      <c r="G98" s="326"/>
      <c r="H98" s="326"/>
      <c r="I98" s="326"/>
      <c r="J98" s="326"/>
      <c r="K98" s="327"/>
    </row>
    <row r="99" s="1" customFormat="1" ht="18.75" customHeight="1">
      <c r="B99" s="328"/>
      <c r="C99" s="329"/>
      <c r="D99" s="329"/>
      <c r="E99" s="329"/>
      <c r="F99" s="329"/>
      <c r="G99" s="329"/>
      <c r="H99" s="329"/>
      <c r="I99" s="329"/>
      <c r="J99" s="329"/>
      <c r="K99" s="328"/>
    </row>
    <row r="100" s="1" customFormat="1" ht="18.75" customHeight="1">
      <c r="B100" s="307"/>
      <c r="C100" s="307"/>
      <c r="D100" s="307"/>
      <c r="E100" s="307"/>
      <c r="F100" s="307"/>
      <c r="G100" s="307"/>
      <c r="H100" s="307"/>
      <c r="I100" s="307"/>
      <c r="J100" s="307"/>
      <c r="K100" s="307"/>
    </row>
    <row r="101" s="1" customFormat="1" ht="7.5" customHeight="1">
      <c r="B101" s="308"/>
      <c r="C101" s="309"/>
      <c r="D101" s="309"/>
      <c r="E101" s="309"/>
      <c r="F101" s="309"/>
      <c r="G101" s="309"/>
      <c r="H101" s="309"/>
      <c r="I101" s="309"/>
      <c r="J101" s="309"/>
      <c r="K101" s="310"/>
    </row>
    <row r="102" s="1" customFormat="1" ht="45" customHeight="1">
      <c r="B102" s="311"/>
      <c r="C102" s="312" t="s">
        <v>1036</v>
      </c>
      <c r="D102" s="312"/>
      <c r="E102" s="312"/>
      <c r="F102" s="312"/>
      <c r="G102" s="312"/>
      <c r="H102" s="312"/>
      <c r="I102" s="312"/>
      <c r="J102" s="312"/>
      <c r="K102" s="313"/>
    </row>
    <row r="103" s="1" customFormat="1" ht="17.25" customHeight="1">
      <c r="B103" s="311"/>
      <c r="C103" s="314" t="s">
        <v>991</v>
      </c>
      <c r="D103" s="314"/>
      <c r="E103" s="314"/>
      <c r="F103" s="314" t="s">
        <v>992</v>
      </c>
      <c r="G103" s="315"/>
      <c r="H103" s="314" t="s">
        <v>54</v>
      </c>
      <c r="I103" s="314" t="s">
        <v>57</v>
      </c>
      <c r="J103" s="314" t="s">
        <v>993</v>
      </c>
      <c r="K103" s="313"/>
    </row>
    <row r="104" s="1" customFormat="1" ht="17.25" customHeight="1">
      <c r="B104" s="311"/>
      <c r="C104" s="316" t="s">
        <v>994</v>
      </c>
      <c r="D104" s="316"/>
      <c r="E104" s="316"/>
      <c r="F104" s="317" t="s">
        <v>995</v>
      </c>
      <c r="G104" s="318"/>
      <c r="H104" s="316"/>
      <c r="I104" s="316"/>
      <c r="J104" s="316" t="s">
        <v>996</v>
      </c>
      <c r="K104" s="313"/>
    </row>
    <row r="105" s="1" customFormat="1" ht="5.25" customHeight="1">
      <c r="B105" s="311"/>
      <c r="C105" s="314"/>
      <c r="D105" s="314"/>
      <c r="E105" s="314"/>
      <c r="F105" s="314"/>
      <c r="G105" s="330"/>
      <c r="H105" s="314"/>
      <c r="I105" s="314"/>
      <c r="J105" s="314"/>
      <c r="K105" s="313"/>
    </row>
    <row r="106" s="1" customFormat="1" ht="15" customHeight="1">
      <c r="B106" s="311"/>
      <c r="C106" s="299" t="s">
        <v>53</v>
      </c>
      <c r="D106" s="319"/>
      <c r="E106" s="319"/>
      <c r="F106" s="321" t="s">
        <v>997</v>
      </c>
      <c r="G106" s="330"/>
      <c r="H106" s="299" t="s">
        <v>1037</v>
      </c>
      <c r="I106" s="299" t="s">
        <v>999</v>
      </c>
      <c r="J106" s="299">
        <v>20</v>
      </c>
      <c r="K106" s="313"/>
    </row>
    <row r="107" s="1" customFormat="1" ht="15" customHeight="1">
      <c r="B107" s="311"/>
      <c r="C107" s="299" t="s">
        <v>1000</v>
      </c>
      <c r="D107" s="299"/>
      <c r="E107" s="299"/>
      <c r="F107" s="321" t="s">
        <v>997</v>
      </c>
      <c r="G107" s="299"/>
      <c r="H107" s="299" t="s">
        <v>1037</v>
      </c>
      <c r="I107" s="299" t="s">
        <v>999</v>
      </c>
      <c r="J107" s="299">
        <v>120</v>
      </c>
      <c r="K107" s="313"/>
    </row>
    <row r="108" s="1" customFormat="1" ht="15" customHeight="1">
      <c r="B108" s="322"/>
      <c r="C108" s="299" t="s">
        <v>1002</v>
      </c>
      <c r="D108" s="299"/>
      <c r="E108" s="299"/>
      <c r="F108" s="321" t="s">
        <v>1003</v>
      </c>
      <c r="G108" s="299"/>
      <c r="H108" s="299" t="s">
        <v>1037</v>
      </c>
      <c r="I108" s="299" t="s">
        <v>999</v>
      </c>
      <c r="J108" s="299">
        <v>50</v>
      </c>
      <c r="K108" s="313"/>
    </row>
    <row r="109" s="1" customFormat="1" ht="15" customHeight="1">
      <c r="B109" s="322"/>
      <c r="C109" s="299" t="s">
        <v>1005</v>
      </c>
      <c r="D109" s="299"/>
      <c r="E109" s="299"/>
      <c r="F109" s="321" t="s">
        <v>997</v>
      </c>
      <c r="G109" s="299"/>
      <c r="H109" s="299" t="s">
        <v>1037</v>
      </c>
      <c r="I109" s="299" t="s">
        <v>1007</v>
      </c>
      <c r="J109" s="299"/>
      <c r="K109" s="313"/>
    </row>
    <row r="110" s="1" customFormat="1" ht="15" customHeight="1">
      <c r="B110" s="322"/>
      <c r="C110" s="299" t="s">
        <v>1016</v>
      </c>
      <c r="D110" s="299"/>
      <c r="E110" s="299"/>
      <c r="F110" s="321" t="s">
        <v>1003</v>
      </c>
      <c r="G110" s="299"/>
      <c r="H110" s="299" t="s">
        <v>1037</v>
      </c>
      <c r="I110" s="299" t="s">
        <v>999</v>
      </c>
      <c r="J110" s="299">
        <v>50</v>
      </c>
      <c r="K110" s="313"/>
    </row>
    <row r="111" s="1" customFormat="1" ht="15" customHeight="1">
      <c r="B111" s="322"/>
      <c r="C111" s="299" t="s">
        <v>1024</v>
      </c>
      <c r="D111" s="299"/>
      <c r="E111" s="299"/>
      <c r="F111" s="321" t="s">
        <v>1003</v>
      </c>
      <c r="G111" s="299"/>
      <c r="H111" s="299" t="s">
        <v>1037</v>
      </c>
      <c r="I111" s="299" t="s">
        <v>999</v>
      </c>
      <c r="J111" s="299">
        <v>50</v>
      </c>
      <c r="K111" s="313"/>
    </row>
    <row r="112" s="1" customFormat="1" ht="15" customHeight="1">
      <c r="B112" s="322"/>
      <c r="C112" s="299" t="s">
        <v>1022</v>
      </c>
      <c r="D112" s="299"/>
      <c r="E112" s="299"/>
      <c r="F112" s="321" t="s">
        <v>1003</v>
      </c>
      <c r="G112" s="299"/>
      <c r="H112" s="299" t="s">
        <v>1037</v>
      </c>
      <c r="I112" s="299" t="s">
        <v>999</v>
      </c>
      <c r="J112" s="299">
        <v>50</v>
      </c>
      <c r="K112" s="313"/>
    </row>
    <row r="113" s="1" customFormat="1" ht="15" customHeight="1">
      <c r="B113" s="322"/>
      <c r="C113" s="299" t="s">
        <v>53</v>
      </c>
      <c r="D113" s="299"/>
      <c r="E113" s="299"/>
      <c r="F113" s="321" t="s">
        <v>997</v>
      </c>
      <c r="G113" s="299"/>
      <c r="H113" s="299" t="s">
        <v>1038</v>
      </c>
      <c r="I113" s="299" t="s">
        <v>999</v>
      </c>
      <c r="J113" s="299">
        <v>20</v>
      </c>
      <c r="K113" s="313"/>
    </row>
    <row r="114" s="1" customFormat="1" ht="15" customHeight="1">
      <c r="B114" s="322"/>
      <c r="C114" s="299" t="s">
        <v>1039</v>
      </c>
      <c r="D114" s="299"/>
      <c r="E114" s="299"/>
      <c r="F114" s="321" t="s">
        <v>997</v>
      </c>
      <c r="G114" s="299"/>
      <c r="H114" s="299" t="s">
        <v>1040</v>
      </c>
      <c r="I114" s="299" t="s">
        <v>999</v>
      </c>
      <c r="J114" s="299">
        <v>120</v>
      </c>
      <c r="K114" s="313"/>
    </row>
    <row r="115" s="1" customFormat="1" ht="15" customHeight="1">
      <c r="B115" s="322"/>
      <c r="C115" s="299" t="s">
        <v>38</v>
      </c>
      <c r="D115" s="299"/>
      <c r="E115" s="299"/>
      <c r="F115" s="321" t="s">
        <v>997</v>
      </c>
      <c r="G115" s="299"/>
      <c r="H115" s="299" t="s">
        <v>1041</v>
      </c>
      <c r="I115" s="299" t="s">
        <v>1032</v>
      </c>
      <c r="J115" s="299"/>
      <c r="K115" s="313"/>
    </row>
    <row r="116" s="1" customFormat="1" ht="15" customHeight="1">
      <c r="B116" s="322"/>
      <c r="C116" s="299" t="s">
        <v>48</v>
      </c>
      <c r="D116" s="299"/>
      <c r="E116" s="299"/>
      <c r="F116" s="321" t="s">
        <v>997</v>
      </c>
      <c r="G116" s="299"/>
      <c r="H116" s="299" t="s">
        <v>1042</v>
      </c>
      <c r="I116" s="299" t="s">
        <v>1032</v>
      </c>
      <c r="J116" s="299"/>
      <c r="K116" s="313"/>
    </row>
    <row r="117" s="1" customFormat="1" ht="15" customHeight="1">
      <c r="B117" s="322"/>
      <c r="C117" s="299" t="s">
        <v>57</v>
      </c>
      <c r="D117" s="299"/>
      <c r="E117" s="299"/>
      <c r="F117" s="321" t="s">
        <v>997</v>
      </c>
      <c r="G117" s="299"/>
      <c r="H117" s="299" t="s">
        <v>1043</v>
      </c>
      <c r="I117" s="299" t="s">
        <v>1044</v>
      </c>
      <c r="J117" s="299"/>
      <c r="K117" s="313"/>
    </row>
    <row r="118" s="1" customFormat="1" ht="15" customHeight="1">
      <c r="B118" s="325"/>
      <c r="C118" s="331"/>
      <c r="D118" s="331"/>
      <c r="E118" s="331"/>
      <c r="F118" s="331"/>
      <c r="G118" s="331"/>
      <c r="H118" s="331"/>
      <c r="I118" s="331"/>
      <c r="J118" s="331"/>
      <c r="K118" s="327"/>
    </row>
    <row r="119" s="1" customFormat="1" ht="18.75" customHeight="1">
      <c r="B119" s="332"/>
      <c r="C119" s="296"/>
      <c r="D119" s="296"/>
      <c r="E119" s="296"/>
      <c r="F119" s="333"/>
      <c r="G119" s="296"/>
      <c r="H119" s="296"/>
      <c r="I119" s="296"/>
      <c r="J119" s="296"/>
      <c r="K119" s="332"/>
    </row>
    <row r="120" s="1" customFormat="1" ht="18.75" customHeight="1">
      <c r="B120" s="307"/>
      <c r="C120" s="307"/>
      <c r="D120" s="307"/>
      <c r="E120" s="307"/>
      <c r="F120" s="307"/>
      <c r="G120" s="307"/>
      <c r="H120" s="307"/>
      <c r="I120" s="307"/>
      <c r="J120" s="307"/>
      <c r="K120" s="307"/>
    </row>
    <row r="121" s="1" customFormat="1" ht="7.5" customHeight="1">
      <c r="B121" s="334"/>
      <c r="C121" s="335"/>
      <c r="D121" s="335"/>
      <c r="E121" s="335"/>
      <c r="F121" s="335"/>
      <c r="G121" s="335"/>
      <c r="H121" s="335"/>
      <c r="I121" s="335"/>
      <c r="J121" s="335"/>
      <c r="K121" s="336"/>
    </row>
    <row r="122" s="1" customFormat="1" ht="45" customHeight="1">
      <c r="B122" s="337"/>
      <c r="C122" s="290" t="s">
        <v>1045</v>
      </c>
      <c r="D122" s="290"/>
      <c r="E122" s="290"/>
      <c r="F122" s="290"/>
      <c r="G122" s="290"/>
      <c r="H122" s="290"/>
      <c r="I122" s="290"/>
      <c r="J122" s="290"/>
      <c r="K122" s="338"/>
    </row>
    <row r="123" s="1" customFormat="1" ht="17.25" customHeight="1">
      <c r="B123" s="339"/>
      <c r="C123" s="314" t="s">
        <v>991</v>
      </c>
      <c r="D123" s="314"/>
      <c r="E123" s="314"/>
      <c r="F123" s="314" t="s">
        <v>992</v>
      </c>
      <c r="G123" s="315"/>
      <c r="H123" s="314" t="s">
        <v>54</v>
      </c>
      <c r="I123" s="314" t="s">
        <v>57</v>
      </c>
      <c r="J123" s="314" t="s">
        <v>993</v>
      </c>
      <c r="K123" s="340"/>
    </row>
    <row r="124" s="1" customFormat="1" ht="17.25" customHeight="1">
      <c r="B124" s="339"/>
      <c r="C124" s="316" t="s">
        <v>994</v>
      </c>
      <c r="D124" s="316"/>
      <c r="E124" s="316"/>
      <c r="F124" s="317" t="s">
        <v>995</v>
      </c>
      <c r="G124" s="318"/>
      <c r="H124" s="316"/>
      <c r="I124" s="316"/>
      <c r="J124" s="316" t="s">
        <v>996</v>
      </c>
      <c r="K124" s="340"/>
    </row>
    <row r="125" s="1" customFormat="1" ht="5.25" customHeight="1">
      <c r="B125" s="341"/>
      <c r="C125" s="319"/>
      <c r="D125" s="319"/>
      <c r="E125" s="319"/>
      <c r="F125" s="319"/>
      <c r="G125" s="299"/>
      <c r="H125" s="319"/>
      <c r="I125" s="319"/>
      <c r="J125" s="319"/>
      <c r="K125" s="342"/>
    </row>
    <row r="126" s="1" customFormat="1" ht="15" customHeight="1">
      <c r="B126" s="341"/>
      <c r="C126" s="299" t="s">
        <v>1000</v>
      </c>
      <c r="D126" s="319"/>
      <c r="E126" s="319"/>
      <c r="F126" s="321" t="s">
        <v>997</v>
      </c>
      <c r="G126" s="299"/>
      <c r="H126" s="299" t="s">
        <v>1037</v>
      </c>
      <c r="I126" s="299" t="s">
        <v>999</v>
      </c>
      <c r="J126" s="299">
        <v>120</v>
      </c>
      <c r="K126" s="343"/>
    </row>
    <row r="127" s="1" customFormat="1" ht="15" customHeight="1">
      <c r="B127" s="341"/>
      <c r="C127" s="299" t="s">
        <v>1046</v>
      </c>
      <c r="D127" s="299"/>
      <c r="E127" s="299"/>
      <c r="F127" s="321" t="s">
        <v>997</v>
      </c>
      <c r="G127" s="299"/>
      <c r="H127" s="299" t="s">
        <v>1047</v>
      </c>
      <c r="I127" s="299" t="s">
        <v>999</v>
      </c>
      <c r="J127" s="299" t="s">
        <v>1048</v>
      </c>
      <c r="K127" s="343"/>
    </row>
    <row r="128" s="1" customFormat="1" ht="15" customHeight="1">
      <c r="B128" s="341"/>
      <c r="C128" s="299" t="s">
        <v>945</v>
      </c>
      <c r="D128" s="299"/>
      <c r="E128" s="299"/>
      <c r="F128" s="321" t="s">
        <v>997</v>
      </c>
      <c r="G128" s="299"/>
      <c r="H128" s="299" t="s">
        <v>1049</v>
      </c>
      <c r="I128" s="299" t="s">
        <v>999</v>
      </c>
      <c r="J128" s="299" t="s">
        <v>1048</v>
      </c>
      <c r="K128" s="343"/>
    </row>
    <row r="129" s="1" customFormat="1" ht="15" customHeight="1">
      <c r="B129" s="341"/>
      <c r="C129" s="299" t="s">
        <v>1008</v>
      </c>
      <c r="D129" s="299"/>
      <c r="E129" s="299"/>
      <c r="F129" s="321" t="s">
        <v>1003</v>
      </c>
      <c r="G129" s="299"/>
      <c r="H129" s="299" t="s">
        <v>1009</v>
      </c>
      <c r="I129" s="299" t="s">
        <v>999</v>
      </c>
      <c r="J129" s="299">
        <v>15</v>
      </c>
      <c r="K129" s="343"/>
    </row>
    <row r="130" s="1" customFormat="1" ht="15" customHeight="1">
      <c r="B130" s="341"/>
      <c r="C130" s="323" t="s">
        <v>1010</v>
      </c>
      <c r="D130" s="323"/>
      <c r="E130" s="323"/>
      <c r="F130" s="324" t="s">
        <v>1003</v>
      </c>
      <c r="G130" s="323"/>
      <c r="H130" s="323" t="s">
        <v>1011</v>
      </c>
      <c r="I130" s="323" t="s">
        <v>999</v>
      </c>
      <c r="J130" s="323">
        <v>15</v>
      </c>
      <c r="K130" s="343"/>
    </row>
    <row r="131" s="1" customFormat="1" ht="15" customHeight="1">
      <c r="B131" s="341"/>
      <c r="C131" s="323" t="s">
        <v>1012</v>
      </c>
      <c r="D131" s="323"/>
      <c r="E131" s="323"/>
      <c r="F131" s="324" t="s">
        <v>1003</v>
      </c>
      <c r="G131" s="323"/>
      <c r="H131" s="323" t="s">
        <v>1013</v>
      </c>
      <c r="I131" s="323" t="s">
        <v>999</v>
      </c>
      <c r="J131" s="323">
        <v>20</v>
      </c>
      <c r="K131" s="343"/>
    </row>
    <row r="132" s="1" customFormat="1" ht="15" customHeight="1">
      <c r="B132" s="341"/>
      <c r="C132" s="323" t="s">
        <v>1014</v>
      </c>
      <c r="D132" s="323"/>
      <c r="E132" s="323"/>
      <c r="F132" s="324" t="s">
        <v>1003</v>
      </c>
      <c r="G132" s="323"/>
      <c r="H132" s="323" t="s">
        <v>1015</v>
      </c>
      <c r="I132" s="323" t="s">
        <v>999</v>
      </c>
      <c r="J132" s="323">
        <v>20</v>
      </c>
      <c r="K132" s="343"/>
    </row>
    <row r="133" s="1" customFormat="1" ht="15" customHeight="1">
      <c r="B133" s="341"/>
      <c r="C133" s="299" t="s">
        <v>1002</v>
      </c>
      <c r="D133" s="299"/>
      <c r="E133" s="299"/>
      <c r="F133" s="321" t="s">
        <v>1003</v>
      </c>
      <c r="G133" s="299"/>
      <c r="H133" s="299" t="s">
        <v>1037</v>
      </c>
      <c r="I133" s="299" t="s">
        <v>999</v>
      </c>
      <c r="J133" s="299">
        <v>50</v>
      </c>
      <c r="K133" s="343"/>
    </row>
    <row r="134" s="1" customFormat="1" ht="15" customHeight="1">
      <c r="B134" s="341"/>
      <c r="C134" s="299" t="s">
        <v>1016</v>
      </c>
      <c r="D134" s="299"/>
      <c r="E134" s="299"/>
      <c r="F134" s="321" t="s">
        <v>1003</v>
      </c>
      <c r="G134" s="299"/>
      <c r="H134" s="299" t="s">
        <v>1037</v>
      </c>
      <c r="I134" s="299" t="s">
        <v>999</v>
      </c>
      <c r="J134" s="299">
        <v>50</v>
      </c>
      <c r="K134" s="343"/>
    </row>
    <row r="135" s="1" customFormat="1" ht="15" customHeight="1">
      <c r="B135" s="341"/>
      <c r="C135" s="299" t="s">
        <v>1022</v>
      </c>
      <c r="D135" s="299"/>
      <c r="E135" s="299"/>
      <c r="F135" s="321" t="s">
        <v>1003</v>
      </c>
      <c r="G135" s="299"/>
      <c r="H135" s="299" t="s">
        <v>1037</v>
      </c>
      <c r="I135" s="299" t="s">
        <v>999</v>
      </c>
      <c r="J135" s="299">
        <v>50</v>
      </c>
      <c r="K135" s="343"/>
    </row>
    <row r="136" s="1" customFormat="1" ht="15" customHeight="1">
      <c r="B136" s="341"/>
      <c r="C136" s="299" t="s">
        <v>1024</v>
      </c>
      <c r="D136" s="299"/>
      <c r="E136" s="299"/>
      <c r="F136" s="321" t="s">
        <v>1003</v>
      </c>
      <c r="G136" s="299"/>
      <c r="H136" s="299" t="s">
        <v>1037</v>
      </c>
      <c r="I136" s="299" t="s">
        <v>999</v>
      </c>
      <c r="J136" s="299">
        <v>50</v>
      </c>
      <c r="K136" s="343"/>
    </row>
    <row r="137" s="1" customFormat="1" ht="15" customHeight="1">
      <c r="B137" s="341"/>
      <c r="C137" s="299" t="s">
        <v>1025</v>
      </c>
      <c r="D137" s="299"/>
      <c r="E137" s="299"/>
      <c r="F137" s="321" t="s">
        <v>1003</v>
      </c>
      <c r="G137" s="299"/>
      <c r="H137" s="299" t="s">
        <v>1050</v>
      </c>
      <c r="I137" s="299" t="s">
        <v>999</v>
      </c>
      <c r="J137" s="299">
        <v>255</v>
      </c>
      <c r="K137" s="343"/>
    </row>
    <row r="138" s="1" customFormat="1" ht="15" customHeight="1">
      <c r="B138" s="341"/>
      <c r="C138" s="299" t="s">
        <v>1027</v>
      </c>
      <c r="D138" s="299"/>
      <c r="E138" s="299"/>
      <c r="F138" s="321" t="s">
        <v>997</v>
      </c>
      <c r="G138" s="299"/>
      <c r="H138" s="299" t="s">
        <v>1051</v>
      </c>
      <c r="I138" s="299" t="s">
        <v>1029</v>
      </c>
      <c r="J138" s="299"/>
      <c r="K138" s="343"/>
    </row>
    <row r="139" s="1" customFormat="1" ht="15" customHeight="1">
      <c r="B139" s="341"/>
      <c r="C139" s="299" t="s">
        <v>1030</v>
      </c>
      <c r="D139" s="299"/>
      <c r="E139" s="299"/>
      <c r="F139" s="321" t="s">
        <v>997</v>
      </c>
      <c r="G139" s="299"/>
      <c r="H139" s="299" t="s">
        <v>1052</v>
      </c>
      <c r="I139" s="299" t="s">
        <v>1032</v>
      </c>
      <c r="J139" s="299"/>
      <c r="K139" s="343"/>
    </row>
    <row r="140" s="1" customFormat="1" ht="15" customHeight="1">
      <c r="B140" s="341"/>
      <c r="C140" s="299" t="s">
        <v>1033</v>
      </c>
      <c r="D140" s="299"/>
      <c r="E140" s="299"/>
      <c r="F140" s="321" t="s">
        <v>997</v>
      </c>
      <c r="G140" s="299"/>
      <c r="H140" s="299" t="s">
        <v>1033</v>
      </c>
      <c r="I140" s="299" t="s">
        <v>1032</v>
      </c>
      <c r="J140" s="299"/>
      <c r="K140" s="343"/>
    </row>
    <row r="141" s="1" customFormat="1" ht="15" customHeight="1">
      <c r="B141" s="341"/>
      <c r="C141" s="299" t="s">
        <v>38</v>
      </c>
      <c r="D141" s="299"/>
      <c r="E141" s="299"/>
      <c r="F141" s="321" t="s">
        <v>997</v>
      </c>
      <c r="G141" s="299"/>
      <c r="H141" s="299" t="s">
        <v>1053</v>
      </c>
      <c r="I141" s="299" t="s">
        <v>1032</v>
      </c>
      <c r="J141" s="299"/>
      <c r="K141" s="343"/>
    </row>
    <row r="142" s="1" customFormat="1" ht="15" customHeight="1">
      <c r="B142" s="341"/>
      <c r="C142" s="299" t="s">
        <v>1054</v>
      </c>
      <c r="D142" s="299"/>
      <c r="E142" s="299"/>
      <c r="F142" s="321" t="s">
        <v>997</v>
      </c>
      <c r="G142" s="299"/>
      <c r="H142" s="299" t="s">
        <v>1055</v>
      </c>
      <c r="I142" s="299" t="s">
        <v>1032</v>
      </c>
      <c r="J142" s="299"/>
      <c r="K142" s="343"/>
    </row>
    <row r="143" s="1" customFormat="1" ht="15" customHeight="1">
      <c r="B143" s="344"/>
      <c r="C143" s="345"/>
      <c r="D143" s="345"/>
      <c r="E143" s="345"/>
      <c r="F143" s="345"/>
      <c r="G143" s="345"/>
      <c r="H143" s="345"/>
      <c r="I143" s="345"/>
      <c r="J143" s="345"/>
      <c r="K143" s="346"/>
    </row>
    <row r="144" s="1" customFormat="1" ht="18.75" customHeight="1">
      <c r="B144" s="296"/>
      <c r="C144" s="296"/>
      <c r="D144" s="296"/>
      <c r="E144" s="296"/>
      <c r="F144" s="333"/>
      <c r="G144" s="296"/>
      <c r="H144" s="296"/>
      <c r="I144" s="296"/>
      <c r="J144" s="296"/>
      <c r="K144" s="296"/>
    </row>
    <row r="145" s="1" customFormat="1" ht="18.75" customHeight="1">
      <c r="B145" s="307"/>
      <c r="C145" s="307"/>
      <c r="D145" s="307"/>
      <c r="E145" s="307"/>
      <c r="F145" s="307"/>
      <c r="G145" s="307"/>
      <c r="H145" s="307"/>
      <c r="I145" s="307"/>
      <c r="J145" s="307"/>
      <c r="K145" s="307"/>
    </row>
    <row r="146" s="1" customFormat="1" ht="7.5" customHeight="1">
      <c r="B146" s="308"/>
      <c r="C146" s="309"/>
      <c r="D146" s="309"/>
      <c r="E146" s="309"/>
      <c r="F146" s="309"/>
      <c r="G146" s="309"/>
      <c r="H146" s="309"/>
      <c r="I146" s="309"/>
      <c r="J146" s="309"/>
      <c r="K146" s="310"/>
    </row>
    <row r="147" s="1" customFormat="1" ht="45" customHeight="1">
      <c r="B147" s="311"/>
      <c r="C147" s="312" t="s">
        <v>1056</v>
      </c>
      <c r="D147" s="312"/>
      <c r="E147" s="312"/>
      <c r="F147" s="312"/>
      <c r="G147" s="312"/>
      <c r="H147" s="312"/>
      <c r="I147" s="312"/>
      <c r="J147" s="312"/>
      <c r="K147" s="313"/>
    </row>
    <row r="148" s="1" customFormat="1" ht="17.25" customHeight="1">
      <c r="B148" s="311"/>
      <c r="C148" s="314" t="s">
        <v>991</v>
      </c>
      <c r="D148" s="314"/>
      <c r="E148" s="314"/>
      <c r="F148" s="314" t="s">
        <v>992</v>
      </c>
      <c r="G148" s="315"/>
      <c r="H148" s="314" t="s">
        <v>54</v>
      </c>
      <c r="I148" s="314" t="s">
        <v>57</v>
      </c>
      <c r="J148" s="314" t="s">
        <v>993</v>
      </c>
      <c r="K148" s="313"/>
    </row>
    <row r="149" s="1" customFormat="1" ht="17.25" customHeight="1">
      <c r="B149" s="311"/>
      <c r="C149" s="316" t="s">
        <v>994</v>
      </c>
      <c r="D149" s="316"/>
      <c r="E149" s="316"/>
      <c r="F149" s="317" t="s">
        <v>995</v>
      </c>
      <c r="G149" s="318"/>
      <c r="H149" s="316"/>
      <c r="I149" s="316"/>
      <c r="J149" s="316" t="s">
        <v>996</v>
      </c>
      <c r="K149" s="313"/>
    </row>
    <row r="150" s="1" customFormat="1" ht="5.25" customHeight="1">
      <c r="B150" s="322"/>
      <c r="C150" s="319"/>
      <c r="D150" s="319"/>
      <c r="E150" s="319"/>
      <c r="F150" s="319"/>
      <c r="G150" s="320"/>
      <c r="H150" s="319"/>
      <c r="I150" s="319"/>
      <c r="J150" s="319"/>
      <c r="K150" s="343"/>
    </row>
    <row r="151" s="1" customFormat="1" ht="15" customHeight="1">
      <c r="B151" s="322"/>
      <c r="C151" s="347" t="s">
        <v>1000</v>
      </c>
      <c r="D151" s="299"/>
      <c r="E151" s="299"/>
      <c r="F151" s="348" t="s">
        <v>997</v>
      </c>
      <c r="G151" s="299"/>
      <c r="H151" s="347" t="s">
        <v>1037</v>
      </c>
      <c r="I151" s="347" t="s">
        <v>999</v>
      </c>
      <c r="J151" s="347">
        <v>120</v>
      </c>
      <c r="K151" s="343"/>
    </row>
    <row r="152" s="1" customFormat="1" ht="15" customHeight="1">
      <c r="B152" s="322"/>
      <c r="C152" s="347" t="s">
        <v>1046</v>
      </c>
      <c r="D152" s="299"/>
      <c r="E152" s="299"/>
      <c r="F152" s="348" t="s">
        <v>997</v>
      </c>
      <c r="G152" s="299"/>
      <c r="H152" s="347" t="s">
        <v>1057</v>
      </c>
      <c r="I152" s="347" t="s">
        <v>999</v>
      </c>
      <c r="J152" s="347" t="s">
        <v>1048</v>
      </c>
      <c r="K152" s="343"/>
    </row>
    <row r="153" s="1" customFormat="1" ht="15" customHeight="1">
      <c r="B153" s="322"/>
      <c r="C153" s="347" t="s">
        <v>945</v>
      </c>
      <c r="D153" s="299"/>
      <c r="E153" s="299"/>
      <c r="F153" s="348" t="s">
        <v>997</v>
      </c>
      <c r="G153" s="299"/>
      <c r="H153" s="347" t="s">
        <v>1058</v>
      </c>
      <c r="I153" s="347" t="s">
        <v>999</v>
      </c>
      <c r="J153" s="347" t="s">
        <v>1048</v>
      </c>
      <c r="K153" s="343"/>
    </row>
    <row r="154" s="1" customFormat="1" ht="15" customHeight="1">
      <c r="B154" s="322"/>
      <c r="C154" s="347" t="s">
        <v>1002</v>
      </c>
      <c r="D154" s="299"/>
      <c r="E154" s="299"/>
      <c r="F154" s="348" t="s">
        <v>1003</v>
      </c>
      <c r="G154" s="299"/>
      <c r="H154" s="347" t="s">
        <v>1037</v>
      </c>
      <c r="I154" s="347" t="s">
        <v>999</v>
      </c>
      <c r="J154" s="347">
        <v>50</v>
      </c>
      <c r="K154" s="343"/>
    </row>
    <row r="155" s="1" customFormat="1" ht="15" customHeight="1">
      <c r="B155" s="322"/>
      <c r="C155" s="347" t="s">
        <v>1005</v>
      </c>
      <c r="D155" s="299"/>
      <c r="E155" s="299"/>
      <c r="F155" s="348" t="s">
        <v>997</v>
      </c>
      <c r="G155" s="299"/>
      <c r="H155" s="347" t="s">
        <v>1037</v>
      </c>
      <c r="I155" s="347" t="s">
        <v>1007</v>
      </c>
      <c r="J155" s="347"/>
      <c r="K155" s="343"/>
    </row>
    <row r="156" s="1" customFormat="1" ht="15" customHeight="1">
      <c r="B156" s="322"/>
      <c r="C156" s="347" t="s">
        <v>1016</v>
      </c>
      <c r="D156" s="299"/>
      <c r="E156" s="299"/>
      <c r="F156" s="348" t="s">
        <v>1003</v>
      </c>
      <c r="G156" s="299"/>
      <c r="H156" s="347" t="s">
        <v>1037</v>
      </c>
      <c r="I156" s="347" t="s">
        <v>999</v>
      </c>
      <c r="J156" s="347">
        <v>50</v>
      </c>
      <c r="K156" s="343"/>
    </row>
    <row r="157" s="1" customFormat="1" ht="15" customHeight="1">
      <c r="B157" s="322"/>
      <c r="C157" s="347" t="s">
        <v>1024</v>
      </c>
      <c r="D157" s="299"/>
      <c r="E157" s="299"/>
      <c r="F157" s="348" t="s">
        <v>1003</v>
      </c>
      <c r="G157" s="299"/>
      <c r="H157" s="347" t="s">
        <v>1037</v>
      </c>
      <c r="I157" s="347" t="s">
        <v>999</v>
      </c>
      <c r="J157" s="347">
        <v>50</v>
      </c>
      <c r="K157" s="343"/>
    </row>
    <row r="158" s="1" customFormat="1" ht="15" customHeight="1">
      <c r="B158" s="322"/>
      <c r="C158" s="347" t="s">
        <v>1022</v>
      </c>
      <c r="D158" s="299"/>
      <c r="E158" s="299"/>
      <c r="F158" s="348" t="s">
        <v>1003</v>
      </c>
      <c r="G158" s="299"/>
      <c r="H158" s="347" t="s">
        <v>1037</v>
      </c>
      <c r="I158" s="347" t="s">
        <v>999</v>
      </c>
      <c r="J158" s="347">
        <v>50</v>
      </c>
      <c r="K158" s="343"/>
    </row>
    <row r="159" s="1" customFormat="1" ht="15" customHeight="1">
      <c r="B159" s="322"/>
      <c r="C159" s="347" t="s">
        <v>90</v>
      </c>
      <c r="D159" s="299"/>
      <c r="E159" s="299"/>
      <c r="F159" s="348" t="s">
        <v>997</v>
      </c>
      <c r="G159" s="299"/>
      <c r="H159" s="347" t="s">
        <v>1059</v>
      </c>
      <c r="I159" s="347" t="s">
        <v>999</v>
      </c>
      <c r="J159" s="347" t="s">
        <v>1060</v>
      </c>
      <c r="K159" s="343"/>
    </row>
    <row r="160" s="1" customFormat="1" ht="15" customHeight="1">
      <c r="B160" s="322"/>
      <c r="C160" s="347" t="s">
        <v>1061</v>
      </c>
      <c r="D160" s="299"/>
      <c r="E160" s="299"/>
      <c r="F160" s="348" t="s">
        <v>997</v>
      </c>
      <c r="G160" s="299"/>
      <c r="H160" s="347" t="s">
        <v>1062</v>
      </c>
      <c r="I160" s="347" t="s">
        <v>1032</v>
      </c>
      <c r="J160" s="347"/>
      <c r="K160" s="343"/>
    </row>
    <row r="161" s="1" customFormat="1" ht="15" customHeight="1">
      <c r="B161" s="349"/>
      <c r="C161" s="331"/>
      <c r="D161" s="331"/>
      <c r="E161" s="331"/>
      <c r="F161" s="331"/>
      <c r="G161" s="331"/>
      <c r="H161" s="331"/>
      <c r="I161" s="331"/>
      <c r="J161" s="331"/>
      <c r="K161" s="350"/>
    </row>
    <row r="162" s="1" customFormat="1" ht="18.75" customHeight="1">
      <c r="B162" s="296"/>
      <c r="C162" s="299"/>
      <c r="D162" s="299"/>
      <c r="E162" s="299"/>
      <c r="F162" s="321"/>
      <c r="G162" s="299"/>
      <c r="H162" s="299"/>
      <c r="I162" s="299"/>
      <c r="J162" s="299"/>
      <c r="K162" s="296"/>
    </row>
    <row r="163" s="1" customFormat="1" ht="18.75" customHeight="1">
      <c r="B163" s="307"/>
      <c r="C163" s="307"/>
      <c r="D163" s="307"/>
      <c r="E163" s="307"/>
      <c r="F163" s="307"/>
      <c r="G163" s="307"/>
      <c r="H163" s="307"/>
      <c r="I163" s="307"/>
      <c r="J163" s="307"/>
      <c r="K163" s="307"/>
    </row>
    <row r="164" s="1" customFormat="1" ht="7.5" customHeight="1">
      <c r="B164" s="286"/>
      <c r="C164" s="287"/>
      <c r="D164" s="287"/>
      <c r="E164" s="287"/>
      <c r="F164" s="287"/>
      <c r="G164" s="287"/>
      <c r="H164" s="287"/>
      <c r="I164" s="287"/>
      <c r="J164" s="287"/>
      <c r="K164" s="288"/>
    </row>
    <row r="165" s="1" customFormat="1" ht="45" customHeight="1">
      <c r="B165" s="289"/>
      <c r="C165" s="290" t="s">
        <v>1063</v>
      </c>
      <c r="D165" s="290"/>
      <c r="E165" s="290"/>
      <c r="F165" s="290"/>
      <c r="G165" s="290"/>
      <c r="H165" s="290"/>
      <c r="I165" s="290"/>
      <c r="J165" s="290"/>
      <c r="K165" s="291"/>
    </row>
    <row r="166" s="1" customFormat="1" ht="17.25" customHeight="1">
      <c r="B166" s="289"/>
      <c r="C166" s="314" t="s">
        <v>991</v>
      </c>
      <c r="D166" s="314"/>
      <c r="E166" s="314"/>
      <c r="F166" s="314" t="s">
        <v>992</v>
      </c>
      <c r="G166" s="351"/>
      <c r="H166" s="352" t="s">
        <v>54</v>
      </c>
      <c r="I166" s="352" t="s">
        <v>57</v>
      </c>
      <c r="J166" s="314" t="s">
        <v>993</v>
      </c>
      <c r="K166" s="291"/>
    </row>
    <row r="167" s="1" customFormat="1" ht="17.25" customHeight="1">
      <c r="B167" s="292"/>
      <c r="C167" s="316" t="s">
        <v>994</v>
      </c>
      <c r="D167" s="316"/>
      <c r="E167" s="316"/>
      <c r="F167" s="317" t="s">
        <v>995</v>
      </c>
      <c r="G167" s="353"/>
      <c r="H167" s="354"/>
      <c r="I167" s="354"/>
      <c r="J167" s="316" t="s">
        <v>996</v>
      </c>
      <c r="K167" s="294"/>
    </row>
    <row r="168" s="1" customFormat="1" ht="5.25" customHeight="1">
      <c r="B168" s="322"/>
      <c r="C168" s="319"/>
      <c r="D168" s="319"/>
      <c r="E168" s="319"/>
      <c r="F168" s="319"/>
      <c r="G168" s="320"/>
      <c r="H168" s="319"/>
      <c r="I168" s="319"/>
      <c r="J168" s="319"/>
      <c r="K168" s="343"/>
    </row>
    <row r="169" s="1" customFormat="1" ht="15" customHeight="1">
      <c r="B169" s="322"/>
      <c r="C169" s="299" t="s">
        <v>1000</v>
      </c>
      <c r="D169" s="299"/>
      <c r="E169" s="299"/>
      <c r="F169" s="321" t="s">
        <v>997</v>
      </c>
      <c r="G169" s="299"/>
      <c r="H169" s="299" t="s">
        <v>1037</v>
      </c>
      <c r="I169" s="299" t="s">
        <v>999</v>
      </c>
      <c r="J169" s="299">
        <v>120</v>
      </c>
      <c r="K169" s="343"/>
    </row>
    <row r="170" s="1" customFormat="1" ht="15" customHeight="1">
      <c r="B170" s="322"/>
      <c r="C170" s="299" t="s">
        <v>1046</v>
      </c>
      <c r="D170" s="299"/>
      <c r="E170" s="299"/>
      <c r="F170" s="321" t="s">
        <v>997</v>
      </c>
      <c r="G170" s="299"/>
      <c r="H170" s="299" t="s">
        <v>1047</v>
      </c>
      <c r="I170" s="299" t="s">
        <v>999</v>
      </c>
      <c r="J170" s="299" t="s">
        <v>1048</v>
      </c>
      <c r="K170" s="343"/>
    </row>
    <row r="171" s="1" customFormat="1" ht="15" customHeight="1">
      <c r="B171" s="322"/>
      <c r="C171" s="299" t="s">
        <v>945</v>
      </c>
      <c r="D171" s="299"/>
      <c r="E171" s="299"/>
      <c r="F171" s="321" t="s">
        <v>997</v>
      </c>
      <c r="G171" s="299"/>
      <c r="H171" s="299" t="s">
        <v>1064</v>
      </c>
      <c r="I171" s="299" t="s">
        <v>999</v>
      </c>
      <c r="J171" s="299" t="s">
        <v>1048</v>
      </c>
      <c r="K171" s="343"/>
    </row>
    <row r="172" s="1" customFormat="1" ht="15" customHeight="1">
      <c r="B172" s="322"/>
      <c r="C172" s="299" t="s">
        <v>1002</v>
      </c>
      <c r="D172" s="299"/>
      <c r="E172" s="299"/>
      <c r="F172" s="321" t="s">
        <v>1003</v>
      </c>
      <c r="G172" s="299"/>
      <c r="H172" s="299" t="s">
        <v>1064</v>
      </c>
      <c r="I172" s="299" t="s">
        <v>999</v>
      </c>
      <c r="J172" s="299">
        <v>50</v>
      </c>
      <c r="K172" s="343"/>
    </row>
    <row r="173" s="1" customFormat="1" ht="15" customHeight="1">
      <c r="B173" s="322"/>
      <c r="C173" s="299" t="s">
        <v>1005</v>
      </c>
      <c r="D173" s="299"/>
      <c r="E173" s="299"/>
      <c r="F173" s="321" t="s">
        <v>997</v>
      </c>
      <c r="G173" s="299"/>
      <c r="H173" s="299" t="s">
        <v>1064</v>
      </c>
      <c r="I173" s="299" t="s">
        <v>1007</v>
      </c>
      <c r="J173" s="299"/>
      <c r="K173" s="343"/>
    </row>
    <row r="174" s="1" customFormat="1" ht="15" customHeight="1">
      <c r="B174" s="322"/>
      <c r="C174" s="299" t="s">
        <v>1016</v>
      </c>
      <c r="D174" s="299"/>
      <c r="E174" s="299"/>
      <c r="F174" s="321" t="s">
        <v>1003</v>
      </c>
      <c r="G174" s="299"/>
      <c r="H174" s="299" t="s">
        <v>1064</v>
      </c>
      <c r="I174" s="299" t="s">
        <v>999</v>
      </c>
      <c r="J174" s="299">
        <v>50</v>
      </c>
      <c r="K174" s="343"/>
    </row>
    <row r="175" s="1" customFormat="1" ht="15" customHeight="1">
      <c r="B175" s="322"/>
      <c r="C175" s="299" t="s">
        <v>1024</v>
      </c>
      <c r="D175" s="299"/>
      <c r="E175" s="299"/>
      <c r="F175" s="321" t="s">
        <v>1003</v>
      </c>
      <c r="G175" s="299"/>
      <c r="H175" s="299" t="s">
        <v>1064</v>
      </c>
      <c r="I175" s="299" t="s">
        <v>999</v>
      </c>
      <c r="J175" s="299">
        <v>50</v>
      </c>
      <c r="K175" s="343"/>
    </row>
    <row r="176" s="1" customFormat="1" ht="15" customHeight="1">
      <c r="B176" s="322"/>
      <c r="C176" s="299" t="s">
        <v>1022</v>
      </c>
      <c r="D176" s="299"/>
      <c r="E176" s="299"/>
      <c r="F176" s="321" t="s">
        <v>1003</v>
      </c>
      <c r="G176" s="299"/>
      <c r="H176" s="299" t="s">
        <v>1064</v>
      </c>
      <c r="I176" s="299" t="s">
        <v>999</v>
      </c>
      <c r="J176" s="299">
        <v>50</v>
      </c>
      <c r="K176" s="343"/>
    </row>
    <row r="177" s="1" customFormat="1" ht="15" customHeight="1">
      <c r="B177" s="322"/>
      <c r="C177" s="299" t="s">
        <v>106</v>
      </c>
      <c r="D177" s="299"/>
      <c r="E177" s="299"/>
      <c r="F177" s="321" t="s">
        <v>997</v>
      </c>
      <c r="G177" s="299"/>
      <c r="H177" s="299" t="s">
        <v>1065</v>
      </c>
      <c r="I177" s="299" t="s">
        <v>1066</v>
      </c>
      <c r="J177" s="299"/>
      <c r="K177" s="343"/>
    </row>
    <row r="178" s="1" customFormat="1" ht="15" customHeight="1">
      <c r="B178" s="322"/>
      <c r="C178" s="299" t="s">
        <v>57</v>
      </c>
      <c r="D178" s="299"/>
      <c r="E178" s="299"/>
      <c r="F178" s="321" t="s">
        <v>997</v>
      </c>
      <c r="G178" s="299"/>
      <c r="H178" s="299" t="s">
        <v>1067</v>
      </c>
      <c r="I178" s="299" t="s">
        <v>1068</v>
      </c>
      <c r="J178" s="299">
        <v>1</v>
      </c>
      <c r="K178" s="343"/>
    </row>
    <row r="179" s="1" customFormat="1" ht="15" customHeight="1">
      <c r="B179" s="322"/>
      <c r="C179" s="299" t="s">
        <v>53</v>
      </c>
      <c r="D179" s="299"/>
      <c r="E179" s="299"/>
      <c r="F179" s="321" t="s">
        <v>997</v>
      </c>
      <c r="G179" s="299"/>
      <c r="H179" s="299" t="s">
        <v>1069</v>
      </c>
      <c r="I179" s="299" t="s">
        <v>999</v>
      </c>
      <c r="J179" s="299">
        <v>20</v>
      </c>
      <c r="K179" s="343"/>
    </row>
    <row r="180" s="1" customFormat="1" ht="15" customHeight="1">
      <c r="B180" s="322"/>
      <c r="C180" s="299" t="s">
        <v>54</v>
      </c>
      <c r="D180" s="299"/>
      <c r="E180" s="299"/>
      <c r="F180" s="321" t="s">
        <v>997</v>
      </c>
      <c r="G180" s="299"/>
      <c r="H180" s="299" t="s">
        <v>1070</v>
      </c>
      <c r="I180" s="299" t="s">
        <v>999</v>
      </c>
      <c r="J180" s="299">
        <v>255</v>
      </c>
      <c r="K180" s="343"/>
    </row>
    <row r="181" s="1" customFormat="1" ht="15" customHeight="1">
      <c r="B181" s="322"/>
      <c r="C181" s="299" t="s">
        <v>107</v>
      </c>
      <c r="D181" s="299"/>
      <c r="E181" s="299"/>
      <c r="F181" s="321" t="s">
        <v>997</v>
      </c>
      <c r="G181" s="299"/>
      <c r="H181" s="299" t="s">
        <v>961</v>
      </c>
      <c r="I181" s="299" t="s">
        <v>999</v>
      </c>
      <c r="J181" s="299">
        <v>10</v>
      </c>
      <c r="K181" s="343"/>
    </row>
    <row r="182" s="1" customFormat="1" ht="15" customHeight="1">
      <c r="B182" s="322"/>
      <c r="C182" s="299" t="s">
        <v>108</v>
      </c>
      <c r="D182" s="299"/>
      <c r="E182" s="299"/>
      <c r="F182" s="321" t="s">
        <v>997</v>
      </c>
      <c r="G182" s="299"/>
      <c r="H182" s="299" t="s">
        <v>1071</v>
      </c>
      <c r="I182" s="299" t="s">
        <v>1032</v>
      </c>
      <c r="J182" s="299"/>
      <c r="K182" s="343"/>
    </row>
    <row r="183" s="1" customFormat="1" ht="15" customHeight="1">
      <c r="B183" s="322"/>
      <c r="C183" s="299" t="s">
        <v>1072</v>
      </c>
      <c r="D183" s="299"/>
      <c r="E183" s="299"/>
      <c r="F183" s="321" t="s">
        <v>997</v>
      </c>
      <c r="G183" s="299"/>
      <c r="H183" s="299" t="s">
        <v>1073</v>
      </c>
      <c r="I183" s="299" t="s">
        <v>1032</v>
      </c>
      <c r="J183" s="299"/>
      <c r="K183" s="343"/>
    </row>
    <row r="184" s="1" customFormat="1" ht="15" customHeight="1">
      <c r="B184" s="322"/>
      <c r="C184" s="299" t="s">
        <v>1061</v>
      </c>
      <c r="D184" s="299"/>
      <c r="E184" s="299"/>
      <c r="F184" s="321" t="s">
        <v>997</v>
      </c>
      <c r="G184" s="299"/>
      <c r="H184" s="299" t="s">
        <v>1074</v>
      </c>
      <c r="I184" s="299" t="s">
        <v>1032</v>
      </c>
      <c r="J184" s="299"/>
      <c r="K184" s="343"/>
    </row>
    <row r="185" s="1" customFormat="1" ht="15" customHeight="1">
      <c r="B185" s="322"/>
      <c r="C185" s="299" t="s">
        <v>110</v>
      </c>
      <c r="D185" s="299"/>
      <c r="E185" s="299"/>
      <c r="F185" s="321" t="s">
        <v>1003</v>
      </c>
      <c r="G185" s="299"/>
      <c r="H185" s="299" t="s">
        <v>1075</v>
      </c>
      <c r="I185" s="299" t="s">
        <v>999</v>
      </c>
      <c r="J185" s="299">
        <v>50</v>
      </c>
      <c r="K185" s="343"/>
    </row>
    <row r="186" s="1" customFormat="1" ht="15" customHeight="1">
      <c r="B186" s="322"/>
      <c r="C186" s="299" t="s">
        <v>1076</v>
      </c>
      <c r="D186" s="299"/>
      <c r="E186" s="299"/>
      <c r="F186" s="321" t="s">
        <v>1003</v>
      </c>
      <c r="G186" s="299"/>
      <c r="H186" s="299" t="s">
        <v>1077</v>
      </c>
      <c r="I186" s="299" t="s">
        <v>1078</v>
      </c>
      <c r="J186" s="299"/>
      <c r="K186" s="343"/>
    </row>
    <row r="187" s="1" customFormat="1" ht="15" customHeight="1">
      <c r="B187" s="322"/>
      <c r="C187" s="299" t="s">
        <v>1079</v>
      </c>
      <c r="D187" s="299"/>
      <c r="E187" s="299"/>
      <c r="F187" s="321" t="s">
        <v>1003</v>
      </c>
      <c r="G187" s="299"/>
      <c r="H187" s="299" t="s">
        <v>1080</v>
      </c>
      <c r="I187" s="299" t="s">
        <v>1078</v>
      </c>
      <c r="J187" s="299"/>
      <c r="K187" s="343"/>
    </row>
    <row r="188" s="1" customFormat="1" ht="15" customHeight="1">
      <c r="B188" s="322"/>
      <c r="C188" s="299" t="s">
        <v>1081</v>
      </c>
      <c r="D188" s="299"/>
      <c r="E188" s="299"/>
      <c r="F188" s="321" t="s">
        <v>1003</v>
      </c>
      <c r="G188" s="299"/>
      <c r="H188" s="299" t="s">
        <v>1082</v>
      </c>
      <c r="I188" s="299" t="s">
        <v>1078</v>
      </c>
      <c r="J188" s="299"/>
      <c r="K188" s="343"/>
    </row>
    <row r="189" s="1" customFormat="1" ht="15" customHeight="1">
      <c r="B189" s="322"/>
      <c r="C189" s="355" t="s">
        <v>1083</v>
      </c>
      <c r="D189" s="299"/>
      <c r="E189" s="299"/>
      <c r="F189" s="321" t="s">
        <v>1003</v>
      </c>
      <c r="G189" s="299"/>
      <c r="H189" s="299" t="s">
        <v>1084</v>
      </c>
      <c r="I189" s="299" t="s">
        <v>1085</v>
      </c>
      <c r="J189" s="356" t="s">
        <v>1086</v>
      </c>
      <c r="K189" s="343"/>
    </row>
    <row r="190" s="1" customFormat="1" ht="15" customHeight="1">
      <c r="B190" s="322"/>
      <c r="C190" s="306" t="s">
        <v>42</v>
      </c>
      <c r="D190" s="299"/>
      <c r="E190" s="299"/>
      <c r="F190" s="321" t="s">
        <v>997</v>
      </c>
      <c r="G190" s="299"/>
      <c r="H190" s="296" t="s">
        <v>1087</v>
      </c>
      <c r="I190" s="299" t="s">
        <v>1088</v>
      </c>
      <c r="J190" s="299"/>
      <c r="K190" s="343"/>
    </row>
    <row r="191" s="1" customFormat="1" ht="15" customHeight="1">
      <c r="B191" s="322"/>
      <c r="C191" s="306" t="s">
        <v>1089</v>
      </c>
      <c r="D191" s="299"/>
      <c r="E191" s="299"/>
      <c r="F191" s="321" t="s">
        <v>997</v>
      </c>
      <c r="G191" s="299"/>
      <c r="H191" s="299" t="s">
        <v>1090</v>
      </c>
      <c r="I191" s="299" t="s">
        <v>1032</v>
      </c>
      <c r="J191" s="299"/>
      <c r="K191" s="343"/>
    </row>
    <row r="192" s="1" customFormat="1" ht="15" customHeight="1">
      <c r="B192" s="322"/>
      <c r="C192" s="306" t="s">
        <v>1091</v>
      </c>
      <c r="D192" s="299"/>
      <c r="E192" s="299"/>
      <c r="F192" s="321" t="s">
        <v>997</v>
      </c>
      <c r="G192" s="299"/>
      <c r="H192" s="299" t="s">
        <v>1092</v>
      </c>
      <c r="I192" s="299" t="s">
        <v>1032</v>
      </c>
      <c r="J192" s="299"/>
      <c r="K192" s="343"/>
    </row>
    <row r="193" s="1" customFormat="1" ht="15" customHeight="1">
      <c r="B193" s="322"/>
      <c r="C193" s="306" t="s">
        <v>1093</v>
      </c>
      <c r="D193" s="299"/>
      <c r="E193" s="299"/>
      <c r="F193" s="321" t="s">
        <v>1003</v>
      </c>
      <c r="G193" s="299"/>
      <c r="H193" s="299" t="s">
        <v>1094</v>
      </c>
      <c r="I193" s="299" t="s">
        <v>1032</v>
      </c>
      <c r="J193" s="299"/>
      <c r="K193" s="343"/>
    </row>
    <row r="194" s="1" customFormat="1" ht="15" customHeight="1">
      <c r="B194" s="349"/>
      <c r="C194" s="357"/>
      <c r="D194" s="331"/>
      <c r="E194" s="331"/>
      <c r="F194" s="331"/>
      <c r="G194" s="331"/>
      <c r="H194" s="331"/>
      <c r="I194" s="331"/>
      <c r="J194" s="331"/>
      <c r="K194" s="350"/>
    </row>
    <row r="195" s="1" customFormat="1" ht="18.75" customHeight="1">
      <c r="B195" s="296"/>
      <c r="C195" s="299"/>
      <c r="D195" s="299"/>
      <c r="E195" s="299"/>
      <c r="F195" s="321"/>
      <c r="G195" s="299"/>
      <c r="H195" s="299"/>
      <c r="I195" s="299"/>
      <c r="J195" s="299"/>
      <c r="K195" s="296"/>
    </row>
    <row r="196" s="1" customFormat="1" ht="18.75" customHeight="1">
      <c r="B196" s="296"/>
      <c r="C196" s="299"/>
      <c r="D196" s="299"/>
      <c r="E196" s="299"/>
      <c r="F196" s="321"/>
      <c r="G196" s="299"/>
      <c r="H196" s="299"/>
      <c r="I196" s="299"/>
      <c r="J196" s="299"/>
      <c r="K196" s="296"/>
    </row>
    <row r="197" s="1" customFormat="1" ht="18.75" customHeight="1">
      <c r="B197" s="307"/>
      <c r="C197" s="307"/>
      <c r="D197" s="307"/>
      <c r="E197" s="307"/>
      <c r="F197" s="307"/>
      <c r="G197" s="307"/>
      <c r="H197" s="307"/>
      <c r="I197" s="307"/>
      <c r="J197" s="307"/>
      <c r="K197" s="307"/>
    </row>
    <row r="198" s="1" customFormat="1" ht="13.5">
      <c r="B198" s="286"/>
      <c r="C198" s="287"/>
      <c r="D198" s="287"/>
      <c r="E198" s="287"/>
      <c r="F198" s="287"/>
      <c r="G198" s="287"/>
      <c r="H198" s="287"/>
      <c r="I198" s="287"/>
      <c r="J198" s="287"/>
      <c r="K198" s="288"/>
    </row>
    <row r="199" s="1" customFormat="1" ht="21">
      <c r="B199" s="289"/>
      <c r="C199" s="290" t="s">
        <v>1095</v>
      </c>
      <c r="D199" s="290"/>
      <c r="E199" s="290"/>
      <c r="F199" s="290"/>
      <c r="G199" s="290"/>
      <c r="H199" s="290"/>
      <c r="I199" s="290"/>
      <c r="J199" s="290"/>
      <c r="K199" s="291"/>
    </row>
    <row r="200" s="1" customFormat="1" ht="25.5" customHeight="1">
      <c r="B200" s="289"/>
      <c r="C200" s="358" t="s">
        <v>1096</v>
      </c>
      <c r="D200" s="358"/>
      <c r="E200" s="358"/>
      <c r="F200" s="358" t="s">
        <v>1097</v>
      </c>
      <c r="G200" s="359"/>
      <c r="H200" s="358" t="s">
        <v>1098</v>
      </c>
      <c r="I200" s="358"/>
      <c r="J200" s="358"/>
      <c r="K200" s="291"/>
    </row>
    <row r="201" s="1" customFormat="1" ht="5.25" customHeight="1">
      <c r="B201" s="322"/>
      <c r="C201" s="319"/>
      <c r="D201" s="319"/>
      <c r="E201" s="319"/>
      <c r="F201" s="319"/>
      <c r="G201" s="299"/>
      <c r="H201" s="319"/>
      <c r="I201" s="319"/>
      <c r="J201" s="319"/>
      <c r="K201" s="343"/>
    </row>
    <row r="202" s="1" customFormat="1" ht="15" customHeight="1">
      <c r="B202" s="322"/>
      <c r="C202" s="299" t="s">
        <v>1088</v>
      </c>
      <c r="D202" s="299"/>
      <c r="E202" s="299"/>
      <c r="F202" s="321" t="s">
        <v>43</v>
      </c>
      <c r="G202" s="299"/>
      <c r="H202" s="299" t="s">
        <v>1099</v>
      </c>
      <c r="I202" s="299"/>
      <c r="J202" s="299"/>
      <c r="K202" s="343"/>
    </row>
    <row r="203" s="1" customFormat="1" ht="15" customHeight="1">
      <c r="B203" s="322"/>
      <c r="C203" s="328"/>
      <c r="D203" s="299"/>
      <c r="E203" s="299"/>
      <c r="F203" s="321" t="s">
        <v>44</v>
      </c>
      <c r="G203" s="299"/>
      <c r="H203" s="299" t="s">
        <v>1100</v>
      </c>
      <c r="I203" s="299"/>
      <c r="J203" s="299"/>
      <c r="K203" s="343"/>
    </row>
    <row r="204" s="1" customFormat="1" ht="15" customHeight="1">
      <c r="B204" s="322"/>
      <c r="C204" s="328"/>
      <c r="D204" s="299"/>
      <c r="E204" s="299"/>
      <c r="F204" s="321" t="s">
        <v>47</v>
      </c>
      <c r="G204" s="299"/>
      <c r="H204" s="299" t="s">
        <v>1101</v>
      </c>
      <c r="I204" s="299"/>
      <c r="J204" s="299"/>
      <c r="K204" s="343"/>
    </row>
    <row r="205" s="1" customFormat="1" ht="15" customHeight="1">
      <c r="B205" s="322"/>
      <c r="C205" s="299"/>
      <c r="D205" s="299"/>
      <c r="E205" s="299"/>
      <c r="F205" s="321" t="s">
        <v>45</v>
      </c>
      <c r="G205" s="299"/>
      <c r="H205" s="299" t="s">
        <v>1102</v>
      </c>
      <c r="I205" s="299"/>
      <c r="J205" s="299"/>
      <c r="K205" s="343"/>
    </row>
    <row r="206" s="1" customFormat="1" ht="15" customHeight="1">
      <c r="B206" s="322"/>
      <c r="C206" s="299"/>
      <c r="D206" s="299"/>
      <c r="E206" s="299"/>
      <c r="F206" s="321" t="s">
        <v>46</v>
      </c>
      <c r="G206" s="299"/>
      <c r="H206" s="299" t="s">
        <v>1103</v>
      </c>
      <c r="I206" s="299"/>
      <c r="J206" s="299"/>
      <c r="K206" s="343"/>
    </row>
    <row r="207" s="1" customFormat="1" ht="15" customHeight="1">
      <c r="B207" s="322"/>
      <c r="C207" s="299"/>
      <c r="D207" s="299"/>
      <c r="E207" s="299"/>
      <c r="F207" s="321"/>
      <c r="G207" s="299"/>
      <c r="H207" s="299"/>
      <c r="I207" s="299"/>
      <c r="J207" s="299"/>
      <c r="K207" s="343"/>
    </row>
    <row r="208" s="1" customFormat="1" ht="15" customHeight="1">
      <c r="B208" s="322"/>
      <c r="C208" s="299" t="s">
        <v>1044</v>
      </c>
      <c r="D208" s="299"/>
      <c r="E208" s="299"/>
      <c r="F208" s="321" t="s">
        <v>79</v>
      </c>
      <c r="G208" s="299"/>
      <c r="H208" s="299" t="s">
        <v>1104</v>
      </c>
      <c r="I208" s="299"/>
      <c r="J208" s="299"/>
      <c r="K208" s="343"/>
    </row>
    <row r="209" s="1" customFormat="1" ht="15" customHeight="1">
      <c r="B209" s="322"/>
      <c r="C209" s="328"/>
      <c r="D209" s="299"/>
      <c r="E209" s="299"/>
      <c r="F209" s="321" t="s">
        <v>941</v>
      </c>
      <c r="G209" s="299"/>
      <c r="H209" s="299" t="s">
        <v>942</v>
      </c>
      <c r="I209" s="299"/>
      <c r="J209" s="299"/>
      <c r="K209" s="343"/>
    </row>
    <row r="210" s="1" customFormat="1" ht="15" customHeight="1">
      <c r="B210" s="322"/>
      <c r="C210" s="299"/>
      <c r="D210" s="299"/>
      <c r="E210" s="299"/>
      <c r="F210" s="321" t="s">
        <v>939</v>
      </c>
      <c r="G210" s="299"/>
      <c r="H210" s="299" t="s">
        <v>1105</v>
      </c>
      <c r="I210" s="299"/>
      <c r="J210" s="299"/>
      <c r="K210" s="343"/>
    </row>
    <row r="211" s="1" customFormat="1" ht="15" customHeight="1">
      <c r="B211" s="360"/>
      <c r="C211" s="328"/>
      <c r="D211" s="328"/>
      <c r="E211" s="328"/>
      <c r="F211" s="321" t="s">
        <v>83</v>
      </c>
      <c r="G211" s="306"/>
      <c r="H211" s="347" t="s">
        <v>84</v>
      </c>
      <c r="I211" s="347"/>
      <c r="J211" s="347"/>
      <c r="K211" s="361"/>
    </row>
    <row r="212" s="1" customFormat="1" ht="15" customHeight="1">
      <c r="B212" s="360"/>
      <c r="C212" s="328"/>
      <c r="D212" s="328"/>
      <c r="E212" s="328"/>
      <c r="F212" s="321" t="s">
        <v>943</v>
      </c>
      <c r="G212" s="306"/>
      <c r="H212" s="347" t="s">
        <v>1106</v>
      </c>
      <c r="I212" s="347"/>
      <c r="J212" s="347"/>
      <c r="K212" s="361"/>
    </row>
    <row r="213" s="1" customFormat="1" ht="15" customHeight="1">
      <c r="B213" s="360"/>
      <c r="C213" s="328"/>
      <c r="D213" s="328"/>
      <c r="E213" s="328"/>
      <c r="F213" s="362"/>
      <c r="G213" s="306"/>
      <c r="H213" s="363"/>
      <c r="I213" s="363"/>
      <c r="J213" s="363"/>
      <c r="K213" s="361"/>
    </row>
    <row r="214" s="1" customFormat="1" ht="15" customHeight="1">
      <c r="B214" s="360"/>
      <c r="C214" s="299" t="s">
        <v>1068</v>
      </c>
      <c r="D214" s="328"/>
      <c r="E214" s="328"/>
      <c r="F214" s="321">
        <v>1</v>
      </c>
      <c r="G214" s="306"/>
      <c r="H214" s="347" t="s">
        <v>1107</v>
      </c>
      <c r="I214" s="347"/>
      <c r="J214" s="347"/>
      <c r="K214" s="361"/>
    </row>
    <row r="215" s="1" customFormat="1" ht="15" customHeight="1">
      <c r="B215" s="360"/>
      <c r="C215" s="328"/>
      <c r="D215" s="328"/>
      <c r="E215" s="328"/>
      <c r="F215" s="321">
        <v>2</v>
      </c>
      <c r="G215" s="306"/>
      <c r="H215" s="347" t="s">
        <v>1108</v>
      </c>
      <c r="I215" s="347"/>
      <c r="J215" s="347"/>
      <c r="K215" s="361"/>
    </row>
    <row r="216" s="1" customFormat="1" ht="15" customHeight="1">
      <c r="B216" s="360"/>
      <c r="C216" s="328"/>
      <c r="D216" s="328"/>
      <c r="E216" s="328"/>
      <c r="F216" s="321">
        <v>3</v>
      </c>
      <c r="G216" s="306"/>
      <c r="H216" s="347" t="s">
        <v>1109</v>
      </c>
      <c r="I216" s="347"/>
      <c r="J216" s="347"/>
      <c r="K216" s="361"/>
    </row>
    <row r="217" s="1" customFormat="1" ht="15" customHeight="1">
      <c r="B217" s="360"/>
      <c r="C217" s="328"/>
      <c r="D217" s="328"/>
      <c r="E217" s="328"/>
      <c r="F217" s="321">
        <v>4</v>
      </c>
      <c r="G217" s="306"/>
      <c r="H217" s="347" t="s">
        <v>1110</v>
      </c>
      <c r="I217" s="347"/>
      <c r="J217" s="347"/>
      <c r="K217" s="361"/>
    </row>
    <row r="218" s="1" customFormat="1" ht="12.75" customHeight="1">
      <c r="B218" s="364"/>
      <c r="C218" s="365"/>
      <c r="D218" s="365"/>
      <c r="E218" s="365"/>
      <c r="F218" s="365"/>
      <c r="G218" s="365"/>
      <c r="H218" s="365"/>
      <c r="I218" s="365"/>
      <c r="J218" s="365"/>
      <c r="K218" s="366"/>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Lucie Wojčiková</dc:creator>
  <cp:lastModifiedBy>Lucie Wojčiková</cp:lastModifiedBy>
  <dcterms:created xsi:type="dcterms:W3CDTF">2020-06-23T10:58:39Z</dcterms:created>
  <dcterms:modified xsi:type="dcterms:W3CDTF">2020-06-23T10:58:44Z</dcterms:modified>
</cp:coreProperties>
</file>