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1"/>
  </bookViews>
  <sheets>
    <sheet name="chodník" sheetId="1" r:id="rId1"/>
    <sheet name="vodovod" sheetId="2" r:id="rId2"/>
  </sheets>
  <definedNames/>
  <calcPr fullCalcOnLoad="1"/>
</workbook>
</file>

<file path=xl/sharedStrings.xml><?xml version="1.0" encoding="utf-8"?>
<sst xmlns="http://schemas.openxmlformats.org/spreadsheetml/2006/main" count="405" uniqueCount="187">
  <si>
    <t>Nový Zlonín – připojení pozemků na inž. Sítě</t>
  </si>
  <si>
    <t>a dopravní infrastrukturu</t>
  </si>
  <si>
    <t>Celkem</t>
  </si>
  <si>
    <t>DPH</t>
  </si>
  <si>
    <t>SO 02 – Zklidnění dopravy v obci Zlonín - chodník</t>
  </si>
  <si>
    <t>Základní rozpočtové náklady</t>
  </si>
  <si>
    <t>1.</t>
  </si>
  <si>
    <t>Zemní práce</t>
  </si>
  <si>
    <t>2.</t>
  </si>
  <si>
    <t>Vodorovné konstrukce</t>
  </si>
  <si>
    <t>3.</t>
  </si>
  <si>
    <t>Pozemní komunikace</t>
  </si>
  <si>
    <t>4.</t>
  </si>
  <si>
    <t>Trubní vedení</t>
  </si>
  <si>
    <t>5.</t>
  </si>
  <si>
    <t>Dokončující konstrukce a práce</t>
  </si>
  <si>
    <t>6.</t>
  </si>
  <si>
    <t>7.</t>
  </si>
  <si>
    <t>Přesun hmot</t>
  </si>
  <si>
    <t>Vedlejší rozpočtové náklady</t>
  </si>
  <si>
    <t>Zařízení staveniště</t>
  </si>
  <si>
    <t>Kč</t>
  </si>
  <si>
    <t>Území se ztíž. výrob. podmínkami</t>
  </si>
  <si>
    <t>Ostatní náklady</t>
  </si>
  <si>
    <t>Celkem vč. DPH</t>
  </si>
  <si>
    <t>Poř.č.</t>
  </si>
  <si>
    <t>Číslo položky</t>
  </si>
  <si>
    <t>Text</t>
  </si>
  <si>
    <t>M.j.</t>
  </si>
  <si>
    <t>Množství</t>
  </si>
  <si>
    <t>Jedn. cena</t>
  </si>
  <si>
    <t>Jedn. hmot.</t>
  </si>
  <si>
    <t>Celk. hmot.</t>
  </si>
  <si>
    <t>Díl 1</t>
  </si>
  <si>
    <t>m2</t>
  </si>
  <si>
    <t>m3</t>
  </si>
  <si>
    <t>Příplatek za lepivost v hor. 3</t>
  </si>
  <si>
    <t>8.</t>
  </si>
  <si>
    <t>9.</t>
  </si>
  <si>
    <t>10.</t>
  </si>
  <si>
    <t>11.</t>
  </si>
  <si>
    <t>132 21-2201</t>
  </si>
  <si>
    <t>Hloubení rýh šířky do 2000 mm ručním nářadím v hor. 3 soudržné</t>
  </si>
  <si>
    <t>sondy</t>
  </si>
  <si>
    <t>12.</t>
  </si>
  <si>
    <t>132 21-2209</t>
  </si>
  <si>
    <t>13.</t>
  </si>
  <si>
    <t>171 10-1103</t>
  </si>
  <si>
    <t>Uložení sypaniny do násypů zhutněných do 100% PS</t>
  </si>
  <si>
    <t>14.</t>
  </si>
  <si>
    <t>174 10-1101</t>
  </si>
  <si>
    <t>Zásyp rýh sypaninou se zhutněním</t>
  </si>
  <si>
    <t>Celkem vytěžená kubatura</t>
  </si>
  <si>
    <t>Odpočet vytlačené kubatury</t>
  </si>
  <si>
    <t>t</t>
  </si>
  <si>
    <t>Hutnící zkoušky zásypů, násypů a pláně</t>
  </si>
  <si>
    <t>kpl.</t>
  </si>
  <si>
    <t>171 20-1201</t>
  </si>
  <si>
    <t>Uložení sypaniny na skládku</t>
  </si>
  <si>
    <t>171 20-1211</t>
  </si>
  <si>
    <t>Poplatek za uložení sypaniny na skládce</t>
  </si>
  <si>
    <t>181 95-1102</t>
  </si>
  <si>
    <t>Úprava pláně v hor. 1-4 se zhutněním</t>
  </si>
  <si>
    <t>provede se 2x – pod a nad násypem</t>
  </si>
  <si>
    <t>162 30-1101</t>
  </si>
  <si>
    <t>Vodorovné přemístění výkopku hor. 1-4 do 500 m</t>
  </si>
  <si>
    <t xml:space="preserve">výkopek z mezideponie pro násyp </t>
  </si>
  <si>
    <t>161 70-1105</t>
  </si>
  <si>
    <t>Vodorovné přemístění výkopku hor. 1-4 do 10000 m</t>
  </si>
  <si>
    <t>167 10-1101</t>
  </si>
  <si>
    <t>Nakládání výkopku hor. 1-4 do 100 m3</t>
  </si>
  <si>
    <t>167 10-1102</t>
  </si>
  <si>
    <t>Nakládání výkopku hor. 1-4 přes 100 m3</t>
  </si>
  <si>
    <t>Díl 4</t>
  </si>
  <si>
    <t>451 57-3111</t>
  </si>
  <si>
    <t>Lože pod potrubí z písku a štěrkopísku</t>
  </si>
  <si>
    <t>Díl 5</t>
  </si>
  <si>
    <t>564 85-1111</t>
  </si>
  <si>
    <t>Podklad ze štěrkodrti tl. 150 mm</t>
  </si>
  <si>
    <t>564 87-1111</t>
  </si>
  <si>
    <t>Podklad ze štěrkodrti tl. 250 mm</t>
  </si>
  <si>
    <t xml:space="preserve">m </t>
  </si>
  <si>
    <t>Díl 8</t>
  </si>
  <si>
    <t>ks</t>
  </si>
  <si>
    <t>m</t>
  </si>
  <si>
    <t>Díl 9</t>
  </si>
  <si>
    <t>Díl 99</t>
  </si>
  <si>
    <t>Vytýčení staveniště</t>
  </si>
  <si>
    <t>Vytýčení stavby</t>
  </si>
  <si>
    <t>Geodetická dokumentace skutečného provedení</t>
  </si>
  <si>
    <t>122 10-2202</t>
  </si>
  <si>
    <t>Odkopávky a prokopávky nezapažené pro silnice v hor. 2 do 1000 m3</t>
  </si>
  <si>
    <t>132 11-2201</t>
  </si>
  <si>
    <t>Hloubení rýh šířky do 2000 mm ručním nářadím v hor. 2 soudržných</t>
  </si>
  <si>
    <t>0,80*1,00*2,00*5</t>
  </si>
  <si>
    <t>252,00*1,80</t>
  </si>
  <si>
    <t>(309,40+63,40)*2</t>
  </si>
  <si>
    <t>564 23-1111</t>
  </si>
  <si>
    <t>Podklad ze štěrkopísku tl. 100 mm</t>
  </si>
  <si>
    <t>pod monolitický obrubník</t>
  </si>
  <si>
    <t>0,30*25,50</t>
  </si>
  <si>
    <t>pochozí chodník</t>
  </si>
  <si>
    <t>307,00+2,40</t>
  </si>
  <si>
    <t>pojížděný chodník</t>
  </si>
  <si>
    <t>56,00+7,40</t>
  </si>
  <si>
    <t>596 21-1121</t>
  </si>
  <si>
    <t>Kladení dlažby z betonových zámkových dlaždic tl. 60 mm do lože z kameniva těženého tl. Do 40 mm</t>
  </si>
  <si>
    <t>592 45308</t>
  </si>
  <si>
    <t>Dlažba betonová vibrolisovaná tl. 60 mm, přírodní</t>
  </si>
  <si>
    <t>307,00*1,01</t>
  </si>
  <si>
    <t>592 45267</t>
  </si>
  <si>
    <t>Dlažba betonová vibrolisovaná tl. 60 mm pro nevidomé, červená</t>
  </si>
  <si>
    <t>2,40*1,03</t>
  </si>
  <si>
    <t>596 21-1221</t>
  </si>
  <si>
    <t>592 45311</t>
  </si>
  <si>
    <t>Dlažba betonová vibrolisovaná tl. 80 mm, přírodní</t>
  </si>
  <si>
    <t>56,00*1,03</t>
  </si>
  <si>
    <t>Dlažba betonová vibrolisovaná tl. 80 mm pro nevidomé, červená</t>
  </si>
  <si>
    <t>7,40*1,03</t>
  </si>
  <si>
    <t>916 92-1111</t>
  </si>
  <si>
    <t>Monolitické obrubníky z betonové směsi průřezové plochy do 0,10 m2</t>
  </si>
  <si>
    <t>916 33-1112</t>
  </si>
  <si>
    <t>Osazení zahradního obrubníku betonového do lože z betonu s boční opěrou</t>
  </si>
  <si>
    <t>592 17219</t>
  </si>
  <si>
    <t>Obrubník parkový betonový 50 x 8 x 20 cm</t>
  </si>
  <si>
    <t>112,00/0,50*1,01</t>
  </si>
  <si>
    <t>998 22-3011</t>
  </si>
  <si>
    <t>Přesun hmot – kryt dlážděný</t>
  </si>
  <si>
    <t>SO 02 – Zklidnění dopravy v obci Zlonín – přeložka vodovodu</t>
  </si>
  <si>
    <t>Přeložka – prům. hl. = 1,90 m</t>
  </si>
  <si>
    <t>1,10*1,90*22,00</t>
  </si>
  <si>
    <t>0,80*1,50*2,50*2</t>
  </si>
  <si>
    <t>51,98*0,25</t>
  </si>
  <si>
    <t>151 10-1101</t>
  </si>
  <si>
    <t>Zřízení pažení a rozepření rýh příložné do 2,00 m</t>
  </si>
  <si>
    <t>1,90*22,00*2</t>
  </si>
  <si>
    <t>151 10-1111</t>
  </si>
  <si>
    <t>Odstranění pažení a rozepření rýh příložné do 2,00 m</t>
  </si>
  <si>
    <t>1,10*0,72*18,00*-1+1,10*0,62*(22,00-18,00)*-1</t>
  </si>
  <si>
    <t>16,98*1,80</t>
  </si>
  <si>
    <t>175 11-1101</t>
  </si>
  <si>
    <t>Obsyp potrubí ručně bez prohození</t>
  </si>
  <si>
    <t>1,10*0,62*18,00+1,10*0,52*(22,00-18,00)</t>
  </si>
  <si>
    <t>0,16*0,16*3,14*18,00*-1+0,11*0,11*3,14*(22,00-18,00)*-1</t>
  </si>
  <si>
    <t>12,97*0,50</t>
  </si>
  <si>
    <t>174 15-1101</t>
  </si>
  <si>
    <t>Obsyp potrubí strojně bez prohození</t>
  </si>
  <si>
    <t>583 31345</t>
  </si>
  <si>
    <t>Kamenivo těžené drobné frakce 0-4 mm</t>
  </si>
  <si>
    <t>12,97*1,67*1,23</t>
  </si>
  <si>
    <t>výkopek na mezideponii a zpět pro zásyp</t>
  </si>
  <si>
    <t>35,00*2</t>
  </si>
  <si>
    <t>1,10*0,10*22,00</t>
  </si>
  <si>
    <t>877 35-1141</t>
  </si>
  <si>
    <t>Montáž vodovodního potrubí z polyetylenu PE 100 SDR 11 d 225x20,5 mm</t>
  </si>
  <si>
    <t>286 13119</t>
  </si>
  <si>
    <t>Vodovodní potrubí PE 100 SDR 11 d 225x20,5 mm</t>
  </si>
  <si>
    <t>22,00*1,015</t>
  </si>
  <si>
    <t>286 15981</t>
  </si>
  <si>
    <t>Elektrospojka PE 100 SDR 11 d 225 mm</t>
  </si>
  <si>
    <t>3,00*1,015</t>
  </si>
  <si>
    <t>286 14848</t>
  </si>
  <si>
    <t>Koleno 45 st. PE 100 SDR 11 d 225</t>
  </si>
  <si>
    <t>4,00*1,015</t>
  </si>
  <si>
    <t>Tvarovky PE 100 SDR 11 d 225 pro napojení na stávající potrubí</t>
  </si>
  <si>
    <t>899 91-4114</t>
  </si>
  <si>
    <t>Montáž ocelové chráničky vnějšího průměru d 324x10,0 mm</t>
  </si>
  <si>
    <t>142 31117</t>
  </si>
  <si>
    <t>Trubky ocelové bezešvé hladké d 324x10,0 mm</t>
  </si>
  <si>
    <t>18,00*1,01</t>
  </si>
  <si>
    <t>899 91-1122</t>
  </si>
  <si>
    <t>Kluzné objímky pro zasunutí potrubí do chráničky výšky 41 mm vnější průměr 222 mm</t>
  </si>
  <si>
    <t>899 91-3161</t>
  </si>
  <si>
    <t>Koncové uzavírací manžety chrániček DN 200x300 mm</t>
  </si>
  <si>
    <t>899 72-1111</t>
  </si>
  <si>
    <t>Signální vodič na potrubí z PVC DN do 150 mm</t>
  </si>
  <si>
    <t>899 72-2113</t>
  </si>
  <si>
    <t>Krytí potrubí folií z PVC š. 34 cm</t>
  </si>
  <si>
    <t>22,00-18,00</t>
  </si>
  <si>
    <t>892 35-1111</t>
  </si>
  <si>
    <t>Tlaková zkouška potrubí DN 150-200 mm</t>
  </si>
  <si>
    <t>892 37-2111</t>
  </si>
  <si>
    <t>Zabezpečení konců potrubí při tlakových zkouškách DN do 300 mm</t>
  </si>
  <si>
    <t>892 35-3122</t>
  </si>
  <si>
    <t>Proplach a desinfekce potrubí DN 150-200 mm</t>
  </si>
  <si>
    <t>998 27-2201</t>
  </si>
  <si>
    <t>Přesun hmot – potrubí ocelové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</si>
</sst>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"/>
  </numFmts>
  <fonts count="3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5.375" style="3" customWidth="1"/>
    <col min="2" max="2" width="12.125" style="3" customWidth="1"/>
    <col min="3" max="3" width="50.75390625" style="0" customWidth="1"/>
    <col min="4" max="4" width="5.125" style="3" customWidth="1"/>
    <col min="5" max="5" width="13.00390625" style="1" customWidth="1"/>
    <col min="6" max="6" width="10.125" style="1" customWidth="1"/>
    <col min="7" max="7" width="13.75390625" style="1" customWidth="1"/>
    <col min="8" max="8" width="10.125" style="0" customWidth="1"/>
    <col min="9" max="9" width="10.00390625" style="0" customWidth="1"/>
  </cols>
  <sheetData>
    <row r="1" spans="1:9" ht="18">
      <c r="A1" s="4"/>
      <c r="B1" s="4"/>
      <c r="C1" s="5" t="s">
        <v>0</v>
      </c>
      <c r="D1" s="4"/>
      <c r="E1" s="6"/>
      <c r="F1" s="6"/>
      <c r="G1" s="6"/>
      <c r="H1" s="7"/>
      <c r="I1" s="7"/>
    </row>
    <row r="2" spans="1:9" ht="18">
      <c r="A2" s="8"/>
      <c r="B2" s="8"/>
      <c r="C2" s="9" t="s">
        <v>1</v>
      </c>
      <c r="D2" s="8"/>
      <c r="E2" s="10"/>
      <c r="F2" s="10"/>
      <c r="G2" s="10"/>
      <c r="H2" s="11"/>
      <c r="I2" s="11"/>
    </row>
    <row r="3" spans="1:9" ht="12.75">
      <c r="A3" s="8"/>
      <c r="B3" s="8"/>
      <c r="C3" s="11"/>
      <c r="D3" s="8"/>
      <c r="E3" s="10"/>
      <c r="F3" s="10"/>
      <c r="G3" s="10"/>
      <c r="H3" s="11"/>
      <c r="I3" s="11"/>
    </row>
    <row r="4" spans="1:9" ht="18">
      <c r="A4" s="8"/>
      <c r="B4" s="8"/>
      <c r="C4" s="9" t="s">
        <v>4</v>
      </c>
      <c r="D4" s="8"/>
      <c r="E4" s="10"/>
      <c r="F4" s="10"/>
      <c r="G4" s="10"/>
      <c r="H4" s="11"/>
      <c r="I4" s="11"/>
    </row>
    <row r="5" spans="1:9" ht="12.75">
      <c r="A5" s="8"/>
      <c r="B5" s="8"/>
      <c r="C5" s="11"/>
      <c r="D5" s="8"/>
      <c r="E5" s="10"/>
      <c r="F5" s="10"/>
      <c r="G5" s="10"/>
      <c r="H5" s="11"/>
      <c r="I5" s="11"/>
    </row>
    <row r="6" spans="1:9" ht="15.75">
      <c r="A6" s="8"/>
      <c r="B6" s="8"/>
      <c r="C6" s="12" t="s">
        <v>5</v>
      </c>
      <c r="D6" s="8"/>
      <c r="E6" s="10"/>
      <c r="F6" s="10"/>
      <c r="G6" s="10"/>
      <c r="H6" s="11"/>
      <c r="I6" s="10"/>
    </row>
    <row r="7" spans="1:9" ht="12.75">
      <c r="A7" s="8" t="s">
        <v>6</v>
      </c>
      <c r="B7" s="8"/>
      <c r="C7" s="7" t="s">
        <v>7</v>
      </c>
      <c r="D7" s="8"/>
      <c r="E7" s="10"/>
      <c r="F7" s="10"/>
      <c r="G7" s="13">
        <f>G48</f>
        <v>0</v>
      </c>
      <c r="H7" s="11"/>
      <c r="I7" s="10"/>
    </row>
    <row r="8" spans="1:9" ht="12.75">
      <c r="A8" s="8" t="s">
        <v>8</v>
      </c>
      <c r="B8" s="8"/>
      <c r="C8" s="7" t="s">
        <v>11</v>
      </c>
      <c r="D8" s="8"/>
      <c r="E8" s="10"/>
      <c r="F8" s="10"/>
      <c r="G8" s="13">
        <f>G74</f>
        <v>0</v>
      </c>
      <c r="H8" s="11"/>
      <c r="I8" s="10"/>
    </row>
    <row r="9" spans="1:9" ht="12.75">
      <c r="A9" s="8" t="s">
        <v>10</v>
      </c>
      <c r="B9" s="8"/>
      <c r="C9" s="7" t="s">
        <v>15</v>
      </c>
      <c r="D9" s="8"/>
      <c r="E9" s="10"/>
      <c r="F9" s="10"/>
      <c r="G9" s="13">
        <f>G81</f>
        <v>0</v>
      </c>
      <c r="H9" s="11"/>
      <c r="I9" s="10"/>
    </row>
    <row r="10" spans="1:9" ht="12.75">
      <c r="A10" s="8" t="s">
        <v>12</v>
      </c>
      <c r="B10" s="8"/>
      <c r="C10" s="7" t="s">
        <v>18</v>
      </c>
      <c r="D10" s="8"/>
      <c r="E10" s="10"/>
      <c r="F10" s="10"/>
      <c r="G10" s="13">
        <f>G85</f>
        <v>0</v>
      </c>
      <c r="H10" s="11"/>
      <c r="I10" s="10"/>
    </row>
    <row r="11" spans="1:9" ht="12.75">
      <c r="A11" s="8"/>
      <c r="B11" s="8"/>
      <c r="C11" s="15" t="s">
        <v>2</v>
      </c>
      <c r="D11" s="8"/>
      <c r="E11" s="10"/>
      <c r="F11" s="10"/>
      <c r="G11" s="16">
        <f>SUM(G7:G10)</f>
        <v>0</v>
      </c>
      <c r="H11" s="11"/>
      <c r="I11" s="10"/>
    </row>
    <row r="12" spans="1:9" ht="12.75">
      <c r="A12" s="8"/>
      <c r="B12" s="8"/>
      <c r="C12" s="11"/>
      <c r="D12" s="8"/>
      <c r="E12" s="10"/>
      <c r="F12" s="10"/>
      <c r="G12" s="10"/>
      <c r="H12" s="11"/>
      <c r="I12" s="11"/>
    </row>
    <row r="13" spans="1:9" ht="15.75">
      <c r="A13" s="8"/>
      <c r="B13" s="8"/>
      <c r="C13" s="12" t="s">
        <v>19</v>
      </c>
      <c r="D13" s="8"/>
      <c r="E13" s="10"/>
      <c r="F13" s="10"/>
      <c r="G13" s="17"/>
      <c r="H13" s="11"/>
      <c r="I13" s="18"/>
    </row>
    <row r="14" spans="1:9" ht="12.75">
      <c r="A14" s="8" t="s">
        <v>6</v>
      </c>
      <c r="B14" s="8"/>
      <c r="C14" s="11" t="s">
        <v>20</v>
      </c>
      <c r="D14" s="8" t="s">
        <v>21</v>
      </c>
      <c r="E14" s="10">
        <f>G11</f>
        <v>0</v>
      </c>
      <c r="F14" s="18"/>
      <c r="G14" s="17">
        <f>E14*F14</f>
        <v>0</v>
      </c>
      <c r="H14" s="11"/>
      <c r="I14" s="18"/>
    </row>
    <row r="15" spans="1:9" ht="12.75">
      <c r="A15" s="8" t="s">
        <v>8</v>
      </c>
      <c r="B15" s="8"/>
      <c r="C15" s="11" t="s">
        <v>22</v>
      </c>
      <c r="D15" s="8" t="s">
        <v>21</v>
      </c>
      <c r="E15" s="10">
        <f>G11</f>
        <v>0</v>
      </c>
      <c r="F15" s="18"/>
      <c r="G15" s="17">
        <f>E15*F15</f>
        <v>0</v>
      </c>
      <c r="H15" s="11"/>
      <c r="I15" s="18"/>
    </row>
    <row r="16" spans="1:9" ht="12.75">
      <c r="A16" s="8"/>
      <c r="B16" s="8"/>
      <c r="C16" s="15" t="s">
        <v>2</v>
      </c>
      <c r="D16" s="8"/>
      <c r="E16" s="10"/>
      <c r="F16" s="10"/>
      <c r="G16" s="19">
        <f>SUM(G14:G15)</f>
        <v>0</v>
      </c>
      <c r="H16" s="11"/>
      <c r="I16" s="18"/>
    </row>
    <row r="17" spans="1:9" ht="12.75">
      <c r="A17" s="8"/>
      <c r="B17" s="8"/>
      <c r="C17" s="11"/>
      <c r="D17" s="8"/>
      <c r="E17" s="10"/>
      <c r="F17" s="10"/>
      <c r="G17" s="17"/>
      <c r="H17" s="11"/>
      <c r="I17" s="18"/>
    </row>
    <row r="18" spans="1:9" ht="15.75">
      <c r="A18" s="8"/>
      <c r="B18" s="8"/>
      <c r="C18" s="12" t="s">
        <v>23</v>
      </c>
      <c r="D18" s="8"/>
      <c r="E18" s="10"/>
      <c r="F18" s="10"/>
      <c r="G18" s="19">
        <f>G91</f>
        <v>0</v>
      </c>
      <c r="H18" s="11"/>
      <c r="I18" s="18"/>
    </row>
    <row r="19" spans="1:9" ht="12.75">
      <c r="A19" s="8"/>
      <c r="B19" s="8"/>
      <c r="C19" s="11"/>
      <c r="D19" s="8"/>
      <c r="E19" s="10"/>
      <c r="F19" s="10"/>
      <c r="G19" s="17"/>
      <c r="H19" s="11"/>
      <c r="I19" s="18"/>
    </row>
    <row r="20" spans="1:9" ht="15.75">
      <c r="A20" s="8"/>
      <c r="B20" s="8"/>
      <c r="C20" s="12" t="s">
        <v>2</v>
      </c>
      <c r="D20" s="8"/>
      <c r="E20" s="10"/>
      <c r="F20" s="10"/>
      <c r="G20" s="19">
        <f>G11+G16+G18</f>
        <v>0</v>
      </c>
      <c r="H20" s="11"/>
      <c r="I20" s="18"/>
    </row>
    <row r="21" spans="1:9" ht="15.75">
      <c r="A21" s="8"/>
      <c r="B21" s="8"/>
      <c r="C21" s="12" t="s">
        <v>3</v>
      </c>
      <c r="D21" s="8" t="s">
        <v>21</v>
      </c>
      <c r="E21" s="10">
        <f>G20</f>
        <v>0</v>
      </c>
      <c r="F21" s="10"/>
      <c r="G21" s="19">
        <f>E21*F21</f>
        <v>0</v>
      </c>
      <c r="H21" s="11"/>
      <c r="I21" s="18"/>
    </row>
    <row r="22" spans="1:9" ht="15.75">
      <c r="A22" s="8"/>
      <c r="B22" s="8"/>
      <c r="C22" s="12" t="s">
        <v>24</v>
      </c>
      <c r="D22" s="8"/>
      <c r="E22" s="10"/>
      <c r="F22" s="10"/>
      <c r="G22" s="19">
        <f>SUM(G20:G21)</f>
        <v>0</v>
      </c>
      <c r="H22" s="11"/>
      <c r="I22" s="18"/>
    </row>
    <row r="23" spans="1:9" ht="12.75">
      <c r="A23" s="8"/>
      <c r="B23" s="8"/>
      <c r="C23" s="11"/>
      <c r="D23" s="8"/>
      <c r="E23" s="10"/>
      <c r="F23" s="10"/>
      <c r="G23" s="10"/>
      <c r="H23" s="11"/>
      <c r="I23" s="11"/>
    </row>
    <row r="24" spans="1:9" ht="12.75">
      <c r="A24" s="8"/>
      <c r="B24" s="8"/>
      <c r="C24" s="11"/>
      <c r="D24" s="8"/>
      <c r="E24" s="10"/>
      <c r="F24" s="10"/>
      <c r="G24" s="10"/>
      <c r="H24" s="11"/>
      <c r="I24" s="11"/>
    </row>
    <row r="25" spans="1:9" ht="12.75">
      <c r="A25" s="8"/>
      <c r="B25" s="8"/>
      <c r="C25" s="11"/>
      <c r="D25" s="8"/>
      <c r="E25" s="10"/>
      <c r="F25" s="10"/>
      <c r="G25" s="10"/>
      <c r="H25" s="11"/>
      <c r="I25" s="11"/>
    </row>
    <row r="26" spans="1:9" ht="12.75">
      <c r="A26" s="8"/>
      <c r="B26" s="8"/>
      <c r="C26" s="11"/>
      <c r="D26" s="8"/>
      <c r="E26" s="10"/>
      <c r="F26" s="10"/>
      <c r="G26" s="10"/>
      <c r="H26" s="11"/>
      <c r="I26" s="11"/>
    </row>
    <row r="27" spans="1:9" ht="12.75">
      <c r="A27" s="8"/>
      <c r="B27" s="8"/>
      <c r="C27" s="11"/>
      <c r="D27" s="8"/>
      <c r="E27" s="10"/>
      <c r="F27" s="10"/>
      <c r="G27" s="10"/>
      <c r="H27" s="11"/>
      <c r="I27" s="11"/>
    </row>
    <row r="28" spans="1:9" ht="12.75">
      <c r="A28" s="8"/>
      <c r="B28" s="8"/>
      <c r="C28" s="11"/>
      <c r="D28" s="8"/>
      <c r="E28" s="10"/>
      <c r="F28" s="10"/>
      <c r="G28" s="10"/>
      <c r="H28" s="11"/>
      <c r="I28" s="11"/>
    </row>
    <row r="29" spans="1:9" ht="12.75">
      <c r="A29" s="4" t="s">
        <v>25</v>
      </c>
      <c r="B29" s="4" t="s">
        <v>26</v>
      </c>
      <c r="C29" s="4" t="s">
        <v>27</v>
      </c>
      <c r="D29" s="4" t="s">
        <v>28</v>
      </c>
      <c r="E29" s="20" t="s">
        <v>29</v>
      </c>
      <c r="F29" s="20" t="s">
        <v>30</v>
      </c>
      <c r="G29" s="20" t="s">
        <v>2</v>
      </c>
      <c r="H29" s="4" t="s">
        <v>31</v>
      </c>
      <c r="I29" s="4" t="s">
        <v>32</v>
      </c>
    </row>
    <row r="30" spans="1:9" ht="12.75">
      <c r="A30" s="8"/>
      <c r="B30" s="21" t="s">
        <v>33</v>
      </c>
      <c r="C30" s="15" t="s">
        <v>7</v>
      </c>
      <c r="D30" s="8"/>
      <c r="E30" s="10"/>
      <c r="F30" s="10"/>
      <c r="G30" s="10"/>
      <c r="H30" s="11"/>
      <c r="I30" s="11"/>
    </row>
    <row r="31" spans="1:9" ht="25.5">
      <c r="A31" s="8" t="s">
        <v>6</v>
      </c>
      <c r="B31" s="8" t="s">
        <v>90</v>
      </c>
      <c r="C31" s="22" t="s">
        <v>91</v>
      </c>
      <c r="D31" s="8" t="s">
        <v>35</v>
      </c>
      <c r="E31" s="10">
        <v>252</v>
      </c>
      <c r="F31" s="10"/>
      <c r="G31" s="10">
        <f>E31*F31</f>
        <v>0</v>
      </c>
      <c r="H31" s="11"/>
      <c r="I31" s="11"/>
    </row>
    <row r="32" spans="1:9" ht="25.5">
      <c r="A32" s="4" t="s">
        <v>8</v>
      </c>
      <c r="B32" s="4" t="s">
        <v>92</v>
      </c>
      <c r="C32" s="22" t="s">
        <v>93</v>
      </c>
      <c r="D32" s="4" t="s">
        <v>35</v>
      </c>
      <c r="E32" s="10">
        <f>E34</f>
        <v>8</v>
      </c>
      <c r="F32" s="10"/>
      <c r="G32" s="10">
        <f>E32*F32</f>
        <v>0</v>
      </c>
      <c r="H32" s="11"/>
      <c r="I32" s="10"/>
    </row>
    <row r="33" spans="1:9" ht="12.75">
      <c r="A33" s="4"/>
      <c r="B33" s="4"/>
      <c r="C33" s="11" t="s">
        <v>43</v>
      </c>
      <c r="D33" s="4"/>
      <c r="E33" s="10"/>
      <c r="F33" s="10"/>
      <c r="G33" s="10"/>
      <c r="H33" s="11"/>
      <c r="I33" s="10"/>
    </row>
    <row r="34" spans="1:9" ht="12.75">
      <c r="A34" s="8"/>
      <c r="B34" s="8"/>
      <c r="C34" s="11" t="s">
        <v>94</v>
      </c>
      <c r="D34" s="8" t="s">
        <v>35</v>
      </c>
      <c r="E34" s="10">
        <f>0.8*1*2*5</f>
        <v>8</v>
      </c>
      <c r="F34" s="10"/>
      <c r="G34" s="10"/>
      <c r="H34" s="11"/>
      <c r="I34" s="11"/>
    </row>
    <row r="35" spans="1:9" ht="12.75">
      <c r="A35" s="4" t="s">
        <v>10</v>
      </c>
      <c r="B35" s="4" t="s">
        <v>47</v>
      </c>
      <c r="C35" s="14" t="s">
        <v>48</v>
      </c>
      <c r="D35" s="4" t="s">
        <v>35</v>
      </c>
      <c r="E35" s="10">
        <v>169</v>
      </c>
      <c r="F35" s="10"/>
      <c r="G35" s="10">
        <f>E35*F35</f>
        <v>0</v>
      </c>
      <c r="H35" s="14"/>
      <c r="I35" s="14"/>
    </row>
    <row r="36" spans="1:9" ht="12.75">
      <c r="A36" s="4" t="s">
        <v>12</v>
      </c>
      <c r="B36" s="4" t="s">
        <v>50</v>
      </c>
      <c r="C36" s="14" t="s">
        <v>51</v>
      </c>
      <c r="D36" s="4" t="s">
        <v>35</v>
      </c>
      <c r="E36" s="10">
        <v>8</v>
      </c>
      <c r="F36" s="10"/>
      <c r="G36" s="10">
        <f>E36*F36</f>
        <v>0</v>
      </c>
      <c r="H36" s="14"/>
      <c r="I36" s="14"/>
    </row>
    <row r="37" spans="1:9" ht="12.75">
      <c r="A37" s="4" t="s">
        <v>14</v>
      </c>
      <c r="B37" s="4"/>
      <c r="C37" s="14" t="s">
        <v>55</v>
      </c>
      <c r="D37" s="4" t="s">
        <v>56</v>
      </c>
      <c r="E37" s="10">
        <v>2</v>
      </c>
      <c r="F37" s="10"/>
      <c r="G37" s="10">
        <f>E37*F37</f>
        <v>0</v>
      </c>
      <c r="H37" s="14"/>
      <c r="I37" s="14"/>
    </row>
    <row r="38" spans="1:9" ht="13.5" customHeight="1">
      <c r="A38" s="4" t="s">
        <v>16</v>
      </c>
      <c r="B38" s="4" t="s">
        <v>57</v>
      </c>
      <c r="C38" s="14" t="s">
        <v>58</v>
      </c>
      <c r="D38" s="4" t="s">
        <v>35</v>
      </c>
      <c r="E38" s="10">
        <v>252</v>
      </c>
      <c r="F38" s="10"/>
      <c r="G38" s="10">
        <f>E38*F38</f>
        <v>0</v>
      </c>
      <c r="H38" s="14"/>
      <c r="I38" s="14"/>
    </row>
    <row r="39" spans="1:9" ht="12.75">
      <c r="A39" s="4" t="s">
        <v>17</v>
      </c>
      <c r="B39" s="4" t="s">
        <v>59</v>
      </c>
      <c r="C39" s="14" t="s">
        <v>60</v>
      </c>
      <c r="D39" s="4" t="s">
        <v>54</v>
      </c>
      <c r="E39" s="10">
        <f>E40</f>
        <v>453.6</v>
      </c>
      <c r="F39" s="10"/>
      <c r="G39" s="10">
        <f>E39*F39</f>
        <v>0</v>
      </c>
      <c r="H39" s="14"/>
      <c r="I39" s="14"/>
    </row>
    <row r="40" spans="1:9" ht="12.75">
      <c r="A40" s="4"/>
      <c r="B40" s="4"/>
      <c r="C40" s="14" t="s">
        <v>95</v>
      </c>
      <c r="D40" s="4" t="s">
        <v>54</v>
      </c>
      <c r="E40" s="23">
        <f>252*1.8</f>
        <v>453.6</v>
      </c>
      <c r="F40" s="10"/>
      <c r="G40" s="10"/>
      <c r="H40" s="14"/>
      <c r="I40" s="14"/>
    </row>
    <row r="41" spans="1:9" ht="12.75">
      <c r="A41" s="4" t="s">
        <v>37</v>
      </c>
      <c r="B41" s="4" t="s">
        <v>64</v>
      </c>
      <c r="C41" s="14" t="s">
        <v>65</v>
      </c>
      <c r="D41" s="4" t="s">
        <v>35</v>
      </c>
      <c r="E41" s="10">
        <f>E42</f>
        <v>169</v>
      </c>
      <c r="F41" s="10"/>
      <c r="G41" s="10">
        <f>E41*F41</f>
        <v>0</v>
      </c>
      <c r="H41" s="14"/>
      <c r="I41" s="14"/>
    </row>
    <row r="42" spans="1:9" ht="12.75">
      <c r="A42" s="4"/>
      <c r="B42" s="4"/>
      <c r="C42" s="14" t="s">
        <v>66</v>
      </c>
      <c r="D42" s="4" t="s">
        <v>35</v>
      </c>
      <c r="E42" s="10">
        <f>E35</f>
        <v>169</v>
      </c>
      <c r="F42" s="10"/>
      <c r="G42" s="10"/>
      <c r="H42" s="14"/>
      <c r="I42" s="14"/>
    </row>
    <row r="43" spans="1:9" ht="12.75">
      <c r="A43" s="4" t="s">
        <v>38</v>
      </c>
      <c r="B43" s="4" t="s">
        <v>67</v>
      </c>
      <c r="C43" s="14" t="s">
        <v>68</v>
      </c>
      <c r="D43" s="4" t="s">
        <v>35</v>
      </c>
      <c r="E43" s="10">
        <f>E38</f>
        <v>252</v>
      </c>
      <c r="F43" s="10"/>
      <c r="G43" s="10">
        <f>E43*F43</f>
        <v>0</v>
      </c>
      <c r="H43" s="14"/>
      <c r="I43" s="14"/>
    </row>
    <row r="44" spans="1:9" ht="12.75">
      <c r="A44" s="4" t="s">
        <v>39</v>
      </c>
      <c r="B44" s="4" t="s">
        <v>71</v>
      </c>
      <c r="C44" s="14" t="s">
        <v>72</v>
      </c>
      <c r="D44" s="4" t="s">
        <v>35</v>
      </c>
      <c r="E44" s="10">
        <f>E35</f>
        <v>169</v>
      </c>
      <c r="F44" s="10"/>
      <c r="G44" s="10">
        <f>E44*F44</f>
        <v>0</v>
      </c>
      <c r="H44" s="14"/>
      <c r="I44" s="14"/>
    </row>
    <row r="45" spans="1:9" ht="12.75">
      <c r="A45" s="4" t="s">
        <v>40</v>
      </c>
      <c r="B45" s="4" t="s">
        <v>61</v>
      </c>
      <c r="C45" s="14" t="s">
        <v>62</v>
      </c>
      <c r="D45" s="4" t="s">
        <v>34</v>
      </c>
      <c r="E45" s="10">
        <f>E47</f>
        <v>745.5999999999999</v>
      </c>
      <c r="F45" s="10"/>
      <c r="G45" s="10">
        <f>E45*F45</f>
        <v>0</v>
      </c>
      <c r="H45" s="14"/>
      <c r="I45" s="14"/>
    </row>
    <row r="46" spans="1:9" ht="12.75">
      <c r="A46" s="8"/>
      <c r="B46" s="8"/>
      <c r="C46" s="11" t="s">
        <v>63</v>
      </c>
      <c r="D46" s="8"/>
      <c r="E46" s="10"/>
      <c r="F46" s="10"/>
      <c r="G46" s="10"/>
      <c r="H46" s="11"/>
      <c r="I46" s="11"/>
    </row>
    <row r="47" spans="1:9" ht="12.75">
      <c r="A47" s="8"/>
      <c r="B47" s="8"/>
      <c r="C47" s="11" t="s">
        <v>96</v>
      </c>
      <c r="D47" s="8" t="s">
        <v>34</v>
      </c>
      <c r="E47" s="11">
        <f>(309.4+63.4)*2</f>
        <v>745.5999999999999</v>
      </c>
      <c r="F47" s="10"/>
      <c r="G47" s="10"/>
      <c r="H47" s="11"/>
      <c r="I47" s="11"/>
    </row>
    <row r="48" spans="1:9" ht="12.75">
      <c r="A48" s="8"/>
      <c r="B48" s="8"/>
      <c r="C48" s="15" t="s">
        <v>2</v>
      </c>
      <c r="D48" s="8"/>
      <c r="E48" s="10"/>
      <c r="F48" s="10"/>
      <c r="G48" s="26">
        <f>SUM(G31:G47)</f>
        <v>0</v>
      </c>
      <c r="H48" s="11"/>
      <c r="I48" s="11"/>
    </row>
    <row r="49" spans="1:9" ht="12.75">
      <c r="A49" s="8"/>
      <c r="B49" s="8"/>
      <c r="C49" s="11"/>
      <c r="D49" s="8"/>
      <c r="E49" s="10"/>
      <c r="F49" s="10"/>
      <c r="G49" s="10"/>
      <c r="H49" s="11"/>
      <c r="I49" s="11"/>
    </row>
    <row r="50" spans="1:9" ht="12.75">
      <c r="A50" s="4"/>
      <c r="B50" s="27" t="s">
        <v>76</v>
      </c>
      <c r="C50" s="15" t="s">
        <v>11</v>
      </c>
      <c r="D50" s="4"/>
      <c r="E50" s="10"/>
      <c r="F50" s="10"/>
      <c r="G50" s="10"/>
      <c r="H50" s="14"/>
      <c r="I50" s="14"/>
    </row>
    <row r="51" spans="1:9" ht="12.75">
      <c r="A51" s="4" t="s">
        <v>6</v>
      </c>
      <c r="B51" s="4" t="s">
        <v>97</v>
      </c>
      <c r="C51" s="14" t="s">
        <v>98</v>
      </c>
      <c r="D51" s="4" t="s">
        <v>34</v>
      </c>
      <c r="E51" s="10">
        <f>E53</f>
        <v>7.6499999999999995</v>
      </c>
      <c r="F51" s="10"/>
      <c r="G51" s="10">
        <f>E51*F51</f>
        <v>0</v>
      </c>
      <c r="H51" s="14">
        <v>0.2024</v>
      </c>
      <c r="I51" s="10">
        <f>E51*H51</f>
        <v>1.54836</v>
      </c>
    </row>
    <row r="52" spans="1:9" ht="12.75">
      <c r="A52" s="4"/>
      <c r="B52" s="4"/>
      <c r="C52" s="14" t="s">
        <v>99</v>
      </c>
      <c r="D52" s="4"/>
      <c r="E52" s="10"/>
      <c r="F52" s="10"/>
      <c r="G52" s="10"/>
      <c r="H52" s="14"/>
      <c r="I52" s="14"/>
    </row>
    <row r="53" spans="1:9" ht="12.75">
      <c r="A53" s="4"/>
      <c r="B53" s="4"/>
      <c r="C53" s="14" t="s">
        <v>100</v>
      </c>
      <c r="D53" s="4" t="s">
        <v>34</v>
      </c>
      <c r="E53" s="23">
        <f>0.3*25.5</f>
        <v>7.6499999999999995</v>
      </c>
      <c r="F53" s="10"/>
      <c r="G53" s="10"/>
      <c r="H53" s="14"/>
      <c r="I53" s="14"/>
    </row>
    <row r="54" spans="1:9" ht="12.75">
      <c r="A54" s="4" t="s">
        <v>8</v>
      </c>
      <c r="B54" s="4" t="s">
        <v>77</v>
      </c>
      <c r="C54" s="14" t="s">
        <v>78</v>
      </c>
      <c r="D54" s="4" t="s">
        <v>34</v>
      </c>
      <c r="E54" s="10">
        <f>E56</f>
        <v>309.4</v>
      </c>
      <c r="F54" s="10"/>
      <c r="G54" s="10">
        <f>E54*F54</f>
        <v>0</v>
      </c>
      <c r="H54" s="14">
        <v>0.27994</v>
      </c>
      <c r="I54" s="10">
        <f>E54*H54</f>
        <v>86.61343600000001</v>
      </c>
    </row>
    <row r="55" spans="1:9" ht="12.75">
      <c r="A55" s="4"/>
      <c r="B55" s="4"/>
      <c r="C55" s="14" t="s">
        <v>101</v>
      </c>
      <c r="D55" s="4"/>
      <c r="E55" s="10"/>
      <c r="F55" s="10"/>
      <c r="G55" s="10"/>
      <c r="H55" s="14"/>
      <c r="I55" s="14"/>
    </row>
    <row r="56" spans="1:9" ht="12.75">
      <c r="A56" s="4"/>
      <c r="B56" s="4"/>
      <c r="C56" s="14" t="s">
        <v>102</v>
      </c>
      <c r="D56" s="4" t="s">
        <v>34</v>
      </c>
      <c r="E56" s="23">
        <f>307+2.4</f>
        <v>309.4</v>
      </c>
      <c r="F56" s="10"/>
      <c r="G56" s="10"/>
      <c r="H56" s="14"/>
      <c r="I56" s="14"/>
    </row>
    <row r="57" spans="1:9" ht="12.75">
      <c r="A57" s="4" t="s">
        <v>10</v>
      </c>
      <c r="B57" s="4" t="s">
        <v>79</v>
      </c>
      <c r="C57" s="14" t="s">
        <v>80</v>
      </c>
      <c r="D57" s="4" t="s">
        <v>34</v>
      </c>
      <c r="E57" s="10">
        <f>E59</f>
        <v>63.4</v>
      </c>
      <c r="F57" s="10"/>
      <c r="G57" s="10">
        <f>E57*F57</f>
        <v>0</v>
      </c>
      <c r="H57" s="14">
        <v>0.4726</v>
      </c>
      <c r="I57" s="10">
        <f>E57*H57</f>
        <v>29.96284</v>
      </c>
    </row>
    <row r="58" spans="1:9" ht="12.75">
      <c r="A58" s="4"/>
      <c r="B58" s="4"/>
      <c r="C58" s="14" t="s">
        <v>103</v>
      </c>
      <c r="D58" s="4"/>
      <c r="E58" s="10"/>
      <c r="F58" s="10"/>
      <c r="G58" s="10"/>
      <c r="H58" s="14"/>
      <c r="I58" s="14"/>
    </row>
    <row r="59" spans="1:9" ht="12.75">
      <c r="A59" s="4"/>
      <c r="B59" s="4"/>
      <c r="C59" s="14" t="s">
        <v>104</v>
      </c>
      <c r="D59" s="4" t="s">
        <v>34</v>
      </c>
      <c r="E59" s="14">
        <f>56+7.4</f>
        <v>63.4</v>
      </c>
      <c r="F59" s="10"/>
      <c r="G59" s="10"/>
      <c r="H59" s="14"/>
      <c r="I59" s="14"/>
    </row>
    <row r="60" spans="1:9" ht="25.5">
      <c r="A60" s="8" t="s">
        <v>12</v>
      </c>
      <c r="B60" s="8" t="s">
        <v>105</v>
      </c>
      <c r="C60" s="22" t="s">
        <v>106</v>
      </c>
      <c r="D60" s="8" t="s">
        <v>34</v>
      </c>
      <c r="E60" s="10">
        <f>E62</f>
        <v>309.4</v>
      </c>
      <c r="F60" s="10"/>
      <c r="G60" s="10">
        <f>E60*F60</f>
        <v>0</v>
      </c>
      <c r="H60" s="11">
        <v>0.08425</v>
      </c>
      <c r="I60" s="10">
        <f>E60*H60</f>
        <v>26.06695</v>
      </c>
    </row>
    <row r="61" spans="1:9" ht="12.75">
      <c r="A61" s="8"/>
      <c r="B61" s="8"/>
      <c r="C61" s="14" t="s">
        <v>101</v>
      </c>
      <c r="D61" s="4"/>
      <c r="E61" s="10"/>
      <c r="F61" s="10"/>
      <c r="G61" s="10"/>
      <c r="H61" s="11"/>
      <c r="I61" s="11"/>
    </row>
    <row r="62" spans="1:9" ht="12.75">
      <c r="A62" s="8"/>
      <c r="B62" s="8"/>
      <c r="C62" s="14" t="s">
        <v>102</v>
      </c>
      <c r="D62" s="4" t="s">
        <v>34</v>
      </c>
      <c r="E62" s="23">
        <f>307+2.4</f>
        <v>309.4</v>
      </c>
      <c r="F62" s="10"/>
      <c r="G62" s="10"/>
      <c r="H62" s="11"/>
      <c r="I62" s="11"/>
    </row>
    <row r="63" spans="1:9" ht="12.75">
      <c r="A63" s="8" t="s">
        <v>14</v>
      </c>
      <c r="B63" s="25" t="s">
        <v>107</v>
      </c>
      <c r="C63" s="11" t="s">
        <v>108</v>
      </c>
      <c r="D63" s="8" t="s">
        <v>34</v>
      </c>
      <c r="E63" s="10">
        <f>E64</f>
        <v>310.07</v>
      </c>
      <c r="F63" s="10"/>
      <c r="G63" s="10">
        <f>E63*F63</f>
        <v>0</v>
      </c>
      <c r="H63" s="11">
        <v>0.131</v>
      </c>
      <c r="I63" s="10">
        <f>E63*H63</f>
        <v>40.619170000000004</v>
      </c>
    </row>
    <row r="64" spans="1:9" ht="12.75">
      <c r="A64" s="8"/>
      <c r="B64" s="8"/>
      <c r="C64" s="11" t="s">
        <v>109</v>
      </c>
      <c r="D64" s="8" t="s">
        <v>34</v>
      </c>
      <c r="E64" s="11">
        <f>307*1.01</f>
        <v>310.07</v>
      </c>
      <c r="F64" s="10"/>
      <c r="G64" s="10"/>
      <c r="H64" s="11"/>
      <c r="I64" s="11"/>
    </row>
    <row r="65" spans="1:9" ht="25.5">
      <c r="A65" s="8" t="s">
        <v>16</v>
      </c>
      <c r="B65" s="25" t="s">
        <v>110</v>
      </c>
      <c r="C65" s="22" t="s">
        <v>111</v>
      </c>
      <c r="D65" s="8" t="s">
        <v>34</v>
      </c>
      <c r="E65" s="10">
        <f>E66</f>
        <v>2.472</v>
      </c>
      <c r="F65" s="10"/>
      <c r="G65" s="10">
        <f>E65*F65</f>
        <v>0</v>
      </c>
      <c r="H65" s="11">
        <v>0.131</v>
      </c>
      <c r="I65" s="10">
        <f>E65*H65</f>
        <v>0.323832</v>
      </c>
    </row>
    <row r="66" spans="1:9" ht="12.75">
      <c r="A66" s="8"/>
      <c r="B66" s="8"/>
      <c r="C66" s="7" t="s">
        <v>112</v>
      </c>
      <c r="D66" s="8" t="s">
        <v>34</v>
      </c>
      <c r="E66" s="7">
        <f>2.4*1.03</f>
        <v>2.472</v>
      </c>
      <c r="F66" s="10"/>
      <c r="G66" s="10"/>
      <c r="H66" s="11"/>
      <c r="I66" s="11"/>
    </row>
    <row r="67" spans="1:9" ht="25.5">
      <c r="A67" s="8" t="s">
        <v>17</v>
      </c>
      <c r="B67" s="8" t="s">
        <v>113</v>
      </c>
      <c r="C67" s="22" t="s">
        <v>106</v>
      </c>
      <c r="D67" s="8" t="s">
        <v>34</v>
      </c>
      <c r="E67" s="10">
        <f>E69</f>
        <v>63.4</v>
      </c>
      <c r="F67" s="10"/>
      <c r="G67" s="10">
        <f>E67*F67</f>
        <v>0</v>
      </c>
      <c r="H67" s="11">
        <v>0.08565</v>
      </c>
      <c r="I67" s="10">
        <f>E67*H67</f>
        <v>5.43021</v>
      </c>
    </row>
    <row r="68" spans="1:9" ht="12.75">
      <c r="A68" s="8"/>
      <c r="B68" s="8"/>
      <c r="C68" s="14" t="s">
        <v>103</v>
      </c>
      <c r="D68" s="4"/>
      <c r="E68" s="10"/>
      <c r="F68" s="10"/>
      <c r="G68" s="10"/>
      <c r="H68" s="11"/>
      <c r="I68" s="11"/>
    </row>
    <row r="69" spans="1:9" ht="12.75">
      <c r="A69" s="8"/>
      <c r="B69" s="8"/>
      <c r="C69" s="14" t="s">
        <v>104</v>
      </c>
      <c r="D69" s="4" t="s">
        <v>34</v>
      </c>
      <c r="E69" s="14">
        <f>56+7.4</f>
        <v>63.4</v>
      </c>
      <c r="F69" s="10"/>
      <c r="G69" s="10"/>
      <c r="H69" s="11"/>
      <c r="I69" s="11"/>
    </row>
    <row r="70" spans="1:9" ht="12.75">
      <c r="A70" s="8" t="s">
        <v>37</v>
      </c>
      <c r="B70" s="25" t="s">
        <v>114</v>
      </c>
      <c r="C70" s="11" t="s">
        <v>115</v>
      </c>
      <c r="D70" s="8" t="s">
        <v>34</v>
      </c>
      <c r="E70" s="10">
        <f>E71</f>
        <v>57.68</v>
      </c>
      <c r="F70" s="10"/>
      <c r="G70" s="10">
        <f>E70*F70</f>
        <v>0</v>
      </c>
      <c r="H70" s="11">
        <v>0.176</v>
      </c>
      <c r="I70" s="10">
        <f>E70*H70</f>
        <v>10.151679999999999</v>
      </c>
    </row>
    <row r="71" spans="1:9" ht="12.75">
      <c r="A71" s="8"/>
      <c r="B71" s="8"/>
      <c r="C71" s="11" t="s">
        <v>116</v>
      </c>
      <c r="D71" s="8" t="s">
        <v>34</v>
      </c>
      <c r="E71" s="11">
        <f>56*1.03</f>
        <v>57.68</v>
      </c>
      <c r="F71" s="10"/>
      <c r="G71" s="10"/>
      <c r="H71" s="11"/>
      <c r="I71" s="11"/>
    </row>
    <row r="72" spans="1:9" ht="25.5">
      <c r="A72" s="8" t="s">
        <v>38</v>
      </c>
      <c r="B72" s="8"/>
      <c r="C72" s="22" t="s">
        <v>117</v>
      </c>
      <c r="D72" s="8" t="s">
        <v>34</v>
      </c>
      <c r="E72" s="10">
        <f>E73</f>
        <v>7.622000000000001</v>
      </c>
      <c r="F72" s="10"/>
      <c r="G72" s="10">
        <f>E72*F72</f>
        <v>0</v>
      </c>
      <c r="H72" s="11">
        <v>0.176</v>
      </c>
      <c r="I72" s="10">
        <f>E72*H72</f>
        <v>1.341472</v>
      </c>
    </row>
    <row r="73" spans="1:9" ht="12.75">
      <c r="A73" s="8"/>
      <c r="B73" s="8"/>
      <c r="C73" s="11" t="s">
        <v>118</v>
      </c>
      <c r="D73" s="8" t="s">
        <v>34</v>
      </c>
      <c r="E73" s="11">
        <f>7.4*1.03</f>
        <v>7.622000000000001</v>
      </c>
      <c r="F73" s="10"/>
      <c r="G73" s="10"/>
      <c r="H73" s="11"/>
      <c r="I73" s="11"/>
    </row>
    <row r="74" spans="1:9" ht="12.75">
      <c r="A74" s="8"/>
      <c r="B74" s="8"/>
      <c r="C74" s="15" t="s">
        <v>2</v>
      </c>
      <c r="D74" s="8"/>
      <c r="E74" s="10"/>
      <c r="F74" s="10"/>
      <c r="G74" s="26">
        <f>SUM(G51:G73)</f>
        <v>0</v>
      </c>
      <c r="H74" s="11"/>
      <c r="I74" s="26">
        <f>SUM(I51:I73)</f>
        <v>202.05795</v>
      </c>
    </row>
    <row r="75" spans="1:9" ht="12.75">
      <c r="A75" s="8"/>
      <c r="B75" s="8"/>
      <c r="C75" s="11"/>
      <c r="D75" s="8"/>
      <c r="E75" s="10"/>
      <c r="F75" s="10"/>
      <c r="G75" s="10"/>
      <c r="H75" s="11"/>
      <c r="I75" s="11"/>
    </row>
    <row r="76" spans="1:9" ht="12.75">
      <c r="A76" s="4"/>
      <c r="B76" s="27" t="s">
        <v>85</v>
      </c>
      <c r="C76" s="15" t="s">
        <v>15</v>
      </c>
      <c r="D76" s="4"/>
      <c r="E76" s="10"/>
      <c r="F76" s="10"/>
      <c r="G76" s="10"/>
      <c r="H76" s="14"/>
      <c r="I76" s="14"/>
    </row>
    <row r="77" spans="1:9" ht="25.5">
      <c r="A77" s="8" t="s">
        <v>6</v>
      </c>
      <c r="B77" s="8" t="s">
        <v>119</v>
      </c>
      <c r="C77" s="22" t="s">
        <v>120</v>
      </c>
      <c r="D77" s="8" t="s">
        <v>81</v>
      </c>
      <c r="E77" s="10">
        <v>25.5</v>
      </c>
      <c r="F77" s="10"/>
      <c r="G77" s="10">
        <f>E77*F77</f>
        <v>0</v>
      </c>
      <c r="H77" s="11">
        <v>0.23236</v>
      </c>
      <c r="I77" s="10">
        <f>E77*H77</f>
        <v>5.92518</v>
      </c>
    </row>
    <row r="78" spans="1:9" ht="25.5">
      <c r="A78" s="8" t="s">
        <v>8</v>
      </c>
      <c r="B78" s="8" t="s">
        <v>121</v>
      </c>
      <c r="C78" s="22" t="s">
        <v>122</v>
      </c>
      <c r="D78" s="8" t="s">
        <v>81</v>
      </c>
      <c r="E78" s="10">
        <v>112</v>
      </c>
      <c r="F78" s="10"/>
      <c r="G78" s="10">
        <f>E78*F78</f>
        <v>0</v>
      </c>
      <c r="H78" s="11">
        <v>0.10095000000000001</v>
      </c>
      <c r="I78" s="10">
        <f>E78*H78</f>
        <v>11.306400000000002</v>
      </c>
    </row>
    <row r="79" spans="1:9" ht="12.75">
      <c r="A79" s="8" t="s">
        <v>10</v>
      </c>
      <c r="B79" s="25" t="s">
        <v>123</v>
      </c>
      <c r="C79" s="11" t="s">
        <v>124</v>
      </c>
      <c r="D79" s="8" t="s">
        <v>83</v>
      </c>
      <c r="E79" s="10">
        <f>E80</f>
        <v>226.24</v>
      </c>
      <c r="F79" s="10"/>
      <c r="G79" s="10">
        <f>E79*F79</f>
        <v>0</v>
      </c>
      <c r="H79" s="11">
        <v>0.016800000000000002</v>
      </c>
      <c r="I79" s="10">
        <f>E79*H79</f>
        <v>3.8008320000000007</v>
      </c>
    </row>
    <row r="80" spans="1:9" ht="12.75">
      <c r="A80" s="8"/>
      <c r="B80" s="8"/>
      <c r="C80" s="11" t="s">
        <v>125</v>
      </c>
      <c r="D80" s="8" t="s">
        <v>83</v>
      </c>
      <c r="E80" s="11">
        <f>112/0.5*1.01</f>
        <v>226.24</v>
      </c>
      <c r="F80" s="10"/>
      <c r="G80" s="10"/>
      <c r="H80" s="11"/>
      <c r="I80" s="11"/>
    </row>
    <row r="81" spans="1:9" ht="12.75">
      <c r="A81" s="8"/>
      <c r="B81" s="8"/>
      <c r="C81" s="15" t="s">
        <v>2</v>
      </c>
      <c r="D81" s="8"/>
      <c r="E81" s="10"/>
      <c r="F81" s="10"/>
      <c r="G81" s="26">
        <f>SUM(G77:G80)</f>
        <v>0</v>
      </c>
      <c r="H81" s="11"/>
      <c r="I81" s="26">
        <f>SUM(I77:I80)</f>
        <v>21.032412</v>
      </c>
    </row>
    <row r="82" spans="1:9" ht="12.75">
      <c r="A82" s="8"/>
      <c r="B82" s="8"/>
      <c r="C82" s="11"/>
      <c r="D82" s="8"/>
      <c r="E82" s="10"/>
      <c r="F82" s="10"/>
      <c r="G82" s="10"/>
      <c r="H82" s="11"/>
      <c r="I82" s="11"/>
    </row>
    <row r="83" spans="1:9" ht="12.75">
      <c r="A83" s="8"/>
      <c r="B83" s="27" t="s">
        <v>86</v>
      </c>
      <c r="C83" s="15" t="s">
        <v>18</v>
      </c>
      <c r="D83" s="8"/>
      <c r="E83" s="10"/>
      <c r="F83" s="10"/>
      <c r="G83" s="10"/>
      <c r="H83" s="11"/>
      <c r="I83" s="11"/>
    </row>
    <row r="84" spans="1:9" ht="12.75">
      <c r="A84" s="8" t="s">
        <v>6</v>
      </c>
      <c r="B84" s="8" t="s">
        <v>126</v>
      </c>
      <c r="C84" s="11" t="s">
        <v>127</v>
      </c>
      <c r="D84" s="8" t="s">
        <v>54</v>
      </c>
      <c r="E84" s="10">
        <f>I74+I81</f>
        <v>223.090362</v>
      </c>
      <c r="F84" s="10"/>
      <c r="G84" s="10">
        <f>E84*F84</f>
        <v>0</v>
      </c>
      <c r="H84" s="11"/>
      <c r="I84" s="11"/>
    </row>
    <row r="85" spans="1:9" ht="12.75">
      <c r="A85" s="8"/>
      <c r="B85" s="8"/>
      <c r="C85" s="15" t="s">
        <v>2</v>
      </c>
      <c r="D85" s="8"/>
      <c r="E85" s="10"/>
      <c r="F85" s="10"/>
      <c r="G85" s="26">
        <f>SUM(G84:G84)</f>
        <v>0</v>
      </c>
      <c r="H85" s="11"/>
      <c r="I85" s="11"/>
    </row>
    <row r="86" spans="1:9" ht="12.75">
      <c r="A86" s="8"/>
      <c r="B86" s="8"/>
      <c r="C86" s="11"/>
      <c r="D86" s="8"/>
      <c r="E86" s="10"/>
      <c r="F86" s="10"/>
      <c r="G86" s="10"/>
      <c r="H86" s="11"/>
      <c r="I86" s="11"/>
    </row>
    <row r="87" spans="1:9" ht="12.75">
      <c r="A87" s="8"/>
      <c r="B87" s="8"/>
      <c r="C87" s="15" t="s">
        <v>23</v>
      </c>
      <c r="D87" s="8"/>
      <c r="E87" s="10"/>
      <c r="F87" s="10"/>
      <c r="G87" s="10"/>
      <c r="H87" s="11"/>
      <c r="I87" s="11"/>
    </row>
    <row r="88" spans="1:9" ht="12.75">
      <c r="A88" s="8" t="s">
        <v>6</v>
      </c>
      <c r="B88" s="8"/>
      <c r="C88" s="11" t="s">
        <v>87</v>
      </c>
      <c r="D88" s="8" t="s">
        <v>56</v>
      </c>
      <c r="E88" s="10">
        <v>1</v>
      </c>
      <c r="F88" s="10"/>
      <c r="G88" s="10">
        <f>E88*F88</f>
        <v>0</v>
      </c>
      <c r="H88" s="11"/>
      <c r="I88" s="11"/>
    </row>
    <row r="89" spans="1:9" ht="12.75">
      <c r="A89" s="8" t="s">
        <v>8</v>
      </c>
      <c r="B89" s="8"/>
      <c r="C89" s="11" t="s">
        <v>88</v>
      </c>
      <c r="D89" s="8" t="s">
        <v>56</v>
      </c>
      <c r="E89" s="10">
        <v>1</v>
      </c>
      <c r="F89" s="10"/>
      <c r="G89" s="10">
        <f>E89*F89</f>
        <v>0</v>
      </c>
      <c r="H89" s="11"/>
      <c r="I89" s="11"/>
    </row>
    <row r="90" spans="1:9" ht="12.75">
      <c r="A90" s="8" t="s">
        <v>10</v>
      </c>
      <c r="B90" s="8"/>
      <c r="C90" s="11" t="s">
        <v>89</v>
      </c>
      <c r="D90" s="8" t="s">
        <v>56</v>
      </c>
      <c r="E90" s="10">
        <v>1</v>
      </c>
      <c r="F90" s="10"/>
      <c r="G90" s="10">
        <f>E90*F90</f>
        <v>0</v>
      </c>
      <c r="H90" s="11"/>
      <c r="I90" s="11"/>
    </row>
    <row r="91" spans="1:9" ht="12.75">
      <c r="A91" s="8"/>
      <c r="B91" s="8"/>
      <c r="C91" s="15" t="s">
        <v>2</v>
      </c>
      <c r="D91" s="8"/>
      <c r="E91" s="10"/>
      <c r="F91" s="10"/>
      <c r="G91" s="26">
        <f>SUM(G88:G90)</f>
        <v>0</v>
      </c>
      <c r="H91" s="11"/>
      <c r="I91" s="11"/>
    </row>
    <row r="92" spans="1:9" ht="12.75">
      <c r="A92" s="8"/>
      <c r="B92" s="8"/>
      <c r="C92" s="11"/>
      <c r="D92" s="8"/>
      <c r="E92" s="10"/>
      <c r="F92" s="10"/>
      <c r="G92" s="10"/>
      <c r="H92" s="11"/>
      <c r="I92" s="11"/>
    </row>
    <row r="93" spans="1:9" ht="12.75">
      <c r="A93" s="8"/>
      <c r="B93" s="8"/>
      <c r="C93" s="11"/>
      <c r="D93" s="8"/>
      <c r="E93" s="10"/>
      <c r="F93" s="10"/>
      <c r="G93" s="10"/>
      <c r="H93" s="11"/>
      <c r="I93" s="11"/>
    </row>
    <row r="94" spans="1:9" ht="12.75">
      <c r="A94" s="8"/>
      <c r="B94" s="8"/>
      <c r="C94" s="11"/>
      <c r="D94" s="8"/>
      <c r="E94" s="10"/>
      <c r="F94" s="10"/>
      <c r="G94" s="10"/>
      <c r="H94" s="11"/>
      <c r="I94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5.375" style="3" customWidth="1"/>
    <col min="2" max="2" width="12.125" style="3" customWidth="1"/>
    <col min="3" max="3" width="50.75390625" style="0" customWidth="1"/>
    <col min="4" max="4" width="5.125" style="3" customWidth="1"/>
    <col min="5" max="5" width="13.00390625" style="1" customWidth="1"/>
    <col min="6" max="6" width="10.125" style="1" customWidth="1"/>
    <col min="7" max="7" width="13.75390625" style="1" customWidth="1"/>
    <col min="8" max="8" width="10.125" style="0" customWidth="1"/>
    <col min="9" max="9" width="10.00390625" style="0" customWidth="1"/>
  </cols>
  <sheetData>
    <row r="1" spans="1:9" ht="18">
      <c r="A1" s="4"/>
      <c r="B1" s="4"/>
      <c r="C1" s="5" t="s">
        <v>0</v>
      </c>
      <c r="D1" s="4"/>
      <c r="E1" s="6"/>
      <c r="F1" s="6"/>
      <c r="G1" s="6"/>
      <c r="H1" s="7"/>
      <c r="I1" s="7"/>
    </row>
    <row r="2" spans="1:9" ht="18">
      <c r="A2" s="8"/>
      <c r="B2" s="8"/>
      <c r="C2" s="9" t="s">
        <v>1</v>
      </c>
      <c r="D2" s="8"/>
      <c r="E2" s="10"/>
      <c r="F2" s="10"/>
      <c r="G2" s="10"/>
      <c r="H2" s="11"/>
      <c r="I2" s="11"/>
    </row>
    <row r="3" spans="1:9" ht="12.75">
      <c r="A3" s="8"/>
      <c r="B3" s="8"/>
      <c r="C3" s="11"/>
      <c r="D3" s="8"/>
      <c r="E3" s="10"/>
      <c r="F3" s="10"/>
      <c r="G3" s="10"/>
      <c r="H3" s="11"/>
      <c r="I3" s="11"/>
    </row>
    <row r="4" spans="1:9" ht="18">
      <c r="A4" s="8"/>
      <c r="B4" s="8"/>
      <c r="C4" s="9" t="s">
        <v>128</v>
      </c>
      <c r="D4" s="8"/>
      <c r="E4" s="10"/>
      <c r="F4" s="10"/>
      <c r="G4" s="10"/>
      <c r="H4" s="11"/>
      <c r="I4" s="11"/>
    </row>
    <row r="5" spans="1:9" ht="12.75">
      <c r="A5" s="8"/>
      <c r="B5" s="8"/>
      <c r="C5" s="11"/>
      <c r="D5" s="8"/>
      <c r="E5" s="10"/>
      <c r="F5" s="10"/>
      <c r="G5" s="10"/>
      <c r="H5" s="11"/>
      <c r="I5" s="11"/>
    </row>
    <row r="6" spans="1:9" ht="15.75">
      <c r="A6" s="8"/>
      <c r="B6" s="8"/>
      <c r="C6" s="12" t="s">
        <v>5</v>
      </c>
      <c r="D6" s="8"/>
      <c r="E6" s="10"/>
      <c r="F6" s="10"/>
      <c r="G6" s="10"/>
      <c r="H6" s="11"/>
      <c r="I6" s="10"/>
    </row>
    <row r="7" spans="1:9" ht="12.75">
      <c r="A7" s="8" t="s">
        <v>6</v>
      </c>
      <c r="B7" s="8"/>
      <c r="C7" s="7" t="s">
        <v>7</v>
      </c>
      <c r="D7" s="8"/>
      <c r="E7" s="10"/>
      <c r="F7" s="10"/>
      <c r="G7" s="13">
        <f>G66</f>
        <v>0</v>
      </c>
      <c r="H7" s="11"/>
      <c r="I7" s="10"/>
    </row>
    <row r="8" spans="1:9" ht="12.75">
      <c r="A8" s="8" t="s">
        <v>8</v>
      </c>
      <c r="B8" s="8"/>
      <c r="C8" s="14" t="s">
        <v>9</v>
      </c>
      <c r="D8" s="8"/>
      <c r="E8" s="10"/>
      <c r="F8" s="10"/>
      <c r="G8" s="13">
        <f>G71</f>
        <v>0</v>
      </c>
      <c r="H8" s="11"/>
      <c r="I8" s="10"/>
    </row>
    <row r="9" spans="1:9" ht="12.75">
      <c r="A9" s="8" t="s">
        <v>10</v>
      </c>
      <c r="B9" s="8"/>
      <c r="C9" s="14" t="s">
        <v>13</v>
      </c>
      <c r="D9" s="8"/>
      <c r="E9" s="10"/>
      <c r="F9" s="10"/>
      <c r="G9" s="13">
        <f>G93</f>
        <v>0</v>
      </c>
      <c r="H9" s="11"/>
      <c r="I9" s="10"/>
    </row>
    <row r="10" spans="1:9" ht="12.75">
      <c r="A10" s="8" t="s">
        <v>12</v>
      </c>
      <c r="B10" s="8"/>
      <c r="C10" s="7" t="s">
        <v>18</v>
      </c>
      <c r="D10" s="8"/>
      <c r="E10" s="10"/>
      <c r="F10" s="10"/>
      <c r="G10" s="13">
        <f>G97</f>
        <v>0</v>
      </c>
      <c r="H10" s="11"/>
      <c r="I10" s="10"/>
    </row>
    <row r="11" spans="1:9" ht="12.75">
      <c r="A11" s="8"/>
      <c r="B11" s="8"/>
      <c r="C11" s="15" t="s">
        <v>2</v>
      </c>
      <c r="D11" s="8"/>
      <c r="E11" s="10"/>
      <c r="F11" s="10"/>
      <c r="G11" s="16">
        <f>SUM(G7:G10)</f>
        <v>0</v>
      </c>
      <c r="H11" s="11"/>
      <c r="I11" s="10"/>
    </row>
    <row r="12" spans="1:9" ht="12.75">
      <c r="A12" s="8"/>
      <c r="B12" s="8"/>
      <c r="C12" s="11"/>
      <c r="D12" s="8"/>
      <c r="E12" s="10"/>
      <c r="F12" s="10"/>
      <c r="G12" s="10"/>
      <c r="H12" s="11"/>
      <c r="I12" s="11"/>
    </row>
    <row r="13" spans="1:9" ht="15.75">
      <c r="A13" s="8"/>
      <c r="B13" s="8"/>
      <c r="C13" s="12" t="s">
        <v>19</v>
      </c>
      <c r="D13" s="8"/>
      <c r="E13" s="10"/>
      <c r="F13" s="10"/>
      <c r="G13" s="17"/>
      <c r="H13" s="11"/>
      <c r="I13" s="18"/>
    </row>
    <row r="14" spans="1:9" ht="12.75">
      <c r="A14" s="8" t="s">
        <v>6</v>
      </c>
      <c r="B14" s="8"/>
      <c r="C14" s="11" t="s">
        <v>20</v>
      </c>
      <c r="D14" s="8" t="s">
        <v>21</v>
      </c>
      <c r="E14" s="10">
        <f>G11</f>
        <v>0</v>
      </c>
      <c r="F14" s="18"/>
      <c r="G14" s="17">
        <f>E14*F14</f>
        <v>0</v>
      </c>
      <c r="H14" s="11"/>
      <c r="I14" s="18"/>
    </row>
    <row r="15" spans="1:9" ht="12.75">
      <c r="A15" s="8" t="s">
        <v>8</v>
      </c>
      <c r="B15" s="8"/>
      <c r="C15" s="11" t="s">
        <v>22</v>
      </c>
      <c r="D15" s="8" t="s">
        <v>21</v>
      </c>
      <c r="E15" s="10">
        <f>G11</f>
        <v>0</v>
      </c>
      <c r="F15" s="18"/>
      <c r="G15" s="17">
        <f>E15*F15</f>
        <v>0</v>
      </c>
      <c r="H15" s="11"/>
      <c r="I15" s="18"/>
    </row>
    <row r="16" spans="1:9" ht="12.75">
      <c r="A16" s="8"/>
      <c r="B16" s="8"/>
      <c r="C16" s="15" t="s">
        <v>2</v>
      </c>
      <c r="D16" s="8"/>
      <c r="E16" s="10"/>
      <c r="F16" s="10"/>
      <c r="G16" s="19">
        <f>SUM(G14:G15)</f>
        <v>0</v>
      </c>
      <c r="H16" s="11"/>
      <c r="I16" s="18"/>
    </row>
    <row r="17" spans="1:9" ht="12.75">
      <c r="A17" s="8"/>
      <c r="B17" s="8"/>
      <c r="C17" s="11"/>
      <c r="D17" s="8"/>
      <c r="E17" s="10"/>
      <c r="F17" s="10"/>
      <c r="G17" s="17"/>
      <c r="H17" s="11"/>
      <c r="I17" s="18"/>
    </row>
    <row r="18" spans="1:9" ht="15.75">
      <c r="A18" s="8"/>
      <c r="B18" s="8"/>
      <c r="C18" s="12" t="s">
        <v>23</v>
      </c>
      <c r="D18" s="8"/>
      <c r="E18" s="10"/>
      <c r="F18" s="10"/>
      <c r="G18" s="19">
        <f>G103</f>
        <v>0</v>
      </c>
      <c r="H18" s="11"/>
      <c r="I18" s="18"/>
    </row>
    <row r="19" spans="1:9" ht="12.75">
      <c r="A19" s="8"/>
      <c r="B19" s="8"/>
      <c r="C19" s="11"/>
      <c r="D19" s="8"/>
      <c r="E19" s="10"/>
      <c r="F19" s="10"/>
      <c r="G19" s="17"/>
      <c r="H19" s="11"/>
      <c r="I19" s="18"/>
    </row>
    <row r="20" spans="1:9" ht="15.75">
      <c r="A20" s="8"/>
      <c r="B20" s="8"/>
      <c r="C20" s="12" t="s">
        <v>2</v>
      </c>
      <c r="D20" s="8"/>
      <c r="E20" s="10"/>
      <c r="F20" s="10"/>
      <c r="G20" s="19">
        <f>G11+G16+G18</f>
        <v>0</v>
      </c>
      <c r="H20" s="11"/>
      <c r="I20" s="18"/>
    </row>
    <row r="21" spans="1:9" ht="15.75">
      <c r="A21" s="8"/>
      <c r="B21" s="8"/>
      <c r="C21" s="12" t="s">
        <v>3</v>
      </c>
      <c r="D21" s="8" t="s">
        <v>21</v>
      </c>
      <c r="E21" s="10">
        <f>G20</f>
        <v>0</v>
      </c>
      <c r="F21" s="10"/>
      <c r="G21" s="19">
        <f>E21*F21</f>
        <v>0</v>
      </c>
      <c r="H21" s="11"/>
      <c r="I21" s="18"/>
    </row>
    <row r="22" spans="1:9" ht="15.75">
      <c r="A22" s="8"/>
      <c r="B22" s="8"/>
      <c r="C22" s="12" t="s">
        <v>24</v>
      </c>
      <c r="D22" s="8"/>
      <c r="E22" s="10"/>
      <c r="F22" s="10"/>
      <c r="G22" s="19">
        <f>SUM(G20:G21)</f>
        <v>0</v>
      </c>
      <c r="H22" s="11"/>
      <c r="I22" s="18"/>
    </row>
    <row r="23" spans="1:9" ht="12.75">
      <c r="A23" s="8"/>
      <c r="B23" s="8"/>
      <c r="C23" s="11"/>
      <c r="D23" s="8"/>
      <c r="E23" s="10"/>
      <c r="F23" s="10"/>
      <c r="G23" s="10"/>
      <c r="H23" s="11"/>
      <c r="I23" s="11"/>
    </row>
    <row r="24" spans="1:9" ht="12.75">
      <c r="A24" s="8"/>
      <c r="B24" s="8"/>
      <c r="C24" s="11"/>
      <c r="D24" s="8"/>
      <c r="E24" s="10"/>
      <c r="F24" s="10"/>
      <c r="G24" s="10"/>
      <c r="H24" s="11"/>
      <c r="I24" s="11"/>
    </row>
    <row r="25" spans="1:9" ht="12.75">
      <c r="A25" s="8"/>
      <c r="B25" s="8"/>
      <c r="C25" s="11"/>
      <c r="D25" s="8"/>
      <c r="E25" s="10"/>
      <c r="F25" s="10"/>
      <c r="G25" s="10"/>
      <c r="H25" s="11"/>
      <c r="I25" s="11"/>
    </row>
    <row r="26" spans="1:9" ht="12.75">
      <c r="A26" s="8"/>
      <c r="B26" s="8"/>
      <c r="C26" s="11"/>
      <c r="D26" s="8"/>
      <c r="E26" s="10"/>
      <c r="F26" s="10"/>
      <c r="G26" s="10"/>
      <c r="H26" s="11"/>
      <c r="I26" s="11"/>
    </row>
    <row r="27" spans="1:9" ht="12.75">
      <c r="A27" s="8"/>
      <c r="B27" s="8"/>
      <c r="C27" s="11"/>
      <c r="D27" s="8"/>
      <c r="E27" s="10"/>
      <c r="F27" s="10"/>
      <c r="G27" s="10"/>
      <c r="H27" s="11"/>
      <c r="I27" s="11"/>
    </row>
    <row r="28" spans="1:9" ht="12.75">
      <c r="A28" s="8"/>
      <c r="B28" s="8"/>
      <c r="C28" s="11"/>
      <c r="D28" s="8"/>
      <c r="E28" s="10"/>
      <c r="F28" s="10"/>
      <c r="G28" s="10"/>
      <c r="H28" s="11"/>
      <c r="I28" s="11"/>
    </row>
    <row r="29" spans="1:9" ht="12.75">
      <c r="A29" s="4" t="s">
        <v>25</v>
      </c>
      <c r="B29" s="4" t="s">
        <v>26</v>
      </c>
      <c r="C29" s="4" t="s">
        <v>27</v>
      </c>
      <c r="D29" s="4" t="s">
        <v>28</v>
      </c>
      <c r="E29" s="20" t="s">
        <v>29</v>
      </c>
      <c r="F29" s="20" t="s">
        <v>30</v>
      </c>
      <c r="G29" s="20" t="s">
        <v>2</v>
      </c>
      <c r="H29" s="4" t="s">
        <v>31</v>
      </c>
      <c r="I29" s="4" t="s">
        <v>32</v>
      </c>
    </row>
    <row r="30" spans="1:9" ht="12.75">
      <c r="A30" s="8"/>
      <c r="B30" s="21" t="s">
        <v>33</v>
      </c>
      <c r="C30" s="15" t="s">
        <v>7</v>
      </c>
      <c r="D30" s="8"/>
      <c r="E30" s="10"/>
      <c r="F30" s="10"/>
      <c r="G30" s="10"/>
      <c r="H30" s="11"/>
      <c r="I30" s="11"/>
    </row>
    <row r="31" spans="1:9" ht="25.5">
      <c r="A31" s="8" t="s">
        <v>6</v>
      </c>
      <c r="B31" s="8" t="s">
        <v>41</v>
      </c>
      <c r="C31" s="22" t="s">
        <v>42</v>
      </c>
      <c r="D31" s="8" t="s">
        <v>35</v>
      </c>
      <c r="E31" s="10">
        <f>E36</f>
        <v>51.98</v>
      </c>
      <c r="F31" s="10"/>
      <c r="G31" s="10">
        <f>E31*F31</f>
        <v>0</v>
      </c>
      <c r="H31" s="11"/>
      <c r="I31" s="11"/>
    </row>
    <row r="32" spans="1:9" ht="12.75">
      <c r="A32" s="8"/>
      <c r="B32" s="8"/>
      <c r="C32" s="22" t="s">
        <v>129</v>
      </c>
      <c r="D32" s="8"/>
      <c r="E32" s="10"/>
      <c r="F32" s="10"/>
      <c r="G32" s="10"/>
      <c r="H32" s="11"/>
      <c r="I32" s="11"/>
    </row>
    <row r="33" spans="1:9" ht="12.75">
      <c r="A33" s="8"/>
      <c r="B33" s="8"/>
      <c r="C33" s="11" t="s">
        <v>130</v>
      </c>
      <c r="D33" s="8" t="s">
        <v>35</v>
      </c>
      <c r="E33" s="10">
        <f>1.1*1.9*22</f>
        <v>45.98</v>
      </c>
      <c r="F33" s="10"/>
      <c r="G33" s="10"/>
      <c r="H33" s="11"/>
      <c r="I33" s="11"/>
    </row>
    <row r="34" spans="1:9" ht="12.75">
      <c r="A34" s="8"/>
      <c r="B34" s="8"/>
      <c r="C34" s="11" t="s">
        <v>43</v>
      </c>
      <c r="D34" s="8"/>
      <c r="E34" s="10"/>
      <c r="F34" s="10"/>
      <c r="G34" s="10"/>
      <c r="H34" s="11"/>
      <c r="I34" s="11"/>
    </row>
    <row r="35" spans="1:9" ht="12.75">
      <c r="A35" s="8"/>
      <c r="B35" s="8"/>
      <c r="C35" s="11" t="s">
        <v>131</v>
      </c>
      <c r="D35" s="8" t="s">
        <v>35</v>
      </c>
      <c r="E35" s="10">
        <f>0.8*1.5*2.5*2</f>
        <v>6.000000000000001</v>
      </c>
      <c r="F35" s="10"/>
      <c r="G35" s="10"/>
      <c r="H35" s="11"/>
      <c r="I35" s="11"/>
    </row>
    <row r="36" spans="1:9" ht="12.75">
      <c r="A36" s="8"/>
      <c r="B36" s="8"/>
      <c r="C36" s="11"/>
      <c r="D36" s="8" t="s">
        <v>35</v>
      </c>
      <c r="E36" s="10">
        <f>SUM(E33:E35)</f>
        <v>51.98</v>
      </c>
      <c r="F36" s="10"/>
      <c r="G36" s="10"/>
      <c r="H36" s="11"/>
      <c r="I36" s="11"/>
    </row>
    <row r="37" spans="1:9" ht="12.75">
      <c r="A37" s="8" t="s">
        <v>8</v>
      </c>
      <c r="B37" s="8" t="s">
        <v>45</v>
      </c>
      <c r="C37" s="11" t="s">
        <v>36</v>
      </c>
      <c r="D37" s="8" t="s">
        <v>35</v>
      </c>
      <c r="E37" s="10">
        <f>E38</f>
        <v>12.995</v>
      </c>
      <c r="F37" s="10"/>
      <c r="G37" s="10">
        <f>E37*F37</f>
        <v>0</v>
      </c>
      <c r="H37" s="11"/>
      <c r="I37" s="11"/>
    </row>
    <row r="38" spans="1:9" ht="12.75">
      <c r="A38" s="8"/>
      <c r="B38" s="8"/>
      <c r="C38" s="14" t="s">
        <v>132</v>
      </c>
      <c r="D38" s="8" t="s">
        <v>35</v>
      </c>
      <c r="E38" s="23">
        <f>51.98*0.25</f>
        <v>12.995</v>
      </c>
      <c r="F38" s="10"/>
      <c r="G38" s="10"/>
      <c r="H38" s="14"/>
      <c r="I38" s="14"/>
    </row>
    <row r="39" spans="1:9" ht="12.75">
      <c r="A39" s="4" t="s">
        <v>10</v>
      </c>
      <c r="B39" s="4" t="s">
        <v>133</v>
      </c>
      <c r="C39" s="14" t="s">
        <v>134</v>
      </c>
      <c r="D39" s="4" t="s">
        <v>34</v>
      </c>
      <c r="E39" s="10">
        <f>E40</f>
        <v>83.6</v>
      </c>
      <c r="F39" s="10"/>
      <c r="G39" s="10">
        <f>E39*F39</f>
        <v>0</v>
      </c>
      <c r="H39" s="14">
        <v>0.00084</v>
      </c>
      <c r="I39" s="10">
        <f>E39*H39</f>
        <v>0.070224</v>
      </c>
    </row>
    <row r="40" spans="1:9" ht="12.75">
      <c r="A40" s="4"/>
      <c r="B40" s="4"/>
      <c r="C40" s="14" t="s">
        <v>135</v>
      </c>
      <c r="D40" s="4" t="s">
        <v>34</v>
      </c>
      <c r="E40" s="23">
        <f>1.9*22*2</f>
        <v>83.6</v>
      </c>
      <c r="F40" s="10"/>
      <c r="G40" s="10"/>
      <c r="H40" s="14"/>
      <c r="I40" s="14"/>
    </row>
    <row r="41" spans="1:9" ht="12.75">
      <c r="A41" s="4" t="s">
        <v>12</v>
      </c>
      <c r="B41" s="4" t="s">
        <v>136</v>
      </c>
      <c r="C41" s="14" t="s">
        <v>137</v>
      </c>
      <c r="D41" s="4" t="s">
        <v>34</v>
      </c>
      <c r="E41" s="10">
        <f>E39</f>
        <v>83.6</v>
      </c>
      <c r="F41" s="10"/>
      <c r="G41" s="10">
        <f>E41*F41</f>
        <v>0</v>
      </c>
      <c r="H41" s="14"/>
      <c r="I41" s="10"/>
    </row>
    <row r="42" spans="1:9" ht="12.75">
      <c r="A42" s="4"/>
      <c r="B42" s="4"/>
      <c r="C42" s="14"/>
      <c r="D42" s="4"/>
      <c r="E42" s="10"/>
      <c r="F42" s="10"/>
      <c r="G42" s="10"/>
      <c r="H42" s="14"/>
      <c r="I42" s="10"/>
    </row>
    <row r="43" spans="1:9" ht="12.75">
      <c r="A43" s="4" t="s">
        <v>14</v>
      </c>
      <c r="B43" s="4" t="s">
        <v>50</v>
      </c>
      <c r="C43" s="14" t="s">
        <v>51</v>
      </c>
      <c r="D43" s="4" t="s">
        <v>35</v>
      </c>
      <c r="E43" s="10">
        <f>E47</f>
        <v>34.995999999999995</v>
      </c>
      <c r="F43" s="10"/>
      <c r="G43" s="10">
        <f>E43*F43</f>
        <v>0</v>
      </c>
      <c r="H43" s="14"/>
      <c r="I43" s="14"/>
    </row>
    <row r="44" spans="1:9" ht="12.75">
      <c r="A44" s="4"/>
      <c r="B44" s="4"/>
      <c r="C44" s="14" t="s">
        <v>52</v>
      </c>
      <c r="D44" s="4" t="s">
        <v>35</v>
      </c>
      <c r="E44" s="10">
        <f>E31</f>
        <v>51.98</v>
      </c>
      <c r="F44" s="10"/>
      <c r="G44" s="10"/>
      <c r="H44" s="14"/>
      <c r="I44" s="14"/>
    </row>
    <row r="45" spans="1:9" ht="12.75">
      <c r="A45" s="4"/>
      <c r="B45" s="4"/>
      <c r="C45" s="14" t="s">
        <v>53</v>
      </c>
      <c r="D45" s="4"/>
      <c r="E45" s="10"/>
      <c r="F45" s="10"/>
      <c r="G45" s="10"/>
      <c r="H45" s="14"/>
      <c r="I45" s="14"/>
    </row>
    <row r="46" spans="1:9" ht="12.75">
      <c r="A46" s="4"/>
      <c r="B46" s="4"/>
      <c r="C46" s="14" t="s">
        <v>138</v>
      </c>
      <c r="D46" s="4" t="s">
        <v>35</v>
      </c>
      <c r="E46" s="23">
        <f>1.1*0.72*18*-1+1.1*0.62*(22-18)*-1</f>
        <v>-16.984</v>
      </c>
      <c r="F46" s="10"/>
      <c r="G46" s="10"/>
      <c r="H46" s="14"/>
      <c r="I46" s="14"/>
    </row>
    <row r="47" spans="1:9" ht="12.75">
      <c r="A47" s="4"/>
      <c r="B47" s="4"/>
      <c r="C47" s="14"/>
      <c r="D47" s="4" t="s">
        <v>35</v>
      </c>
      <c r="E47" s="10">
        <f>SUM(E44:E46)</f>
        <v>34.995999999999995</v>
      </c>
      <c r="F47" s="10"/>
      <c r="G47" s="10"/>
      <c r="H47" s="14"/>
      <c r="I47" s="14"/>
    </row>
    <row r="48" spans="1:9" ht="13.5" customHeight="1">
      <c r="A48" s="4" t="s">
        <v>16</v>
      </c>
      <c r="B48" s="4" t="s">
        <v>57</v>
      </c>
      <c r="C48" s="14" t="s">
        <v>58</v>
      </c>
      <c r="D48" s="4" t="s">
        <v>35</v>
      </c>
      <c r="E48" s="10">
        <v>16.98</v>
      </c>
      <c r="F48" s="10"/>
      <c r="G48" s="10">
        <f>E48*F48</f>
        <v>0</v>
      </c>
      <c r="H48" s="14"/>
      <c r="I48" s="14"/>
    </row>
    <row r="49" spans="1:9" ht="12.75">
      <c r="A49" s="4" t="s">
        <v>17</v>
      </c>
      <c r="B49" s="4" t="s">
        <v>59</v>
      </c>
      <c r="C49" s="14" t="s">
        <v>60</v>
      </c>
      <c r="D49" s="4" t="s">
        <v>54</v>
      </c>
      <c r="E49" s="10">
        <f>E50</f>
        <v>30.564</v>
      </c>
      <c r="F49" s="10"/>
      <c r="G49" s="10">
        <f>E49*F49</f>
        <v>0</v>
      </c>
      <c r="H49" s="14"/>
      <c r="I49" s="14"/>
    </row>
    <row r="50" spans="1:9" ht="12.75">
      <c r="A50" s="4"/>
      <c r="B50" s="4"/>
      <c r="C50" s="14" t="s">
        <v>139</v>
      </c>
      <c r="D50" s="4" t="s">
        <v>54</v>
      </c>
      <c r="E50" s="23">
        <f>16.98*1.8</f>
        <v>30.564</v>
      </c>
      <c r="F50" s="10"/>
      <c r="G50" s="10"/>
      <c r="H50" s="14"/>
      <c r="I50" s="14"/>
    </row>
    <row r="51" spans="1:9" ht="12.75">
      <c r="A51" s="4" t="s">
        <v>37</v>
      </c>
      <c r="B51" s="4" t="s">
        <v>140</v>
      </c>
      <c r="C51" s="14" t="s">
        <v>141</v>
      </c>
      <c r="D51" s="4" t="s">
        <v>35</v>
      </c>
      <c r="E51" s="10">
        <f>E55</f>
        <v>6.485</v>
      </c>
      <c r="F51" s="10"/>
      <c r="G51" s="10">
        <f>E51*F51</f>
        <v>0</v>
      </c>
      <c r="H51" s="14"/>
      <c r="I51" s="10"/>
    </row>
    <row r="52" spans="1:9" ht="12.75">
      <c r="A52" s="4"/>
      <c r="B52" s="4"/>
      <c r="C52" s="14" t="s">
        <v>142</v>
      </c>
      <c r="D52" s="4" t="s">
        <v>35</v>
      </c>
      <c r="E52" s="23">
        <f>1.1*0.62*18+1.1*0.52*(22-18)</f>
        <v>14.564000000000002</v>
      </c>
      <c r="F52" s="10"/>
      <c r="G52" s="10"/>
      <c r="H52" s="14"/>
      <c r="I52" s="10"/>
    </row>
    <row r="53" spans="1:9" ht="12.75">
      <c r="A53" s="4"/>
      <c r="B53" s="4"/>
      <c r="C53" s="14" t="s">
        <v>143</v>
      </c>
      <c r="D53" s="4" t="s">
        <v>35</v>
      </c>
      <c r="E53" s="23">
        <f>0.16*0.16*3.14*18*-1+0.11*0.11*3.14*(22-18)*-1</f>
        <v>-1.598888</v>
      </c>
      <c r="F53" s="10"/>
      <c r="G53" s="10"/>
      <c r="H53" s="14"/>
      <c r="I53" s="10"/>
    </row>
    <row r="54" spans="1:9" ht="12.75">
      <c r="A54" s="4"/>
      <c r="B54" s="4"/>
      <c r="C54" s="14"/>
      <c r="D54" s="4" t="s">
        <v>35</v>
      </c>
      <c r="E54" s="10">
        <f>SUM(E52:E53)</f>
        <v>12.965112000000001</v>
      </c>
      <c r="F54" s="10"/>
      <c r="G54" s="10"/>
      <c r="H54" s="14"/>
      <c r="I54" s="10"/>
    </row>
    <row r="55" spans="1:9" ht="12.75">
      <c r="A55" s="4"/>
      <c r="B55" s="4"/>
      <c r="C55" s="14" t="s">
        <v>144</v>
      </c>
      <c r="D55" s="4" t="s">
        <v>35</v>
      </c>
      <c r="E55" s="23">
        <f>12.97*0.5</f>
        <v>6.485</v>
      </c>
      <c r="F55" s="10"/>
      <c r="G55" s="10"/>
      <c r="H55" s="14"/>
      <c r="I55" s="10"/>
    </row>
    <row r="56" spans="1:9" ht="12.75">
      <c r="A56" s="4" t="s">
        <v>38</v>
      </c>
      <c r="B56" s="4" t="s">
        <v>145</v>
      </c>
      <c r="C56" s="14" t="s">
        <v>146</v>
      </c>
      <c r="D56" s="4" t="s">
        <v>35</v>
      </c>
      <c r="E56" s="10">
        <f>E57</f>
        <v>6.485</v>
      </c>
      <c r="F56" s="10"/>
      <c r="G56" s="10">
        <f>E56*F56</f>
        <v>0</v>
      </c>
      <c r="H56" s="14"/>
      <c r="I56" s="10"/>
    </row>
    <row r="57" spans="1:9" ht="12.75">
      <c r="A57" s="4"/>
      <c r="B57" s="4"/>
      <c r="C57" s="14" t="s">
        <v>144</v>
      </c>
      <c r="D57" s="4" t="s">
        <v>35</v>
      </c>
      <c r="E57" s="23">
        <f>12.97*0.5</f>
        <v>6.485</v>
      </c>
      <c r="F57" s="10"/>
      <c r="G57" s="10"/>
      <c r="H57" s="14"/>
      <c r="I57" s="10"/>
    </row>
    <row r="58" spans="1:9" ht="12.75">
      <c r="A58" s="4" t="s">
        <v>39</v>
      </c>
      <c r="B58" s="25" t="s">
        <v>147</v>
      </c>
      <c r="C58" s="14" t="s">
        <v>148</v>
      </c>
      <c r="D58" s="4" t="s">
        <v>54</v>
      </c>
      <c r="E58" s="10">
        <f>E59</f>
        <v>26.641677</v>
      </c>
      <c r="F58" s="10"/>
      <c r="G58" s="10">
        <f>E58*F58</f>
        <v>0</v>
      </c>
      <c r="H58" s="14">
        <v>1</v>
      </c>
      <c r="I58" s="10">
        <f>E58*H58</f>
        <v>26.641677</v>
      </c>
    </row>
    <row r="59" spans="1:9" ht="12.75">
      <c r="A59" s="4"/>
      <c r="B59" s="4"/>
      <c r="C59" s="14" t="s">
        <v>149</v>
      </c>
      <c r="D59" s="4" t="s">
        <v>54</v>
      </c>
      <c r="E59" s="23">
        <f>12.97*1.67*1.23</f>
        <v>26.641677</v>
      </c>
      <c r="F59" s="10"/>
      <c r="G59" s="10"/>
      <c r="H59" s="14"/>
      <c r="I59" s="10"/>
    </row>
    <row r="60" spans="1:9" ht="12.75">
      <c r="A60" s="4"/>
      <c r="B60" s="4"/>
      <c r="C60" s="14"/>
      <c r="D60" s="4"/>
      <c r="E60" s="23"/>
      <c r="F60" s="10"/>
      <c r="G60" s="10"/>
      <c r="H60" s="14"/>
      <c r="I60" s="10"/>
    </row>
    <row r="61" spans="1:9" ht="12.75">
      <c r="A61" s="4" t="s">
        <v>40</v>
      </c>
      <c r="B61" s="4" t="s">
        <v>64</v>
      </c>
      <c r="C61" s="14" t="s">
        <v>65</v>
      </c>
      <c r="D61" s="4" t="s">
        <v>35</v>
      </c>
      <c r="E61" s="10">
        <f>E63</f>
        <v>70</v>
      </c>
      <c r="F61" s="10"/>
      <c r="G61" s="10">
        <f>E61*F61</f>
        <v>0</v>
      </c>
      <c r="H61" s="14"/>
      <c r="I61" s="14"/>
    </row>
    <row r="62" spans="1:9" ht="12.75">
      <c r="A62" s="4"/>
      <c r="B62" s="4"/>
      <c r="C62" s="14" t="s">
        <v>150</v>
      </c>
      <c r="D62" s="4"/>
      <c r="E62" s="10"/>
      <c r="F62" s="10"/>
      <c r="G62" s="10"/>
      <c r="H62" s="14"/>
      <c r="I62" s="14"/>
    </row>
    <row r="63" spans="1:9" ht="12.75">
      <c r="A63" s="4"/>
      <c r="B63" s="4"/>
      <c r="C63" s="14" t="s">
        <v>151</v>
      </c>
      <c r="D63" s="4" t="s">
        <v>35</v>
      </c>
      <c r="E63" s="23">
        <f>35*2</f>
        <v>70</v>
      </c>
      <c r="F63" s="10"/>
      <c r="G63" s="10"/>
      <c r="H63" s="14"/>
      <c r="I63" s="10"/>
    </row>
    <row r="64" spans="1:9" ht="12.75">
      <c r="A64" s="4" t="s">
        <v>44</v>
      </c>
      <c r="B64" s="4" t="s">
        <v>67</v>
      </c>
      <c r="C64" s="14" t="s">
        <v>68</v>
      </c>
      <c r="D64" s="4" t="s">
        <v>35</v>
      </c>
      <c r="E64" s="10">
        <f>E48</f>
        <v>16.98</v>
      </c>
      <c r="F64" s="10"/>
      <c r="G64" s="10">
        <f>E64*F64</f>
        <v>0</v>
      </c>
      <c r="H64" s="14"/>
      <c r="I64" s="14"/>
    </row>
    <row r="65" spans="1:9" ht="12.75">
      <c r="A65" s="4" t="s">
        <v>46</v>
      </c>
      <c r="B65" s="4" t="s">
        <v>69</v>
      </c>
      <c r="C65" s="14" t="s">
        <v>70</v>
      </c>
      <c r="D65" s="4" t="s">
        <v>35</v>
      </c>
      <c r="E65" s="10">
        <f>E43</f>
        <v>34.995999999999995</v>
      </c>
      <c r="F65" s="10"/>
      <c r="G65" s="10">
        <f>E65*F65</f>
        <v>0</v>
      </c>
      <c r="H65" s="14"/>
      <c r="I65" s="14"/>
    </row>
    <row r="66" spans="1:9" ht="12.75">
      <c r="A66" s="8"/>
      <c r="B66" s="8"/>
      <c r="C66" s="15" t="s">
        <v>2</v>
      </c>
      <c r="D66" s="8"/>
      <c r="E66" s="10"/>
      <c r="F66" s="10"/>
      <c r="G66" s="26">
        <f>SUM(G31:G65)</f>
        <v>0</v>
      </c>
      <c r="H66" s="11"/>
      <c r="I66" s="26">
        <f>SUM(I31:I65)</f>
        <v>26.711901</v>
      </c>
    </row>
    <row r="67" spans="1:9" ht="12.75">
      <c r="A67" s="8"/>
      <c r="B67" s="8"/>
      <c r="C67" s="11"/>
      <c r="D67" s="8"/>
      <c r="E67" s="10"/>
      <c r="F67" s="10"/>
      <c r="G67" s="10"/>
      <c r="H67" s="11"/>
      <c r="I67" s="11"/>
    </row>
    <row r="68" spans="1:9" ht="12.75">
      <c r="A68" s="8"/>
      <c r="B68" s="27" t="s">
        <v>73</v>
      </c>
      <c r="C68" s="15" t="s">
        <v>9</v>
      </c>
      <c r="D68" s="8"/>
      <c r="E68" s="10"/>
      <c r="F68" s="10"/>
      <c r="G68" s="10"/>
      <c r="H68" s="14"/>
      <c r="I68" s="14"/>
    </row>
    <row r="69" spans="1:9" ht="12.75">
      <c r="A69" s="8" t="s">
        <v>6</v>
      </c>
      <c r="B69" s="8" t="s">
        <v>74</v>
      </c>
      <c r="C69" s="14" t="s">
        <v>75</v>
      </c>
      <c r="D69" s="8" t="s">
        <v>35</v>
      </c>
      <c r="E69" s="10">
        <f>E70</f>
        <v>2.4200000000000004</v>
      </c>
      <c r="F69" s="10"/>
      <c r="G69" s="10">
        <f>E69*F69</f>
        <v>0</v>
      </c>
      <c r="H69" s="14">
        <v>1.89077</v>
      </c>
      <c r="I69" s="10">
        <f>E69*H69</f>
        <v>4.575663400000001</v>
      </c>
    </row>
    <row r="70" spans="1:9" ht="12.75">
      <c r="A70" s="4"/>
      <c r="B70" s="4"/>
      <c r="C70" s="14" t="s">
        <v>152</v>
      </c>
      <c r="D70" s="4" t="s">
        <v>35</v>
      </c>
      <c r="E70" s="23">
        <f>1.1*0.1*22</f>
        <v>2.4200000000000004</v>
      </c>
      <c r="F70" s="10"/>
      <c r="G70" s="10"/>
      <c r="H70" s="14"/>
      <c r="I70" s="14"/>
    </row>
    <row r="71" spans="1:9" ht="12.75">
      <c r="A71" s="8"/>
      <c r="B71" s="8"/>
      <c r="C71" s="15" t="s">
        <v>2</v>
      </c>
      <c r="D71" s="8"/>
      <c r="E71" s="10"/>
      <c r="F71" s="10"/>
      <c r="G71" s="26">
        <f>SUM(G69:G70)</f>
        <v>0</v>
      </c>
      <c r="H71" s="11"/>
      <c r="I71" s="26">
        <f>SUM(I69:I70)</f>
        <v>4.575663400000001</v>
      </c>
    </row>
    <row r="72" spans="1:9" ht="12.75">
      <c r="A72" s="8"/>
      <c r="B72" s="8"/>
      <c r="C72" s="11"/>
      <c r="D72" s="8"/>
      <c r="E72" s="10"/>
      <c r="F72" s="10"/>
      <c r="G72" s="10"/>
      <c r="H72" s="11"/>
      <c r="I72" s="11"/>
    </row>
    <row r="73" spans="1:9" ht="12.75">
      <c r="A73" s="4"/>
      <c r="B73" s="27" t="s">
        <v>82</v>
      </c>
      <c r="C73" s="15" t="s">
        <v>13</v>
      </c>
      <c r="D73" s="4"/>
      <c r="E73" s="10"/>
      <c r="F73" s="10"/>
      <c r="G73" s="10"/>
      <c r="H73" s="14"/>
      <c r="I73" s="14"/>
    </row>
    <row r="74" spans="1:9" ht="25.5">
      <c r="A74" s="8" t="s">
        <v>6</v>
      </c>
      <c r="B74" s="8" t="s">
        <v>153</v>
      </c>
      <c r="C74" s="22" t="s">
        <v>154</v>
      </c>
      <c r="D74" s="8" t="s">
        <v>81</v>
      </c>
      <c r="E74" s="10">
        <v>22</v>
      </c>
      <c r="F74" s="10"/>
      <c r="G74" s="10">
        <f>E74*F74</f>
        <v>0</v>
      </c>
      <c r="H74" s="11"/>
      <c r="I74" s="10"/>
    </row>
    <row r="75" spans="1:9" ht="12.75">
      <c r="A75" s="8" t="s">
        <v>8</v>
      </c>
      <c r="B75" s="25" t="s">
        <v>155</v>
      </c>
      <c r="C75" s="22" t="s">
        <v>156</v>
      </c>
      <c r="D75" s="8" t="s">
        <v>81</v>
      </c>
      <c r="E75" s="10">
        <f>E76</f>
        <v>22.33</v>
      </c>
      <c r="F75" s="10"/>
      <c r="G75" s="10">
        <f>E75*F75</f>
        <v>0</v>
      </c>
      <c r="H75" s="11">
        <v>0.013000000000000001</v>
      </c>
      <c r="I75" s="10">
        <f>E75*H75</f>
        <v>0.29029</v>
      </c>
    </row>
    <row r="76" spans="1:9" ht="12.75">
      <c r="A76" s="8"/>
      <c r="B76" s="8"/>
      <c r="C76" s="22" t="s">
        <v>157</v>
      </c>
      <c r="D76" s="8" t="s">
        <v>81</v>
      </c>
      <c r="E76" s="24">
        <f>22*1.015</f>
        <v>22.33</v>
      </c>
      <c r="F76" s="10"/>
      <c r="G76" s="10"/>
      <c r="H76" s="11"/>
      <c r="I76" s="10"/>
    </row>
    <row r="77" spans="1:9" ht="12.75">
      <c r="A77" s="8" t="s">
        <v>10</v>
      </c>
      <c r="B77" s="25" t="s">
        <v>158</v>
      </c>
      <c r="C77" s="22" t="s">
        <v>159</v>
      </c>
      <c r="D77" s="8" t="s">
        <v>83</v>
      </c>
      <c r="E77" s="10">
        <f>E78</f>
        <v>3.045</v>
      </c>
      <c r="F77" s="10"/>
      <c r="G77" s="10">
        <f>E77*F77</f>
        <v>0</v>
      </c>
      <c r="H77" s="11">
        <v>0.0036000000000000003</v>
      </c>
      <c r="I77" s="10">
        <f>E77*H77</f>
        <v>0.010962000000000001</v>
      </c>
    </row>
    <row r="78" spans="1:9" ht="12.75">
      <c r="A78" s="8"/>
      <c r="B78" s="8"/>
      <c r="C78" s="22" t="s">
        <v>160</v>
      </c>
      <c r="D78" s="8" t="s">
        <v>83</v>
      </c>
      <c r="E78" s="24">
        <f>3*1.015</f>
        <v>3.045</v>
      </c>
      <c r="F78" s="10"/>
      <c r="G78" s="10"/>
      <c r="H78" s="11"/>
      <c r="I78" s="10"/>
    </row>
    <row r="79" spans="1:9" ht="12.75">
      <c r="A79" s="8" t="s">
        <v>12</v>
      </c>
      <c r="B79" s="25" t="s">
        <v>161</v>
      </c>
      <c r="C79" s="22" t="s">
        <v>162</v>
      </c>
      <c r="D79" s="8" t="s">
        <v>83</v>
      </c>
      <c r="E79" s="24">
        <f>E80</f>
        <v>4.06</v>
      </c>
      <c r="F79" s="10"/>
      <c r="G79" s="10">
        <f>E79*F79</f>
        <v>0</v>
      </c>
      <c r="H79" s="11">
        <v>0.006</v>
      </c>
      <c r="I79" s="10">
        <f>E79*H79</f>
        <v>0.02436</v>
      </c>
    </row>
    <row r="80" spans="1:9" ht="12.75">
      <c r="A80" s="8"/>
      <c r="B80" s="8"/>
      <c r="C80" s="22" t="s">
        <v>163</v>
      </c>
      <c r="D80" s="8" t="s">
        <v>83</v>
      </c>
      <c r="E80" s="24">
        <f>4*1.015</f>
        <v>4.06</v>
      </c>
      <c r="F80" s="10"/>
      <c r="G80" s="10"/>
      <c r="H80" s="11"/>
      <c r="I80" s="10"/>
    </row>
    <row r="81" spans="1:9" ht="25.5">
      <c r="A81" s="8" t="s">
        <v>14</v>
      </c>
      <c r="B81" s="8"/>
      <c r="C81" s="22" t="s">
        <v>164</v>
      </c>
      <c r="D81" s="8" t="s">
        <v>56</v>
      </c>
      <c r="E81" s="10">
        <v>1</v>
      </c>
      <c r="F81" s="10"/>
      <c r="G81" s="10">
        <f>E81*F81</f>
        <v>0</v>
      </c>
      <c r="H81" s="11"/>
      <c r="I81" s="10"/>
    </row>
    <row r="82" spans="1:9" ht="25.5">
      <c r="A82" s="8" t="s">
        <v>16</v>
      </c>
      <c r="B82" s="8" t="s">
        <v>165</v>
      </c>
      <c r="C82" s="22" t="s">
        <v>166</v>
      </c>
      <c r="D82" s="8" t="s">
        <v>81</v>
      </c>
      <c r="E82" s="10">
        <v>18</v>
      </c>
      <c r="F82" s="10"/>
      <c r="G82" s="10">
        <f>E82*F82</f>
        <v>0</v>
      </c>
      <c r="H82" s="11">
        <v>0.00064</v>
      </c>
      <c r="I82" s="10">
        <f>E82*H82</f>
        <v>0.01152</v>
      </c>
    </row>
    <row r="83" spans="1:9" ht="12.75">
      <c r="A83" s="8" t="s">
        <v>17</v>
      </c>
      <c r="B83" s="25" t="s">
        <v>167</v>
      </c>
      <c r="C83" s="22" t="s">
        <v>168</v>
      </c>
      <c r="D83" s="8" t="s">
        <v>81</v>
      </c>
      <c r="E83" s="10">
        <f>E84</f>
        <v>18.18</v>
      </c>
      <c r="F83" s="10"/>
      <c r="G83" s="10">
        <f>E83*F83</f>
        <v>0</v>
      </c>
      <c r="H83" s="11">
        <v>0.07740000000000001</v>
      </c>
      <c r="I83" s="10">
        <f>E83*H83</f>
        <v>1.4071320000000003</v>
      </c>
    </row>
    <row r="84" spans="1:9" ht="12.75">
      <c r="A84" s="8"/>
      <c r="B84" s="8"/>
      <c r="C84" s="22" t="s">
        <v>169</v>
      </c>
      <c r="D84" s="8" t="s">
        <v>81</v>
      </c>
      <c r="E84" s="24">
        <f>18*1.01</f>
        <v>18.18</v>
      </c>
      <c r="F84" s="10"/>
      <c r="G84" s="10"/>
      <c r="H84" s="11"/>
      <c r="I84" s="10"/>
    </row>
    <row r="85" spans="1:9" ht="25.5">
      <c r="A85" s="8" t="s">
        <v>37</v>
      </c>
      <c r="B85" s="8" t="s">
        <v>170</v>
      </c>
      <c r="C85" s="22" t="s">
        <v>171</v>
      </c>
      <c r="D85" s="8" t="s">
        <v>83</v>
      </c>
      <c r="E85" s="10">
        <v>10</v>
      </c>
      <c r="F85" s="10"/>
      <c r="G85" s="10">
        <f>E85*F85</f>
        <v>0</v>
      </c>
      <c r="H85" s="11">
        <v>0.00021</v>
      </c>
      <c r="I85" s="10">
        <f>E85*H85</f>
        <v>0.0021000000000000003</v>
      </c>
    </row>
    <row r="86" spans="1:9" ht="12.75">
      <c r="A86" s="8" t="s">
        <v>38</v>
      </c>
      <c r="B86" s="8" t="s">
        <v>172</v>
      </c>
      <c r="C86" s="22" t="s">
        <v>173</v>
      </c>
      <c r="D86" s="8" t="s">
        <v>83</v>
      </c>
      <c r="E86" s="10">
        <v>2</v>
      </c>
      <c r="F86" s="10"/>
      <c r="G86" s="10">
        <f>E86*F86</f>
        <v>0</v>
      </c>
      <c r="H86" s="11">
        <v>0.00119</v>
      </c>
      <c r="I86" s="10">
        <f>E86*H86</f>
        <v>0.00238</v>
      </c>
    </row>
    <row r="87" spans="1:9" ht="12.75">
      <c r="A87" s="8" t="s">
        <v>39</v>
      </c>
      <c r="B87" s="8" t="s">
        <v>174</v>
      </c>
      <c r="C87" s="11" t="s">
        <v>175</v>
      </c>
      <c r="D87" s="8" t="s">
        <v>81</v>
      </c>
      <c r="E87" s="10">
        <v>22</v>
      </c>
      <c r="F87" s="10"/>
      <c r="G87" s="10">
        <f>E87*F87</f>
        <v>0</v>
      </c>
      <c r="H87" s="11">
        <v>0.00019</v>
      </c>
      <c r="I87" s="10">
        <f>E87*H87</f>
        <v>0.0041800000000000006</v>
      </c>
    </row>
    <row r="88" spans="1:9" ht="12.75">
      <c r="A88" s="8" t="s">
        <v>40</v>
      </c>
      <c r="B88" s="8" t="s">
        <v>176</v>
      </c>
      <c r="C88" s="11" t="s">
        <v>177</v>
      </c>
      <c r="D88" s="8" t="s">
        <v>81</v>
      </c>
      <c r="E88" s="10">
        <f>E89</f>
        <v>4</v>
      </c>
      <c r="F88" s="10"/>
      <c r="G88" s="10">
        <f>E88*F88</f>
        <v>0</v>
      </c>
      <c r="H88" s="11">
        <v>9E-05</v>
      </c>
      <c r="I88" s="10">
        <f>E88*H88</f>
        <v>0.00036</v>
      </c>
    </row>
    <row r="89" spans="1:9" ht="12.75">
      <c r="A89" s="8"/>
      <c r="B89" s="8"/>
      <c r="C89" s="11" t="s">
        <v>178</v>
      </c>
      <c r="D89" s="8" t="s">
        <v>81</v>
      </c>
      <c r="E89" s="10">
        <f>22-18</f>
        <v>4</v>
      </c>
      <c r="F89" s="10"/>
      <c r="G89" s="10"/>
      <c r="H89" s="11"/>
      <c r="I89" s="10"/>
    </row>
    <row r="90" spans="1:9" ht="12.75">
      <c r="A90" s="8" t="s">
        <v>44</v>
      </c>
      <c r="B90" s="8" t="s">
        <v>179</v>
      </c>
      <c r="C90" s="11" t="s">
        <v>180</v>
      </c>
      <c r="D90" s="8" t="s">
        <v>84</v>
      </c>
      <c r="E90" s="10">
        <v>22</v>
      </c>
      <c r="F90" s="10"/>
      <c r="G90" s="10">
        <f>E90*F90</f>
        <v>0</v>
      </c>
      <c r="H90" s="11"/>
      <c r="I90" s="10"/>
    </row>
    <row r="91" spans="1:9" ht="25.5">
      <c r="A91" s="8" t="s">
        <v>46</v>
      </c>
      <c r="B91" s="8" t="s">
        <v>181</v>
      </c>
      <c r="C91" s="22" t="s">
        <v>182</v>
      </c>
      <c r="D91" s="8" t="s">
        <v>83</v>
      </c>
      <c r="E91" s="10">
        <v>2</v>
      </c>
      <c r="F91" s="10"/>
      <c r="G91" s="10">
        <f>E91*F91</f>
        <v>0</v>
      </c>
      <c r="H91" s="11">
        <v>0.46005</v>
      </c>
      <c r="I91" s="10">
        <f>E91*H91</f>
        <v>0.9201</v>
      </c>
    </row>
    <row r="92" spans="1:9" ht="12.75">
      <c r="A92" s="4" t="s">
        <v>49</v>
      </c>
      <c r="B92" s="4" t="s">
        <v>183</v>
      </c>
      <c r="C92" s="14" t="s">
        <v>184</v>
      </c>
      <c r="D92" s="4" t="s">
        <v>84</v>
      </c>
      <c r="E92" s="10">
        <f>E90</f>
        <v>22</v>
      </c>
      <c r="F92" s="10"/>
      <c r="G92" s="10">
        <f>E92*F92</f>
        <v>0</v>
      </c>
      <c r="H92" s="14"/>
      <c r="I92" s="14"/>
    </row>
    <row r="93" spans="1:9" ht="12.75">
      <c r="A93" s="8"/>
      <c r="B93" s="8"/>
      <c r="C93" s="15" t="s">
        <v>2</v>
      </c>
      <c r="D93" s="8"/>
      <c r="E93" s="10"/>
      <c r="F93" s="10"/>
      <c r="G93" s="26">
        <f>SUM(G74:G92)</f>
        <v>0</v>
      </c>
      <c r="H93" s="11"/>
      <c r="I93" s="26">
        <f>SUM(I74:I92)</f>
        <v>2.6733840000000004</v>
      </c>
    </row>
    <row r="94" spans="1:9" ht="12.75">
      <c r="A94" s="8"/>
      <c r="B94" s="8"/>
      <c r="C94" s="11"/>
      <c r="D94" s="8"/>
      <c r="E94" s="10"/>
      <c r="F94" s="10"/>
      <c r="G94" s="10"/>
      <c r="H94" s="11"/>
      <c r="I94" s="11"/>
    </row>
    <row r="95" spans="1:9" ht="12.75">
      <c r="A95" s="8"/>
      <c r="B95" s="27" t="s">
        <v>86</v>
      </c>
      <c r="C95" s="15" t="s">
        <v>18</v>
      </c>
      <c r="D95" s="8"/>
      <c r="E95" s="10"/>
      <c r="F95" s="10"/>
      <c r="G95" s="10"/>
      <c r="H95" s="11"/>
      <c r="I95" s="11"/>
    </row>
    <row r="96" spans="1:9" ht="12.75">
      <c r="A96" s="8" t="s">
        <v>6</v>
      </c>
      <c r="B96" s="28" t="s">
        <v>185</v>
      </c>
      <c r="C96" s="2" t="s">
        <v>186</v>
      </c>
      <c r="D96" s="8" t="s">
        <v>54</v>
      </c>
      <c r="E96" s="10">
        <f>I66+I71+I93</f>
        <v>33.9609484</v>
      </c>
      <c r="F96" s="10"/>
      <c r="G96" s="10">
        <f>E96*F96</f>
        <v>0</v>
      </c>
      <c r="H96" s="11"/>
      <c r="I96" s="11"/>
    </row>
    <row r="97" spans="1:9" ht="12.75">
      <c r="A97" s="8"/>
      <c r="B97" s="8"/>
      <c r="C97" s="15" t="s">
        <v>2</v>
      </c>
      <c r="D97" s="8"/>
      <c r="E97" s="10"/>
      <c r="F97" s="10"/>
      <c r="G97" s="26">
        <f>SUM(G96:G96)</f>
        <v>0</v>
      </c>
      <c r="H97" s="11"/>
      <c r="I97" s="11"/>
    </row>
    <row r="98" spans="1:9" ht="12.75">
      <c r="A98" s="8"/>
      <c r="B98" s="8"/>
      <c r="C98" s="11"/>
      <c r="D98" s="8"/>
      <c r="E98" s="10"/>
      <c r="F98" s="10"/>
      <c r="G98" s="10"/>
      <c r="H98" s="11"/>
      <c r="I98" s="11"/>
    </row>
    <row r="99" spans="1:9" ht="12.75">
      <c r="A99" s="8"/>
      <c r="B99" s="8"/>
      <c r="C99" s="15" t="s">
        <v>23</v>
      </c>
      <c r="D99" s="8"/>
      <c r="E99" s="10"/>
      <c r="F99" s="10"/>
      <c r="G99" s="10"/>
      <c r="H99" s="11"/>
      <c r="I99" s="11"/>
    </row>
    <row r="100" spans="1:9" ht="12.75">
      <c r="A100" s="8" t="s">
        <v>6</v>
      </c>
      <c r="B100" s="8"/>
      <c r="C100" s="11" t="s">
        <v>87</v>
      </c>
      <c r="D100" s="8" t="s">
        <v>56</v>
      </c>
      <c r="E100" s="10">
        <v>1</v>
      </c>
      <c r="F100" s="10"/>
      <c r="G100" s="10">
        <f>E100*F100</f>
        <v>0</v>
      </c>
      <c r="H100" s="11"/>
      <c r="I100" s="11"/>
    </row>
    <row r="101" spans="1:9" ht="12.75">
      <c r="A101" s="8" t="s">
        <v>8</v>
      </c>
      <c r="B101" s="8"/>
      <c r="C101" s="11" t="s">
        <v>88</v>
      </c>
      <c r="D101" s="8" t="s">
        <v>56</v>
      </c>
      <c r="E101" s="10">
        <v>1</v>
      </c>
      <c r="F101" s="10"/>
      <c r="G101" s="10">
        <f>E101*F101</f>
        <v>0</v>
      </c>
      <c r="H101" s="11"/>
      <c r="I101" s="11"/>
    </row>
    <row r="102" spans="1:9" ht="12.75">
      <c r="A102" s="8" t="s">
        <v>10</v>
      </c>
      <c r="B102" s="8"/>
      <c r="C102" s="11" t="s">
        <v>89</v>
      </c>
      <c r="D102" s="8" t="s">
        <v>56</v>
      </c>
      <c r="E102" s="10">
        <v>1</v>
      </c>
      <c r="F102" s="10"/>
      <c r="G102" s="10">
        <f>E102*F102</f>
        <v>0</v>
      </c>
      <c r="H102" s="11"/>
      <c r="I102" s="11"/>
    </row>
    <row r="103" spans="1:9" ht="12.75">
      <c r="A103" s="8"/>
      <c r="B103" s="8"/>
      <c r="C103" s="15" t="s">
        <v>2</v>
      </c>
      <c r="D103" s="8"/>
      <c r="E103" s="10"/>
      <c r="F103" s="10"/>
      <c r="G103" s="26">
        <f>SUM(G100:G102)</f>
        <v>0</v>
      </c>
      <c r="H103" s="11"/>
      <c r="I103" s="11"/>
    </row>
    <row r="104" spans="1:9" ht="12.75">
      <c r="A104" s="8"/>
      <c r="B104" s="8"/>
      <c r="C104" s="11"/>
      <c r="D104" s="8"/>
      <c r="E104" s="10"/>
      <c r="F104" s="10"/>
      <c r="G104" s="10"/>
      <c r="H104" s="11"/>
      <c r="I104" s="11"/>
    </row>
    <row r="105" spans="1:9" ht="12.75">
      <c r="A105" s="8"/>
      <c r="B105" s="8"/>
      <c r="C105" s="11"/>
      <c r="D105" s="8"/>
      <c r="E105" s="10"/>
      <c r="F105" s="10"/>
      <c r="G105" s="10"/>
      <c r="H105" s="11"/>
      <c r="I105" s="11"/>
    </row>
    <row r="106" spans="1:9" ht="12.75">
      <c r="A106" s="8"/>
      <c r="B106" s="8"/>
      <c r="C106" s="11"/>
      <c r="D106" s="8"/>
      <c r="E106" s="10"/>
      <c r="F106" s="10"/>
      <c r="G106" s="10"/>
      <c r="H106" s="11"/>
      <c r="I106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MiluseDrmlova</cp:lastModifiedBy>
  <dcterms:created xsi:type="dcterms:W3CDTF">2021-02-03T03:20:22Z</dcterms:created>
  <dcterms:modified xsi:type="dcterms:W3CDTF">2021-02-03T03:21:33Z</dcterms:modified>
  <cp:category/>
  <cp:version/>
  <cp:contentType/>
  <cp:contentStatus/>
</cp:coreProperties>
</file>