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801"/>
  <workbookPr/>
  <bookViews>
    <workbookView xWindow="28692" yWindow="65428" windowWidth="29016" windowHeight="15816" activeTab="0"/>
  </bookViews>
  <sheets>
    <sheet name="Rekapitulace" sheetId="1" r:id="rId1"/>
    <sheet name="001" sheetId="2" r:id="rId2"/>
    <sheet name="SO 001" sheetId="3" r:id="rId3"/>
    <sheet name="SO 180" sheetId="4" r:id="rId4"/>
    <sheet name="SO 201" sheetId="5" r:id="rId5"/>
    <sheet name="SO 401" sheetId="6" r:id="rId6"/>
  </sheets>
  <definedNames/>
  <calcPr calcId="181029"/>
</workbook>
</file>

<file path=xl/sharedStrings.xml><?xml version="1.0" encoding="utf-8"?>
<sst xmlns="http://schemas.openxmlformats.org/spreadsheetml/2006/main" count="2669" uniqueCount="900">
  <si>
    <t>Soupis objektů s DPH</t>
  </si>
  <si>
    <t>Stavba: Mochov - II/245 Mochov, most ev. č. 245-009 přes dálnici D11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</si>
  <si>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</si>
  <si>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</si>
  <si>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</si>
  <si>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</si>
  <si>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</si>
  <si>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</si>
  <si>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</si>
  <si>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</si>
  <si>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</si>
  <si>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</si>
  <si>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</si>
  <si>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</si>
  <si>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Mochov</t>
  </si>
  <si>
    <t>II/245 Mochov, most ev. č. 245-009 přes dálnici D11</t>
  </si>
  <si>
    <t>O</t>
  </si>
  <si>
    <t>Rozpočet:</t>
  </si>
  <si>
    <t>0,00</t>
  </si>
  <si>
    <t>15,00</t>
  </si>
  <si>
    <t>21,00</t>
  </si>
  <si>
    <t>3</t>
  </si>
  <si>
    <t>2</t>
  </si>
  <si>
    <t>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</si>
  <si>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</si>
  <si>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</si>
  <si>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</si>
  <si>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</si>
  <si>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</si>
  <si>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</si>
  <si>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</si>
  <si>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</si>
  <si>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</si>
  <si>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</si>
  <si>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</si>
  <si>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</si>
  <si>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</si>
  <si>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</si>
  <si>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</si>
  <si>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</si>
  <si>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</si>
  <si>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</si>
  <si>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</si>
  <si>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</si>
  <si>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</si>
  <si>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02620</t>
  </si>
  <si>
    <t/>
  </si>
  <si>
    <t>ZKOUŠENÍ KONSTRUKCÍ A PRACÍ NEZÁVISLOU ZKUŠEBNOU</t>
  </si>
  <si>
    <t>KPL</t>
  </si>
  <si>
    <t>PP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</si>
  <si>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</si>
  <si>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</si>
  <si>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</si>
  <si>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</si>
  <si>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</si>
  <si>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vytyčení, případně ochrana všech dotčených inženýrských sítí</t>
  </si>
  <si>
    <t>zahrnuje veškeré náklady spojené s objednatelem požadovanými zařízeními</t>
  </si>
  <si>
    <t>029113</t>
  </si>
  <si>
    <t>OSTATNÍ POŽADAVKY - GEODETICKÉ ZAMĚŘENÍ - CELKY</t>
  </si>
  <si>
    <t>KUS</t>
  </si>
  <si>
    <t>měření pro sledování sedání objektu</t>
  </si>
  <si>
    <t>1=1,000 [A]    po vybetonování opěr, t.j. nulté měření 
1=1,000 [B]    po dokončení montáže nosné konstrukce 
1=1,000 [C]    po dosypání zásypu za opěrami 
1=1,000 [D]    před uvedením do provozu 
1=1,000 [E]    cca po 1 roce provozu 
Celkem: A+B+C+D+E=5,000 [F]</t>
  </si>
  <si>
    <t>zahrnuje veškeré náklady spojené s objednatelem požadovanými pracemi</t>
  </si>
  <si>
    <t>029412</t>
  </si>
  <si>
    <t>OSTATNÍ POŽADAVKY - VYPRACOVÁNÍ MOSTNÍHO LISTU</t>
  </si>
  <si>
    <t>02943</t>
  </si>
  <si>
    <t>OSTATNÍ POŽADAVKY - VYPRACOVÁNÍ RDS</t>
  </si>
  <si>
    <t>Vypracování realizační dokumentace pro celou stavbu vč. DIO</t>
  </si>
  <si>
    <t>02944</t>
  </si>
  <si>
    <t>OSTAT POŽADAVKY - DOKUMENTACE SKUTEČ PROVEDENÍ V DIGIT FORMĚ</t>
  </si>
  <si>
    <t>7</t>
  </si>
  <si>
    <t>02953</t>
  </si>
  <si>
    <t>OSTATNÍ POŽADAVKY - HLAVNÍ MOSTNÍ PROHLÍDKA</t>
  </si>
  <si>
    <t>položka zahrnuje :  
- úkony dle ČSN 73 6221  
- provedení hlavní mostní prohlídky oprávněnou fyzickou nebo právnickou osobou  
- vyhotovení záznamu (protokolu), který jednoznačně definuje stav mostu</t>
  </si>
  <si>
    <t>8</t>
  </si>
  <si>
    <t>02972</t>
  </si>
  <si>
    <t>OSTAT POŽADAVKY - GEOTECHNICKÝ MONITORING V PODZEMÍ</t>
  </si>
  <si>
    <t>prohlídky vrtů pro piloty - odběr vzorků ze dna pilot, vyhodnocení a vypracování protokolu vč. fotodokumentace</t>
  </si>
  <si>
    <t>2*2=4,000 [A]    min. 2 ks/opěru</t>
  </si>
  <si>
    <t>02991</t>
  </si>
  <si>
    <t>OSTATNÍ POŽADAVKY - INFORMAČNÍ TABULE</t>
  </si>
  <si>
    <t>info o stavbě (název stavby, název investora, projektanta a zhotovitele, doba výstavby apod.)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</si>
  <si>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</si>
  <si>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03100</t>
  </si>
  <si>
    <t>ZAŘÍZENÍ STAVENIŠTĚ - ZŘÍZENÍ, PROVOZ, DEMONTÁŽ</t>
  </si>
  <si>
    <t>zahrnuje objednatelem povolené náklady na pořízení (event. pronájem), provozování, udržování a likvidaci zhotovitelova zařízení</t>
  </si>
  <si>
    <t>SO 001</t>
  </si>
  <si>
    <t>Demolice mostu ev.č. 245-009</t>
  </si>
  <si>
    <t>014102</t>
  </si>
  <si>
    <t>POPLATKY ZA SKLÁDKU</t>
  </si>
  <si>
    <t>T</t>
  </si>
  <si>
    <t>zemina, štěrk a podkladní vrstvy vozovky</t>
  </si>
  <si>
    <t>63,58*2,0=127,160 [A]    podkl. vrstvy vozovky dle pol. 113328 x hmotnost 2,0 t/m3 
3391,725*2,0=6 783,450 [B]    nevhodný výkop dle pol. 17120 x hm. 
Celkem: A+B=6 910,610 [C]</t>
  </si>
  <si>
    <t>zahrnuje veškeré poplatky provozovateli skládky související s uložením odpadu na skládce.</t>
  </si>
  <si>
    <t>beton, železobeton</t>
  </si>
  <si>
    <t>beton hmotnost 2,4 t/m3 
0,2*65,8*2,4=31,584 [A]    žlabovky vč. podkl.betonu - tl. x plocha dle pol. 11328 x hm. 
130,125*2,4=312,300 [B]    bet. rovnanina dle pol. 113488 x hm. 
železobeton hmotnost 2,5 t/m3 
428,61*2,5=1 071,525 [C]    prefa nosníky a pilíře dle pol. 966118 x hm. 
638,204*2,5=1 595,510 [D]    želbet. konstrukce mosru dle pol. 966168 x hm. 
Celkem: A+B+C+D=3 010,919 [E]</t>
  </si>
  <si>
    <t>podkladní vrstvy vozovky s příměsí asfalt. pojiv</t>
  </si>
  <si>
    <t>8,925*2,0=17,850 [A]    množství dle pol. 113338 x hmotnost</t>
  </si>
  <si>
    <t>014132</t>
  </si>
  <si>
    <t>POPLATKY ZA SKLÁDKU TYP S-NO (NEBEZPEČNÝ ODPAD)</t>
  </si>
  <si>
    <t>mostní izolace</t>
  </si>
  <si>
    <t>665*0,01=6,650 [A]    množství dle pol. 97817 x  cca hm. t/m2</t>
  </si>
  <si>
    <t>Zemní práce</t>
  </si>
  <si>
    <t>11120</t>
  </si>
  <si>
    <t>ODSTRANĚNÍ KŘOVIN</t>
  </si>
  <si>
    <t>M2</t>
  </si>
  <si>
    <t>likvidaci zajistí zhotovitel</t>
  </si>
  <si>
    <t>40=40,000 [A]    dle dendrolog. průzkumu</t>
  </si>
  <si>
    <t>odstranění křovin a stromů do průměru 100 mm  
doprava dřevin bez ohledu na vzdálenost  
spálení na hromadách nebo štěpkování</t>
  </si>
  <si>
    <t>11201</t>
  </si>
  <si>
    <t>KÁCENÍ STROMŮ D KMENE DO 0,5M S ODSTRANĚNÍM PAŘEZŮ</t>
  </si>
  <si>
    <t>4=4,000 [A]    dle dendrolog. průzkumu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</si>
  <si>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</si>
  <si>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11328</t>
  </si>
  <si>
    <t>ODSTRANĚNÍ PŘÍKOPŮ, ŽLABŮ A RIGOLŮ Z PŘÍKOPOVÝCH TVÁRNIC</t>
  </si>
  <si>
    <t>vč. odvozu a uložení na skládku</t>
  </si>
  <si>
    <t>0,7*(22+23+30+19)=65,800 [A]    š. x součet délek dle bouracího plánu D1.5</t>
  </si>
  <si>
    <t>Položka zahrnuje odstranění tvárnic včetně podkladu, veškerou manipulaci s vybouranou sutí a s vybouranými hmotami,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</si>
  <si>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113328</t>
  </si>
  <si>
    <t>ODSTRAN PODKL ZPEVNĚNÝCH PLOCH Z KAMENIVA NESTMEL, ODVOZ DO 20KM</t>
  </si>
  <si>
    <t>M3</t>
  </si>
  <si>
    <t>0,17*8,5*(89-70)=27,455 [A]    podkl. vrstva ve výkopu tl. 170 mm - tl. x š. x dl. (odečtena dl. NK) 
0,25*8,5*(87-70)=36,125 [B]    dtto tl. 250 mm 
Celkem: A+B=63,580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</si>
  <si>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</si>
  <si>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</si>
  <si>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ZPEVNĚNÝCH PLOCH S ASFALT POJIVEM, ODVOZ DO 20KM</t>
  </si>
  <si>
    <t>podkladní vrstva stáv. vozovky ve výkopu v tl. cca 50 mm vč. odvozu a uložení na skládku</t>
  </si>
  <si>
    <t>0,05*8,5*(91-70)=8,925 [A]    tl. x š. x dl. (odečtena dl. NK)</t>
  </si>
  <si>
    <t>113488</t>
  </si>
  <si>
    <t>ODSTRANĚNÍ KRYTU ZPEVNĚNÝCH PLOCH Z DLAŽDIC VČETNĚ PODKLADU, ODVOZ DO 20KM</t>
  </si>
  <si>
    <t>stávající dlažba před opěrami z bet. panelové rovnaniny vč. podkl. betonu v celk. tl. 250 mm vč. odvozu a uložení na skládku</t>
  </si>
  <si>
    <t>0,25*(17,7+17,0)*15=130,125 [A]</t>
  </si>
  <si>
    <t>11</t>
  </si>
  <si>
    <t>11372</t>
  </si>
  <si>
    <t>FRÉZOVÁNÍ ZPEVNĚNÝCH PLOCH ASFALTOVÝCH</t>
  </si>
  <si>
    <t>odfrézování asf. souvrství v tl. 100 mm, napojení na stáv. vozovku v tl. 40 mm 
Vyfrézovaný materiál (který nebude použit zpětně na stavbě) odkoupí zhotovitel včetně odvozu</t>
  </si>
  <si>
    <t>odměřeno z koordinační situace, podél.řezu D2.3 a výkresů demolic D1.1-3 
0,1*83*9,5=78,850 [A]    odfrézovaná vrstva rozšířené vozovky na mostě tl. 100 mm - tl. x dl. x š. 
0,1*(93-83)*8,5=8,500 [B]    stávající vozovka na předpolí v místě výkopu tl. 100 mm - tl. x dl. (odečtena dl. vozovky na mostě) x š. 
0,04*(140-93)*8,5=15,980 [C]    napojení na stávající vozovku tl. 40 mm - tl. x dl. obou napojení na stávající vozovku x š. 
Celkem: A+B+C=103,330 [D]</t>
  </si>
  <si>
    <t>12</t>
  </si>
  <si>
    <t>12110</t>
  </si>
  <si>
    <t>SEJMUTÍ ORNICE NEBO LESNÍ PŮDY</t>
  </si>
  <si>
    <t>sejmutí ornice v tl. 200 mm v místě dočasného záboru (cca 60% z celkové plochy doč. záboru v násypech mimo komunikaci)</t>
  </si>
  <si>
    <t>odměřeno z koordinační situace 
0,2*(970+1560)*0,6=303,600 [A]    u O1 - tl. x součet ploch x 60% 
0,2*(690+650)*0,6=160,800 [B]    u O2 - dtto 
Celkem: A+B=464,400 [C]</t>
  </si>
  <si>
    <t>položka zahrnuje sejmutí ornice bez ohledu na tloušťku vrstvy a její vodorovnou dopravu  
nezahrnuje uložení na trvalou skládku</t>
  </si>
  <si>
    <t>13</t>
  </si>
  <si>
    <t>122738</t>
  </si>
  <si>
    <t>ODKOPÁVKY A PROKOPÁVKY OBECNÉ TŘ. I, ODVOZ DO 20KM</t>
  </si>
  <si>
    <t>odstranění provizorního podsypu z jemného písku na dálnici po dokončení demolice nosné konstrukce včetně zametení vozovky, odvoz na skládku</t>
  </si>
  <si>
    <t>241,725=241,725 [A]    dle pol. 45157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</si>
  <si>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</si>
  <si>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</si>
  <si>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12373</t>
  </si>
  <si>
    <t>ODKOP PRO SPOD STAVBU SILNIC A ŽELEZNIC TŘ. I</t>
  </si>
  <si>
    <t>výkop pro stanoviště jeřábu u opěry O1 v násypu D 11 - vytěžená zemina se využije pro zpětný zásyp</t>
  </si>
  <si>
    <t>25*30=750,000 [A]    cca plocha příčného průřezu dle výkresu výkopů x průměrná dl. dle schema postupu výstavby</t>
  </si>
  <si>
    <t>15</t>
  </si>
  <si>
    <t>123738</t>
  </si>
  <si>
    <t>ODKOP PRO SPOD STAVBU SILNIC A ŽELEZNIC TŘ. I, ODVOZ DO 20KM</t>
  </si>
  <si>
    <t>nevhodný výkop vč. odvozu na skládku</t>
  </si>
  <si>
    <t>výkop pro bourání stávajících opěr 
41*23=943,000 [A]    O1 - plocha podél. řezu x průměrná šířka 
43*23=989,000 [B]    O4 - dtto 
výkop pro bourání stávajících pilířů a pro založení nových opěr 
28*21=588,000 [C] 
30*21=630,000 [D] 
mezisoučet: A+B+C+D=3 150,000 [E]</t>
  </si>
  <si>
    <t>16</t>
  </si>
  <si>
    <t>17120</t>
  </si>
  <si>
    <t>ULOŽENÍ SYPANINY DO NÁSYPŮ A NA SKLÁDKY BEZ ZHUTNĚNÍ</t>
  </si>
  <si>
    <t>na skládku</t>
  </si>
  <si>
    <t>3150=3 150,000 [A]    nevhodný výkop pro spodní stavbu dle pol. 123738 
241,725=241,725 [B]    odstraněný provizorní podsyp na dálnici dle pol. 122738 
Celkem: A+B=3 391,725 [C]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</si>
  <si>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</si>
  <si>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</t>
  </si>
  <si>
    <t>na meziskládku</t>
  </si>
  <si>
    <t>464,4=464,400 [A]    sejmutá ornice - plocha dle pol. 12110 
750=750,000 [B]    zemina pro zpětný zásyp dle pol. 12373 
Celkem: A+B=1 214,400 [C]</t>
  </si>
  <si>
    <t>18</t>
  </si>
  <si>
    <t>18481</t>
  </si>
  <si>
    <t>OCHRANA STROMŮ BEDNĚNÍM</t>
  </si>
  <si>
    <t>ochrana stromů po dobu výstavby dle dendrolog. průzkumu</t>
  </si>
  <si>
    <t>1,0*2,0*4*(2+4+4+3)=104,000 [A]</t>
  </si>
  <si>
    <t>položka zahrnuje veškerý materiál, výrobky a polotovary, včetně mimostaveništní a vnitrostaveništní dopravy (rovněž přesuny), včetně naložení a složení, případně s uložením</t>
  </si>
  <si>
    <t>Vodorovné konstrukce</t>
  </si>
  <si>
    <t>19</t>
  </si>
  <si>
    <t>45157</t>
  </si>
  <si>
    <t>PODKLADNÍ A VÝPLŇOVÉ VRSTVY Z KAMENIVA TĚŽENÉHO</t>
  </si>
  <si>
    <t>dočasný podsyp z jemného písku na dálnici pod mostem pro demolici mostovky tl. 300 mm</t>
  </si>
  <si>
    <t>dle půdorysu a podélného řezu 
0,3*29,3*(13,5+7*2)=241,725 [A]    tl. x šikmá šířka dálnice pod mostem x š. mostu + 2x 7m</t>
  </si>
  <si>
    <t>položka zahrnuje dodávku předepsaného kameniva, mimostaveništní a vnitrostaveništní dopravu a jeho uložení  
není-li v zadávací dokumentaci uvedeno jinak, jedná se o nakupovaný materiál</t>
  </si>
  <si>
    <t>Ostatní konstrukce a práce</t>
  </si>
  <si>
    <t>20</t>
  </si>
  <si>
    <t>9112B3</t>
  </si>
  <si>
    <t>ZÁBRADLÍ MOSTNÍ SE SVISLOU VÝPLNÍ - DEMONTÁŽ S PŘESUNEM</t>
  </si>
  <si>
    <t>M</t>
  </si>
  <si>
    <t>odstranění stávajícího zábradlí na římsách mostu vč. odvozu do šrotu</t>
  </si>
  <si>
    <t>82*2=164,000 [A]    dl. říms x 2 římsy</t>
  </si>
  <si>
    <t>položka zahrnuje:  
- demontáž a odstranění zařízení  
- jeho odvoz na předepsané místo</t>
  </si>
  <si>
    <t>21</t>
  </si>
  <si>
    <t>9113B3</t>
  </si>
  <si>
    <t>*SVODIDLO OCEL SILNIČ JEDNOSTR, ÚROVEŇ ZADRŽ H1 - DEMONTÁŽ S PŘESUNEM</t>
  </si>
  <si>
    <t>demontáž dálničních svodidel krajních pod mostem v obou směrech vč. odvozu do šrotu</t>
  </si>
  <si>
    <t>120*2=240,000 [A]</t>
  </si>
  <si>
    <t>22</t>
  </si>
  <si>
    <t>9113C3</t>
  </si>
  <si>
    <t>SVODIDLO OCEL SILNIČ JEDNOSTR, ÚROVEŇ ZADRŽ H2 - DEMONTÁŽ S PŘESUNEM</t>
  </si>
  <si>
    <t>odstranění náběhů zábr. svodidla na mostě vč. odvozu do šrotu</t>
  </si>
  <si>
    <t>12*4=48,000 [A]    dl. náběhů 4x</t>
  </si>
  <si>
    <t>23</t>
  </si>
  <si>
    <t>9114B3</t>
  </si>
  <si>
    <t>SVODIDLO OCEL SILNIČ OBOUSTR, ÚROVEŇ ZADRŽ H1 - DEMONTÁŽ S PŘESUNEM</t>
  </si>
  <si>
    <t>demontáž dálničních svodidel středových pod mostem vč. odvozu do šrotu</t>
  </si>
  <si>
    <t>14*2+10*4=68,000 [A]    dl. opěr + 10 m na každou stranu mostu</t>
  </si>
  <si>
    <t>24</t>
  </si>
  <si>
    <t>9117C3</t>
  </si>
  <si>
    <t>SVOD OCEL ZÁBRADEL ÚROVEŇ ZADRŽ H2 - DEMONTÁŽ S PŘESUNEM</t>
  </si>
  <si>
    <t>odstranění stávajícího zábr. svodidla na římsách mostu vč. odvozu do šrotu</t>
  </si>
  <si>
    <t>25</t>
  </si>
  <si>
    <t>911DB2</t>
  </si>
  <si>
    <t>SVODIDLO BETON, ÚROVEŇ ZADRŽ H1 VÝŠ 1,0M - MONTÁŽ S PŘESUNEM (BEZ DODÁVKY)</t>
  </si>
  <si>
    <t>montáž provizorních dálničních svodidel krajních pod mostem (dočasná náhrada za demontovaná ocel. svodidla)</t>
  </si>
  <si>
    <t>98=98,000 [A]    krajní svodidla dle pol. 9113B3 
68=68,000 [B]    středová svodidla dle pol. 9114B3 
Celkem: A+B=166,000 [C]</t>
  </si>
  <si>
    <t>položka zahrnuje:  
- dopravu demontovaného zařízení z dočasné skládky  
- jeho montáž a osazení na určeném místě  
- nutnou opravu poškozených částí  
- případnou náhradu zničených částí  
nezahrnuje podkladní vrstvu</t>
  </si>
  <si>
    <t>26</t>
  </si>
  <si>
    <t>911DB9</t>
  </si>
  <si>
    <t>SVODIDLO BETON, ÚROVEŇ ZADRŽ H1 VÝŠ 1,0M - NÁJEM</t>
  </si>
  <si>
    <t>MDEN</t>
  </si>
  <si>
    <t>předpoklad 9 měsíců</t>
  </si>
  <si>
    <t>166*9*30=44 820,000 [A]    množství x 9 měsíců x 30 dnů</t>
  </si>
  <si>
    <t>položka zahrnuje denní sazbu za pronájem zařízení  
počet měrných jednotek se určí jako součin délky zařízení a počtu dnů použití</t>
  </si>
  <si>
    <t>27</t>
  </si>
  <si>
    <t>914123</t>
  </si>
  <si>
    <t>DOPRAVNÍ ZNAČKY ZÁKLADNÍ VELIKOSTI OCELOVÉ FÓLIE TŘ 1 - DEMONTÁŽ</t>
  </si>
  <si>
    <t>vč. odvozu do šrotu</t>
  </si>
  <si>
    <t>Položka zahrnuje odstranění, demontáž a odklizení materiálu s odvozem na předepsané místo</t>
  </si>
  <si>
    <t>28</t>
  </si>
  <si>
    <t>914913</t>
  </si>
  <si>
    <t>SLOUPKY A STOJKY DZ Z OCEL TRUBEK ZABETON DEMONTÁŽ</t>
  </si>
  <si>
    <t>29</t>
  </si>
  <si>
    <t>919148</t>
  </si>
  <si>
    <t>ŘEZÁNÍ ŽELEZOBETONOVÝCH KONSTRUKCÍ TL DO 500MM</t>
  </si>
  <si>
    <t>odříznutí pilířů tl. 500x900 mm nad základem</t>
  </si>
  <si>
    <t>0,9*6*2=10,800 [A]    dl. pilíře x ks</t>
  </si>
  <si>
    <t>položka zahrnuje řezání železobetonových konstrukcí v předepsané tloušťce, včetně spotřeby vody</t>
  </si>
  <si>
    <t>30</t>
  </si>
  <si>
    <t>966118</t>
  </si>
  <si>
    <t>BOURÁNÍ KONSTRUKCÍ Z BETON DÍLCŮ S ODVOZEM DO 20KM</t>
  </si>
  <si>
    <t>demontáž želbet. nosníků, pilířů a říms vč. odvozu a uložení na skládku 
Pilíře se nad základem odříznou, základ se nechá v zemi.</t>
  </si>
  <si>
    <t>0,8*67*6=321,600 [A]    nosníky - plocha příč, řezu x dl. NK x ks - dle přehledných výkresů 
0,5*0,9*6,5*6=17,550 [B]    pilíře P2 - š. x dl. x v. x ks 
0,5*0,9*5,8*6=15,660 [C]    pilíře P3 - dtto 
0,45*82*2=73,800 [G]    římsy - plocha příč. řezu x dl. x 2 římsy 
Celkem: A+B+C+G=428,610 [H]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</si>
  <si>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</si>
  <si>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31</t>
  </si>
  <si>
    <t>966168</t>
  </si>
  <si>
    <t>BOURÁNÍ KONSTRUKCÍ ZE ŽELEZOBETONU S ODVOZEM DO 20KM</t>
  </si>
  <si>
    <t>odměřeno z přehledných výkresů D1.1-3 
1,2*1,2*12*2=34,560 [A]    příčníky nad opěrami - cca š.x v. x dl. x 2 příčníky 
0,1*70*6=42,000 [B]    dobetonávky mezi nosníky - cca průřez x dl. x 6 ks 
2,83*70=198,100 [C]    deska mostovky - plocha příč.řezu x dl. NK 
1,2*3,55*12,7*2=108,204 [D]    základy opěr - v. x š. x dl. x 2 opěry 
(8,3+8,1)*12,7=208,280 [E]    opěry - plochy v podél.řezu x dl. opěry 
(10,1+8,0)*1,3*2=47,060 [F]    křídla - plocha O1 a O2 x tl. x 2 křídla/opěru 
Celkem: A+B+C+D+E+F=638,204 [G]</t>
  </si>
  <si>
    <t>32</t>
  </si>
  <si>
    <t>96618</t>
  </si>
  <si>
    <t>BOURÁNÍ KONSTRUKCÍ KOVOVÝCH</t>
  </si>
  <si>
    <t>24=24,000 [A]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</si>
  <si>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</si>
  <si>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33</t>
  </si>
  <si>
    <t>966842</t>
  </si>
  <si>
    <t>ODSTRANĚNÍ OPLOCENÍ Z DRÁT PLETIVA</t>
  </si>
  <si>
    <t>demontáž oplocení dálnice D 11 - cca po 2x 10 m u každé opěry vč. odvozu do šrotu</t>
  </si>
  <si>
    <t>10*2*2=40,000 [A]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</si>
  <si>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</si>
  <si>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34</t>
  </si>
  <si>
    <t>96785</t>
  </si>
  <si>
    <t>VYBOURÁNÍ MOSTNÍCH DILATAČNÍCH ZÁVĚRŮ</t>
  </si>
  <si>
    <t>vč. odvozu, uložení a poplatku za skládku</t>
  </si>
  <si>
    <t>14,5*2=29,000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</si>
  <si>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</si>
  <si>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35</t>
  </si>
  <si>
    <t>967863</t>
  </si>
  <si>
    <t>VYBOURÁNÍ MOST LOŽISEK ELASTOMER</t>
  </si>
  <si>
    <t>ložiska na pilířích vč. odvozu, uložení a poplatku za skládku</t>
  </si>
  <si>
    <t>6*2=12,000 [A]</t>
  </si>
  <si>
    <t>36</t>
  </si>
  <si>
    <t>967865</t>
  </si>
  <si>
    <t>VYBOURÁNÍ MOST LOŽISEK HRNCOVÝCH</t>
  </si>
  <si>
    <t>ložiska na opěrách vč. odvozu so šrotu</t>
  </si>
  <si>
    <t>37</t>
  </si>
  <si>
    <t>97817</t>
  </si>
  <si>
    <t>ODSTRANĚNÍ MOSTNÍ IZOLACE</t>
  </si>
  <si>
    <t>9,5*70=665,000 [A]    š. x dl.NK</t>
  </si>
  <si>
    <t>SO 180</t>
  </si>
  <si>
    <t>Dopravně inženýrská opatření</t>
  </si>
  <si>
    <t>549,413*2,0=1 098,826 [A]    podkl. vrstvy vozovky dle pol. 113328 x hmotnost 2,0 t/m3 
73,5*2,0=147,000 [B]    nevhodný výkop dle pol. 17120 x hm. 
0,005*13650*1,5=102,375 [C]    odpad z čištění vozovky - cca tl. x plocha dle pol. 12911 x hmotnost 1,5 t/m3 
0,15*3150*2,0=945,000 [D]     odpad z čištění krajnic - tl. x plocha dle pol. 129241 x hmotnost 2,0 t/m3 
Celkem: A+B+C+D=2 293,201 [E]</t>
  </si>
  <si>
    <t>109,2*2,0=218,400 [A]    množství dle pol. 113338 x hmotnost</t>
  </si>
  <si>
    <t>02720</t>
  </si>
  <si>
    <t>POMOC PRÁCE ZŘÍZ NEBO ZAJIŠŤ REGULACI A OCHRANU DOPRAVY</t>
  </si>
  <si>
    <t>Dopravní opatření na dálnici D11 pro demolici stávajícího mostního objektu a zřízení objízdných tras: 
úplná obousměrná uzavírka dálnice po časově omezenou dobu několika hodin - zřízení a odstranění nebo přesun dočasného dopravního značení na D11 
uzavírka silnice II/245 mezi obcí Vykáň a Mochov, zřízení objízdných tras - zřízení dočasného dopravního značení na objízdných a dotčených trasách</t>
  </si>
  <si>
    <t>Stavební a dopravní opatření na dálnici D 11 po celou dobu přestavby mostu: 
uzavírka odstavných pruhů v délce cca 150 m v obou směrech, zřízení sjezdů, nájezdů a pracovního místa na dálnici,  uzávěra jednoho jízdního pásu ve směru na Prahu po dobu cca 4 dnů a zřízení provizorních přejezdů středního dělícího pásu, zřízení a přesuny provizorního dopravního značení na dálnici dle jednotlivých etap, demontáž DZ na dálnici po dokončení stavby</t>
  </si>
  <si>
    <t>Dopravní opatření pro dokončovací práce na mostě, dálnice je již bez omezení: 
demontáž a odvoz provizorního DZ  
lokální opatření s objízdnou trasou mezi Mochovem a Vykání a s dalšími souvisejícími širšími dopravními vztahy - provizorní DZ - zřízení a odstranění 
provizorní dopravní značení pro rekonstrukci objízdné trasy (silnice 24510) - zřízení a odstranění</t>
  </si>
  <si>
    <t>02950</t>
  </si>
  <si>
    <t>OSTATNÍ POŽADAVKY - POSUDKY, KONTROLY, REVIZNÍ ZPRÁVY</t>
  </si>
  <si>
    <t>Projednání DIO a vydání DIR pro dopravní opatření na objízdných trasách 
Podrobné zpracování SDZ a VDZ, světelné signalizace a dalších dopravních opatření podle jednotlivých etap bude zpracováno v realizační dokumentaci</t>
  </si>
  <si>
    <t>Projednání DIO a vydání DIR pro dopravní opatření dálnici D11  
Podrobné zpracování SDZ a VDZ, světelné signalizace a dalších dopravních opatření podle jednotlivých etap bude zpracováno v realizační dokumentaci</t>
  </si>
  <si>
    <t>rekonstrukce objízdné trasy (silnice 24510) po dokončení stavby - cca 10% z celkové délky trasy 
podkladní vrstva stáv. vozovky v tl. cca 350 mm vč. odvozu a uložení na skládku</t>
  </si>
  <si>
    <t>0,35*6,5*1,15*2100*0,1=549,413 [A]    tl. x š. x koef. na rozšíření x dl. x 10%</t>
  </si>
  <si>
    <t>rekonstrukce objízdné trasy (silnice 24510) po dokončení stavby - cca 10% z celkové délky trasy 
podkladní vrstva stáv. vozovky v tl. cca 80 mm vč. odvozu a uložení na skládku</t>
  </si>
  <si>
    <t>0,08*6,5*2100*0,1=109,200 [A]    tl. x š. x dl. x 10%</t>
  </si>
  <si>
    <t>rekonstrukce objízdné trasy (silnice 24510) po dokončení stavby 
odfrézování obrusné vrstvy v tl. 40 mm v celé trase 2,1 km 
Vyfrézovaný materiál (který nebude použit zpětně na stavbě) odkoupí zhotovitel včetně odvozu</t>
  </si>
  <si>
    <t>0,04*6,5*2100=546,000 [A]    tl. x š. x dl.</t>
  </si>
  <si>
    <t>rekonstrukce objízdné trasy (silnice 24510) po dokončení stavby - cca 10% z celkové délky trasy 
odkop dosypávky krajnic v tl. cca 150-200 mm vč. odvozu na skládku</t>
  </si>
  <si>
    <t>(0,15+0,20)*1,0*2100*0,1=73,500 [A]    součet tl. x š. krajnice x dl. trasy x 10%</t>
  </si>
  <si>
    <t>12911</t>
  </si>
  <si>
    <t>ČIŠTĚNÍ VOZOVEK OD NÁNOSU</t>
  </si>
  <si>
    <t>vyčištění objízdné trasy po dokončení stavby (před její rekonstrukcí) vč. odvozu a uložení odpadu na skládku</t>
  </si>
  <si>
    <t>6,5*2100=13 650,000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</si>
  <si>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</si>
  <si>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12924</t>
  </si>
  <si>
    <t>ČIŠTĚNÍ KRAJNIC OD NÁNOSU TL. DO 200MM</t>
  </si>
  <si>
    <t>rekonstrukce objízdné trasy (silnice 24510) po dokončení stavby - čištění krajnic v tl. cca 150 mm vč. odvozu a uložení odpadu na skládku</t>
  </si>
  <si>
    <t>2*0,75*2100=3 150,000 [A]    2x š. krajnice x dl. trasy</t>
  </si>
  <si>
    <t>73,5=73,500 [A]    nevhodný výkop z dosypávky krajnic del pol. 122738</t>
  </si>
  <si>
    <t>17380</t>
  </si>
  <si>
    <t>ZEMNÍ KRAJNICE A DOSYPÁVKY Z NAKUPOVANÝCH MATERIÁLŮ</t>
  </si>
  <si>
    <t>rekonstrukce objízdné trasy (silnice 24510) - cca 10% z celkové délky trasy 
dosypávky krajnic se zhutněním v tl. cca 150-200 mm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</si>
  <si>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</si>
  <si>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</si>
  <si>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567301</t>
  </si>
  <si>
    <t>VRSTVY PRO OBNOVU A OPRAVY Z MECHAN ZPEV KAMENIVA</t>
  </si>
  <si>
    <t>rekonstrukce objízdné trasy (silnice 24510) po dokončení stavby - cca 10% z celkové délky trasy 
MZK v tl. 150 mm</t>
  </si>
  <si>
    <t>0,15*6,5*1,09*2100*0,1=223,178 [A]    tl. x š. x koef. na rozšíření x dl. x 10%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</si>
  <si>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</si>
  <si>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567303</t>
  </si>
  <si>
    <t>VRSTVY PRO OBNOVU A OPRAVY ZE ŠTĚRKODRTI</t>
  </si>
  <si>
    <t>rekonstrukce objízdné trasy (silnice 24510) po dokončení stavby - cca 10% z celkové délky trasy 
ŠD v tl. 200 mm</t>
  </si>
  <si>
    <t>0,20*6,5*1,15*2100*0,1=313,950 [A]    tl. x š. x koef. na rozšíření x dl. x 10%</t>
  </si>
  <si>
    <t>56933</t>
  </si>
  <si>
    <t>ZPEVNĚNÍ KRAJNIC ZE ŠTĚRKODRTI TL. DO 150MM</t>
  </si>
  <si>
    <t>rekonstrukce objízdné trasy (silnice 24510) -  zpevnění krajnic v tl. cca 150 mm v celé trase</t>
  </si>
  <si>
    <t>- dodání kameniva předepsané kvality a zrnitosti  
- rozprostření a zhutnění vrstvy v předepsané tloušťce  
- zřízení vrstvy bez rozlišení šířky, pokládání vrstvy po etapách</t>
  </si>
  <si>
    <t>572131</t>
  </si>
  <si>
    <t>INFILTRAČNÍ POSTŘIK ASFALTOVÝ DO 1,5KG/M2</t>
  </si>
  <si>
    <t>rekonstrukce objízdné trasy</t>
  </si>
  <si>
    <t>6,5*1,09*2100*0,1=1 487,850 [A]    š. x koef. na rozšíření x dl. x 10%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</si>
  <si>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</si>
  <si>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572212</t>
  </si>
  <si>
    <t>SPOJOVACÍ POSTŘIK Z MODIFIK ASFALTU DO 0,5KG/M2</t>
  </si>
  <si>
    <t>6,5*2100=13 650,000 [A]    š. x dl. - v celé trase 2,1 km 
6,5*2100*0,1=1 365,000 [B]    š. x dl. x 10% 
Celkem: A+B=15 015,000 [C]</t>
  </si>
  <si>
    <t>5774AE</t>
  </si>
  <si>
    <t>VRSTVY PRO OBNOVU A OPRAVY Z ASF BETONU ACO 11+, 11S</t>
  </si>
  <si>
    <t>rekonstrukce objízdné trasy (silnice 24510) po dokončení stavby 
ASCO 11 v tl. 40 mm v celé trase 2,1 km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</si>
  <si>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  
- položka je určena pro obnovu asfaltového krytu drobných oprav a plošných rozpadů (vztahuje se na plochu jednotlivě do 10000m2). Není určena pro souvislou obnovu asfaltového krytu (ta se vykáže položkami 574*** a 575***) a pro výspravu výtluků (ta se vykáže položkami 5779**, vztahuje se na plochu jednotlivě do 10m2).  
-nezahrnuje očištění podkladu po veřejném provozu</t>
  </si>
  <si>
    <t>5774EG</t>
  </si>
  <si>
    <t>VRSTVY PRO OBNOVU A OPRAVY Z ASF BETONU ACP 16+, 16S</t>
  </si>
  <si>
    <t>rekonstrukce objízdné trasy (silnice 24510) po dokončení stavby - cca 10% z celkové délky trasy 
ACP 16+ v tl. 80 mm</t>
  </si>
  <si>
    <t>SO 201</t>
  </si>
  <si>
    <t>Most ev.č. 245-009</t>
  </si>
  <si>
    <t>82,5*0,15*2,0=24,750 [A]    čištění krajnic - plocha dle pol. 12924 x tl.150 mm x hmotnost 2,0 t/m3 
167,72*2,0=335,440 [B]    zemina z vrtů dle pol 17120 x hm. 
76,5*2,0=153,000 [C]    štěrk ze zpevněné plochy pro jeřáb dle pol. 113328 x hm. 
Celkem: A+B+C=513,190 [D]</t>
  </si>
  <si>
    <t>odstranění zpevněné plochy ze ŠD pro jeřáb u opěry O1 vč. odvozu a uložení na skládku</t>
  </si>
  <si>
    <t>76,5=76,500 [A]    dle pol. 45152</t>
  </si>
  <si>
    <t>odkop pro rozšíření vozovky na odbočce směr Nový Dvůr před opěrou O2 v tl. cca 300-400 mm 
odstraněný materiál se použije pro dorovnání terénu</t>
  </si>
  <si>
    <t>0,35*11=3,850 [A]    tl. x plocha dle koord. situace</t>
  </si>
  <si>
    <t>12573</t>
  </si>
  <si>
    <t>VYKOPÁVKY ZE ZEMNÍKŮ A SKLÁDEK TŘ. I</t>
  </si>
  <si>
    <t>z mezideponie</t>
  </si>
  <si>
    <t>ornice z mezideponie 
2709*0,2=541,800 [A]    plocha dle pol. 18223 x tl. ohumusování 
zemina pro zpětný zásyp násypu D11 
750=750,000 [B]    dle SO 001 pol. 12373 
Celkem: A+B=1 291,800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</si>
  <si>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</si>
  <si>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čištění krajnic tl. 150 mm v místě úpravy komunikace vč. odvozu a uložení na skládku</t>
  </si>
  <si>
    <t>0,6*(51+43)=56,400 [A]    za O1 - š, (0,5 až 0,7 m) x součet dl. 
0,6*(12+19)=18,600 [B]    za O2 - dtto 
(A+B)*0,10=7,500 [C]    rezerva 10% 
Celkem: A+B+C=82,500 [D]</t>
  </si>
  <si>
    <t>17110</t>
  </si>
  <si>
    <t>ULOŽENÍ SYPANINY DO NÁSYPŮ SE ZHUTNĚNÍM</t>
  </si>
  <si>
    <t>zpětný zásyp násypu D11 u opěry O1 po dokončení montáže nosné konstrukce 
zpětný zásyp pro dorovnání terénu pro rozšíření vozovky na odbočce směr Nový Dvůr před opěrou O2</t>
  </si>
  <si>
    <t>750=750,000 [A]    násyp D 11 dle SO 001 - pol. 12373 
3,85=3,850 [B]    dorovnání terénu pro rozšíření na odbočce dle pol. 12373 
Celkem: A+B=753,850 [C]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</si>
  <si>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</si>
  <si>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uložení zeminy z vrtů na skládku</t>
  </si>
  <si>
    <t>vrty pro piloty 
3,14*0,6*0,6*137,4=155,317 [B]    objem vyvrtané zeminy/bm x celk. délka vč. hluchých vrtů dle pol. 264142 
vrty pro zápory 
3,14*0,2*0,2*98=12,309 [C]  dtto x celk. délka vrtů dle pol. 264116-1R 
vrty pro kotvy 
3,14*0,025*0,025*48=0,094 [D]  objem x celková dl. vrtů dle pol. 261215 
Celkem: B+C+D=167,720 [E]</t>
  </si>
  <si>
    <t>dosypávka krajnic cca 5 m za odlážděním za každým křídlem</t>
  </si>
  <si>
    <t>0,7*0,25*5,0*4=3,500 [A]    odhad - š. x v. x součet délek</t>
  </si>
  <si>
    <t>17481</t>
  </si>
  <si>
    <t>ZÁSYP JAM A RÝH Z NAKUPOVANÝCH MATERIÁLŮ</t>
  </si>
  <si>
    <t>zásyp opěr nad těsnící vrstvou ze zeminy vhodné příp. velmi vhodné do násypů dle ČSN 72 1002, hutněno po vrstvách max. 300 mm,  míra zhutnění dle ČSN 73 6244 D = 100%</t>
  </si>
  <si>
    <t>odměřeno z podélných a příčných řezů a výkresu výkopů 
50,0*18,5=925,000 [A]    za O1 - plocha v podél. řezu x cca š. 
46,0*18,5=851,000 [B]    za O2 - dtto 
Celkem: (A+B)*1,1=1 953,600 [C]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</si>
  <si>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</si>
  <si>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zásyp základů opěr pod těsnící vrstvou ze zeminy vhodné příp. velmi vhodné do násypů dle ČSN 72 1002, hutněno po vrstvách max. 300 mm,  míra zhutnění dle ČSN 73 6244 D = 95%</t>
  </si>
  <si>
    <t>26,4*18,0=475,200 [A]    za O1 - plocha v podél. řezu x cca š. 
1,5*16,0=24,000 [B]    před O1 - dtto 
32,4*18,0=583,200 [C]    za O2 
1,6*16,0=25,600 [D]    před O2 
Celkem: (A+B+C+D)*1,1=1 218,800 [E]</t>
  </si>
  <si>
    <t>17581</t>
  </si>
  <si>
    <t>OBSYP POTRUBÍ A OBJEKTŮ Z NAKUPOVANÝCH MATERIÁLŮ</t>
  </si>
  <si>
    <t>lože a obsyp chrániček ze ŠP pod odlážděním za římsami</t>
  </si>
  <si>
    <t>0,3*0,6*6,0*4=4,320 [A]    v. x š. x dl. x 4  (dle půdorysu)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</si>
  <si>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</si>
  <si>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18110</t>
  </si>
  <si>
    <t>ÚPRAVA PLÁNĚ SE ZHUTNĚNÍM V HORNINĚ TŘ. I</t>
  </si>
  <si>
    <t>úprava a zhutnění základové spáry</t>
  </si>
  <si>
    <t>16*12*2=384,000 [A]    š. x dl. x 2 opěry (odhad dle půdorysu)</t>
  </si>
  <si>
    <t>položka zahrnuje úpravu pláně včetně vyrovnání výškových rozdílů. Míru zhutnění určuje projekt.</t>
  </si>
  <si>
    <t>18130</t>
  </si>
  <si>
    <t>ÚPRAVA PLÁNĚ BEZ ZHUTNĚNÍ</t>
  </si>
  <si>
    <t>úprava zpevněné plochy pro umístění jeřábu u opěry O1</t>
  </si>
  <si>
    <t>17*30=510,000 [A]    š. x prům. délka dle schema postupu výstavby</t>
  </si>
  <si>
    <t>položka zahrnuje úpravu pláně včetně vyrovnání výškových rozdílů</t>
  </si>
  <si>
    <t>18215</t>
  </si>
  <si>
    <t>ÚPRAVA POVRCHŮ SROVNÁNÍM ÚZEMÍ V TL DO 0,50M</t>
  </si>
  <si>
    <t>úprava povrchu v místě dočasného záboru v násypech mimo komunikaci po dokončení stavby (cca 60% celkové plochy dle SO 001 - pol. 12110)</t>
  </si>
  <si>
    <t>odměřeno z koordinační situace 
(970+1560)*0,6=1 518,000 [A]    u O1 - součet ploch x 60% 
(690+650)*0,6=804,000 [B]    u O2 - dtto 
Celkem: A+B=2 322,000 [C]</t>
  </si>
  <si>
    <t>položka zahrnuje srovnání výškových rozdílů terénu</t>
  </si>
  <si>
    <t>18223</t>
  </si>
  <si>
    <t>ROZPROSTŘENÍ ORNICE VE SVAHU V TL DO 0,20M</t>
  </si>
  <si>
    <t>rozprostření ornice z mezideponie na cca 70% dočasného záboru na násypech (viz sejmutí ornice dle SO 001, pol. 12110)</t>
  </si>
  <si>
    <t>2322=2 322,000 [A]    plocha dle pol. 18215 x 70%</t>
  </si>
  <si>
    <t>položka zahrnuje:  
nutné přemístění ornice z dočasných skládek vzdálených do 50m  
rozprostření ornice v předepsané tloušťce ve svahu přes 1:5</t>
  </si>
  <si>
    <t>18242</t>
  </si>
  <si>
    <t>ZALOŽENÍ TRÁVNÍKU HYDROOSEVEM NA ORNICI</t>
  </si>
  <si>
    <t>vč. zalévání a ošetření trávníku</t>
  </si>
  <si>
    <t>2322=2 322,000 [A]    dle pol. 18223</t>
  </si>
  <si>
    <t>Zahrnuje dodání předepsané travní směsi, hydroosev na ornici, zalévání, první pokosení, to vše bez ohledu na sklon terénu</t>
  </si>
  <si>
    <t>Základy</t>
  </si>
  <si>
    <t>21331</t>
  </si>
  <si>
    <t>DRENÁŽNÍ VRSTVY Z BETONU MEZEROVITÉHO (DRENÁŽNÍHO)</t>
  </si>
  <si>
    <t>obetonování drenážní trubky za opěrou mezerovitým betonem</t>
  </si>
  <si>
    <t>0,3*0,3*10,1*2=1,818 [A]    š. x v. x dl. x 2 opěry</t>
  </si>
  <si>
    <t>Položka zahrnuje:  
- dodávku předepsaného materiálu pro drenážní vrstvu, včetně mimostaveništní a vnitrostaveništní dopravy  
- provedení drenážní vrstvy předepsaných rozměrů a předepsaného tvaru</t>
  </si>
  <si>
    <t>21341</t>
  </si>
  <si>
    <t>DRENÁŽNÍ VRSTVY Z PLASTBETONU (PLASTMALTY)</t>
  </si>
  <si>
    <t>drenážní proužek z polymerbetonu pro odvodnění mostní izolace</t>
  </si>
  <si>
    <t>dle podélného řezu a výkresu tvaru říms 
0,15*0,045*44,5*2=0,601 [A]    podél říms - š. x tl. x dl. x 2 proužky 
0,15*0,045*10,3=0,070 [B]    příčná drenáž u opěry O2 
0,45*0,40*0,05*16=0,144 [C]    vsakovací vrstva u odvodňovacích trubiček - š. x dl. x tl. x ks 
0,6*0,1*4*0,05*2=0,024 [D]        proužek kolem mostního odvodňovače - cca obvod x tl. x 2 ks 
Celkem: A+B+C+D=0,839 [E]</t>
  </si>
  <si>
    <t>21363</t>
  </si>
  <si>
    <t>DRENÁŽNÍ VRSTVY Z GEOMATRACE</t>
  </si>
  <si>
    <t>plošná drenáž rubu opěr nad těsněním geokompozitní matrací</t>
  </si>
  <si>
    <t>(4,5+3,5)*11,55=92,400 [A]    součet výšek O1 + O2 x dl. - odměřeno z výkresu tvaru opěr</t>
  </si>
  <si>
    <t>Položka zahrnuje:  
- dodávku předepsané geomatrace pro drenážní vrstvu, včetně mimostaveništní a vnitrostaveništní dopravy  
- provedení drenážní vrstvy předepsaných rozměrů a předepsaného tvaru</t>
  </si>
  <si>
    <t>21461C</t>
  </si>
  <si>
    <t>SEPARAČNÍ GEOTEXTILIE DO 300G/M2</t>
  </si>
  <si>
    <t>obalení drenážní trubky za opěrou geotextilií min. 300 g/m2</t>
  </si>
  <si>
    <t>0,5*10,1*2=10,100 [A]    obvod trubky x dl. drenáže x 2 opěry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</si>
  <si>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</si>
  <si>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224325</t>
  </si>
  <si>
    <t>PILOTY ZE ŽELEZOBETONU C30/37</t>
  </si>
  <si>
    <t>piloty z betonu C 30/37-XC2, XA1</t>
  </si>
  <si>
    <t>dle výkresů tvaru opěr 
12,0*12=144,000 [A]    objem betonu (bez nadbetonování) na 1 ks piloty x 12 pilot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</si>
  <si>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</si>
  <si>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224365</t>
  </si>
  <si>
    <t>VÝZTUŽ PILOT Z OCELI 10505, B500B</t>
  </si>
  <si>
    <t>dle výkresů tvaru opěr 
1,9*12=22,800 [A]    hmotnost výztuže/ks x 12 ks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</si>
  <si>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</si>
  <si>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22694</t>
  </si>
  <si>
    <t>ZÁPOROVÉ PAŽENÍ Z KOVU DOČASNÉ</t>
  </si>
  <si>
    <t>záporové pažení u opěry O1 pro zřízení zpevněné plochy pro jeřáb - zřízení a odstranění 
pažiny 14x HEB 200 délka 7 m + převázka 2 x 2m x 7ks = 28m profilu UPE200</t>
  </si>
  <si>
    <t>14*7,0*0,0613=6,007 [A]     pažiny - 14 ks x dl./ks x hmotnost t/m 
2*2,0*7*0,0228=0,638 [B]    převázka - 2 x 2m x 7ks x hmotnost t/m 
Celkem: A+B=6,645 [C]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</si>
  <si>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</si>
  <si>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</si>
  <si>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</si>
  <si>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záporové pažení u opěry O1 pro zřízení zpevněné plochy pro jeřáb - zřízení a odstranění</t>
  </si>
  <si>
    <t>položka zahrnuje osazení pažin bez ohledu na druh, jejich opotřebení a jejich odstranění</t>
  </si>
  <si>
    <t>261215</t>
  </si>
  <si>
    <t>VRTY PRO KOTVENÍ A INJEKTÁŽ NA POVRCHU TŘ. II D DO 50MM</t>
  </si>
  <si>
    <t>vrty pro kotvy záporového pažení vč. odvozu vyvrtané zeminy</t>
  </si>
  <si>
    <t>6,0*8=48,000 [A]    8 ks dl. 6 m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</si>
  <si>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</si>
  <si>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264116-1</t>
  </si>
  <si>
    <t>R</t>
  </si>
  <si>
    <t>VRTY PRO ZÁPORY TŘ. I D DO 400MM</t>
  </si>
  <si>
    <t>záporové pažení u opěry O1 pro zřízení zpevněné plochy pro jeřáb 
vč. odvozu vyvrtané zeminy na skládku</t>
  </si>
  <si>
    <t>14*7,0=98,000 [A]    14 vrtů dl. 7,0 m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</si>
  <si>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</si>
  <si>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264142</t>
  </si>
  <si>
    <t>VRTY PRO PILOTY TŘ. I D DO 1200MM</t>
  </si>
  <si>
    <t>vrty pro piloty dl. 10 m s pomocnými výpažnicemi a jejich vytažením, vč. zřízení a odstranění vrtacích plošin z betonu C 12/15-X0 a odvozu zeminy z vrtů na skládku 
Piloty budou vrtány z roviny zhotovené pomocí zemních prací cca 1,45 m nad úrovní horní hrany pilot</t>
  </si>
  <si>
    <t>10,0*6*2=120,000 [A]    celková délka vrtů (bez hluchých vrtů) dle výkresu tvaru opěr 
(celková délka vrtů vč. hluchého vrtání je 137,4 m)</t>
  </si>
  <si>
    <t>286543</t>
  </si>
  <si>
    <t>KOTVY OCEL INJEKTOVANÉ V PODZEMÍ DÉLKY DO 6M ÚNOS DO 150KN</t>
  </si>
  <si>
    <t>kotvy pro záporové pažení - 8 pramencová kotva, délka 6m, do 150 kN</t>
  </si>
  <si>
    <t>Zahrnuje kompletní dodávku kotev délky od 5,01m do 6,00m a únosnosti do 150kN včetně příslušenství (podložky, matice,  injektážního nástavce, injekční a odvzdušňovací hadice a pod.), podle požadavků a popisu uvedených v dokumentci pro zadání stavby;  
- součástí je kompletní osazení kotvy v podzemí, které zahrnuje všechny operace podle technologického předpisu výrobce nutné pro řádné osazení a aktivaci včetně všech pomocných mechanizmů, přípravků a hmot (např. injektážní hmoty, injektážního čerpadla a pod.) ;  
- průkazné a kontrolní zkoušky kotev;  
- druh, délku, rozmístění a rozsah zkoušek určuje zadávací dokumentace;  
- vrty pro kotvy nejsou součástí této položky uvedou se v položce 263 - vrty pro svorníky a kotvy v podzemí dl. do 12m.</t>
  </si>
  <si>
    <t>289973</t>
  </si>
  <si>
    <t>OPLÁŠTĚNÍ (ZPEVNĚNÍ) Z GEOSÍTÍ A GEOROHOŽÍ</t>
  </si>
  <si>
    <t>výztužný těsnící prvek na hraně opěry - geotextilní kompozit š. 1,0 m vlepený do spojovacího postřiku</t>
  </si>
  <si>
    <t>1,0*11,55*2=23,100 [A]     š. x dl. x 2 opěry</t>
  </si>
  <si>
    <t>Položka zahrnuje:  
- dodávku předepsané geosítě nebi georohože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</si>
  <si>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</si>
  <si>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31717</t>
  </si>
  <si>
    <t>KOVOVÉ KONSTRUKCE PRO KOTVENÍ ŘÍMSY</t>
  </si>
  <si>
    <t>KG</t>
  </si>
  <si>
    <t>kotvy říms ve vývrtu - kompletní provedení vč. vrtů a zálivek, kotvy cca po 1,0 m</t>
  </si>
  <si>
    <t>50*2*8,0=800,000 [A]    50 ks x vlevo a vpravo x hmotnost cca 8 kg/1 soupravu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</si>
  <si>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</si>
  <si>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</si>
  <si>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</t>
  </si>
  <si>
    <t>římsy z betonu C 30/37 vč. výplně a těsnění pracovních, smršťovacích a dilatačních spar</t>
  </si>
  <si>
    <t>dle výkresu tvaru říms 
33,0=33,000 [A]    levá římsa 
32,9=32,900 [B]    pravá římsa 
Celkem: A+B=65,900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</si>
  <si>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</si>
  <si>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</si>
  <si>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</si>
  <si>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dle výkresu tvaru říms 
4,1=4,100 [A]    levá římsa 
4,1=4,100 [B]    pravá římsa 
Celkem: A+B=8,200 [C]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</si>
  <si>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</si>
  <si>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333325</t>
  </si>
  <si>
    <t>MOSTNÍ OPĚRY A KŘÍDLA ZE ŽELEZOVÉHO BETONU DO C30/37</t>
  </si>
  <si>
    <t>spodní část dříků opěr a křídel z betonu C 30/37 vč. těsnění pracovních a dilatačních spar, izolace proti zemní vlhkosti zasypaných částí konstrukcí opěr a křídel na rubu opěr a křídel 1x ALP + 2x ALN, vytvarování niky pro svislý svod v lící opěry O2</t>
  </si>
  <si>
    <t>opěra a křídla O1 
13,834*5,54*1,6=122,625 [A]    dřík opěry - dl. x v. x tl. + konzola na rubu opěry 
(14,1+13,8)*1,0=27,900 [B]     křídla - součet ploch x tl. křídel 
mezisoučet O1:  A+B=150,525 m3 
opěra a křídla O2 
13,834*4,92*1,6=108,901 [C]    dřík opěry - dl. x v. x tl. + konzola na rubu opěry 
(10,0+10,5)*1,0 =20,500 [D]    křídla - součet ploch x tl. křídel 
mezisoučet O2:  C+D=129,401 m3  
Celkem: A+B+C+D=279,926 [E]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</si>
  <si>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</si>
  <si>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333326</t>
  </si>
  <si>
    <t>MOSTNÍ OPĚRY A KŘÍDLA ZE ŽELEZOVÉHO BETONU DO C40/50</t>
  </si>
  <si>
    <t>horní část dříků opěr a křídel z betonu C35/45 vč. těsnění pracovních a dilatačních spar,  izolace proti zemní vlhkosti zasypaných částí konstrukcí opěr a křídel na rubu opěr a křídel 1x ALP + 2x ALN,  vytvarování niky pro svislý svod v lící opěry O2, provedení letopočtu výstavby mostu např. vlysem do betonu na obou opěrách na straně revizního schodiště</t>
  </si>
  <si>
    <t>opěra a křídla O1 - dle výkresu tvaru opěr 
13,834*2,32*1,6+(0,3*0,5+0,3*1,4/2)*11,55=55,510 [A]    dřík opěry - dl. x v. x tl. + konzola na rubu opěry 
(19,8+19,5)*1,0=39,300 [B]     křídla - součet ploch x tl. křídel 
mezisoučet O1:  A+B=94,81 m3  
opěra a křídla O2 - dle výkresu tvaru opěr 
13,834*2,3*1,6+(0,3*0,5+0,3*1,4/2)*11,6=55,085 [C]    dřík opěry - dl. x v. x tl. + konzola na rubu opěry 
(14,6+15,3)*1,0=29,900 [D]    křídla - součet ploch x tl. křídel 
mezisoučet O2:  C+D=84,985 m3 
Celkem: A+B+C+D=179,795 [E]</t>
  </si>
  <si>
    <t>333365</t>
  </si>
  <si>
    <t>VÝZTUŽ MOSTNÍCH OPĚR A KŘÍDEL Z OCELI 10505, B500B</t>
  </si>
  <si>
    <t>dle výkresu tvaru opěr 
26,8=26,800 [A]    výztuž opěry O1 
9,1=9,100 [B]    výztuž křídel na O1 
24,7=24,700 [C]    výztuž opěry O2 
6,8=6,800 [D]    výztuž křídel na O2 
Celkem: A+B+C+D=67,400 [E]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</si>
  <si>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</si>
  <si>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33817A</t>
  </si>
  <si>
    <t>SLOUPKY OHRADNÍ A PLOTOVÉ Z DÍLCŮ KOVOVÝCH KOTVENÉ DO PATEK NEBO BERANĚNÉ</t>
  </si>
  <si>
    <t>sloupky pro doplnění oplocení dálnice D 11  po dokončení stavby vč. víček a zabetonování do bet. patek</t>
  </si>
  <si>
    <t>20*0,0023=0,046 [A]    cca 20 ks x hmotnost</t>
  </si>
  <si>
    <t>- dodání a osazení předepsaného sloupku včetně PKO  
- případnou betonovou patku z předepsané třídy betonu  
- nutné zemní práce</t>
  </si>
  <si>
    <t>33817D</t>
  </si>
  <si>
    <t>VZPĚRY PLOTOVÉ Z DÍLCŮ KOVOVÝCH DO BETONOVÝCH PATEK</t>
  </si>
  <si>
    <t>KS</t>
  </si>
  <si>
    <t>vzpěry pro doplnění oplocení dálnice D 11 po dokončení stavby</t>
  </si>
  <si>
    <t>- dodání a osazení předepsané vzpěry včetně PKO  
- případnou betonovou patku z předepsané třídy betonu  
- nutné zemní práce</t>
  </si>
  <si>
    <t>38</t>
  </si>
  <si>
    <t>420325</t>
  </si>
  <si>
    <t>PŘECHODOVÉ DESKY MOSTNÍCH OPĚR ZE ŽELEZOBETONU C30/37</t>
  </si>
  <si>
    <t>přechodové desky z betonu C 30/37 dl. 6,0 m, tl. 300 mm vč. izolace proti zemní vlhkosti 1x ALP + 2x ALN</t>
  </si>
  <si>
    <t>1,86*10,1*2=37,572 [A]     plocha podél. řezu x š. desky x 2 opěry</t>
  </si>
  <si>
    <t>39</t>
  </si>
  <si>
    <t>420365</t>
  </si>
  <si>
    <t>VÝZTUŽ PŘECHODOVÝCH DESEK MOSTNÍCH OPĚR Z OCELI 10505, B500B</t>
  </si>
  <si>
    <t>výztuž vč. kotevních trnů</t>
  </si>
  <si>
    <t>2,2*2=4,400 [A]    dle výkresu tvaru přechodových desek</t>
  </si>
  <si>
    <t>40</t>
  </si>
  <si>
    <t>421326</t>
  </si>
  <si>
    <t>MOSTNÍ NOSNÉ DESKOVÉ KONSTRUKCE ZE ŽELEZOBETONU C40/50</t>
  </si>
  <si>
    <t>monolitická deska mostovky z betonu C 35/45</t>
  </si>
  <si>
    <t>107,5=107,500 [A]    dle výkresu tvaru monolitické desky</t>
  </si>
  <si>
    <t>41</t>
  </si>
  <si>
    <t>421327</t>
  </si>
  <si>
    <t>MOSTNÍ NOSNÉ DESKOVÉ KONSTRUKCE ZE ŽELEZOBETONU C50/60</t>
  </si>
  <si>
    <t>spřažená prefabrikovaná deska z betonu C 50/60, vč. těsnění spar mezi prefabr. dílci</t>
  </si>
  <si>
    <t>69,0=69,000 [A]    dle výkresu tvaru prefabrikované desky</t>
  </si>
  <si>
    <t>42</t>
  </si>
  <si>
    <t>421328</t>
  </si>
  <si>
    <t>MONTÁŽ MOSTNÍ NOSNÉ DESKOVÉ KONSTRUKCE ZE ŽELEZOBETONU C50/60</t>
  </si>
  <si>
    <t>montáž spražených prefabrikátů na předmostí - položka obsahuje veškeré manipulace, zřízení a zrušení předmontážních ploch, přesuny prefabrikátů a veškeré jeřábové a ostatní pomocné práce</t>
  </si>
  <si>
    <t>43</t>
  </si>
  <si>
    <t>421365</t>
  </si>
  <si>
    <t>VÝZTUŽ MOSTNÍ DESKOVÉ KONSTRUKCE Z OCELI 10505, B500B</t>
  </si>
  <si>
    <t>19,1=19,100 [A]    výztuž prefabrikované desky - dle výkresu  
28,0=28,000 [B]    výztuž monolitické desky - dle výkresu 
Celkem: A+B=47,100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</si>
  <si>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</si>
  <si>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44</t>
  </si>
  <si>
    <t>42417</t>
  </si>
  <si>
    <t>MOSTNÍ NOSNÍKY Z OCELI</t>
  </si>
  <si>
    <t>ocelová nosná trámová konstrukce  - kompletní dodávka vč. spřahovacích trnů, montážního ztužení a svarů, kompletní PKO a montáže na staveništi 
součástí OK je dodávka a montáž tabulky s označením výrobce NOK (2 ks) osazených na výsledně viditelném místě vnější strany stěn hlavního nosníku (materiál a provedení dle technické zprávy) a vyznačení údajů o provedení PKO nástřikem přes šablonu</t>
  </si>
  <si>
    <t>116,725=116,725 [A]    dle výkazu oceli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</si>
  <si>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</si>
  <si>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45</t>
  </si>
  <si>
    <t>424171</t>
  </si>
  <si>
    <t>MONTÁŽ MOSTNÍCH NOSNÍKŮ Z OCELI</t>
  </si>
  <si>
    <t>osazení nosníků s prefabrikovanými deskami do mostního otvoru vč. jeřábových a ostatních pomocných prací a konstrukcí</t>
  </si>
  <si>
    <t>46</t>
  </si>
  <si>
    <t>43131A</t>
  </si>
  <si>
    <t>SCHODIŠŤ KONSTR Z PROST BETONU DO C20/25</t>
  </si>
  <si>
    <t>podkladní beton pod schodiště podél křídel z betonu C 20/25n-XF3  tl. 100 mm dle VL 4 - 206.21</t>
  </si>
  <si>
    <t>dle výkresů tvaru opěr 
(3,0+2,6)*0,75=4,200 [D]    součet ploch podkl.bet. v řezu schodištěm x š. schodiště</t>
  </si>
  <si>
    <t>47</t>
  </si>
  <si>
    <t>434115</t>
  </si>
  <si>
    <t>SCHODIŠŤOVÉ STUPNĚ, Z DÍLCŮ BETON DO C30/37</t>
  </si>
  <si>
    <t>schodnice z bet. dílců C 30/37-XF4 dle VL 4 - 206.21 pro revizní schodiště podél křídel</t>
  </si>
  <si>
    <t>0,45*0,75*0,18*(39+33+4)=4,617 [A]    š. x dl. x v. x součet ks u O1 a O2 + 4 ks rezerva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</si>
  <si>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</si>
  <si>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48</t>
  </si>
  <si>
    <t>451311</t>
  </si>
  <si>
    <t>PODKL A VÝPLŇ VRSTVY Z PROST BET DO C8/10</t>
  </si>
  <si>
    <t>beton základu drenáže C 8/10n pro odvodnění rubu opěr</t>
  </si>
  <si>
    <t>0,3*33,6=10,080 [A]    na O1 
0,3*37,0=11,100 [B]    na O2 
Celkem: A+B=21,180 [C]</t>
  </si>
  <si>
    <t>49</t>
  </si>
  <si>
    <t>451312</t>
  </si>
  <si>
    <t>PODKLADNÍ A VÝPLŇOVÉ VRSTVY Z PROSTÉHO BETONU C12/15</t>
  </si>
  <si>
    <t>podkladní beton C 12/15-X0</t>
  </si>
  <si>
    <t>0,1*32,0*2=6,400 [A]    pod dříky opěr - tl. x plocha dle půdorysu x 2 opěry 
0,15*6,03*10,1*2=18,271 [B]    pod přechodovými deskami - tl. x dl. x š. x 2 desky 
0,1*0,3*(8,3+9,7)=0,540 [C]    pod římsami na křídlech u O1 - tl. x š. x součet dl. 
0,1*0,3*(8,2+6,7)=0,447 [D]    pod římsami na křídlech u O2 - dtto 
Celkem: A+B+C+D=25,658 [E]</t>
  </si>
  <si>
    <t>50</t>
  </si>
  <si>
    <t>45131A</t>
  </si>
  <si>
    <t>PODKLADNÍ A VÝPLŇOVÉ VRSTVY Z PROSTÉHO BETONU C20/25</t>
  </si>
  <si>
    <t>podkladní beton C 20/25n-XF3 pod dlažbou z lom. kamene tl. 100 mm dle VL 4 - 206.02</t>
  </si>
  <si>
    <t>232,38*0,1*1,15=26,724 [A]    plocha celkem dle pol. 465512 x tl. + 15% na zpevňující žebra</t>
  </si>
  <si>
    <t>51</t>
  </si>
  <si>
    <t>45152</t>
  </si>
  <si>
    <t>PODKLADNÍ A VÝPLŇOVÉ VRSTVY Z KAMENIVA DRCENÉHO</t>
  </si>
  <si>
    <t>podkladní vrstva ze ŠD tl. 150 mm pro zpevněnou plochu pro jeřáb u opěry O1</t>
  </si>
  <si>
    <t>0,15*510=76,500 [A]    tl. x plocha dle pol. 18130</t>
  </si>
  <si>
    <t>52</t>
  </si>
  <si>
    <t>ŠP podsyp tl. 100 mm</t>
  </si>
  <si>
    <t>0,1*232,38=23,238 [A]     pod bet. lože kamenné dlažby dle VL 4 - 206.02 - tl. x  plocha celkem dle pol. 465512 
0,1*1,5*(10,5+8,8)*1,202=3,480 [B]    pod bet. lože reviz. schodiště dle VL 4 - 206.21 - tl. x š. x součet dl. dle půdorysu x koef. sklonu 
Celkem: A+B=26,718 [C]</t>
  </si>
  <si>
    <t>53</t>
  </si>
  <si>
    <t>458523</t>
  </si>
  <si>
    <t>VÝPLŇ ZA OPĚRAMI A ZDMI Z KAMENIVA DRCENÉHO, INDEX ZHUTNĚNÍ ID DO 0,9</t>
  </si>
  <si>
    <t>přechodový klín a ochranný zásyp za opěrou tl. 600 mm od rubu opěry ze ŠD 0-32, hutněno min. I = 0,85 nebo D = 100% po vrstvách max. 300 mm</t>
  </si>
  <si>
    <t>14,4*10,1=145,440 [A]    O1 
8,6*10,1=86,860 [B]    O2 
Celkem: A+B=232,300 [C]</t>
  </si>
  <si>
    <t>54</t>
  </si>
  <si>
    <t>461314</t>
  </si>
  <si>
    <t>PATKY Z PROSTÉHO BETONU C25/30</t>
  </si>
  <si>
    <t>betonový práh v patě svahu před opěrami z betonu C 25/30-XF3  dle VL 4 - 206.02</t>
  </si>
  <si>
    <t>0,5*0,8*16,0*2=12,800 [A]    š. x v. x dl. dle půdorysu x 2 opěry</t>
  </si>
  <si>
    <t>položka zahrnuje:  
- nutné zemní práce (hloubení rýh a 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</t>
  </si>
  <si>
    <t>55</t>
  </si>
  <si>
    <t>465512</t>
  </si>
  <si>
    <t>DLAŽBY Z LOMOVÉHO KAMENE NA MC</t>
  </si>
  <si>
    <t>odláždění za římsami, podél křídel a svahů před opěrami z lomového kamene tl. 200 mm dle VL 4 - 206.02</t>
  </si>
  <si>
    <t>odměřeno dle výkresu opěr, půdorysu a podél. řezu - plochy 
6,2+8,4+8,0+5,4=28,000 [A]    za římsami - plochy odměř. z půdorysu 
0,5*(10,7+9,1)*1,202=11,900 [B]    podél křídel - š. x součet dl. u O1 a O2 x koef. sklonu 
7,0*13,5*2=189,000 [C]    před opěrami - dl. x š. x 2 opěry 
0,15*(10,5+8,8)*1,202=3,480 [D]    zpevnění mezi křídlem a schodištěm - š. x součet dl. x koef. sklonu 
Celkem plochy : A+B+C+D=232,380 [E] 
0,2*E=46,476 [F]    tl. x celková plocha dlažby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</si>
  <si>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</si>
  <si>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56</t>
  </si>
  <si>
    <t>56314</t>
  </si>
  <si>
    <t>VOZOVKOVÉ VRSTVY Z MECHANICKY ZPEVNĚNÉHO KAMENIVA TL. DO 200MM</t>
  </si>
  <si>
    <t>MZK tl. 170 mm</t>
  </si>
  <si>
    <t>10,355*1,09=11,287 [A]    š. x koef. na rozšíření 1,09 
A*(89-50)=440,193 [B]    š. x dl.</t>
  </si>
  <si>
    <t>57</t>
  </si>
  <si>
    <t>56335</t>
  </si>
  <si>
    <t>VOZOVKOVÉ VRSTVY ZE ŠTĚRKODRTI TL. DO 250MM</t>
  </si>
  <si>
    <t>ŠD tl. 250 mm</t>
  </si>
  <si>
    <t>11,287*1,15*(87-50)=480,262 [A]    š. x koef. na rozšíření 1,15 x součet dl.</t>
  </si>
  <si>
    <t>58</t>
  </si>
  <si>
    <t>rozšíření vozovky na odbočce směr Nový Dvůr před opěrou O2 - ŠD tl. 200 mm</t>
  </si>
  <si>
    <t>0,2*11=2,200 [B]    tl. x plocha dle koord. situace</t>
  </si>
  <si>
    <t>59</t>
  </si>
  <si>
    <t>567306</t>
  </si>
  <si>
    <t>VRSTVY PRO OBNOVU A OPRAVY Z RECYKLOVANÉHO MATERIÁLU</t>
  </si>
  <si>
    <t>rozšíření vozovky na odbočce směr Nový Dvůr před opěrou O2 - R-mat tl. 60 mm</t>
  </si>
  <si>
    <t>0,06*11=0,660 [B]    tl. x plocha dle koord. situace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</si>
  <si>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</si>
  <si>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60</t>
  </si>
  <si>
    <t>zpevnění krajnice tl. 150 mm v místě úpravy povrchu komunikace</t>
  </si>
  <si>
    <t>82,5=82,500 [A]    dle pol. 12924</t>
  </si>
  <si>
    <t>61</t>
  </si>
  <si>
    <t>572123</t>
  </si>
  <si>
    <t>INFILTRAČNÍ POSTŘIK Z EMULZE DO 1,0KG/M2</t>
  </si>
  <si>
    <t>infiltrační postřik množství pojiva 1,0 kg/m2 -  vozovka na předpolí</t>
  </si>
  <si>
    <t>424,555=424,555 [A]    pod ACP - dle pol. 574F46</t>
  </si>
  <si>
    <t>62</t>
  </si>
  <si>
    <t>572214</t>
  </si>
  <si>
    <t>SPOJOVACÍ POSTŘIK Z MODIFIK EMULZE DO 0,5KG/M2</t>
  </si>
  <si>
    <t>spoj. postřik množství pojiva 0,4 kg/m2 -  vozovka na předpolí</t>
  </si>
  <si>
    <t>1190,0=1 190,000 [A]    spoj. postřik pod SMA 11S dle pol. 574J54 
408,5=408,500 [B]    pod ACL 16S dle pol. 574D56 
Celkem: A+B=1 598,500 [C]</t>
  </si>
  <si>
    <t>63</t>
  </si>
  <si>
    <t>574D56</t>
  </si>
  <si>
    <t>ASFALTOVÝ BETON PRO LOŽNÍ VRSTVY MODIFIK ACL 16+, 16S TL. 60MM</t>
  </si>
  <si>
    <t>ACL 16S - vozovky na předpolí</t>
  </si>
  <si>
    <t>9,5*(93-50)=408,500 [A]    š. x dl. dle podél. řezu (odečtena dl. NK a tl. opěr)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</si>
  <si>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</si>
  <si>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64</t>
  </si>
  <si>
    <t>574F46</t>
  </si>
  <si>
    <t>ASFALTOVÝ BETON PRO PODKLADNÍ VRSTVY MODIFIK ACP 16+, 16S TL. 50MM</t>
  </si>
  <si>
    <t>ACP 16+ - vozovky na předpolí</t>
  </si>
  <si>
    <t>9,5*1,09=10,355 [A]    š. x koef. na rozšíření 1,09 
A*(91-50)=424,555 [C]    š. x dl.</t>
  </si>
  <si>
    <t>65</t>
  </si>
  <si>
    <t>574J54</t>
  </si>
  <si>
    <t>ASFALTOVÝ KOBEREC MASTIXOVÝ MODIFIK SMA 11+, 11S TL. 40MM</t>
  </si>
  <si>
    <t>SMA 11S</t>
  </si>
  <si>
    <t>8,5*140=1 190,000 [A]    na mostovce a předpolí - š. x délka dle koord. situace 
(od šířky vozovky na mostovce a mezi křídly je odečtena šířka odovdňovacích proužků 2x 0,5 m, stáv. komunikace má š. cca 8,5 m)</t>
  </si>
  <si>
    <t>66</t>
  </si>
  <si>
    <t>575C54R</t>
  </si>
  <si>
    <t>LITÝ ASFALT MA IV (OCHRANA MOSTNÍ IZOLACE) 11 TL. 45MM</t>
  </si>
  <si>
    <t>9,5*49,66=471,770 [A]    š. mezi obrubníky x dl. NK</t>
  </si>
  <si>
    <t>67</t>
  </si>
  <si>
    <t>575D03</t>
  </si>
  <si>
    <t>LITÝ ASFALT MA I (SILNICE, DÁLNICE) 11 MODIFIK</t>
  </si>
  <si>
    <t>odvodňovací proužek podél říms š. 500 mm</t>
  </si>
  <si>
    <t>0,035*0,5*66,0*2=2,310 [A]    podél říms -  tl. x š. x součet délek obou říms 
0,035*0,5*5,0*4=0,350 [B]    podél obrubníků za římsami - tl. x š. x dl. x 4 
Celkem: A+B=2,660 [C]</t>
  </si>
  <si>
    <t>68</t>
  </si>
  <si>
    <t>rozšíření vozovky na odbočce směr Nový Dvůr před opěrou O2 - ACO 11 tl. 60 mm</t>
  </si>
  <si>
    <t>Přidružená stavební výroba</t>
  </si>
  <si>
    <t>69</t>
  </si>
  <si>
    <t>711132</t>
  </si>
  <si>
    <t>IZOLACE BĚŽNÝCH KONSTRUKCÍ PROTI VOLNĚ STÉKAJÍCÍ VODĚ ASFALTOVÝMI PÁSY</t>
  </si>
  <si>
    <t>izolace rubu opěr nad těsnící vrstvou 1x NAIP tl. 5 mm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</si>
  <si>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</si>
  <si>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70</t>
  </si>
  <si>
    <t>711237</t>
  </si>
  <si>
    <t>IZOLACE ZVLÁŠT KONSTR PROTI VOL STÉK VODĚ Z PE FÓLIÍ</t>
  </si>
  <si>
    <t>těsnící vrstvy za opěrami - 2x geomembrána s pevností min. 20 kN/m s protažením min. 20 % v obou směrech</t>
  </si>
  <si>
    <t>5,5*14*2*2=308,000 [A]    dl. x š. x 2 vrstvy x 2 opěry (odměřeno z podélného řezu a půdorysu)</t>
  </si>
  <si>
    <t>71</t>
  </si>
  <si>
    <t>711415</t>
  </si>
  <si>
    <t>IZOLACE MOSTOVEK CELOPLOŠ POLYMERNÍ</t>
  </si>
  <si>
    <t>penetračně adhezní nátěr mostovky</t>
  </si>
  <si>
    <t>12,1*49,66=600,886 [A]    š. x dl. NK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</si>
  <si>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</si>
  <si>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72</t>
  </si>
  <si>
    <t>711432</t>
  </si>
  <si>
    <t>IZOLACE MOSTOVEK POD ŘÍMSOU ASFALTOVÝMI PÁSY</t>
  </si>
  <si>
    <t>2. ochranná vrstva pod římsami na NK z natavených izolačních pásů tl. 5 mm s hliníkovou fólií</t>
  </si>
  <si>
    <t>(1,3+0,5)*49,66*2=178,776 [A]    š. říms + protažení k úžlabí x dl. NK x 2 římsy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</si>
  <si>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</si>
  <si>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73</t>
  </si>
  <si>
    <t>711442</t>
  </si>
  <si>
    <t>IZOLACE MOSTOVEK CELOPLOŠNÁ ASFALTOVÝMI PÁSY S PEČETÍCÍ VRSTVOU</t>
  </si>
  <si>
    <t>celoplošně natavené izolační pásy z modifikovaného asfaltu tl. 5 mm s pečetící vrstvou</t>
  </si>
  <si>
    <t>12,1*(49,66+1,4*2)=634,766 [A]    š. x dl. NK + přetažení na přechodové desky</t>
  </si>
  <si>
    <t>74</t>
  </si>
  <si>
    <t>711502</t>
  </si>
  <si>
    <t>OCHRANA IZOLACE NA POVRCHU ASFALTOVÝMI PÁSY</t>
  </si>
  <si>
    <t>překrytí spáry mezi opěrou a přechodovou deskou nataveným AIP š. 500 mm</t>
  </si>
  <si>
    <t>0,5*11,55*2=11,550 [A]</t>
  </si>
  <si>
    <t>položka zahrnuje:  
- dodání  předepsaného ochranného materiálu  
- zřízení ochrany izolace</t>
  </si>
  <si>
    <t>75</t>
  </si>
  <si>
    <t>711509</t>
  </si>
  <si>
    <t>OCHRANA IZOLACE NA POVRCHU TEXTILIÍ</t>
  </si>
  <si>
    <t>ochranná geotextilie  tl. min. 5 mm, min. 600 g/m2</t>
  </si>
  <si>
    <t>ochrana izolace rubu opěr a křídel - odměřeno z výkresů opěr 
(4,5*11,55)+33+32+2+1,5*11*2=151,975 [A]    O1 - opěra + křídla + čela křídel + líce křídel pod terénem  
(3,5*11,55)+23+24+2+1,5*9*2=116,425 [B]    O2 - dtto 
ochrana těsnící vrstvy za opěrou (pod a nad izolační geomembránou) 
5,5*14*2*2=308,000 [C]    dl. x š. x 2 vrstvy x 2 opěry - odměřeno z podélného řezu a půdorysu 
Celkem: A+B+C=576,400 [D]</t>
  </si>
  <si>
    <t>76</t>
  </si>
  <si>
    <t>721174</t>
  </si>
  <si>
    <t>VNITŘNÍ KANALIZACE Z PLAST TRUB DN 200</t>
  </si>
  <si>
    <t>podélný a svislý svod odvodnění mostu - kompletní provedení vč. šikmých závěsů a jejich ukotvení k nosné konstrukci dle VL4 - 505.02, objímek, úchytů, tvarovek, event. kompenzátorů a těsnění dle detailů 03, 04 a 06</t>
  </si>
  <si>
    <t>44,1*2=88,200 [A]    podélný svod (odměřeno z podélného řezu) 
(1,2+4,8+0,5)*2=13,000 [B]    svislé svody u O2 - odměřeno z příčných řezů u opěr 
Celkem: A+B=101,200 [C]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</si>
  <si>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izolací, nejsou-li tyto práce předmětem jiné položky  
- úprava, očištění a ošetření prostoru kolem instalace  
- provedení požadovaných zkoušek vodotěsnosti</t>
  </si>
  <si>
    <t>77</t>
  </si>
  <si>
    <t>766425</t>
  </si>
  <si>
    <t>KONSTR TRUHLÁŘ - OBLOŽENÍ STĚN PANELY OBKL Z AGLOMER DESEK</t>
  </si>
  <si>
    <t>zakrytí niky svislého svodu odvodnění mostu v opěře O2 cementovláknitou deskou š. 600 mm, tl. 20 mm vč. ukotvení ke stěně opěry vruty dle detailu 06</t>
  </si>
  <si>
    <t>0,6*5,0*2=6,000 [A]    š. x dl. dle výkresu tvaru opěry O2 x 2 svody</t>
  </si>
  <si>
    <t>- zahrnuje dodávku a montáž obložení dle projektové dokumentace, , nosných prvků, mimostaveništní a vnitrostaveništní dopravu, povrchové úpravy předepsané projektem</t>
  </si>
  <si>
    <t>78</t>
  </si>
  <si>
    <t>76792</t>
  </si>
  <si>
    <t>OPLOCENÍ Z DRÁTĚNÉHO PLETIVA POTAŽENÉHO PLASTEM</t>
  </si>
  <si>
    <t>doplnění oplocení dálnice D 11 po dokončení stavby - cca 2x 10 m u každé opěry, výška cca 2 m</t>
  </si>
  <si>
    <t>10*2*4=80,000 [A]</t>
  </si>
  <si>
    <t>- položka zahrnuje vedle vlastního pletiva i rámy, rošty, lišty, kování, podpěrné, závěsné, upevňovací prvky, spojovací a těsnící materiál, pomocný materiál, kompletní povrchovou úpravu.  
- nejsou zahrnuty sloupky, které se vykazují v samostatných položkách 338**, není zahrnuta podezdívka (272**)  
- součástí položky je  případně i ostnatý drát, uvažovaná plocha se pak vypočítává po horní hranu drátu.</t>
  </si>
  <si>
    <t>79</t>
  </si>
  <si>
    <t>78382</t>
  </si>
  <si>
    <t>NÁTĚRY BETON KONSTR TYP S2 (OS-B)</t>
  </si>
  <si>
    <t>ochranný nátěr konzol NK pod římsou</t>
  </si>
  <si>
    <t>dle výkresu tvaru říms 
0,61*46,0*2=56,120 [A]    š. dle výkresu x dl. NK x vlevo a vpravo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</si>
  <si>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</si>
  <si>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80</t>
  </si>
  <si>
    <t>78383</t>
  </si>
  <si>
    <t>NÁTĚRY BETON KONSTR TYP S4 (OS-C)</t>
  </si>
  <si>
    <t>nátěr obruby říms a obrub dlažby za římsami</t>
  </si>
  <si>
    <t>dle výkresu tvaru říms 
(0,17+0,15)*66,0*2=42,240 [A]    obruby říms - š. x dl. x 2 římsy 
(0,17+0,15)*5,0*4=6,400 [B]    nátěr obrubníků za římsami - š. x dl. x 4 
Celkem: A+B=48,640 [C]</t>
  </si>
  <si>
    <t>Potrubí</t>
  </si>
  <si>
    <t>81</t>
  </si>
  <si>
    <t>87533</t>
  </si>
  <si>
    <t>POTRUBÍ DREN Z TRUB PLAST DN DO 150MM</t>
  </si>
  <si>
    <t>vyústění drenáže za opěrou dříkem křídla vč. utěsnění do chráničky</t>
  </si>
  <si>
    <t>1,25*2=2,500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</si>
  <si>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</si>
  <si>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82</t>
  </si>
  <si>
    <t>875332</t>
  </si>
  <si>
    <t>POTRUBÍ DREN Z TRUB PLAST DN DO 150MM DĚROVANÝCH</t>
  </si>
  <si>
    <t>drenáž za opěrou DN 150</t>
  </si>
  <si>
    <t>10,1*2=20,200 [A]</t>
  </si>
  <si>
    <t>83</t>
  </si>
  <si>
    <t>87627</t>
  </si>
  <si>
    <t>CHRÁNIČKY Z TRUB PLASTOVÝCH DN DO 100MM</t>
  </si>
  <si>
    <t>chráničky v římsách a za římsami DN 100 vč. event. zaslepení víčky a zatahovacího lanka</t>
  </si>
  <si>
    <t>66,0*2*2=264,000 [A]    chráničky v římsách (po 2 ks v každé římse) 
6,0*2*4=48,000 [B]   chráničky za římsami pod odlážděním 
Celkem: A+B=312,000 [C]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</si>
  <si>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</si>
  <si>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84</t>
  </si>
  <si>
    <t>87634</t>
  </si>
  <si>
    <t>CHRÁNIČKY Z TRUB PLASTOVÝCH DN DO 200MM</t>
  </si>
  <si>
    <t>chránička pro vyvedení drenáže za opěrou dříkem křídla</t>
  </si>
  <si>
    <t>1,15*2=2,300 [A]</t>
  </si>
  <si>
    <t>85</t>
  </si>
  <si>
    <t>9112C1</t>
  </si>
  <si>
    <t>ZÁBRADLÍ MOSTNÍ S VÝPLNÍ ZE SÍTÍ NEREZ - DODÁVKA A MONTÁŽ</t>
  </si>
  <si>
    <t>mostní zábradlí na římsách z ocel. panelů se sítí z korozivzdorné oceli - kompletní provedení vč. PKO  dle VL 4 - 507.02</t>
  </si>
  <si>
    <t>66,0*2=132,000 [A]    dle délky říms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</si>
  <si>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</si>
  <si>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86</t>
  </si>
  <si>
    <t>9113B1</t>
  </si>
  <si>
    <t>SVODIDLO OCEL SILNIČ JEDNOSTR, ÚROVEŇ ZADRŽ H1 -DODÁVKA A MONTÁŽ</t>
  </si>
  <si>
    <t>montáž krajních svodidel na dálnici pod mostem po dokončení stavby mostu vč. napojení na stávající svodidla  
úroveň zadržení dle stávajících dálničních svodidel</t>
  </si>
  <si>
    <t>2*120=240,000 [A]    dle SO 001 - pol. 9113B3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</si>
  <si>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</si>
  <si>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87</t>
  </si>
  <si>
    <t>9113C1</t>
  </si>
  <si>
    <t>SVODIDLO OCEL SILNIČ JEDNOSTR, ÚROVEŇ ZADRŽ H2 - DODÁVKA A MONTÁŽ</t>
  </si>
  <si>
    <t>svodidla za římsami - kompletní provedení dle technické specifikace položky a výkresové dokumentace</t>
  </si>
  <si>
    <t>50,0*3=150,000 [A]    3x 50 m vč. 3 ks náběhů 
12,0=12,000 [B]  1x náběh za římsou u odbočky na Nový Dvůr 
Celkem: A+B=162,000 [C]</t>
  </si>
  <si>
    <t>88</t>
  </si>
  <si>
    <t>9114B1</t>
  </si>
  <si>
    <t>SVODIDLO OCEL SILNIČ OBOUSTR, ÚROVEŇ ZADRŽ H1 - DODÁVKA A MONTÁŽ</t>
  </si>
  <si>
    <t>montáž středových svodidel na dálnici pod mostem po dokončení stavby mostu vč. napojení na stávající svodidla  
úroveň zadržení dle stávajících dálničních svodidel</t>
  </si>
  <si>
    <t>68=68,000 [A]    dle SO 001 pol. 9114B3</t>
  </si>
  <si>
    <t>89</t>
  </si>
  <si>
    <t>9117D1</t>
  </si>
  <si>
    <t>SVOD OCEL ZÁBRADEL ÚROVEŇ ZADRŽ H3 - DODÁVKA A MONTÁŽ</t>
  </si>
  <si>
    <t>zábradelní svodidlo ZS/H3 -  kompletní provedení dle technické specifikace položky a výkresové dokumentace</t>
  </si>
  <si>
    <t>66,0*2=132,000 [A]     na římsách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</si>
  <si>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</si>
  <si>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90</t>
  </si>
  <si>
    <t>911DB3</t>
  </si>
  <si>
    <t>SVODIDLO BETON, ÚROVEŇ ZADRŽ H1 VÝŠ 1,0M - DEMONTÁŽ S PŘESUNEM</t>
  </si>
  <si>
    <t>demontáž provizorních betonových svodidel na dálnici po dokončení stavby vč. odvozu</t>
  </si>
  <si>
    <t>166=166,000 [A]    dle SO 001, pol. 911DB2</t>
  </si>
  <si>
    <t>91</t>
  </si>
  <si>
    <t>91238</t>
  </si>
  <si>
    <t>SMĚROVÉ SLOUPKY Z PLAST HMOT - NÁSTAVCE NA SVODIDLA VČETNĚ ODRAZNÉHO PÁSKU</t>
  </si>
  <si>
    <t>3*2=6,000 [A]    na svodidle na římsách</t>
  </si>
  <si>
    <t>položka zahrnuje:  
- dodání a osazení sloupku včetně nutných zemních prací  
- vnitrostaveništní a mimostaveništní doprava  
- odrazky plastové nebo z retroreflexní fólie</t>
  </si>
  <si>
    <t>92</t>
  </si>
  <si>
    <t>91345</t>
  </si>
  <si>
    <t>NIVELAČNÍ ZNAČKY KOVOVÉ</t>
  </si>
  <si>
    <t>nivelační značky z nerezové oceli 1.4401 pro sledování pohybu opěr v průběhu provozu a na římsách pro sledování případného pohybu NK mostu v průběhu životnosti mostu</t>
  </si>
  <si>
    <t>2*2=4,000 [A]     na opěrách 
3*2=6,000 [B]     na římsách 
Celkem: A+B=10,000 [C]</t>
  </si>
  <si>
    <t>položka zahrnuje:  
- dodání a osazení nivelační značky včetně nutných zemních prací  
- vnitrostaveništní a mimostaveništní dopravu</t>
  </si>
  <si>
    <t>93</t>
  </si>
  <si>
    <t>914941</t>
  </si>
  <si>
    <t>SLOUPKY A STOJKY DOPRAVNÍCH ZNAČEK Z HLINÍK TRUBEK DO PATKY - DODÁVKA A MONTÁŽ</t>
  </si>
  <si>
    <t>sloupek pro evidenční číslo mostu v. 1,3 m dle ČSN 73 6220 vč. ukotvení k zábradlí mostu nebo do patky</t>
  </si>
  <si>
    <t>položka zahrnuje:  
- sloupky a upevňovací zařízení včetně jejich osazení (betonová patka, zemní práce)</t>
  </si>
  <si>
    <t>94</t>
  </si>
  <si>
    <t>914A21</t>
  </si>
  <si>
    <t>EV ČÍSLO MOSTU OCEL S FÓLIÍ TŘ.1 DODÁVKA A MONTÁŽ</t>
  </si>
  <si>
    <t>položka zahrnuje:  
- dodávku a montáž značek v požadovaném provedení</t>
  </si>
  <si>
    <t>95</t>
  </si>
  <si>
    <t>915111</t>
  </si>
  <si>
    <t>VODOROVNÉ DOPRAVNÍ ZNAČENÍ BARVOU HLADKÉ - DODÁVKA A POKLÁDKA</t>
  </si>
  <si>
    <t>I. fáze - VDZ vč. předznačení</t>
  </si>
  <si>
    <t>0,25*150*2=75,000 [A]    vodící proužky 
0,125*150=18,750 [B]    střední dělící čára 
Celkem: A+B=93,750 [C]</t>
  </si>
  <si>
    <t>položka zahrnuje:  
- dodání a pokládku nátěrového materiálu (měří se pouze natíraná plocha)  
- předznačení a reflexní úpravu</t>
  </si>
  <si>
    <t>96</t>
  </si>
  <si>
    <t>915211</t>
  </si>
  <si>
    <t>VODOROVNÉ DOPRAVNÍ ZNAČENÍ PLASTEM HLADKÉ - DODÁVKA A POKLÁDKA</t>
  </si>
  <si>
    <t>II. fáze - VDZ vč. předznačení</t>
  </si>
  <si>
    <t>93,75=93,750 [A]    plocha dle pol. 915111</t>
  </si>
  <si>
    <t>97</t>
  </si>
  <si>
    <t>917223</t>
  </si>
  <si>
    <t>SILNIČNÍ A CHODNÍKOVÉ OBRUBY Z BETONOVÝCH OBRUBNÍKŮ ŠÍŘ 100MM</t>
  </si>
  <si>
    <t>lem dlažby a revizního schodiště vč. bet. lože a opěry 
obruby na vyspádování kam. dlažby za římsami pro odtok dešťové vody z mostu</t>
  </si>
  <si>
    <t>1,0+5,1+2,1+1,3+1,1+5,2+2,3+1,6+0,4=20,100 [A]    lem dlažby za římsami u O1 
1,0+5,1+0,5+2,2+0,8+4,3+1,9=15,800 [B]    lem dlažby za římsami u O2 
(10,5+8,8)*1,202*2=46,397 [C]    podél reviz. schodiště - součet dl. x koef. sklonu x po obou stranách 
(10,7+9,1)*1,202=23,800 [D]    lem kam. dlažby podél křídel - součet dl. x koef. sklonu 
7,0*2*2=28,000 [E]    lem odláždění svahů před opěrami - dl. dle podél.řezu x 2 strany x 2 opěry 
Celkem: A+B+C+D+E=134,097 [F]</t>
  </si>
  <si>
    <t>Položka zahrnuje:  
dodání a pokládku betonových obrubníků o rozměrech předepsaných zadávací dokumentací  
betonové lože i boční betonovou opěrku.</t>
  </si>
  <si>
    <t>98</t>
  </si>
  <si>
    <t>917224</t>
  </si>
  <si>
    <t>SILNIČNÍ A CHODNÍKOVÉ OBRUBY Z BETONOVÝCH OBRUBNÍKŮ ŠÍŘ 150MM</t>
  </si>
  <si>
    <t>za křídly</t>
  </si>
  <si>
    <t>5,0*4=20,000 [A]    dle půdorysu</t>
  </si>
  <si>
    <t>99</t>
  </si>
  <si>
    <t>919111</t>
  </si>
  <si>
    <t>ŘEZÁNÍ ASFALTOVÉHO KRYTU VOZOVEK TL DO 50MM</t>
  </si>
  <si>
    <t>11,0*2=22,000 [A]    spára na hraně opěry dle detailu 07 
9,5*2=19,000 [B]    spára pro napojení na stávající obrusnou vrstvu 
Celkem: A+B=41,000 [C]</t>
  </si>
  <si>
    <t>položka zahrnuje řezání vozovkové vrstvy v předepsané tloušťce, včetně spotřeby vody</t>
  </si>
  <si>
    <t>100</t>
  </si>
  <si>
    <t>931182</t>
  </si>
  <si>
    <t>VÝPLŇ DILATAČNÍCH SPAR Z POLYSTYRENU TL 20MM</t>
  </si>
  <si>
    <t>výplň spáry mezi opěrou a přechodovou deskou</t>
  </si>
  <si>
    <t>1,0*11,55*2=23,100 [A]    celková šířka spáry x šikmá délka desky x 2 desky</t>
  </si>
  <si>
    <t>položka zahrnuje dodávku a osazení předepsaného materiálu, očištění ploch spáry před úpravou, očištění okolí spáry po úpravě</t>
  </si>
  <si>
    <t>101</t>
  </si>
  <si>
    <t>931314</t>
  </si>
  <si>
    <t>TĚSNĚNÍ DILATAČ SPAR ASF ZÁLIVKOU PRŮŘ DO 400MM2</t>
  </si>
  <si>
    <t>46,0*2=92,000 [A]    spára mezi obrubníkem a ochranou izolace na mostovce</t>
  </si>
  <si>
    <t>položka zahrnuje dodávku a osazení předepsaného materiálu, očištění ploch spáry před úpravou, očištění okolí spáry po úpravě  
nezahrnuje těsnící profil</t>
  </si>
  <si>
    <t>102</t>
  </si>
  <si>
    <t>931315</t>
  </si>
  <si>
    <t>TĚSNĚNÍ DILATAČ SPAR ASF ZÁLIVKOU PRŮŘ DO 600MM2</t>
  </si>
  <si>
    <t>66,0*2*2=264,000 [A]    u říms - spára mezi odvodňovacím proužkem a obrubníkem a odv. proužkem a obrusnou vrstvou 
5,0*2*4=40,000 [B]    u obrubníků za římsami - dtto 
Celkem: A+B=304,000 [C]</t>
  </si>
  <si>
    <t>103</t>
  </si>
  <si>
    <t>931316</t>
  </si>
  <si>
    <t>TĚSNĚNÍ DILATAČ SPAR ASF ZÁLIVKOU PRŮŘ DO 800MM2</t>
  </si>
  <si>
    <t>9,5*2=19,000 [A]    spáry pro napojení nové obrusné vrstvy na stávající komunikaci</t>
  </si>
  <si>
    <t>104</t>
  </si>
  <si>
    <t>931324</t>
  </si>
  <si>
    <t>TĚSNĚNÍ DILATAČ SPAR ASF ZÁLIVKOU MODIFIK PRŮŘ DO 400MM2</t>
  </si>
  <si>
    <t>11,0*2=22,000 [A]    spáry na hranách opěr dle detailu 07</t>
  </si>
  <si>
    <t>105</t>
  </si>
  <si>
    <t>93313</t>
  </si>
  <si>
    <t>ZATĚŽOVACÍ ZKOUŠKA MOSTU STATICKÁ 1. POLE DO 800M2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</si>
  <si>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</si>
  <si>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106</t>
  </si>
  <si>
    <t>93323</t>
  </si>
  <si>
    <t>ZATĚŽ ZKOUŠKA MOSTU DYNAMIC 1.POLE DO 800M2</t>
  </si>
  <si>
    <t>107</t>
  </si>
  <si>
    <t>933331</t>
  </si>
  <si>
    <t>ZKOUŠKA INTEGRITY ULTRAZVUKEM V TRUBKÁCH PILOT SYSTÉMOVÝCH</t>
  </si>
  <si>
    <t>ultrazvuková zkouška celistvosti CHA - na 1 pilotě na každém základu</t>
  </si>
  <si>
    <t>Položka zahrnuje kompletní dodávku se všemi pomocnými a doplňujícími pracemi a součástmi;   
- veškeré potřebné mechanismy;   
- podklady a dokumentaci zkoušky;   
- případné stavební práce spojené s přípravou a provedením zkoušky;   
- veškerá zkušební a měřící zařízení vč. opotřebení a nájmu;   
- výpomoce při vlastní zkoušce;   
- provedení vlastní zkoušky a její vyhodnocení, včetně všech měření a dalších potřebných činností;   
-  dodávka a montáž měřících trubek.</t>
  </si>
  <si>
    <t>108</t>
  </si>
  <si>
    <t>933333</t>
  </si>
  <si>
    <t>ZKOUŠKA INTEGRITY ULTRAZVUKEM ODRAZ METOD PIT PILOT SYSTÉMOVÝCH</t>
  </si>
  <si>
    <t>ultrazvuková zkouška celistvosti PIT na každé pilotě</t>
  </si>
  <si>
    <t>Položka obsahuje podklady a dokumentaci zkoušky;   
- případné stavební práce spojené s přípravou a provedením zkoušky;   
- veškerá zkušební a měřící zařízení vč. opotřebení a nájmu;   
- výpomoce při vlastní zkoušce;   
- provedení vlastní zkoušky a její vyhodnocení.</t>
  </si>
  <si>
    <t>109</t>
  </si>
  <si>
    <t>935212</t>
  </si>
  <si>
    <t>PŘÍKOPOVÉ ŽLABY Z BETON TVÁRNIC ŠÍŘ DO 600MM DO BETONU TL 100MM</t>
  </si>
  <si>
    <t>odvodňovací žlaby v násypech za římsami pro odvod dešťové vody ze silnice dle VL 4 - 504.82 a před opěrou O2 pro odtok ze svodu pod NK mostu dle detailu 06</t>
  </si>
  <si>
    <t>žlaby v násypech za římsami - odměřeno z půdorysu 
(2,6+7,7+13,0+4,2+9,7+4,6)*1,2=50,160 [A]    za opěrou O1 - součet odměř. délek x průměr. koef. sklonu svahu 
(4,8+12,4+2,9+3,9+5,9+8,1+5,7)*1,2=52,440 [B]    za opěrou O2 - dtto 
žlaby před opěrou O2   
7,0*2=14,000 [C]    odměřeno z podél. řezu 
Celkem: A+B+C=116,600 [D]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</si>
  <si>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</si>
  <si>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110</t>
  </si>
  <si>
    <t>935301</t>
  </si>
  <si>
    <t>VÝVAŘIŠTĚ PRO PŘÍKOPOVÉ ŽLABY</t>
  </si>
  <si>
    <t>vývařiště u nových skluzů za oběma opěrami - kompletní konstrukce vč. zemních prací, podkladního betonu a výdlažby</t>
  </si>
  <si>
    <t>3=3,000 [A]    3 ks za O1 
4=4,000 [B]    4 ks za O2 
Celkem: A+B=7,000 [C]</t>
  </si>
  <si>
    <t>položka zahrnuje:  
- dodání a uložení betonové směsi předepsané kvality do předepsaného tvaru  
- provedení spar (smršťovacích, vkládaných, řezaných)  
- postřiky povrchu (proti odpařování, ochranné)</t>
  </si>
  <si>
    <t>111</t>
  </si>
  <si>
    <t>936533</t>
  </si>
  <si>
    <t>MOSTNÍ ODVODŇOVACÍ SOUPRAVA 500/500</t>
  </si>
  <si>
    <t>mostní odvodňovač se svislým excentrickým odtokem DN 150 - kompletní provedení dle technické specifikace položky a vč. napojení do podélného svodu dle detailu 03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</si>
  <si>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</si>
  <si>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112</t>
  </si>
  <si>
    <t>936541</t>
  </si>
  <si>
    <t>MOSTNÍ ODVODŇOVACÍ TRUBKA (POVRCHŮ IZOLACE) Z NEREZ OCELI</t>
  </si>
  <si>
    <t>vč. napojení do podélného svodu pod NK dle detailu 04</t>
  </si>
  <si>
    <t>8*2=16,000 [A]</t>
  </si>
  <si>
    <t>položka zahrnuje:  
- výrobní dokumentaci (včetně technologického předpisu)  
- dodání kompletní odvodňovací soupravy z předepsaného materiálu,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</si>
  <si>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113</t>
  </si>
  <si>
    <t>948171</t>
  </si>
  <si>
    <t>DOČASNÉ KONSTRUKCE Z OCEL NOSNÍKŮ VČET ODSTRAN</t>
  </si>
  <si>
    <t>2x 2 bárky PIŽMO pro montáž nosné konstrukce vč. podkladních konstrukcí - zřízení a odstranění</t>
  </si>
  <si>
    <t>Položka zahrnuje dovoz, montáž, údržbu, opotřebení (nájemné), demontáž, konzervaci, odvoz.</t>
  </si>
  <si>
    <t>114</t>
  </si>
  <si>
    <t>966178</t>
  </si>
  <si>
    <t>BOURÁNÍ KONSTRUKCÍ ZE DŘEVA S ODVOZEM DO 20KM</t>
  </si>
  <si>
    <t>odstranění ochrany stromů po dokončení stavby vč. odvozu, uložení a poplatku za skládku</t>
  </si>
  <si>
    <t>0,01*(1,0*2,0*4)*(2+4+4+3)=1,040 [A]    cca tl. x plocha/ks x součet ks</t>
  </si>
  <si>
    <t>115</t>
  </si>
  <si>
    <t>demontáž a odvoz montážního ztužení ocelové nosné konstrukce na náklady zhotovitele</t>
  </si>
  <si>
    <t>0,66+0,068+0,327=1,055 [A]    dle výkazu oceli</t>
  </si>
  <si>
    <t>SO 401</t>
  </si>
  <si>
    <t>Přeložka kabelu CETIN</t>
  </si>
  <si>
    <t>700001</t>
  </si>
  <si>
    <t>Celkové náklady na přeložku kabelu CETIN</t>
  </si>
  <si>
    <t>náklady na koordinaci stavby se zhotovitelem přeložky zahrnující všechny činnosti nutné k dosažení dokončení díla v požadovaném termínu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</si>
</sst>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1428750</xdr:colOff>
      <xdr:row>3</xdr:row>
      <xdr:rowOff>28575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28575"/>
          <a:ext cx="1371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5121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504825</xdr:colOff>
      <xdr:row>2</xdr:row>
      <xdr:rowOff>0</xdr:rowOff>
    </xdr:to>
    <xdr:pic>
      <xdr:nvPicPr>
        <xdr:cNvPr id="614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9525"/>
          <a:ext cx="12858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4"/>
      <c r="B1" s="1"/>
      <c r="C1" s="1"/>
      <c r="D1" s="1"/>
      <c r="E1" s="1"/>
    </row>
    <row r="2" spans="1:5" ht="12.75" customHeight="1">
      <c r="A2" s="34"/>
      <c r="B2" s="35" t="s">
        <v>0</v>
      </c>
      <c r="C2" s="1"/>
      <c r="D2" s="1"/>
      <c r="E2" s="1"/>
    </row>
    <row r="3" spans="1:5" ht="19.95" customHeight="1">
      <c r="A3" s="34"/>
      <c r="B3" s="34"/>
      <c r="C3" s="1"/>
      <c r="D3" s="1"/>
      <c r="E3" s="1"/>
    </row>
    <row r="4" spans="1:5" ht="19.95" customHeight="1">
      <c r="A4" s="1"/>
      <c r="B4" s="36" t="s">
        <v>1</v>
      </c>
      <c r="C4" s="34"/>
      <c r="D4" s="34"/>
      <c r="E4" s="1"/>
    </row>
    <row r="5" spans="1:5" ht="12.75" customHeight="1">
      <c r="A5" s="1"/>
      <c r="B5" s="34" t="s">
        <v>2</v>
      </c>
      <c r="C5" s="34"/>
      <c r="D5" s="34"/>
      <c r="E5" s="1"/>
    </row>
    <row r="6" spans="1:5" ht="12.75" customHeight="1">
      <c r="A6" s="1"/>
      <c r="B6" s="3" t="s">
        <v>3</v>
      </c>
      <c r="C6" s="6">
        <f>SUM(C10:C14)</f>
        <v>0</v>
      </c>
      <c r="D6" s="1"/>
      <c r="E6" s="1"/>
    </row>
    <row r="7" spans="1:5" ht="12.75" customHeight="1">
      <c r="A7" s="1"/>
      <c r="B7" s="3" t="s">
        <v>4</v>
      </c>
      <c r="C7" s="6">
        <f>SUM(E10:E14)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23</v>
      </c>
      <c r="B10" s="15" t="s">
        <v>24</v>
      </c>
      <c r="C10" s="16">
        <f>'001'!I3</f>
        <v>0</v>
      </c>
      <c r="D10" s="16">
        <f>'001'!O2</f>
        <v>0</v>
      </c>
      <c r="E10" s="16">
        <f>C10+D10</f>
        <v>0</v>
      </c>
    </row>
    <row r="11" spans="1:5" ht="12.75" customHeight="1">
      <c r="A11" s="15" t="s">
        <v>86</v>
      </c>
      <c r="B11" s="15" t="s">
        <v>87</v>
      </c>
      <c r="C11" s="16">
        <f>'SO 001'!I3</f>
        <v>0</v>
      </c>
      <c r="D11" s="16">
        <f>'SO 001'!O2</f>
        <v>0</v>
      </c>
      <c r="E11" s="16">
        <f>C11+D11</f>
        <v>0</v>
      </c>
    </row>
    <row r="12" spans="1:5" ht="12.75" customHeight="1">
      <c r="A12" s="15" t="s">
        <v>274</v>
      </c>
      <c r="B12" s="15" t="s">
        <v>275</v>
      </c>
      <c r="C12" s="16">
        <f>'SO 180'!I3</f>
        <v>0</v>
      </c>
      <c r="D12" s="16">
        <f>'SO 180'!O2</f>
        <v>0</v>
      </c>
      <c r="E12" s="16">
        <f>C12+D12</f>
        <v>0</v>
      </c>
    </row>
    <row r="13" spans="1:5" ht="12.75" customHeight="1">
      <c r="A13" s="15" t="s">
        <v>338</v>
      </c>
      <c r="B13" s="15" t="s">
        <v>339</v>
      </c>
      <c r="C13" s="16">
        <f>'SO 201'!I3</f>
        <v>0</v>
      </c>
      <c r="D13" s="16">
        <f>'SO 201'!O2</f>
        <v>0</v>
      </c>
      <c r="E13" s="16">
        <f>C13+D13</f>
        <v>0</v>
      </c>
    </row>
    <row r="14" spans="1:5" ht="12.75" customHeight="1">
      <c r="A14" s="15" t="s">
        <v>895</v>
      </c>
      <c r="B14" s="15" t="s">
        <v>896</v>
      </c>
      <c r="C14" s="16">
        <f>'SO 401'!I3</f>
        <v>0</v>
      </c>
      <c r="D14" s="16">
        <f>'SO 401'!O2</f>
        <v>0</v>
      </c>
      <c r="E14" s="16">
        <f>C14+D14</f>
        <v>0</v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23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23</v>
      </c>
      <c r="D4" s="39"/>
      <c r="E4" s="13" t="s">
        <v>24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0+I9+I13+I17+I21+I25+I29+I33+I37+I41+I45</f>
        <v>0</v>
      </c>
      <c r="R8">
        <f>0+O9+O13+O17+O21+O25+O29+O33+O37+O41+O45</f>
        <v>0</v>
      </c>
    </row>
    <row r="9" spans="1:16" ht="13.2">
      <c r="A9" s="17" t="s">
        <v>44</v>
      </c>
      <c r="B9" s="21" t="s">
        <v>28</v>
      </c>
      <c r="C9" s="21" t="s">
        <v>45</v>
      </c>
      <c r="D9" s="17" t="s">
        <v>46</v>
      </c>
      <c r="E9" s="22" t="s">
        <v>47</v>
      </c>
      <c r="F9" s="23" t="s">
        <v>48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46</v>
      </c>
    </row>
    <row r="11" spans="1:5" ht="13.2">
      <c r="A11" s="29" t="s">
        <v>50</v>
      </c>
      <c r="E11" s="30" t="s">
        <v>46</v>
      </c>
    </row>
    <row r="12" spans="1:5" ht="13.2">
      <c r="A12" t="s">
        <v>51</v>
      </c>
      <c r="E12" s="28" t="s">
        <v>52</v>
      </c>
    </row>
    <row r="13" spans="1:16" ht="13.2">
      <c r="A13" s="17" t="s">
        <v>44</v>
      </c>
      <c r="B13" s="21" t="s">
        <v>22</v>
      </c>
      <c r="C13" s="21" t="s">
        <v>53</v>
      </c>
      <c r="D13" s="17" t="s">
        <v>46</v>
      </c>
      <c r="E13" s="22" t="s">
        <v>54</v>
      </c>
      <c r="F13" s="23" t="s">
        <v>48</v>
      </c>
      <c r="G13" s="24">
        <v>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55</v>
      </c>
    </row>
    <row r="15" spans="1:5" ht="13.2">
      <c r="A15" s="29" t="s">
        <v>50</v>
      </c>
      <c r="E15" s="30" t="s">
        <v>46</v>
      </c>
    </row>
    <row r="16" spans="1:5" ht="13.2">
      <c r="A16" t="s">
        <v>51</v>
      </c>
      <c r="E16" s="28" t="s">
        <v>56</v>
      </c>
    </row>
    <row r="17" spans="1:16" ht="13.2">
      <c r="A17" s="17" t="s">
        <v>44</v>
      </c>
      <c r="B17" s="21" t="s">
        <v>21</v>
      </c>
      <c r="C17" s="21" t="s">
        <v>57</v>
      </c>
      <c r="D17" s="17" t="s">
        <v>46</v>
      </c>
      <c r="E17" s="22" t="s">
        <v>58</v>
      </c>
      <c r="F17" s="23" t="s">
        <v>59</v>
      </c>
      <c r="G17" s="24">
        <v>5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13.2">
      <c r="A18" s="27" t="s">
        <v>49</v>
      </c>
      <c r="E18" s="28" t="s">
        <v>60</v>
      </c>
    </row>
    <row r="19" spans="1:5" ht="79.2">
      <c r="A19" s="29" t="s">
        <v>50</v>
      </c>
      <c r="E19" s="30" t="s">
        <v>61</v>
      </c>
    </row>
    <row r="20" spans="1:5" ht="13.2">
      <c r="A20" t="s">
        <v>51</v>
      </c>
      <c r="E20" s="28" t="s">
        <v>62</v>
      </c>
    </row>
    <row r="21" spans="1:16" ht="13.2">
      <c r="A21" s="17" t="s">
        <v>44</v>
      </c>
      <c r="B21" s="21" t="s">
        <v>32</v>
      </c>
      <c r="C21" s="21" t="s">
        <v>63</v>
      </c>
      <c r="D21" s="17" t="s">
        <v>46</v>
      </c>
      <c r="E21" s="22" t="s">
        <v>64</v>
      </c>
      <c r="F21" s="23" t="s">
        <v>59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3.2">
      <c r="A22" s="27" t="s">
        <v>49</v>
      </c>
      <c r="E22" s="28" t="s">
        <v>46</v>
      </c>
    </row>
    <row r="23" spans="1:5" ht="13.2">
      <c r="A23" s="29" t="s">
        <v>50</v>
      </c>
      <c r="E23" s="30" t="s">
        <v>46</v>
      </c>
    </row>
    <row r="24" spans="1:5" ht="13.2">
      <c r="A24" t="s">
        <v>51</v>
      </c>
      <c r="E24" s="28" t="s">
        <v>62</v>
      </c>
    </row>
    <row r="25" spans="1:16" ht="13.2">
      <c r="A25" s="17" t="s">
        <v>44</v>
      </c>
      <c r="B25" s="21" t="s">
        <v>34</v>
      </c>
      <c r="C25" s="21" t="s">
        <v>65</v>
      </c>
      <c r="D25" s="17" t="s">
        <v>46</v>
      </c>
      <c r="E25" s="22" t="s">
        <v>66</v>
      </c>
      <c r="F25" s="23" t="s">
        <v>48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13.2">
      <c r="A26" s="27" t="s">
        <v>49</v>
      </c>
      <c r="E26" s="28" t="s">
        <v>67</v>
      </c>
    </row>
    <row r="27" spans="1:5" ht="13.2">
      <c r="A27" s="29" t="s">
        <v>50</v>
      </c>
      <c r="E27" s="30" t="s">
        <v>46</v>
      </c>
    </row>
    <row r="28" spans="1:5" ht="13.2">
      <c r="A28" t="s">
        <v>51</v>
      </c>
      <c r="E28" s="28" t="s">
        <v>62</v>
      </c>
    </row>
    <row r="29" spans="1:16" ht="13.2">
      <c r="A29" s="17" t="s">
        <v>44</v>
      </c>
      <c r="B29" s="21" t="s">
        <v>36</v>
      </c>
      <c r="C29" s="21" t="s">
        <v>68</v>
      </c>
      <c r="D29" s="17" t="s">
        <v>46</v>
      </c>
      <c r="E29" s="22" t="s">
        <v>69</v>
      </c>
      <c r="F29" s="23" t="s">
        <v>48</v>
      </c>
      <c r="G29" s="24">
        <v>1</v>
      </c>
      <c r="H29" s="25">
        <v>0</v>
      </c>
      <c r="I29" s="26">
        <f>ROUND(ROUND(H29,2)*ROUND(G29,3),2)</f>
        <v>0</v>
      </c>
      <c r="O29">
        <f>(I29*21)/100</f>
        <v>0</v>
      </c>
      <c r="P29" t="s">
        <v>22</v>
      </c>
    </row>
    <row r="30" spans="1:5" ht="13.2">
      <c r="A30" s="27" t="s">
        <v>49</v>
      </c>
      <c r="E30" s="28" t="s">
        <v>46</v>
      </c>
    </row>
    <row r="31" spans="1:5" ht="13.2">
      <c r="A31" s="29" t="s">
        <v>50</v>
      </c>
      <c r="E31" s="30" t="s">
        <v>46</v>
      </c>
    </row>
    <row r="32" spans="1:5" ht="13.2">
      <c r="A32" t="s">
        <v>51</v>
      </c>
      <c r="E32" s="28" t="s">
        <v>62</v>
      </c>
    </row>
    <row r="33" spans="1:16" ht="13.2">
      <c r="A33" s="17" t="s">
        <v>44</v>
      </c>
      <c r="B33" s="21" t="s">
        <v>70</v>
      </c>
      <c r="C33" s="21" t="s">
        <v>71</v>
      </c>
      <c r="D33" s="17" t="s">
        <v>46</v>
      </c>
      <c r="E33" s="22" t="s">
        <v>72</v>
      </c>
      <c r="F33" s="23" t="s">
        <v>59</v>
      </c>
      <c r="G33" s="24">
        <v>1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13.2">
      <c r="A34" s="27" t="s">
        <v>49</v>
      </c>
      <c r="E34" s="28" t="s">
        <v>46</v>
      </c>
    </row>
    <row r="35" spans="1:5" ht="13.2">
      <c r="A35" s="29" t="s">
        <v>50</v>
      </c>
      <c r="E35" s="30" t="s">
        <v>46</v>
      </c>
    </row>
    <row r="36" spans="1:5" ht="52.8">
      <c r="A36" t="s">
        <v>51</v>
      </c>
      <c r="E36" s="28" t="s">
        <v>73</v>
      </c>
    </row>
    <row r="37" spans="1:16" ht="13.2">
      <c r="A37" s="17" t="s">
        <v>44</v>
      </c>
      <c r="B37" s="21" t="s">
        <v>74</v>
      </c>
      <c r="C37" s="21" t="s">
        <v>75</v>
      </c>
      <c r="D37" s="17" t="s">
        <v>46</v>
      </c>
      <c r="E37" s="22" t="s">
        <v>76</v>
      </c>
      <c r="F37" s="23" t="s">
        <v>48</v>
      </c>
      <c r="G37" s="24">
        <v>4</v>
      </c>
      <c r="H37" s="25">
        <v>0</v>
      </c>
      <c r="I37" s="26">
        <f>ROUND(ROUND(H37,2)*ROUND(G37,3),2)</f>
        <v>0</v>
      </c>
      <c r="O37">
        <f>(I37*21)/100</f>
        <v>0</v>
      </c>
      <c r="P37" t="s">
        <v>22</v>
      </c>
    </row>
    <row r="38" spans="1:5" ht="26.4">
      <c r="A38" s="27" t="s">
        <v>49</v>
      </c>
      <c r="E38" s="28" t="s">
        <v>77</v>
      </c>
    </row>
    <row r="39" spans="1:5" ht="13.2">
      <c r="A39" s="29" t="s">
        <v>50</v>
      </c>
      <c r="E39" s="30" t="s">
        <v>78</v>
      </c>
    </row>
    <row r="40" spans="1:5" ht="13.2">
      <c r="A40" t="s">
        <v>51</v>
      </c>
      <c r="E40" s="28" t="s">
        <v>62</v>
      </c>
    </row>
    <row r="41" spans="1:16" ht="13.2">
      <c r="A41" s="17" t="s">
        <v>44</v>
      </c>
      <c r="B41" s="21" t="s">
        <v>39</v>
      </c>
      <c r="C41" s="21" t="s">
        <v>79</v>
      </c>
      <c r="D41" s="17" t="s">
        <v>46</v>
      </c>
      <c r="E41" s="22" t="s">
        <v>80</v>
      </c>
      <c r="F41" s="23" t="s">
        <v>59</v>
      </c>
      <c r="G41" s="24">
        <v>2</v>
      </c>
      <c r="H41" s="25">
        <v>0</v>
      </c>
      <c r="I41" s="26">
        <f>ROUND(ROUND(H41,2)*ROUND(G41,3),2)</f>
        <v>0</v>
      </c>
      <c r="O41">
        <f>(I41*21)/100</f>
        <v>0</v>
      </c>
      <c r="P41" t="s">
        <v>22</v>
      </c>
    </row>
    <row r="42" spans="1:5" ht="26.4">
      <c r="A42" s="27" t="s">
        <v>49</v>
      </c>
      <c r="E42" s="28" t="s">
        <v>81</v>
      </c>
    </row>
    <row r="43" spans="1:5" ht="13.2">
      <c r="A43" s="29" t="s">
        <v>50</v>
      </c>
      <c r="E43" s="30" t="s">
        <v>46</v>
      </c>
    </row>
    <row r="44" spans="1:5" ht="92.4">
      <c r="A44" t="s">
        <v>51</v>
      </c>
      <c r="E44" s="28" t="s">
        <v>82</v>
      </c>
    </row>
    <row r="45" spans="1:16" ht="13.2">
      <c r="A45" s="17" t="s">
        <v>44</v>
      </c>
      <c r="B45" s="21" t="s">
        <v>41</v>
      </c>
      <c r="C45" s="21" t="s">
        <v>83</v>
      </c>
      <c r="D45" s="17" t="s">
        <v>46</v>
      </c>
      <c r="E45" s="22" t="s">
        <v>84</v>
      </c>
      <c r="F45" s="23" t="s">
        <v>48</v>
      </c>
      <c r="G45" s="24">
        <v>1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22</v>
      </c>
    </row>
    <row r="46" spans="1:5" ht="13.2">
      <c r="A46" s="27" t="s">
        <v>49</v>
      </c>
      <c r="E46" s="28" t="s">
        <v>46</v>
      </c>
    </row>
    <row r="47" spans="1:5" ht="13.2">
      <c r="A47" s="29" t="s">
        <v>50</v>
      </c>
      <c r="E47" s="30" t="s">
        <v>46</v>
      </c>
    </row>
    <row r="48" spans="1:5" ht="26.4">
      <c r="A48" t="s">
        <v>51</v>
      </c>
      <c r="E48" s="28" t="s">
        <v>85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0+O8+O25+O82+O87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86</v>
      </c>
      <c r="I3" s="31">
        <f>0+I8+I25+I82+I87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86</v>
      </c>
      <c r="D4" s="39"/>
      <c r="E4" s="13" t="s">
        <v>87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6" ht="13.2">
      <c r="A9" s="17" t="s">
        <v>44</v>
      </c>
      <c r="B9" s="21" t="s">
        <v>28</v>
      </c>
      <c r="C9" s="21" t="s">
        <v>88</v>
      </c>
      <c r="D9" s="17" t="s">
        <v>28</v>
      </c>
      <c r="E9" s="22" t="s">
        <v>89</v>
      </c>
      <c r="F9" s="23" t="s">
        <v>90</v>
      </c>
      <c r="G9" s="24">
        <v>6910.61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91</v>
      </c>
    </row>
    <row r="11" spans="1:5" ht="52.8">
      <c r="A11" s="29" t="s">
        <v>50</v>
      </c>
      <c r="E11" s="30" t="s">
        <v>92</v>
      </c>
    </row>
    <row r="12" spans="1:5" ht="26.4">
      <c r="A12" t="s">
        <v>51</v>
      </c>
      <c r="E12" s="28" t="s">
        <v>93</v>
      </c>
    </row>
    <row r="13" spans="1:16" ht="13.2">
      <c r="A13" s="17" t="s">
        <v>44</v>
      </c>
      <c r="B13" s="21" t="s">
        <v>22</v>
      </c>
      <c r="C13" s="21" t="s">
        <v>88</v>
      </c>
      <c r="D13" s="17" t="s">
        <v>22</v>
      </c>
      <c r="E13" s="22" t="s">
        <v>89</v>
      </c>
      <c r="F13" s="23" t="s">
        <v>90</v>
      </c>
      <c r="G13" s="24">
        <v>3010.919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94</v>
      </c>
    </row>
    <row r="15" spans="1:5" ht="105.6">
      <c r="A15" s="29" t="s">
        <v>50</v>
      </c>
      <c r="E15" s="30" t="s">
        <v>95</v>
      </c>
    </row>
    <row r="16" spans="1:5" ht="26.4">
      <c r="A16" t="s">
        <v>51</v>
      </c>
      <c r="E16" s="28" t="s">
        <v>93</v>
      </c>
    </row>
    <row r="17" spans="1:16" ht="13.2">
      <c r="A17" s="17" t="s">
        <v>44</v>
      </c>
      <c r="B17" s="21" t="s">
        <v>21</v>
      </c>
      <c r="C17" s="21" t="s">
        <v>88</v>
      </c>
      <c r="D17" s="17" t="s">
        <v>21</v>
      </c>
      <c r="E17" s="22" t="s">
        <v>89</v>
      </c>
      <c r="F17" s="23" t="s">
        <v>90</v>
      </c>
      <c r="G17" s="24">
        <v>17.85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13.2">
      <c r="A18" s="27" t="s">
        <v>49</v>
      </c>
      <c r="E18" s="28" t="s">
        <v>96</v>
      </c>
    </row>
    <row r="19" spans="1:5" ht="13.2">
      <c r="A19" s="29" t="s">
        <v>50</v>
      </c>
      <c r="E19" s="30" t="s">
        <v>97</v>
      </c>
    </row>
    <row r="20" spans="1:5" ht="26.4">
      <c r="A20" t="s">
        <v>51</v>
      </c>
      <c r="E20" s="28" t="s">
        <v>93</v>
      </c>
    </row>
    <row r="21" spans="1:16" ht="13.2">
      <c r="A21" s="17" t="s">
        <v>44</v>
      </c>
      <c r="B21" s="21" t="s">
        <v>32</v>
      </c>
      <c r="C21" s="21" t="s">
        <v>98</v>
      </c>
      <c r="D21" s="17" t="s">
        <v>46</v>
      </c>
      <c r="E21" s="22" t="s">
        <v>99</v>
      </c>
      <c r="F21" s="23" t="s">
        <v>90</v>
      </c>
      <c r="G21" s="24">
        <v>6.65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13.2">
      <c r="A22" s="27" t="s">
        <v>49</v>
      </c>
      <c r="E22" s="28" t="s">
        <v>100</v>
      </c>
    </row>
    <row r="23" spans="1:5" ht="13.2">
      <c r="A23" s="29" t="s">
        <v>50</v>
      </c>
      <c r="E23" s="30" t="s">
        <v>101</v>
      </c>
    </row>
    <row r="24" spans="1:5" ht="26.4">
      <c r="A24" t="s">
        <v>51</v>
      </c>
      <c r="E24" s="28" t="s">
        <v>93</v>
      </c>
    </row>
    <row r="25" spans="1:18" ht="12.75" customHeight="1">
      <c r="A25" s="5" t="s">
        <v>42</v>
      </c>
      <c r="B25" s="5"/>
      <c r="C25" s="32" t="s">
        <v>28</v>
      </c>
      <c r="D25" s="5"/>
      <c r="E25" s="19" t="s">
        <v>102</v>
      </c>
      <c r="F25" s="5"/>
      <c r="G25" s="5"/>
      <c r="H25" s="5"/>
      <c r="I25" s="33">
        <f>0+Q25</f>
        <v>0</v>
      </c>
      <c r="O25">
        <f>0+R25</f>
        <v>0</v>
      </c>
      <c r="Q25">
        <f>0+I26+I30+I34+I38+I42+I46+I50+I54+I58+I62+I66+I70+I74+I78</f>
        <v>0</v>
      </c>
      <c r="R25">
        <f>0+O26+O30+O34+O38+O42+O46+O50+O54+O58+O62+O66+O70+O74+O78</f>
        <v>0</v>
      </c>
    </row>
    <row r="26" spans="1:16" ht="13.2">
      <c r="A26" s="17" t="s">
        <v>44</v>
      </c>
      <c r="B26" s="21" t="s">
        <v>34</v>
      </c>
      <c r="C26" s="21" t="s">
        <v>103</v>
      </c>
      <c r="D26" s="17" t="s">
        <v>46</v>
      </c>
      <c r="E26" s="22" t="s">
        <v>104</v>
      </c>
      <c r="F26" s="23" t="s">
        <v>105</v>
      </c>
      <c r="G26" s="24">
        <v>40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13.2">
      <c r="A27" s="27" t="s">
        <v>49</v>
      </c>
      <c r="E27" s="28" t="s">
        <v>106</v>
      </c>
    </row>
    <row r="28" spans="1:5" ht="13.2">
      <c r="A28" s="29" t="s">
        <v>50</v>
      </c>
      <c r="E28" s="30" t="s">
        <v>107</v>
      </c>
    </row>
    <row r="29" spans="1:5" ht="39.6">
      <c r="A29" t="s">
        <v>51</v>
      </c>
      <c r="E29" s="28" t="s">
        <v>108</v>
      </c>
    </row>
    <row r="30" spans="1:16" ht="13.2">
      <c r="A30" s="17" t="s">
        <v>44</v>
      </c>
      <c r="B30" s="21" t="s">
        <v>36</v>
      </c>
      <c r="C30" s="21" t="s">
        <v>109</v>
      </c>
      <c r="D30" s="17" t="s">
        <v>46</v>
      </c>
      <c r="E30" s="22" t="s">
        <v>110</v>
      </c>
      <c r="F30" s="23" t="s">
        <v>59</v>
      </c>
      <c r="G30" s="24">
        <v>4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13.2">
      <c r="A31" s="27" t="s">
        <v>49</v>
      </c>
      <c r="E31" s="28" t="s">
        <v>106</v>
      </c>
    </row>
    <row r="32" spans="1:5" ht="13.2">
      <c r="A32" s="29" t="s">
        <v>50</v>
      </c>
      <c r="E32" s="30" t="s">
        <v>111</v>
      </c>
    </row>
    <row r="33" spans="1:5" ht="171.6">
      <c r="A33" t="s">
        <v>51</v>
      </c>
      <c r="E33" s="28" t="s">
        <v>112</v>
      </c>
    </row>
    <row r="34" spans="1:16" ht="13.2">
      <c r="A34" s="17" t="s">
        <v>44</v>
      </c>
      <c r="B34" s="21" t="s">
        <v>70</v>
      </c>
      <c r="C34" s="21" t="s">
        <v>113</v>
      </c>
      <c r="D34" s="17" t="s">
        <v>46</v>
      </c>
      <c r="E34" s="22" t="s">
        <v>114</v>
      </c>
      <c r="F34" s="23" t="s">
        <v>105</v>
      </c>
      <c r="G34" s="24">
        <v>65.8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13.2">
      <c r="A35" s="27" t="s">
        <v>49</v>
      </c>
      <c r="E35" s="28" t="s">
        <v>115</v>
      </c>
    </row>
    <row r="36" spans="1:5" ht="13.2">
      <c r="A36" s="29" t="s">
        <v>50</v>
      </c>
      <c r="E36" s="30" t="s">
        <v>116</v>
      </c>
    </row>
    <row r="37" spans="1:5" ht="66">
      <c r="A37" t="s">
        <v>51</v>
      </c>
      <c r="E37" s="28" t="s">
        <v>117</v>
      </c>
    </row>
    <row r="38" spans="1:16" ht="26.4">
      <c r="A38" s="17" t="s">
        <v>44</v>
      </c>
      <c r="B38" s="21" t="s">
        <v>74</v>
      </c>
      <c r="C38" s="21" t="s">
        <v>118</v>
      </c>
      <c r="D38" s="17" t="s">
        <v>46</v>
      </c>
      <c r="E38" s="22" t="s">
        <v>119</v>
      </c>
      <c r="F38" s="23" t="s">
        <v>120</v>
      </c>
      <c r="G38" s="24">
        <v>63.58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13.2">
      <c r="A39" s="27" t="s">
        <v>49</v>
      </c>
      <c r="E39" s="28" t="s">
        <v>115</v>
      </c>
    </row>
    <row r="40" spans="1:5" ht="52.8">
      <c r="A40" s="29" t="s">
        <v>50</v>
      </c>
      <c r="E40" s="30" t="s">
        <v>121</v>
      </c>
    </row>
    <row r="41" spans="1:5" ht="66">
      <c r="A41" t="s">
        <v>51</v>
      </c>
      <c r="E41" s="28" t="s">
        <v>122</v>
      </c>
    </row>
    <row r="42" spans="1:16" ht="13.2">
      <c r="A42" s="17" t="s">
        <v>44</v>
      </c>
      <c r="B42" s="21" t="s">
        <v>39</v>
      </c>
      <c r="C42" s="21" t="s">
        <v>123</v>
      </c>
      <c r="D42" s="17" t="s">
        <v>46</v>
      </c>
      <c r="E42" s="22" t="s">
        <v>124</v>
      </c>
      <c r="F42" s="23" t="s">
        <v>120</v>
      </c>
      <c r="G42" s="24">
        <v>8.925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26.4">
      <c r="A43" s="27" t="s">
        <v>49</v>
      </c>
      <c r="E43" s="28" t="s">
        <v>125</v>
      </c>
    </row>
    <row r="44" spans="1:5" ht="13.2">
      <c r="A44" s="29" t="s">
        <v>50</v>
      </c>
      <c r="E44" s="30" t="s">
        <v>126</v>
      </c>
    </row>
    <row r="45" spans="1:5" ht="66">
      <c r="A45" t="s">
        <v>51</v>
      </c>
      <c r="E45" s="28" t="s">
        <v>122</v>
      </c>
    </row>
    <row r="46" spans="1:16" ht="26.4">
      <c r="A46" s="17" t="s">
        <v>44</v>
      </c>
      <c r="B46" s="21" t="s">
        <v>41</v>
      </c>
      <c r="C46" s="21" t="s">
        <v>127</v>
      </c>
      <c r="D46" s="17" t="s">
        <v>46</v>
      </c>
      <c r="E46" s="22" t="s">
        <v>128</v>
      </c>
      <c r="F46" s="23" t="s">
        <v>120</v>
      </c>
      <c r="G46" s="24">
        <v>130.125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26.4">
      <c r="A47" s="27" t="s">
        <v>49</v>
      </c>
      <c r="E47" s="28" t="s">
        <v>129</v>
      </c>
    </row>
    <row r="48" spans="1:5" ht="13.2">
      <c r="A48" s="29" t="s">
        <v>50</v>
      </c>
      <c r="E48" s="30" t="s">
        <v>130</v>
      </c>
    </row>
    <row r="49" spans="1:5" ht="66">
      <c r="A49" t="s">
        <v>51</v>
      </c>
      <c r="E49" s="28" t="s">
        <v>122</v>
      </c>
    </row>
    <row r="50" spans="1:16" ht="13.2">
      <c r="A50" s="17" t="s">
        <v>44</v>
      </c>
      <c r="B50" s="21" t="s">
        <v>131</v>
      </c>
      <c r="C50" s="21" t="s">
        <v>132</v>
      </c>
      <c r="D50" s="17" t="s">
        <v>46</v>
      </c>
      <c r="E50" s="22" t="s">
        <v>133</v>
      </c>
      <c r="F50" s="23" t="s">
        <v>120</v>
      </c>
      <c r="G50" s="24">
        <v>103.33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39.6">
      <c r="A51" s="27" t="s">
        <v>49</v>
      </c>
      <c r="E51" s="28" t="s">
        <v>134</v>
      </c>
    </row>
    <row r="52" spans="1:5" ht="105.6">
      <c r="A52" s="29" t="s">
        <v>50</v>
      </c>
      <c r="E52" s="30" t="s">
        <v>135</v>
      </c>
    </row>
    <row r="53" spans="1:5" ht="66">
      <c r="A53" t="s">
        <v>51</v>
      </c>
      <c r="E53" s="28" t="s">
        <v>122</v>
      </c>
    </row>
    <row r="54" spans="1:16" ht="13.2">
      <c r="A54" s="17" t="s">
        <v>44</v>
      </c>
      <c r="B54" s="21" t="s">
        <v>136</v>
      </c>
      <c r="C54" s="21" t="s">
        <v>137</v>
      </c>
      <c r="D54" s="17" t="s">
        <v>46</v>
      </c>
      <c r="E54" s="22" t="s">
        <v>138</v>
      </c>
      <c r="F54" s="23" t="s">
        <v>120</v>
      </c>
      <c r="G54" s="24">
        <v>464.4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6.4">
      <c r="A55" s="27" t="s">
        <v>49</v>
      </c>
      <c r="E55" s="28" t="s">
        <v>139</v>
      </c>
    </row>
    <row r="56" spans="1:5" ht="52.8">
      <c r="A56" s="29" t="s">
        <v>50</v>
      </c>
      <c r="E56" s="30" t="s">
        <v>140</v>
      </c>
    </row>
    <row r="57" spans="1:5" ht="39.6">
      <c r="A57" t="s">
        <v>51</v>
      </c>
      <c r="E57" s="28" t="s">
        <v>141</v>
      </c>
    </row>
    <row r="58" spans="1:16" ht="13.2">
      <c r="A58" s="17" t="s">
        <v>44</v>
      </c>
      <c r="B58" s="21" t="s">
        <v>142</v>
      </c>
      <c r="C58" s="21" t="s">
        <v>143</v>
      </c>
      <c r="D58" s="17" t="s">
        <v>46</v>
      </c>
      <c r="E58" s="22" t="s">
        <v>144</v>
      </c>
      <c r="F58" s="23" t="s">
        <v>120</v>
      </c>
      <c r="G58" s="24">
        <v>241.725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26.4">
      <c r="A59" s="27" t="s">
        <v>49</v>
      </c>
      <c r="E59" s="28" t="s">
        <v>145</v>
      </c>
    </row>
    <row r="60" spans="1:5" ht="13.2">
      <c r="A60" s="29" t="s">
        <v>50</v>
      </c>
      <c r="E60" s="30" t="s">
        <v>146</v>
      </c>
    </row>
    <row r="61" spans="1:5" ht="382.8">
      <c r="A61" t="s">
        <v>51</v>
      </c>
      <c r="E61" s="28" t="s">
        <v>147</v>
      </c>
    </row>
    <row r="62" spans="1:16" ht="13.2">
      <c r="A62" s="17" t="s">
        <v>44</v>
      </c>
      <c r="B62" s="21" t="s">
        <v>148</v>
      </c>
      <c r="C62" s="21" t="s">
        <v>149</v>
      </c>
      <c r="D62" s="17" t="s">
        <v>46</v>
      </c>
      <c r="E62" s="22" t="s">
        <v>150</v>
      </c>
      <c r="F62" s="23" t="s">
        <v>120</v>
      </c>
      <c r="G62" s="24">
        <v>750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6.4">
      <c r="A63" s="27" t="s">
        <v>49</v>
      </c>
      <c r="E63" s="28" t="s">
        <v>151</v>
      </c>
    </row>
    <row r="64" spans="1:5" ht="26.4">
      <c r="A64" s="29" t="s">
        <v>50</v>
      </c>
      <c r="E64" s="30" t="s">
        <v>152</v>
      </c>
    </row>
    <row r="65" spans="1:5" ht="382.8">
      <c r="A65" t="s">
        <v>51</v>
      </c>
      <c r="E65" s="28" t="s">
        <v>147</v>
      </c>
    </row>
    <row r="66" spans="1:16" ht="13.2">
      <c r="A66" s="17" t="s">
        <v>44</v>
      </c>
      <c r="B66" s="21" t="s">
        <v>153</v>
      </c>
      <c r="C66" s="21" t="s">
        <v>154</v>
      </c>
      <c r="D66" s="17" t="s">
        <v>46</v>
      </c>
      <c r="E66" s="22" t="s">
        <v>155</v>
      </c>
      <c r="F66" s="23" t="s">
        <v>120</v>
      </c>
      <c r="G66" s="24">
        <v>3150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13.2">
      <c r="A67" s="27" t="s">
        <v>49</v>
      </c>
      <c r="E67" s="28" t="s">
        <v>156</v>
      </c>
    </row>
    <row r="68" spans="1:5" ht="92.4">
      <c r="A68" s="29" t="s">
        <v>50</v>
      </c>
      <c r="E68" s="30" t="s">
        <v>157</v>
      </c>
    </row>
    <row r="69" spans="1:5" ht="382.8">
      <c r="A69" t="s">
        <v>51</v>
      </c>
      <c r="E69" s="28" t="s">
        <v>147</v>
      </c>
    </row>
    <row r="70" spans="1:16" ht="13.2">
      <c r="A70" s="17" t="s">
        <v>44</v>
      </c>
      <c r="B70" s="21" t="s">
        <v>158</v>
      </c>
      <c r="C70" s="21" t="s">
        <v>159</v>
      </c>
      <c r="D70" s="17" t="s">
        <v>28</v>
      </c>
      <c r="E70" s="22" t="s">
        <v>160</v>
      </c>
      <c r="F70" s="23" t="s">
        <v>120</v>
      </c>
      <c r="G70" s="24">
        <v>3391.725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13.2">
      <c r="A71" s="27" t="s">
        <v>49</v>
      </c>
      <c r="E71" s="28" t="s">
        <v>161</v>
      </c>
    </row>
    <row r="72" spans="1:5" ht="39.6">
      <c r="A72" s="29" t="s">
        <v>50</v>
      </c>
      <c r="E72" s="30" t="s">
        <v>162</v>
      </c>
    </row>
    <row r="73" spans="1:5" ht="198">
      <c r="A73" t="s">
        <v>51</v>
      </c>
      <c r="E73" s="28" t="s">
        <v>163</v>
      </c>
    </row>
    <row r="74" spans="1:16" ht="13.2">
      <c r="A74" s="17" t="s">
        <v>44</v>
      </c>
      <c r="B74" s="21" t="s">
        <v>164</v>
      </c>
      <c r="C74" s="21" t="s">
        <v>159</v>
      </c>
      <c r="D74" s="17" t="s">
        <v>22</v>
      </c>
      <c r="E74" s="22" t="s">
        <v>160</v>
      </c>
      <c r="F74" s="23" t="s">
        <v>120</v>
      </c>
      <c r="G74" s="24">
        <v>1214.4</v>
      </c>
      <c r="H74" s="25">
        <v>0</v>
      </c>
      <c r="I74" s="26">
        <f>ROUND(ROUND(H74,2)*ROUND(G74,3),2)</f>
        <v>0</v>
      </c>
      <c r="O74">
        <f>(I74*21)/100</f>
        <v>0</v>
      </c>
      <c r="P74" t="s">
        <v>22</v>
      </c>
    </row>
    <row r="75" spans="1:5" ht="13.2">
      <c r="A75" s="27" t="s">
        <v>49</v>
      </c>
      <c r="E75" s="28" t="s">
        <v>165</v>
      </c>
    </row>
    <row r="76" spans="1:5" ht="39.6">
      <c r="A76" s="29" t="s">
        <v>50</v>
      </c>
      <c r="E76" s="30" t="s">
        <v>166</v>
      </c>
    </row>
    <row r="77" spans="1:5" ht="198">
      <c r="A77" t="s">
        <v>51</v>
      </c>
      <c r="E77" s="28" t="s">
        <v>163</v>
      </c>
    </row>
    <row r="78" spans="1:16" ht="13.2">
      <c r="A78" s="17" t="s">
        <v>44</v>
      </c>
      <c r="B78" s="21" t="s">
        <v>167</v>
      </c>
      <c r="C78" s="21" t="s">
        <v>168</v>
      </c>
      <c r="D78" s="17" t="s">
        <v>46</v>
      </c>
      <c r="E78" s="22" t="s">
        <v>169</v>
      </c>
      <c r="F78" s="23" t="s">
        <v>105</v>
      </c>
      <c r="G78" s="24">
        <v>104</v>
      </c>
      <c r="H78" s="25">
        <v>0</v>
      </c>
      <c r="I78" s="26">
        <f>ROUND(ROUND(H78,2)*ROUND(G78,3),2)</f>
        <v>0</v>
      </c>
      <c r="O78">
        <f>(I78*21)/100</f>
        <v>0</v>
      </c>
      <c r="P78" t="s">
        <v>22</v>
      </c>
    </row>
    <row r="79" spans="1:5" ht="13.2">
      <c r="A79" s="27" t="s">
        <v>49</v>
      </c>
      <c r="E79" s="28" t="s">
        <v>170</v>
      </c>
    </row>
    <row r="80" spans="1:5" ht="13.2">
      <c r="A80" s="29" t="s">
        <v>50</v>
      </c>
      <c r="E80" s="30" t="s">
        <v>171</v>
      </c>
    </row>
    <row r="81" spans="1:5" ht="39.6">
      <c r="A81" t="s">
        <v>51</v>
      </c>
      <c r="E81" s="28" t="s">
        <v>172</v>
      </c>
    </row>
    <row r="82" spans="1:18" ht="12.75" customHeight="1">
      <c r="A82" s="5" t="s">
        <v>42</v>
      </c>
      <c r="B82" s="5"/>
      <c r="C82" s="32" t="s">
        <v>32</v>
      </c>
      <c r="D82" s="5"/>
      <c r="E82" s="19" t="s">
        <v>173</v>
      </c>
      <c r="F82" s="5"/>
      <c r="G82" s="5"/>
      <c r="H82" s="5"/>
      <c r="I82" s="33">
        <f>0+Q82</f>
        <v>0</v>
      </c>
      <c r="O82">
        <f>0+R82</f>
        <v>0</v>
      </c>
      <c r="Q82">
        <f>0+I83</f>
        <v>0</v>
      </c>
      <c r="R82">
        <f>0+O83</f>
        <v>0</v>
      </c>
    </row>
    <row r="83" spans="1:16" ht="13.2">
      <c r="A83" s="17" t="s">
        <v>44</v>
      </c>
      <c r="B83" s="21" t="s">
        <v>174</v>
      </c>
      <c r="C83" s="21" t="s">
        <v>175</v>
      </c>
      <c r="D83" s="17" t="s">
        <v>46</v>
      </c>
      <c r="E83" s="22" t="s">
        <v>176</v>
      </c>
      <c r="F83" s="23" t="s">
        <v>120</v>
      </c>
      <c r="G83" s="24">
        <v>241.725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26.4">
      <c r="A84" s="27" t="s">
        <v>49</v>
      </c>
      <c r="E84" s="28" t="s">
        <v>177</v>
      </c>
    </row>
    <row r="85" spans="1:5" ht="39.6">
      <c r="A85" s="29" t="s">
        <v>50</v>
      </c>
      <c r="E85" s="30" t="s">
        <v>178</v>
      </c>
    </row>
    <row r="86" spans="1:5" ht="39.6">
      <c r="A86" t="s">
        <v>51</v>
      </c>
      <c r="E86" s="28" t="s">
        <v>179</v>
      </c>
    </row>
    <row r="87" spans="1:18" ht="12.75" customHeight="1">
      <c r="A87" s="5" t="s">
        <v>42</v>
      </c>
      <c r="B87" s="5"/>
      <c r="C87" s="32" t="s">
        <v>39</v>
      </c>
      <c r="D87" s="5"/>
      <c r="E87" s="19" t="s">
        <v>180</v>
      </c>
      <c r="F87" s="5"/>
      <c r="G87" s="5"/>
      <c r="H87" s="5"/>
      <c r="I87" s="33">
        <f>0+Q87</f>
        <v>0</v>
      </c>
      <c r="O87">
        <f>0+R87</f>
        <v>0</v>
      </c>
      <c r="Q87">
        <f>0+I88+I92+I96+I100+I104+I108+I112+I116+I120+I124+I128+I132+I136+I140+I144+I148+I152+I156</f>
        <v>0</v>
      </c>
      <c r="R87">
        <f>0+O88+O92+O96+O100+O104+O108+O112+O116+O120+O124+O128+O132+O136+O140+O144+O148+O152+O156</f>
        <v>0</v>
      </c>
    </row>
    <row r="88" spans="1:16" ht="13.2">
      <c r="A88" s="17" t="s">
        <v>44</v>
      </c>
      <c r="B88" s="21" t="s">
        <v>181</v>
      </c>
      <c r="C88" s="21" t="s">
        <v>182</v>
      </c>
      <c r="D88" s="17" t="s">
        <v>46</v>
      </c>
      <c r="E88" s="22" t="s">
        <v>183</v>
      </c>
      <c r="F88" s="23" t="s">
        <v>184</v>
      </c>
      <c r="G88" s="24">
        <v>164</v>
      </c>
      <c r="H88" s="25">
        <v>0</v>
      </c>
      <c r="I88" s="26">
        <f>ROUND(ROUND(H88,2)*ROUND(G88,3),2)</f>
        <v>0</v>
      </c>
      <c r="O88">
        <f>(I88*21)/100</f>
        <v>0</v>
      </c>
      <c r="P88" t="s">
        <v>22</v>
      </c>
    </row>
    <row r="89" spans="1:5" ht="13.2">
      <c r="A89" s="27" t="s">
        <v>49</v>
      </c>
      <c r="E89" s="28" t="s">
        <v>185</v>
      </c>
    </row>
    <row r="90" spans="1:5" ht="13.2">
      <c r="A90" s="29" t="s">
        <v>50</v>
      </c>
      <c r="E90" s="30" t="s">
        <v>186</v>
      </c>
    </row>
    <row r="91" spans="1:5" ht="39.6">
      <c r="A91" t="s">
        <v>51</v>
      </c>
      <c r="E91" s="28" t="s">
        <v>187</v>
      </c>
    </row>
    <row r="92" spans="1:16" ht="26.4">
      <c r="A92" s="17" t="s">
        <v>44</v>
      </c>
      <c r="B92" s="21" t="s">
        <v>188</v>
      </c>
      <c r="C92" s="21" t="s">
        <v>189</v>
      </c>
      <c r="D92" s="17" t="s">
        <v>46</v>
      </c>
      <c r="E92" s="22" t="s">
        <v>190</v>
      </c>
      <c r="F92" s="23" t="s">
        <v>184</v>
      </c>
      <c r="G92" s="24">
        <v>240</v>
      </c>
      <c r="H92" s="25">
        <v>0</v>
      </c>
      <c r="I92" s="26">
        <f>ROUND(ROUND(H92,2)*ROUND(G92,3),2)</f>
        <v>0</v>
      </c>
      <c r="O92">
        <f>(I92*21)/100</f>
        <v>0</v>
      </c>
      <c r="P92" t="s">
        <v>22</v>
      </c>
    </row>
    <row r="93" spans="1:5" ht="26.4">
      <c r="A93" s="27" t="s">
        <v>49</v>
      </c>
      <c r="E93" s="28" t="s">
        <v>191</v>
      </c>
    </row>
    <row r="94" spans="1:5" ht="13.2">
      <c r="A94" s="29" t="s">
        <v>50</v>
      </c>
      <c r="E94" s="30" t="s">
        <v>192</v>
      </c>
    </row>
    <row r="95" spans="1:5" ht="39.6">
      <c r="A95" t="s">
        <v>51</v>
      </c>
      <c r="E95" s="28" t="s">
        <v>187</v>
      </c>
    </row>
    <row r="96" spans="1:16" ht="26.4">
      <c r="A96" s="17" t="s">
        <v>44</v>
      </c>
      <c r="B96" s="21" t="s">
        <v>193</v>
      </c>
      <c r="C96" s="21" t="s">
        <v>194</v>
      </c>
      <c r="D96" s="17" t="s">
        <v>46</v>
      </c>
      <c r="E96" s="22" t="s">
        <v>195</v>
      </c>
      <c r="F96" s="23" t="s">
        <v>184</v>
      </c>
      <c r="G96" s="24">
        <v>48</v>
      </c>
      <c r="H96" s="25">
        <v>0</v>
      </c>
      <c r="I96" s="26">
        <f>ROUND(ROUND(H96,2)*ROUND(G96,3),2)</f>
        <v>0</v>
      </c>
      <c r="O96">
        <f>(I96*21)/100</f>
        <v>0</v>
      </c>
      <c r="P96" t="s">
        <v>22</v>
      </c>
    </row>
    <row r="97" spans="1:5" ht="13.2">
      <c r="A97" s="27" t="s">
        <v>49</v>
      </c>
      <c r="E97" s="28" t="s">
        <v>196</v>
      </c>
    </row>
    <row r="98" spans="1:5" ht="13.2">
      <c r="A98" s="29" t="s">
        <v>50</v>
      </c>
      <c r="E98" s="30" t="s">
        <v>197</v>
      </c>
    </row>
    <row r="99" spans="1:5" ht="39.6">
      <c r="A99" t="s">
        <v>51</v>
      </c>
      <c r="E99" s="28" t="s">
        <v>187</v>
      </c>
    </row>
    <row r="100" spans="1:16" ht="26.4">
      <c r="A100" s="17" t="s">
        <v>44</v>
      </c>
      <c r="B100" s="21" t="s">
        <v>198</v>
      </c>
      <c r="C100" s="21" t="s">
        <v>199</v>
      </c>
      <c r="D100" s="17" t="s">
        <v>46</v>
      </c>
      <c r="E100" s="22" t="s">
        <v>200</v>
      </c>
      <c r="F100" s="23" t="s">
        <v>184</v>
      </c>
      <c r="G100" s="24">
        <v>68</v>
      </c>
      <c r="H100" s="25">
        <v>0</v>
      </c>
      <c r="I100" s="26">
        <f>ROUND(ROUND(H100,2)*ROUND(G100,3),2)</f>
        <v>0</v>
      </c>
      <c r="O100">
        <f>(I100*21)/100</f>
        <v>0</v>
      </c>
      <c r="P100" t="s">
        <v>22</v>
      </c>
    </row>
    <row r="101" spans="1:5" ht="13.2">
      <c r="A101" s="27" t="s">
        <v>49</v>
      </c>
      <c r="E101" s="28" t="s">
        <v>201</v>
      </c>
    </row>
    <row r="102" spans="1:5" ht="13.2">
      <c r="A102" s="29" t="s">
        <v>50</v>
      </c>
      <c r="E102" s="30" t="s">
        <v>202</v>
      </c>
    </row>
    <row r="103" spans="1:5" ht="39.6">
      <c r="A103" t="s">
        <v>51</v>
      </c>
      <c r="E103" s="28" t="s">
        <v>187</v>
      </c>
    </row>
    <row r="104" spans="1:16" ht="13.2">
      <c r="A104" s="17" t="s">
        <v>44</v>
      </c>
      <c r="B104" s="21" t="s">
        <v>203</v>
      </c>
      <c r="C104" s="21" t="s">
        <v>204</v>
      </c>
      <c r="D104" s="17" t="s">
        <v>46</v>
      </c>
      <c r="E104" s="22" t="s">
        <v>205</v>
      </c>
      <c r="F104" s="23" t="s">
        <v>184</v>
      </c>
      <c r="G104" s="24">
        <v>164</v>
      </c>
      <c r="H104" s="25">
        <v>0</v>
      </c>
      <c r="I104" s="26">
        <f>ROUND(ROUND(H104,2)*ROUND(G104,3),2)</f>
        <v>0</v>
      </c>
      <c r="O104">
        <f>(I104*21)/100</f>
        <v>0</v>
      </c>
      <c r="P104" t="s">
        <v>22</v>
      </c>
    </row>
    <row r="105" spans="1:5" ht="13.2">
      <c r="A105" s="27" t="s">
        <v>49</v>
      </c>
      <c r="E105" s="28" t="s">
        <v>206</v>
      </c>
    </row>
    <row r="106" spans="1:5" ht="13.2">
      <c r="A106" s="29" t="s">
        <v>50</v>
      </c>
      <c r="E106" s="30" t="s">
        <v>186</v>
      </c>
    </row>
    <row r="107" spans="1:5" ht="39.6">
      <c r="A107" t="s">
        <v>51</v>
      </c>
      <c r="E107" s="28" t="s">
        <v>187</v>
      </c>
    </row>
    <row r="108" spans="1:16" ht="26.4">
      <c r="A108" s="17" t="s">
        <v>44</v>
      </c>
      <c r="B108" s="21" t="s">
        <v>207</v>
      </c>
      <c r="C108" s="21" t="s">
        <v>208</v>
      </c>
      <c r="D108" s="17" t="s">
        <v>46</v>
      </c>
      <c r="E108" s="22" t="s">
        <v>209</v>
      </c>
      <c r="F108" s="23" t="s">
        <v>184</v>
      </c>
      <c r="G108" s="24">
        <v>166</v>
      </c>
      <c r="H108" s="25">
        <v>0</v>
      </c>
      <c r="I108" s="26">
        <f>ROUND(ROUND(H108,2)*ROUND(G108,3),2)</f>
        <v>0</v>
      </c>
      <c r="O108">
        <f>(I108*21)/100</f>
        <v>0</v>
      </c>
      <c r="P108" t="s">
        <v>22</v>
      </c>
    </row>
    <row r="109" spans="1:5" ht="26.4">
      <c r="A109" s="27" t="s">
        <v>49</v>
      </c>
      <c r="E109" s="28" t="s">
        <v>210</v>
      </c>
    </row>
    <row r="110" spans="1:5" ht="39.6">
      <c r="A110" s="29" t="s">
        <v>50</v>
      </c>
      <c r="E110" s="30" t="s">
        <v>211</v>
      </c>
    </row>
    <row r="111" spans="1:5" ht="79.2">
      <c r="A111" t="s">
        <v>51</v>
      </c>
      <c r="E111" s="28" t="s">
        <v>212</v>
      </c>
    </row>
    <row r="112" spans="1:16" ht="13.2">
      <c r="A112" s="17" t="s">
        <v>44</v>
      </c>
      <c r="B112" s="21" t="s">
        <v>213</v>
      </c>
      <c r="C112" s="21" t="s">
        <v>214</v>
      </c>
      <c r="D112" s="17" t="s">
        <v>46</v>
      </c>
      <c r="E112" s="22" t="s">
        <v>215</v>
      </c>
      <c r="F112" s="23" t="s">
        <v>216</v>
      </c>
      <c r="G112" s="24">
        <v>44820</v>
      </c>
      <c r="H112" s="25">
        <v>0</v>
      </c>
      <c r="I112" s="26">
        <f>ROUND(ROUND(H112,2)*ROUND(G112,3),2)</f>
        <v>0</v>
      </c>
      <c r="O112">
        <f>(I112*21)/100</f>
        <v>0</v>
      </c>
      <c r="P112" t="s">
        <v>22</v>
      </c>
    </row>
    <row r="113" spans="1:5" ht="13.2">
      <c r="A113" s="27" t="s">
        <v>49</v>
      </c>
      <c r="E113" s="28" t="s">
        <v>217</v>
      </c>
    </row>
    <row r="114" spans="1:5" ht="13.2">
      <c r="A114" s="29" t="s">
        <v>50</v>
      </c>
      <c r="E114" s="30" t="s">
        <v>218</v>
      </c>
    </row>
    <row r="115" spans="1:5" ht="26.4">
      <c r="A115" t="s">
        <v>51</v>
      </c>
      <c r="E115" s="28" t="s">
        <v>219</v>
      </c>
    </row>
    <row r="116" spans="1:16" ht="13.2">
      <c r="A116" s="17" t="s">
        <v>44</v>
      </c>
      <c r="B116" s="21" t="s">
        <v>220</v>
      </c>
      <c r="C116" s="21" t="s">
        <v>221</v>
      </c>
      <c r="D116" s="17" t="s">
        <v>46</v>
      </c>
      <c r="E116" s="22" t="s">
        <v>222</v>
      </c>
      <c r="F116" s="23" t="s">
        <v>59</v>
      </c>
      <c r="G116" s="24">
        <v>5</v>
      </c>
      <c r="H116" s="25">
        <v>0</v>
      </c>
      <c r="I116" s="26">
        <f>ROUND(ROUND(H116,2)*ROUND(G116,3),2)</f>
        <v>0</v>
      </c>
      <c r="O116">
        <f>(I116*21)/100</f>
        <v>0</v>
      </c>
      <c r="P116" t="s">
        <v>22</v>
      </c>
    </row>
    <row r="117" spans="1:5" ht="13.2">
      <c r="A117" s="27" t="s">
        <v>49</v>
      </c>
      <c r="E117" s="28" t="s">
        <v>223</v>
      </c>
    </row>
    <row r="118" spans="1:5" ht="13.2">
      <c r="A118" s="29" t="s">
        <v>50</v>
      </c>
      <c r="E118" s="30" t="s">
        <v>46</v>
      </c>
    </row>
    <row r="119" spans="1:5" ht="26.4">
      <c r="A119" t="s">
        <v>51</v>
      </c>
      <c r="E119" s="28" t="s">
        <v>224</v>
      </c>
    </row>
    <row r="120" spans="1:16" ht="13.2">
      <c r="A120" s="17" t="s">
        <v>44</v>
      </c>
      <c r="B120" s="21" t="s">
        <v>225</v>
      </c>
      <c r="C120" s="21" t="s">
        <v>226</v>
      </c>
      <c r="D120" s="17" t="s">
        <v>46</v>
      </c>
      <c r="E120" s="22" t="s">
        <v>227</v>
      </c>
      <c r="F120" s="23" t="s">
        <v>59</v>
      </c>
      <c r="G120" s="24">
        <v>3</v>
      </c>
      <c r="H120" s="25">
        <v>0</v>
      </c>
      <c r="I120" s="26">
        <f>ROUND(ROUND(H120,2)*ROUND(G120,3),2)</f>
        <v>0</v>
      </c>
      <c r="O120">
        <f>(I120*21)/100</f>
        <v>0</v>
      </c>
      <c r="P120" t="s">
        <v>22</v>
      </c>
    </row>
    <row r="121" spans="1:5" ht="13.2">
      <c r="A121" s="27" t="s">
        <v>49</v>
      </c>
      <c r="E121" s="28" t="s">
        <v>223</v>
      </c>
    </row>
    <row r="122" spans="1:5" ht="13.2">
      <c r="A122" s="29" t="s">
        <v>50</v>
      </c>
      <c r="E122" s="30" t="s">
        <v>46</v>
      </c>
    </row>
    <row r="123" spans="1:5" ht="26.4">
      <c r="A123" t="s">
        <v>51</v>
      </c>
      <c r="E123" s="28" t="s">
        <v>224</v>
      </c>
    </row>
    <row r="124" spans="1:16" ht="13.2">
      <c r="A124" s="17" t="s">
        <v>44</v>
      </c>
      <c r="B124" s="21" t="s">
        <v>228</v>
      </c>
      <c r="C124" s="21" t="s">
        <v>229</v>
      </c>
      <c r="D124" s="17" t="s">
        <v>46</v>
      </c>
      <c r="E124" s="22" t="s">
        <v>230</v>
      </c>
      <c r="F124" s="23" t="s">
        <v>184</v>
      </c>
      <c r="G124" s="24">
        <v>10.8</v>
      </c>
      <c r="H124" s="25">
        <v>0</v>
      </c>
      <c r="I124" s="26">
        <f>ROUND(ROUND(H124,2)*ROUND(G124,3),2)</f>
        <v>0</v>
      </c>
      <c r="O124">
        <f>(I124*21)/100</f>
        <v>0</v>
      </c>
      <c r="P124" t="s">
        <v>22</v>
      </c>
    </row>
    <row r="125" spans="1:5" ht="13.2">
      <c r="A125" s="27" t="s">
        <v>49</v>
      </c>
      <c r="E125" s="28" t="s">
        <v>231</v>
      </c>
    </row>
    <row r="126" spans="1:5" ht="13.2">
      <c r="A126" s="29" t="s">
        <v>50</v>
      </c>
      <c r="E126" s="30" t="s">
        <v>232</v>
      </c>
    </row>
    <row r="127" spans="1:5" ht="26.4">
      <c r="A127" t="s">
        <v>51</v>
      </c>
      <c r="E127" s="28" t="s">
        <v>233</v>
      </c>
    </row>
    <row r="128" spans="1:16" ht="13.2">
      <c r="A128" s="17" t="s">
        <v>44</v>
      </c>
      <c r="B128" s="21" t="s">
        <v>234</v>
      </c>
      <c r="C128" s="21" t="s">
        <v>235</v>
      </c>
      <c r="D128" s="17" t="s">
        <v>46</v>
      </c>
      <c r="E128" s="22" t="s">
        <v>236</v>
      </c>
      <c r="F128" s="23" t="s">
        <v>120</v>
      </c>
      <c r="G128" s="24">
        <v>428.61</v>
      </c>
      <c r="H128" s="25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26.4">
      <c r="A129" s="27" t="s">
        <v>49</v>
      </c>
      <c r="E129" s="28" t="s">
        <v>237</v>
      </c>
    </row>
    <row r="130" spans="1:5" ht="79.2">
      <c r="A130" s="29" t="s">
        <v>50</v>
      </c>
      <c r="E130" s="30" t="s">
        <v>238</v>
      </c>
    </row>
    <row r="131" spans="1:5" ht="105.6">
      <c r="A131" t="s">
        <v>51</v>
      </c>
      <c r="E131" s="28" t="s">
        <v>239</v>
      </c>
    </row>
    <row r="132" spans="1:16" ht="13.2">
      <c r="A132" s="17" t="s">
        <v>44</v>
      </c>
      <c r="B132" s="21" t="s">
        <v>240</v>
      </c>
      <c r="C132" s="21" t="s">
        <v>241</v>
      </c>
      <c r="D132" s="17" t="s">
        <v>46</v>
      </c>
      <c r="E132" s="22" t="s">
        <v>242</v>
      </c>
      <c r="F132" s="23" t="s">
        <v>120</v>
      </c>
      <c r="G132" s="24">
        <v>638.204</v>
      </c>
      <c r="H132" s="25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13.2">
      <c r="A133" s="27" t="s">
        <v>49</v>
      </c>
      <c r="E133" s="28" t="s">
        <v>115</v>
      </c>
    </row>
    <row r="134" spans="1:5" ht="105.6">
      <c r="A134" s="29" t="s">
        <v>50</v>
      </c>
      <c r="E134" s="30" t="s">
        <v>243</v>
      </c>
    </row>
    <row r="135" spans="1:5" ht="105.6">
      <c r="A135" t="s">
        <v>51</v>
      </c>
      <c r="E135" s="28" t="s">
        <v>239</v>
      </c>
    </row>
    <row r="136" spans="1:16" ht="13.2">
      <c r="A136" s="17" t="s">
        <v>44</v>
      </c>
      <c r="B136" s="21" t="s">
        <v>244</v>
      </c>
      <c r="C136" s="21" t="s">
        <v>245</v>
      </c>
      <c r="D136" s="17" t="s">
        <v>46</v>
      </c>
      <c r="E136" s="22" t="s">
        <v>246</v>
      </c>
      <c r="F136" s="23" t="s">
        <v>90</v>
      </c>
      <c r="G136" s="24">
        <v>24</v>
      </c>
      <c r="H136" s="25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13.2">
      <c r="A137" s="27" t="s">
        <v>49</v>
      </c>
      <c r="E137" s="28" t="s">
        <v>46</v>
      </c>
    </row>
    <row r="138" spans="1:5" ht="13.2">
      <c r="A138" s="29" t="s">
        <v>50</v>
      </c>
      <c r="E138" s="30" t="s">
        <v>247</v>
      </c>
    </row>
    <row r="139" spans="1:5" ht="105.6">
      <c r="A139" t="s">
        <v>51</v>
      </c>
      <c r="E139" s="28" t="s">
        <v>248</v>
      </c>
    </row>
    <row r="140" spans="1:16" ht="13.2">
      <c r="A140" s="17" t="s">
        <v>44</v>
      </c>
      <c r="B140" s="21" t="s">
        <v>249</v>
      </c>
      <c r="C140" s="21" t="s">
        <v>250</v>
      </c>
      <c r="D140" s="17" t="s">
        <v>46</v>
      </c>
      <c r="E140" s="22" t="s">
        <v>251</v>
      </c>
      <c r="F140" s="23" t="s">
        <v>184</v>
      </c>
      <c r="G140" s="24">
        <v>40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26.4">
      <c r="A141" s="27" t="s">
        <v>49</v>
      </c>
      <c r="E141" s="28" t="s">
        <v>252</v>
      </c>
    </row>
    <row r="142" spans="1:5" ht="13.2">
      <c r="A142" s="29" t="s">
        <v>50</v>
      </c>
      <c r="E142" s="30" t="s">
        <v>253</v>
      </c>
    </row>
    <row r="143" spans="1:5" ht="118.8">
      <c r="A143" t="s">
        <v>51</v>
      </c>
      <c r="E143" s="28" t="s">
        <v>254</v>
      </c>
    </row>
    <row r="144" spans="1:16" ht="13.2">
      <c r="A144" s="17" t="s">
        <v>44</v>
      </c>
      <c r="B144" s="21" t="s">
        <v>255</v>
      </c>
      <c r="C144" s="21" t="s">
        <v>256</v>
      </c>
      <c r="D144" s="17" t="s">
        <v>46</v>
      </c>
      <c r="E144" s="22" t="s">
        <v>257</v>
      </c>
      <c r="F144" s="23" t="s">
        <v>184</v>
      </c>
      <c r="G144" s="24">
        <v>29</v>
      </c>
      <c r="H144" s="25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13.2">
      <c r="A145" s="27" t="s">
        <v>49</v>
      </c>
      <c r="E145" s="28" t="s">
        <v>258</v>
      </c>
    </row>
    <row r="146" spans="1:5" ht="13.2">
      <c r="A146" s="29" t="s">
        <v>50</v>
      </c>
      <c r="E146" s="30" t="s">
        <v>259</v>
      </c>
    </row>
    <row r="147" spans="1:5" ht="79.2">
      <c r="A147" t="s">
        <v>51</v>
      </c>
      <c r="E147" s="28" t="s">
        <v>260</v>
      </c>
    </row>
    <row r="148" spans="1:16" ht="13.2">
      <c r="A148" s="17" t="s">
        <v>44</v>
      </c>
      <c r="B148" s="21" t="s">
        <v>261</v>
      </c>
      <c r="C148" s="21" t="s">
        <v>262</v>
      </c>
      <c r="D148" s="17" t="s">
        <v>46</v>
      </c>
      <c r="E148" s="22" t="s">
        <v>263</v>
      </c>
      <c r="F148" s="23" t="s">
        <v>59</v>
      </c>
      <c r="G148" s="24">
        <v>12</v>
      </c>
      <c r="H148" s="25">
        <v>0</v>
      </c>
      <c r="I148" s="26">
        <f>ROUND(ROUND(H148,2)*ROUND(G148,3),2)</f>
        <v>0</v>
      </c>
      <c r="O148">
        <f>(I148*21)/100</f>
        <v>0</v>
      </c>
      <c r="P148" t="s">
        <v>22</v>
      </c>
    </row>
    <row r="149" spans="1:5" ht="13.2">
      <c r="A149" s="27" t="s">
        <v>49</v>
      </c>
      <c r="E149" s="28" t="s">
        <v>264</v>
      </c>
    </row>
    <row r="150" spans="1:5" ht="13.2">
      <c r="A150" s="29" t="s">
        <v>50</v>
      </c>
      <c r="E150" s="30" t="s">
        <v>265</v>
      </c>
    </row>
    <row r="151" spans="1:5" ht="79.2">
      <c r="A151" t="s">
        <v>51</v>
      </c>
      <c r="E151" s="28" t="s">
        <v>260</v>
      </c>
    </row>
    <row r="152" spans="1:16" ht="13.2">
      <c r="A152" s="17" t="s">
        <v>44</v>
      </c>
      <c r="B152" s="21" t="s">
        <v>266</v>
      </c>
      <c r="C152" s="21" t="s">
        <v>267</v>
      </c>
      <c r="D152" s="17" t="s">
        <v>46</v>
      </c>
      <c r="E152" s="22" t="s">
        <v>268</v>
      </c>
      <c r="F152" s="23" t="s">
        <v>59</v>
      </c>
      <c r="G152" s="24">
        <v>12</v>
      </c>
      <c r="H152" s="25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13.2">
      <c r="A153" s="27" t="s">
        <v>49</v>
      </c>
      <c r="E153" s="28" t="s">
        <v>269</v>
      </c>
    </row>
    <row r="154" spans="1:5" ht="13.2">
      <c r="A154" s="29" t="s">
        <v>50</v>
      </c>
      <c r="E154" s="30" t="s">
        <v>265</v>
      </c>
    </row>
    <row r="155" spans="1:5" ht="79.2">
      <c r="A155" t="s">
        <v>51</v>
      </c>
      <c r="E155" s="28" t="s">
        <v>260</v>
      </c>
    </row>
    <row r="156" spans="1:16" ht="13.2">
      <c r="A156" s="17" t="s">
        <v>44</v>
      </c>
      <c r="B156" s="21" t="s">
        <v>270</v>
      </c>
      <c r="C156" s="21" t="s">
        <v>271</v>
      </c>
      <c r="D156" s="17" t="s">
        <v>46</v>
      </c>
      <c r="E156" s="22" t="s">
        <v>272</v>
      </c>
      <c r="F156" s="23" t="s">
        <v>105</v>
      </c>
      <c r="G156" s="24">
        <v>665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3.2">
      <c r="A157" s="27" t="s">
        <v>49</v>
      </c>
      <c r="E157" s="28" t="s">
        <v>115</v>
      </c>
    </row>
    <row r="158" spans="1:5" ht="13.2">
      <c r="A158" s="29" t="s">
        <v>50</v>
      </c>
      <c r="E158" s="30" t="s">
        <v>273</v>
      </c>
    </row>
    <row r="159" spans="1:5" ht="79.2">
      <c r="A159" t="s">
        <v>51</v>
      </c>
      <c r="E159" s="28" t="s">
        <v>260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0+O8+O37+O70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274</v>
      </c>
      <c r="I3" s="31">
        <f>0+I8+I37+I70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274</v>
      </c>
      <c r="D4" s="39"/>
      <c r="E4" s="13" t="s">
        <v>275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6" ht="13.2">
      <c r="A9" s="17" t="s">
        <v>44</v>
      </c>
      <c r="B9" s="21" t="s">
        <v>28</v>
      </c>
      <c r="C9" s="21" t="s">
        <v>88</v>
      </c>
      <c r="D9" s="17" t="s">
        <v>28</v>
      </c>
      <c r="E9" s="22" t="s">
        <v>89</v>
      </c>
      <c r="F9" s="23" t="s">
        <v>90</v>
      </c>
      <c r="G9" s="24">
        <v>2293.201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91</v>
      </c>
    </row>
    <row r="11" spans="1:5" ht="105.6">
      <c r="A11" s="29" t="s">
        <v>50</v>
      </c>
      <c r="E11" s="30" t="s">
        <v>276</v>
      </c>
    </row>
    <row r="12" spans="1:5" ht="26.4">
      <c r="A12" t="s">
        <v>51</v>
      </c>
      <c r="E12" s="28" t="s">
        <v>93</v>
      </c>
    </row>
    <row r="13" spans="1:16" ht="13.2">
      <c r="A13" s="17" t="s">
        <v>44</v>
      </c>
      <c r="B13" s="21" t="s">
        <v>22</v>
      </c>
      <c r="C13" s="21" t="s">
        <v>88</v>
      </c>
      <c r="D13" s="17" t="s">
        <v>21</v>
      </c>
      <c r="E13" s="22" t="s">
        <v>89</v>
      </c>
      <c r="F13" s="23" t="s">
        <v>90</v>
      </c>
      <c r="G13" s="24">
        <v>218.4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22</v>
      </c>
    </row>
    <row r="14" spans="1:5" ht="13.2">
      <c r="A14" s="27" t="s">
        <v>49</v>
      </c>
      <c r="E14" s="28" t="s">
        <v>96</v>
      </c>
    </row>
    <row r="15" spans="1:5" ht="13.2">
      <c r="A15" s="29" t="s">
        <v>50</v>
      </c>
      <c r="E15" s="30" t="s">
        <v>277</v>
      </c>
    </row>
    <row r="16" spans="1:5" ht="26.4">
      <c r="A16" t="s">
        <v>51</v>
      </c>
      <c r="E16" s="28" t="s">
        <v>93</v>
      </c>
    </row>
    <row r="17" spans="1:16" ht="13.2">
      <c r="A17" s="17" t="s">
        <v>44</v>
      </c>
      <c r="B17" s="21" t="s">
        <v>21</v>
      </c>
      <c r="C17" s="21" t="s">
        <v>278</v>
      </c>
      <c r="D17" s="17" t="s">
        <v>28</v>
      </c>
      <c r="E17" s="22" t="s">
        <v>279</v>
      </c>
      <c r="F17" s="23" t="s">
        <v>48</v>
      </c>
      <c r="G17" s="24">
        <v>1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22</v>
      </c>
    </row>
    <row r="18" spans="1:5" ht="79.2">
      <c r="A18" s="27" t="s">
        <v>49</v>
      </c>
      <c r="E18" s="28" t="s">
        <v>280</v>
      </c>
    </row>
    <row r="19" spans="1:5" ht="13.2">
      <c r="A19" s="29" t="s">
        <v>50</v>
      </c>
      <c r="E19" s="30" t="s">
        <v>46</v>
      </c>
    </row>
    <row r="20" spans="1:5" ht="13.2">
      <c r="A20" t="s">
        <v>51</v>
      </c>
      <c r="E20" s="28" t="s">
        <v>56</v>
      </c>
    </row>
    <row r="21" spans="1:16" ht="13.2">
      <c r="A21" s="17" t="s">
        <v>44</v>
      </c>
      <c r="B21" s="21" t="s">
        <v>32</v>
      </c>
      <c r="C21" s="21" t="s">
        <v>278</v>
      </c>
      <c r="D21" s="17" t="s">
        <v>22</v>
      </c>
      <c r="E21" s="22" t="s">
        <v>279</v>
      </c>
      <c r="F21" s="23" t="s">
        <v>48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22</v>
      </c>
    </row>
    <row r="22" spans="1:5" ht="79.2">
      <c r="A22" s="27" t="s">
        <v>49</v>
      </c>
      <c r="E22" s="28" t="s">
        <v>281</v>
      </c>
    </row>
    <row r="23" spans="1:5" ht="13.2">
      <c r="A23" s="29" t="s">
        <v>50</v>
      </c>
      <c r="E23" s="30" t="s">
        <v>46</v>
      </c>
    </row>
    <row r="24" spans="1:5" ht="13.2">
      <c r="A24" t="s">
        <v>51</v>
      </c>
      <c r="E24" s="28" t="s">
        <v>56</v>
      </c>
    </row>
    <row r="25" spans="1:16" ht="13.2">
      <c r="A25" s="17" t="s">
        <v>44</v>
      </c>
      <c r="B25" s="21" t="s">
        <v>34</v>
      </c>
      <c r="C25" s="21" t="s">
        <v>278</v>
      </c>
      <c r="D25" s="17" t="s">
        <v>21</v>
      </c>
      <c r="E25" s="22" t="s">
        <v>279</v>
      </c>
      <c r="F25" s="23" t="s">
        <v>48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22</v>
      </c>
    </row>
    <row r="26" spans="1:5" ht="79.2">
      <c r="A26" s="27" t="s">
        <v>49</v>
      </c>
      <c r="E26" s="28" t="s">
        <v>282</v>
      </c>
    </row>
    <row r="27" spans="1:5" ht="13.2">
      <c r="A27" s="29" t="s">
        <v>50</v>
      </c>
      <c r="E27" s="30" t="s">
        <v>46</v>
      </c>
    </row>
    <row r="28" spans="1:5" ht="13.2">
      <c r="A28" t="s">
        <v>51</v>
      </c>
      <c r="E28" s="28" t="s">
        <v>56</v>
      </c>
    </row>
    <row r="29" spans="1:16" ht="13.2">
      <c r="A29" s="17" t="s">
        <v>44</v>
      </c>
      <c r="B29" s="21" t="s">
        <v>36</v>
      </c>
      <c r="C29" s="21" t="s">
        <v>283</v>
      </c>
      <c r="D29" s="17" t="s">
        <v>28</v>
      </c>
      <c r="E29" s="22" t="s">
        <v>284</v>
      </c>
      <c r="F29" s="23" t="s">
        <v>48</v>
      </c>
      <c r="G29" s="24">
        <v>1</v>
      </c>
      <c r="H29" s="25">
        <v>0</v>
      </c>
      <c r="I29" s="26">
        <f>ROUND(ROUND(H29,2)*ROUND(G29,3),2)</f>
        <v>0</v>
      </c>
      <c r="O29">
        <f>(I29*21)/100</f>
        <v>0</v>
      </c>
      <c r="P29" t="s">
        <v>22</v>
      </c>
    </row>
    <row r="30" spans="1:5" ht="39.6">
      <c r="A30" s="27" t="s">
        <v>49</v>
      </c>
      <c r="E30" s="28" t="s">
        <v>285</v>
      </c>
    </row>
    <row r="31" spans="1:5" ht="13.2">
      <c r="A31" s="29" t="s">
        <v>50</v>
      </c>
      <c r="E31" s="30" t="s">
        <v>46</v>
      </c>
    </row>
    <row r="32" spans="1:5" ht="13.2">
      <c r="A32" t="s">
        <v>51</v>
      </c>
      <c r="E32" s="28" t="s">
        <v>62</v>
      </c>
    </row>
    <row r="33" spans="1:16" ht="13.2">
      <c r="A33" s="17" t="s">
        <v>44</v>
      </c>
      <c r="B33" s="21" t="s">
        <v>70</v>
      </c>
      <c r="C33" s="21" t="s">
        <v>283</v>
      </c>
      <c r="D33" s="17" t="s">
        <v>22</v>
      </c>
      <c r="E33" s="22" t="s">
        <v>284</v>
      </c>
      <c r="F33" s="23" t="s">
        <v>48</v>
      </c>
      <c r="G33" s="24">
        <v>1</v>
      </c>
      <c r="H33" s="25">
        <v>0</v>
      </c>
      <c r="I33" s="26">
        <f>ROUND(ROUND(H33,2)*ROUND(G33,3),2)</f>
        <v>0</v>
      </c>
      <c r="O33">
        <f>(I33*21)/100</f>
        <v>0</v>
      </c>
      <c r="P33" t="s">
        <v>22</v>
      </c>
    </row>
    <row r="34" spans="1:5" ht="39.6">
      <c r="A34" s="27" t="s">
        <v>49</v>
      </c>
      <c r="E34" s="28" t="s">
        <v>286</v>
      </c>
    </row>
    <row r="35" spans="1:5" ht="13.2">
      <c r="A35" s="29" t="s">
        <v>50</v>
      </c>
      <c r="E35" s="30" t="s">
        <v>46</v>
      </c>
    </row>
    <row r="36" spans="1:5" ht="13.2">
      <c r="A36" t="s">
        <v>51</v>
      </c>
      <c r="E36" s="28" t="s">
        <v>62</v>
      </c>
    </row>
    <row r="37" spans="1:18" ht="12.75" customHeight="1">
      <c r="A37" s="5" t="s">
        <v>42</v>
      </c>
      <c r="B37" s="5"/>
      <c r="C37" s="32" t="s">
        <v>28</v>
      </c>
      <c r="D37" s="5"/>
      <c r="E37" s="19" t="s">
        <v>102</v>
      </c>
      <c r="F37" s="5"/>
      <c r="G37" s="5"/>
      <c r="H37" s="5"/>
      <c r="I37" s="33">
        <f>0+Q37</f>
        <v>0</v>
      </c>
      <c r="O37">
        <f>0+R37</f>
        <v>0</v>
      </c>
      <c r="Q37">
        <f>0+I38+I42+I46+I50+I54+I58+I62+I66</f>
        <v>0</v>
      </c>
      <c r="R37">
        <f>0+O38+O42+O46+O50+O54+O58+O62+O66</f>
        <v>0</v>
      </c>
    </row>
    <row r="38" spans="1:16" ht="26.4">
      <c r="A38" s="17" t="s">
        <v>44</v>
      </c>
      <c r="B38" s="21" t="s">
        <v>74</v>
      </c>
      <c r="C38" s="21" t="s">
        <v>118</v>
      </c>
      <c r="D38" s="17" t="s">
        <v>46</v>
      </c>
      <c r="E38" s="22" t="s">
        <v>119</v>
      </c>
      <c r="F38" s="23" t="s">
        <v>120</v>
      </c>
      <c r="G38" s="24">
        <v>549.413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39.6">
      <c r="A39" s="27" t="s">
        <v>49</v>
      </c>
      <c r="E39" s="28" t="s">
        <v>287</v>
      </c>
    </row>
    <row r="40" spans="1:5" ht="13.2">
      <c r="A40" s="29" t="s">
        <v>50</v>
      </c>
      <c r="E40" s="30" t="s">
        <v>288</v>
      </c>
    </row>
    <row r="41" spans="1:5" ht="66">
      <c r="A41" t="s">
        <v>51</v>
      </c>
      <c r="E41" s="28" t="s">
        <v>122</v>
      </c>
    </row>
    <row r="42" spans="1:16" ht="13.2">
      <c r="A42" s="17" t="s">
        <v>44</v>
      </c>
      <c r="B42" s="21" t="s">
        <v>39</v>
      </c>
      <c r="C42" s="21" t="s">
        <v>123</v>
      </c>
      <c r="D42" s="17" t="s">
        <v>46</v>
      </c>
      <c r="E42" s="22" t="s">
        <v>124</v>
      </c>
      <c r="F42" s="23" t="s">
        <v>120</v>
      </c>
      <c r="G42" s="24">
        <v>109.2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9.6">
      <c r="A43" s="27" t="s">
        <v>49</v>
      </c>
      <c r="E43" s="28" t="s">
        <v>289</v>
      </c>
    </row>
    <row r="44" spans="1:5" ht="13.2">
      <c r="A44" s="29" t="s">
        <v>50</v>
      </c>
      <c r="E44" s="30" t="s">
        <v>290</v>
      </c>
    </row>
    <row r="45" spans="1:5" ht="66">
      <c r="A45" t="s">
        <v>51</v>
      </c>
      <c r="E45" s="28" t="s">
        <v>122</v>
      </c>
    </row>
    <row r="46" spans="1:16" ht="13.2">
      <c r="A46" s="17" t="s">
        <v>44</v>
      </c>
      <c r="B46" s="21" t="s">
        <v>41</v>
      </c>
      <c r="C46" s="21" t="s">
        <v>132</v>
      </c>
      <c r="D46" s="17" t="s">
        <v>46</v>
      </c>
      <c r="E46" s="22" t="s">
        <v>133</v>
      </c>
      <c r="F46" s="23" t="s">
        <v>120</v>
      </c>
      <c r="G46" s="24">
        <v>546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52.8">
      <c r="A47" s="27" t="s">
        <v>49</v>
      </c>
      <c r="E47" s="28" t="s">
        <v>291</v>
      </c>
    </row>
    <row r="48" spans="1:5" ht="13.2">
      <c r="A48" s="29" t="s">
        <v>50</v>
      </c>
      <c r="E48" s="30" t="s">
        <v>292</v>
      </c>
    </row>
    <row r="49" spans="1:5" ht="66">
      <c r="A49" t="s">
        <v>51</v>
      </c>
      <c r="E49" s="28" t="s">
        <v>122</v>
      </c>
    </row>
    <row r="50" spans="1:16" ht="13.2">
      <c r="A50" s="17" t="s">
        <v>44</v>
      </c>
      <c r="B50" s="21" t="s">
        <v>131</v>
      </c>
      <c r="C50" s="21" t="s">
        <v>143</v>
      </c>
      <c r="D50" s="17" t="s">
        <v>46</v>
      </c>
      <c r="E50" s="22" t="s">
        <v>144</v>
      </c>
      <c r="F50" s="23" t="s">
        <v>120</v>
      </c>
      <c r="G50" s="24">
        <v>73.5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39.6">
      <c r="A51" s="27" t="s">
        <v>49</v>
      </c>
      <c r="E51" s="28" t="s">
        <v>293</v>
      </c>
    </row>
    <row r="52" spans="1:5" ht="13.2">
      <c r="A52" s="29" t="s">
        <v>50</v>
      </c>
      <c r="E52" s="30" t="s">
        <v>294</v>
      </c>
    </row>
    <row r="53" spans="1:5" ht="382.8">
      <c r="A53" t="s">
        <v>51</v>
      </c>
      <c r="E53" s="28" t="s">
        <v>147</v>
      </c>
    </row>
    <row r="54" spans="1:16" ht="13.2">
      <c r="A54" s="17" t="s">
        <v>44</v>
      </c>
      <c r="B54" s="21" t="s">
        <v>136</v>
      </c>
      <c r="C54" s="21" t="s">
        <v>295</v>
      </c>
      <c r="D54" s="17" t="s">
        <v>46</v>
      </c>
      <c r="E54" s="22" t="s">
        <v>296</v>
      </c>
      <c r="F54" s="23" t="s">
        <v>105</v>
      </c>
      <c r="G54" s="24">
        <v>13650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26.4">
      <c r="A55" s="27" t="s">
        <v>49</v>
      </c>
      <c r="E55" s="28" t="s">
        <v>297</v>
      </c>
    </row>
    <row r="56" spans="1:5" ht="13.2">
      <c r="A56" s="29" t="s">
        <v>50</v>
      </c>
      <c r="E56" s="30" t="s">
        <v>298</v>
      </c>
    </row>
    <row r="57" spans="1:5" ht="66">
      <c r="A57" t="s">
        <v>51</v>
      </c>
      <c r="E57" s="28" t="s">
        <v>299</v>
      </c>
    </row>
    <row r="58" spans="1:16" ht="13.2">
      <c r="A58" s="17" t="s">
        <v>44</v>
      </c>
      <c r="B58" s="21" t="s">
        <v>142</v>
      </c>
      <c r="C58" s="21" t="s">
        <v>300</v>
      </c>
      <c r="D58" s="17" t="s">
        <v>46</v>
      </c>
      <c r="E58" s="22" t="s">
        <v>301</v>
      </c>
      <c r="F58" s="23" t="s">
        <v>105</v>
      </c>
      <c r="G58" s="24">
        <v>3150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26.4">
      <c r="A59" s="27" t="s">
        <v>49</v>
      </c>
      <c r="E59" s="28" t="s">
        <v>302</v>
      </c>
    </row>
    <row r="60" spans="1:5" ht="13.2">
      <c r="A60" s="29" t="s">
        <v>50</v>
      </c>
      <c r="E60" s="30" t="s">
        <v>303</v>
      </c>
    </row>
    <row r="61" spans="1:5" ht="66">
      <c r="A61" t="s">
        <v>51</v>
      </c>
      <c r="E61" s="28" t="s">
        <v>299</v>
      </c>
    </row>
    <row r="62" spans="1:16" ht="13.2">
      <c r="A62" s="17" t="s">
        <v>44</v>
      </c>
      <c r="B62" s="21" t="s">
        <v>148</v>
      </c>
      <c r="C62" s="21" t="s">
        <v>159</v>
      </c>
      <c r="D62" s="17" t="s">
        <v>46</v>
      </c>
      <c r="E62" s="22" t="s">
        <v>160</v>
      </c>
      <c r="F62" s="23" t="s">
        <v>120</v>
      </c>
      <c r="G62" s="24">
        <v>73.5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13.2">
      <c r="A63" s="27" t="s">
        <v>49</v>
      </c>
      <c r="E63" s="28" t="s">
        <v>161</v>
      </c>
    </row>
    <row r="64" spans="1:5" ht="13.2">
      <c r="A64" s="29" t="s">
        <v>50</v>
      </c>
      <c r="E64" s="30" t="s">
        <v>304</v>
      </c>
    </row>
    <row r="65" spans="1:5" ht="198">
      <c r="A65" t="s">
        <v>51</v>
      </c>
      <c r="E65" s="28" t="s">
        <v>163</v>
      </c>
    </row>
    <row r="66" spans="1:16" ht="13.2">
      <c r="A66" s="17" t="s">
        <v>44</v>
      </c>
      <c r="B66" s="21" t="s">
        <v>153</v>
      </c>
      <c r="C66" s="21" t="s">
        <v>305</v>
      </c>
      <c r="D66" s="17" t="s">
        <v>46</v>
      </c>
      <c r="E66" s="22" t="s">
        <v>306</v>
      </c>
      <c r="F66" s="23" t="s">
        <v>120</v>
      </c>
      <c r="G66" s="24">
        <v>73.5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6.4">
      <c r="A67" s="27" t="s">
        <v>49</v>
      </c>
      <c r="E67" s="28" t="s">
        <v>307</v>
      </c>
    </row>
    <row r="68" spans="1:5" ht="13.2">
      <c r="A68" s="29" t="s">
        <v>50</v>
      </c>
      <c r="E68" s="30" t="s">
        <v>294</v>
      </c>
    </row>
    <row r="69" spans="1:5" ht="250.8">
      <c r="A69" t="s">
        <v>51</v>
      </c>
      <c r="E69" s="28" t="s">
        <v>308</v>
      </c>
    </row>
    <row r="70" spans="1:18" ht="12.75" customHeight="1">
      <c r="A70" s="5" t="s">
        <v>42</v>
      </c>
      <c r="B70" s="5"/>
      <c r="C70" s="32" t="s">
        <v>34</v>
      </c>
      <c r="D70" s="5"/>
      <c r="E70" s="19" t="s">
        <v>309</v>
      </c>
      <c r="F70" s="5"/>
      <c r="G70" s="5"/>
      <c r="H70" s="5"/>
      <c r="I70" s="33">
        <f>0+Q70</f>
        <v>0</v>
      </c>
      <c r="O70">
        <f>0+R70</f>
        <v>0</v>
      </c>
      <c r="Q70">
        <f>0+I71+I75+I79+I83+I87+I91+I95</f>
        <v>0</v>
      </c>
      <c r="R70">
        <f>0+O71+O75+O79+O83+O87+O91+O95</f>
        <v>0</v>
      </c>
    </row>
    <row r="71" spans="1:16" ht="13.2">
      <c r="A71" s="17" t="s">
        <v>44</v>
      </c>
      <c r="B71" s="21" t="s">
        <v>158</v>
      </c>
      <c r="C71" s="21" t="s">
        <v>310</v>
      </c>
      <c r="D71" s="17" t="s">
        <v>46</v>
      </c>
      <c r="E71" s="22" t="s">
        <v>311</v>
      </c>
      <c r="F71" s="23" t="s">
        <v>120</v>
      </c>
      <c r="G71" s="24">
        <v>223.178</v>
      </c>
      <c r="H71" s="25">
        <v>0</v>
      </c>
      <c r="I71" s="26">
        <f>ROUND(ROUND(H71,2)*ROUND(G71,3),2)</f>
        <v>0</v>
      </c>
      <c r="O71">
        <f>(I71*21)/100</f>
        <v>0</v>
      </c>
      <c r="P71" t="s">
        <v>22</v>
      </c>
    </row>
    <row r="72" spans="1:5" ht="39.6">
      <c r="A72" s="27" t="s">
        <v>49</v>
      </c>
      <c r="E72" s="28" t="s">
        <v>312</v>
      </c>
    </row>
    <row r="73" spans="1:5" ht="13.2">
      <c r="A73" s="29" t="s">
        <v>50</v>
      </c>
      <c r="E73" s="30" t="s">
        <v>313</v>
      </c>
    </row>
    <row r="74" spans="1:5" ht="52.8">
      <c r="A74" t="s">
        <v>51</v>
      </c>
      <c r="E74" s="28" t="s">
        <v>314</v>
      </c>
    </row>
    <row r="75" spans="1:16" ht="13.2">
      <c r="A75" s="17" t="s">
        <v>44</v>
      </c>
      <c r="B75" s="21" t="s">
        <v>164</v>
      </c>
      <c r="C75" s="21" t="s">
        <v>315</v>
      </c>
      <c r="D75" s="17" t="s">
        <v>46</v>
      </c>
      <c r="E75" s="22" t="s">
        <v>316</v>
      </c>
      <c r="F75" s="23" t="s">
        <v>120</v>
      </c>
      <c r="G75" s="24">
        <v>313.95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39.6">
      <c r="A76" s="27" t="s">
        <v>49</v>
      </c>
      <c r="E76" s="28" t="s">
        <v>317</v>
      </c>
    </row>
    <row r="77" spans="1:5" ht="13.2">
      <c r="A77" s="29" t="s">
        <v>50</v>
      </c>
      <c r="E77" s="30" t="s">
        <v>318</v>
      </c>
    </row>
    <row r="78" spans="1:5" ht="52.8">
      <c r="A78" t="s">
        <v>51</v>
      </c>
      <c r="E78" s="28" t="s">
        <v>314</v>
      </c>
    </row>
    <row r="79" spans="1:16" ht="13.2">
      <c r="A79" s="17" t="s">
        <v>44</v>
      </c>
      <c r="B79" s="21" t="s">
        <v>167</v>
      </c>
      <c r="C79" s="21" t="s">
        <v>319</v>
      </c>
      <c r="D79" s="17" t="s">
        <v>46</v>
      </c>
      <c r="E79" s="22" t="s">
        <v>320</v>
      </c>
      <c r="F79" s="23" t="s">
        <v>105</v>
      </c>
      <c r="G79" s="24">
        <v>3150</v>
      </c>
      <c r="H79" s="25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26.4">
      <c r="A80" s="27" t="s">
        <v>49</v>
      </c>
      <c r="E80" s="28" t="s">
        <v>321</v>
      </c>
    </row>
    <row r="81" spans="1:5" ht="13.2">
      <c r="A81" s="29" t="s">
        <v>50</v>
      </c>
      <c r="E81" s="30" t="s">
        <v>303</v>
      </c>
    </row>
    <row r="82" spans="1:5" ht="39.6">
      <c r="A82" t="s">
        <v>51</v>
      </c>
      <c r="E82" s="28" t="s">
        <v>322</v>
      </c>
    </row>
    <row r="83" spans="1:16" ht="13.2">
      <c r="A83" s="17" t="s">
        <v>44</v>
      </c>
      <c r="B83" s="21" t="s">
        <v>174</v>
      </c>
      <c r="C83" s="21" t="s">
        <v>323</v>
      </c>
      <c r="D83" s="17" t="s">
        <v>46</v>
      </c>
      <c r="E83" s="22" t="s">
        <v>324</v>
      </c>
      <c r="F83" s="23" t="s">
        <v>105</v>
      </c>
      <c r="G83" s="24">
        <v>1487.85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13.2">
      <c r="A84" s="27" t="s">
        <v>49</v>
      </c>
      <c r="E84" s="28" t="s">
        <v>325</v>
      </c>
    </row>
    <row r="85" spans="1:5" ht="13.2">
      <c r="A85" s="29" t="s">
        <v>50</v>
      </c>
      <c r="E85" s="30" t="s">
        <v>326</v>
      </c>
    </row>
    <row r="86" spans="1:5" ht="52.8">
      <c r="A86" t="s">
        <v>51</v>
      </c>
      <c r="E86" s="28" t="s">
        <v>327</v>
      </c>
    </row>
    <row r="87" spans="1:16" ht="13.2">
      <c r="A87" s="17" t="s">
        <v>44</v>
      </c>
      <c r="B87" s="21" t="s">
        <v>181</v>
      </c>
      <c r="C87" s="21" t="s">
        <v>328</v>
      </c>
      <c r="D87" s="17" t="s">
        <v>46</v>
      </c>
      <c r="E87" s="22" t="s">
        <v>329</v>
      </c>
      <c r="F87" s="23" t="s">
        <v>105</v>
      </c>
      <c r="G87" s="24">
        <v>15015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13.2">
      <c r="A88" s="27" t="s">
        <v>49</v>
      </c>
      <c r="E88" s="28" t="s">
        <v>325</v>
      </c>
    </row>
    <row r="89" spans="1:5" ht="39.6">
      <c r="A89" s="29" t="s">
        <v>50</v>
      </c>
      <c r="E89" s="30" t="s">
        <v>330</v>
      </c>
    </row>
    <row r="90" spans="1:5" ht="52.8">
      <c r="A90" t="s">
        <v>51</v>
      </c>
      <c r="E90" s="28" t="s">
        <v>327</v>
      </c>
    </row>
    <row r="91" spans="1:16" ht="13.2">
      <c r="A91" s="17" t="s">
        <v>44</v>
      </c>
      <c r="B91" s="21" t="s">
        <v>188</v>
      </c>
      <c r="C91" s="21" t="s">
        <v>331</v>
      </c>
      <c r="D91" s="17" t="s">
        <v>46</v>
      </c>
      <c r="E91" s="22" t="s">
        <v>332</v>
      </c>
      <c r="F91" s="23" t="s">
        <v>120</v>
      </c>
      <c r="G91" s="24">
        <v>546</v>
      </c>
      <c r="H91" s="25">
        <v>0</v>
      </c>
      <c r="I91" s="26">
        <f>ROUND(ROUND(H91,2)*ROUND(G91,3),2)</f>
        <v>0</v>
      </c>
      <c r="O91">
        <f>(I91*21)/100</f>
        <v>0</v>
      </c>
      <c r="P91" t="s">
        <v>22</v>
      </c>
    </row>
    <row r="92" spans="1:5" ht="26.4">
      <c r="A92" s="27" t="s">
        <v>49</v>
      </c>
      <c r="E92" s="28" t="s">
        <v>333</v>
      </c>
    </row>
    <row r="93" spans="1:5" ht="13.2">
      <c r="A93" s="29" t="s">
        <v>50</v>
      </c>
      <c r="E93" s="30" t="s">
        <v>292</v>
      </c>
    </row>
    <row r="94" spans="1:5" ht="211.2">
      <c r="A94" t="s">
        <v>51</v>
      </c>
      <c r="E94" s="28" t="s">
        <v>334</v>
      </c>
    </row>
    <row r="95" spans="1:16" ht="13.2">
      <c r="A95" s="17" t="s">
        <v>44</v>
      </c>
      <c r="B95" s="21" t="s">
        <v>193</v>
      </c>
      <c r="C95" s="21" t="s">
        <v>335</v>
      </c>
      <c r="D95" s="17" t="s">
        <v>46</v>
      </c>
      <c r="E95" s="22" t="s">
        <v>336</v>
      </c>
      <c r="F95" s="23" t="s">
        <v>120</v>
      </c>
      <c r="G95" s="24">
        <v>109.2</v>
      </c>
      <c r="H95" s="25">
        <v>0</v>
      </c>
      <c r="I95" s="26">
        <f>ROUND(ROUND(H95,2)*ROUND(G95,3),2)</f>
        <v>0</v>
      </c>
      <c r="O95">
        <f>(I95*21)/100</f>
        <v>0</v>
      </c>
      <c r="P95" t="s">
        <v>22</v>
      </c>
    </row>
    <row r="96" spans="1:5" ht="39.6">
      <c r="A96" s="27" t="s">
        <v>49</v>
      </c>
      <c r="E96" s="28" t="s">
        <v>337</v>
      </c>
    </row>
    <row r="97" spans="1:5" ht="13.2">
      <c r="A97" s="29" t="s">
        <v>50</v>
      </c>
      <c r="E97" s="30" t="s">
        <v>290</v>
      </c>
    </row>
    <row r="98" spans="1:5" ht="211.2">
      <c r="A98" t="s">
        <v>51</v>
      </c>
      <c r="E98" s="28" t="s">
        <v>334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6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0+O8+O13+O74+O127+O160+O233+O286+O335+O352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338</v>
      </c>
      <c r="I3" s="31">
        <f>0+I8+I13+I74+I127+I160+I233+I286+I335+I352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338</v>
      </c>
      <c r="D4" s="39"/>
      <c r="E4" s="13" t="s">
        <v>339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26</v>
      </c>
      <c r="D8" s="14"/>
      <c r="E8" s="19" t="s">
        <v>43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88</v>
      </c>
      <c r="D9" s="17" t="s">
        <v>28</v>
      </c>
      <c r="E9" s="22" t="s">
        <v>89</v>
      </c>
      <c r="F9" s="23" t="s">
        <v>90</v>
      </c>
      <c r="G9" s="24">
        <v>513.19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13.2">
      <c r="A10" s="27" t="s">
        <v>49</v>
      </c>
      <c r="E10" s="28" t="s">
        <v>91</v>
      </c>
    </row>
    <row r="11" spans="1:5" ht="66">
      <c r="A11" s="29" t="s">
        <v>50</v>
      </c>
      <c r="E11" s="30" t="s">
        <v>340</v>
      </c>
    </row>
    <row r="12" spans="1:5" ht="26.4">
      <c r="A12" t="s">
        <v>51</v>
      </c>
      <c r="E12" s="28" t="s">
        <v>93</v>
      </c>
    </row>
    <row r="13" spans="1:18" ht="12.75" customHeight="1">
      <c r="A13" s="5" t="s">
        <v>42</v>
      </c>
      <c r="B13" s="5"/>
      <c r="C13" s="32" t="s">
        <v>28</v>
      </c>
      <c r="D13" s="5"/>
      <c r="E13" s="19" t="s">
        <v>102</v>
      </c>
      <c r="F13" s="5"/>
      <c r="G13" s="5"/>
      <c r="H13" s="5"/>
      <c r="I13" s="33">
        <f>0+Q13</f>
        <v>0</v>
      </c>
      <c r="O13">
        <f>0+R13</f>
        <v>0</v>
      </c>
      <c r="Q13">
        <f>0+I14+I18+I22+I26+I30+I34+I38+I42+I46+I50+I54+I58+I62+I66+I70</f>
        <v>0</v>
      </c>
      <c r="R13">
        <f>0+O14+O18+O22+O26+O30+O34+O38+O42+O46+O50+O54+O58+O62+O66+O70</f>
        <v>0</v>
      </c>
    </row>
    <row r="14" spans="1:16" ht="26.4">
      <c r="A14" s="17" t="s">
        <v>44</v>
      </c>
      <c r="B14" s="21" t="s">
        <v>22</v>
      </c>
      <c r="C14" s="21" t="s">
        <v>118</v>
      </c>
      <c r="D14" s="17" t="s">
        <v>46</v>
      </c>
      <c r="E14" s="22" t="s">
        <v>119</v>
      </c>
      <c r="F14" s="23" t="s">
        <v>120</v>
      </c>
      <c r="G14" s="24">
        <v>76.5</v>
      </c>
      <c r="H14" s="25">
        <v>0</v>
      </c>
      <c r="I14" s="26">
        <f>ROUND(ROUND(H14,2)*ROUND(G14,3),2)</f>
        <v>0</v>
      </c>
      <c r="O14">
        <f>(I14*21)/100</f>
        <v>0</v>
      </c>
      <c r="P14" t="s">
        <v>22</v>
      </c>
    </row>
    <row r="15" spans="1:5" ht="26.4">
      <c r="A15" s="27" t="s">
        <v>49</v>
      </c>
      <c r="E15" s="28" t="s">
        <v>341</v>
      </c>
    </row>
    <row r="16" spans="1:5" ht="13.2">
      <c r="A16" s="29" t="s">
        <v>50</v>
      </c>
      <c r="E16" s="30" t="s">
        <v>342</v>
      </c>
    </row>
    <row r="17" spans="1:5" ht="66">
      <c r="A17" t="s">
        <v>51</v>
      </c>
      <c r="E17" s="28" t="s">
        <v>122</v>
      </c>
    </row>
    <row r="18" spans="1:16" ht="13.2">
      <c r="A18" s="17" t="s">
        <v>44</v>
      </c>
      <c r="B18" s="21" t="s">
        <v>21</v>
      </c>
      <c r="C18" s="21" t="s">
        <v>149</v>
      </c>
      <c r="D18" s="17" t="s">
        <v>46</v>
      </c>
      <c r="E18" s="22" t="s">
        <v>150</v>
      </c>
      <c r="F18" s="23" t="s">
        <v>120</v>
      </c>
      <c r="G18" s="24">
        <v>3.85</v>
      </c>
      <c r="H18" s="25">
        <v>0</v>
      </c>
      <c r="I18" s="26">
        <f>ROUND(ROUND(H18,2)*ROUND(G18,3),2)</f>
        <v>0</v>
      </c>
      <c r="O18">
        <f>(I18*21)/100</f>
        <v>0</v>
      </c>
      <c r="P18" t="s">
        <v>22</v>
      </c>
    </row>
    <row r="19" spans="1:5" ht="39.6">
      <c r="A19" s="27" t="s">
        <v>49</v>
      </c>
      <c r="E19" s="28" t="s">
        <v>343</v>
      </c>
    </row>
    <row r="20" spans="1:5" ht="13.2">
      <c r="A20" s="29" t="s">
        <v>50</v>
      </c>
      <c r="E20" s="30" t="s">
        <v>344</v>
      </c>
    </row>
    <row r="21" spans="1:5" ht="382.8">
      <c r="A21" t="s">
        <v>51</v>
      </c>
      <c r="E21" s="28" t="s">
        <v>147</v>
      </c>
    </row>
    <row r="22" spans="1:16" ht="13.2">
      <c r="A22" s="17" t="s">
        <v>44</v>
      </c>
      <c r="B22" s="21" t="s">
        <v>32</v>
      </c>
      <c r="C22" s="21" t="s">
        <v>345</v>
      </c>
      <c r="D22" s="17" t="s">
        <v>46</v>
      </c>
      <c r="E22" s="22" t="s">
        <v>346</v>
      </c>
      <c r="F22" s="23" t="s">
        <v>120</v>
      </c>
      <c r="G22" s="24">
        <v>1291.8</v>
      </c>
      <c r="H22" s="25">
        <v>0</v>
      </c>
      <c r="I22" s="26">
        <f>ROUND(ROUND(H22,2)*ROUND(G22,3),2)</f>
        <v>0</v>
      </c>
      <c r="O22">
        <f>(I22*21)/100</f>
        <v>0</v>
      </c>
      <c r="P22" t="s">
        <v>22</v>
      </c>
    </row>
    <row r="23" spans="1:5" ht="13.2">
      <c r="A23" s="27" t="s">
        <v>49</v>
      </c>
      <c r="E23" s="28" t="s">
        <v>347</v>
      </c>
    </row>
    <row r="24" spans="1:5" ht="66">
      <c r="A24" s="29" t="s">
        <v>50</v>
      </c>
      <c r="E24" s="30" t="s">
        <v>348</v>
      </c>
    </row>
    <row r="25" spans="1:5" ht="316.8">
      <c r="A25" t="s">
        <v>51</v>
      </c>
      <c r="E25" s="28" t="s">
        <v>349</v>
      </c>
    </row>
    <row r="26" spans="1:16" ht="13.2">
      <c r="A26" s="17" t="s">
        <v>44</v>
      </c>
      <c r="B26" s="21" t="s">
        <v>34</v>
      </c>
      <c r="C26" s="21" t="s">
        <v>300</v>
      </c>
      <c r="D26" s="17" t="s">
        <v>46</v>
      </c>
      <c r="E26" s="22" t="s">
        <v>301</v>
      </c>
      <c r="F26" s="23" t="s">
        <v>105</v>
      </c>
      <c r="G26" s="24">
        <v>82.5</v>
      </c>
      <c r="H26" s="25">
        <v>0</v>
      </c>
      <c r="I26" s="26">
        <f>ROUND(ROUND(H26,2)*ROUND(G26,3),2)</f>
        <v>0</v>
      </c>
      <c r="O26">
        <f>(I26*21)/100</f>
        <v>0</v>
      </c>
      <c r="P26" t="s">
        <v>22</v>
      </c>
    </row>
    <row r="27" spans="1:5" ht="26.4">
      <c r="A27" s="27" t="s">
        <v>49</v>
      </c>
      <c r="E27" s="28" t="s">
        <v>350</v>
      </c>
    </row>
    <row r="28" spans="1:5" ht="52.8">
      <c r="A28" s="29" t="s">
        <v>50</v>
      </c>
      <c r="E28" s="30" t="s">
        <v>351</v>
      </c>
    </row>
    <row r="29" spans="1:5" ht="66">
      <c r="A29" t="s">
        <v>51</v>
      </c>
      <c r="E29" s="28" t="s">
        <v>299</v>
      </c>
    </row>
    <row r="30" spans="1:16" ht="13.2">
      <c r="A30" s="17" t="s">
        <v>44</v>
      </c>
      <c r="B30" s="21" t="s">
        <v>36</v>
      </c>
      <c r="C30" s="21" t="s">
        <v>352</v>
      </c>
      <c r="D30" s="17" t="s">
        <v>46</v>
      </c>
      <c r="E30" s="22" t="s">
        <v>353</v>
      </c>
      <c r="F30" s="23" t="s">
        <v>120</v>
      </c>
      <c r="G30" s="24">
        <v>753.85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22</v>
      </c>
    </row>
    <row r="31" spans="1:5" ht="39.6">
      <c r="A31" s="27" t="s">
        <v>49</v>
      </c>
      <c r="E31" s="28" t="s">
        <v>354</v>
      </c>
    </row>
    <row r="32" spans="1:5" ht="39.6">
      <c r="A32" s="29" t="s">
        <v>50</v>
      </c>
      <c r="E32" s="30" t="s">
        <v>355</v>
      </c>
    </row>
    <row r="33" spans="1:5" ht="277.2">
      <c r="A33" t="s">
        <v>51</v>
      </c>
      <c r="E33" s="28" t="s">
        <v>356</v>
      </c>
    </row>
    <row r="34" spans="1:16" ht="13.2">
      <c r="A34" s="17" t="s">
        <v>44</v>
      </c>
      <c r="B34" s="21" t="s">
        <v>70</v>
      </c>
      <c r="C34" s="21" t="s">
        <v>159</v>
      </c>
      <c r="D34" s="17" t="s">
        <v>46</v>
      </c>
      <c r="E34" s="22" t="s">
        <v>160</v>
      </c>
      <c r="F34" s="23" t="s">
        <v>120</v>
      </c>
      <c r="G34" s="24">
        <v>167.72</v>
      </c>
      <c r="H34" s="25">
        <v>0</v>
      </c>
      <c r="I34" s="26">
        <f>ROUND(ROUND(H34,2)*ROUND(G34,3),2)</f>
        <v>0</v>
      </c>
      <c r="O34">
        <f>(I34*21)/100</f>
        <v>0</v>
      </c>
      <c r="P34" t="s">
        <v>22</v>
      </c>
    </row>
    <row r="35" spans="1:5" ht="13.2">
      <c r="A35" s="27" t="s">
        <v>49</v>
      </c>
      <c r="E35" s="28" t="s">
        <v>357</v>
      </c>
    </row>
    <row r="36" spans="1:5" ht="105.6">
      <c r="A36" s="29" t="s">
        <v>50</v>
      </c>
      <c r="E36" s="30" t="s">
        <v>358</v>
      </c>
    </row>
    <row r="37" spans="1:5" ht="198">
      <c r="A37" t="s">
        <v>51</v>
      </c>
      <c r="E37" s="28" t="s">
        <v>163</v>
      </c>
    </row>
    <row r="38" spans="1:16" ht="13.2">
      <c r="A38" s="17" t="s">
        <v>44</v>
      </c>
      <c r="B38" s="21" t="s">
        <v>74</v>
      </c>
      <c r="C38" s="21" t="s">
        <v>305</v>
      </c>
      <c r="D38" s="17" t="s">
        <v>46</v>
      </c>
      <c r="E38" s="22" t="s">
        <v>306</v>
      </c>
      <c r="F38" s="23" t="s">
        <v>120</v>
      </c>
      <c r="G38" s="24">
        <v>3.5</v>
      </c>
      <c r="H38" s="25">
        <v>0</v>
      </c>
      <c r="I38" s="26">
        <f>ROUND(ROUND(H38,2)*ROUND(G38,3),2)</f>
        <v>0</v>
      </c>
      <c r="O38">
        <f>(I38*21)/100</f>
        <v>0</v>
      </c>
      <c r="P38" t="s">
        <v>22</v>
      </c>
    </row>
    <row r="39" spans="1:5" ht="13.2">
      <c r="A39" s="27" t="s">
        <v>49</v>
      </c>
      <c r="E39" s="28" t="s">
        <v>359</v>
      </c>
    </row>
    <row r="40" spans="1:5" ht="13.2">
      <c r="A40" s="29" t="s">
        <v>50</v>
      </c>
      <c r="E40" s="30" t="s">
        <v>360</v>
      </c>
    </row>
    <row r="41" spans="1:5" ht="250.8">
      <c r="A41" t="s">
        <v>51</v>
      </c>
      <c r="E41" s="28" t="s">
        <v>308</v>
      </c>
    </row>
    <row r="42" spans="1:16" ht="13.2">
      <c r="A42" s="17" t="s">
        <v>44</v>
      </c>
      <c r="B42" s="21" t="s">
        <v>39</v>
      </c>
      <c r="C42" s="21" t="s">
        <v>361</v>
      </c>
      <c r="D42" s="17" t="s">
        <v>28</v>
      </c>
      <c r="E42" s="22" t="s">
        <v>362</v>
      </c>
      <c r="F42" s="23" t="s">
        <v>120</v>
      </c>
      <c r="G42" s="24">
        <v>1953.6</v>
      </c>
      <c r="H42" s="25">
        <v>0</v>
      </c>
      <c r="I42" s="26">
        <f>ROUND(ROUND(H42,2)*ROUND(G42,3),2)</f>
        <v>0</v>
      </c>
      <c r="O42">
        <f>(I42*21)/100</f>
        <v>0</v>
      </c>
      <c r="P42" t="s">
        <v>22</v>
      </c>
    </row>
    <row r="43" spans="1:5" ht="39.6">
      <c r="A43" s="27" t="s">
        <v>49</v>
      </c>
      <c r="E43" s="28" t="s">
        <v>363</v>
      </c>
    </row>
    <row r="44" spans="1:5" ht="52.8">
      <c r="A44" s="29" t="s">
        <v>50</v>
      </c>
      <c r="E44" s="30" t="s">
        <v>364</v>
      </c>
    </row>
    <row r="45" spans="1:5" ht="237.6">
      <c r="A45" t="s">
        <v>51</v>
      </c>
      <c r="E45" s="28" t="s">
        <v>365</v>
      </c>
    </row>
    <row r="46" spans="1:16" ht="13.2">
      <c r="A46" s="17" t="s">
        <v>44</v>
      </c>
      <c r="B46" s="21" t="s">
        <v>41</v>
      </c>
      <c r="C46" s="21" t="s">
        <v>361</v>
      </c>
      <c r="D46" s="17" t="s">
        <v>22</v>
      </c>
      <c r="E46" s="22" t="s">
        <v>362</v>
      </c>
      <c r="F46" s="23" t="s">
        <v>120</v>
      </c>
      <c r="G46" s="24">
        <v>1218.8</v>
      </c>
      <c r="H46" s="25">
        <v>0</v>
      </c>
      <c r="I46" s="26">
        <f>ROUND(ROUND(H46,2)*ROUND(G46,3),2)</f>
        <v>0</v>
      </c>
      <c r="O46">
        <f>(I46*21)/100</f>
        <v>0</v>
      </c>
      <c r="P46" t="s">
        <v>22</v>
      </c>
    </row>
    <row r="47" spans="1:5" ht="39.6">
      <c r="A47" s="27" t="s">
        <v>49</v>
      </c>
      <c r="E47" s="28" t="s">
        <v>366</v>
      </c>
    </row>
    <row r="48" spans="1:5" ht="66">
      <c r="A48" s="29" t="s">
        <v>50</v>
      </c>
      <c r="E48" s="30" t="s">
        <v>367</v>
      </c>
    </row>
    <row r="49" spans="1:5" ht="237.6">
      <c r="A49" t="s">
        <v>51</v>
      </c>
      <c r="E49" s="28" t="s">
        <v>365</v>
      </c>
    </row>
    <row r="50" spans="1:16" ht="13.2">
      <c r="A50" s="17" t="s">
        <v>44</v>
      </c>
      <c r="B50" s="21" t="s">
        <v>131</v>
      </c>
      <c r="C50" s="21" t="s">
        <v>368</v>
      </c>
      <c r="D50" s="17" t="s">
        <v>46</v>
      </c>
      <c r="E50" s="22" t="s">
        <v>369</v>
      </c>
      <c r="F50" s="23" t="s">
        <v>120</v>
      </c>
      <c r="G50" s="24">
        <v>4.32</v>
      </c>
      <c r="H50" s="25">
        <v>0</v>
      </c>
      <c r="I50" s="26">
        <f>ROUND(ROUND(H50,2)*ROUND(G50,3),2)</f>
        <v>0</v>
      </c>
      <c r="O50">
        <f>(I50*21)/100</f>
        <v>0</v>
      </c>
      <c r="P50" t="s">
        <v>22</v>
      </c>
    </row>
    <row r="51" spans="1:5" ht="13.2">
      <c r="A51" s="27" t="s">
        <v>49</v>
      </c>
      <c r="E51" s="28" t="s">
        <v>370</v>
      </c>
    </row>
    <row r="52" spans="1:5" ht="13.2">
      <c r="A52" s="29" t="s">
        <v>50</v>
      </c>
      <c r="E52" s="30" t="s">
        <v>371</v>
      </c>
    </row>
    <row r="53" spans="1:5" ht="303.6">
      <c r="A53" t="s">
        <v>51</v>
      </c>
      <c r="E53" s="28" t="s">
        <v>372</v>
      </c>
    </row>
    <row r="54" spans="1:16" ht="13.2">
      <c r="A54" s="17" t="s">
        <v>44</v>
      </c>
      <c r="B54" s="21" t="s">
        <v>136</v>
      </c>
      <c r="C54" s="21" t="s">
        <v>373</v>
      </c>
      <c r="D54" s="17" t="s">
        <v>46</v>
      </c>
      <c r="E54" s="22" t="s">
        <v>374</v>
      </c>
      <c r="F54" s="23" t="s">
        <v>105</v>
      </c>
      <c r="G54" s="24">
        <v>384</v>
      </c>
      <c r="H54" s="25">
        <v>0</v>
      </c>
      <c r="I54" s="26">
        <f>ROUND(ROUND(H54,2)*ROUND(G54,3),2)</f>
        <v>0</v>
      </c>
      <c r="O54">
        <f>(I54*21)/100</f>
        <v>0</v>
      </c>
      <c r="P54" t="s">
        <v>22</v>
      </c>
    </row>
    <row r="55" spans="1:5" ht="13.2">
      <c r="A55" s="27" t="s">
        <v>49</v>
      </c>
      <c r="E55" s="28" t="s">
        <v>375</v>
      </c>
    </row>
    <row r="56" spans="1:5" ht="13.2">
      <c r="A56" s="29" t="s">
        <v>50</v>
      </c>
      <c r="E56" s="30" t="s">
        <v>376</v>
      </c>
    </row>
    <row r="57" spans="1:5" ht="26.4">
      <c r="A57" t="s">
        <v>51</v>
      </c>
      <c r="E57" s="28" t="s">
        <v>377</v>
      </c>
    </row>
    <row r="58" spans="1:16" ht="13.2">
      <c r="A58" s="17" t="s">
        <v>44</v>
      </c>
      <c r="B58" s="21" t="s">
        <v>142</v>
      </c>
      <c r="C58" s="21" t="s">
        <v>378</v>
      </c>
      <c r="D58" s="17" t="s">
        <v>46</v>
      </c>
      <c r="E58" s="22" t="s">
        <v>379</v>
      </c>
      <c r="F58" s="23" t="s">
        <v>105</v>
      </c>
      <c r="G58" s="24">
        <v>510</v>
      </c>
      <c r="H58" s="25">
        <v>0</v>
      </c>
      <c r="I58" s="26">
        <f>ROUND(ROUND(H58,2)*ROUND(G58,3),2)</f>
        <v>0</v>
      </c>
      <c r="O58">
        <f>(I58*21)/100</f>
        <v>0</v>
      </c>
      <c r="P58" t="s">
        <v>22</v>
      </c>
    </row>
    <row r="59" spans="1:5" ht="13.2">
      <c r="A59" s="27" t="s">
        <v>49</v>
      </c>
      <c r="E59" s="28" t="s">
        <v>380</v>
      </c>
    </row>
    <row r="60" spans="1:5" ht="13.2">
      <c r="A60" s="29" t="s">
        <v>50</v>
      </c>
      <c r="E60" s="30" t="s">
        <v>381</v>
      </c>
    </row>
    <row r="61" spans="1:5" ht="13.2">
      <c r="A61" t="s">
        <v>51</v>
      </c>
      <c r="E61" s="28" t="s">
        <v>382</v>
      </c>
    </row>
    <row r="62" spans="1:16" ht="13.2">
      <c r="A62" s="17" t="s">
        <v>44</v>
      </c>
      <c r="B62" s="21" t="s">
        <v>148</v>
      </c>
      <c r="C62" s="21" t="s">
        <v>383</v>
      </c>
      <c r="D62" s="17" t="s">
        <v>46</v>
      </c>
      <c r="E62" s="22" t="s">
        <v>384</v>
      </c>
      <c r="F62" s="23" t="s">
        <v>105</v>
      </c>
      <c r="G62" s="24">
        <v>2322</v>
      </c>
      <c r="H62" s="25">
        <v>0</v>
      </c>
      <c r="I62" s="26">
        <f>ROUND(ROUND(H62,2)*ROUND(G62,3),2)</f>
        <v>0</v>
      </c>
      <c r="O62">
        <f>(I62*21)/100</f>
        <v>0</v>
      </c>
      <c r="P62" t="s">
        <v>22</v>
      </c>
    </row>
    <row r="63" spans="1:5" ht="26.4">
      <c r="A63" s="27" t="s">
        <v>49</v>
      </c>
      <c r="E63" s="28" t="s">
        <v>385</v>
      </c>
    </row>
    <row r="64" spans="1:5" ht="52.8">
      <c r="A64" s="29" t="s">
        <v>50</v>
      </c>
      <c r="E64" s="30" t="s">
        <v>386</v>
      </c>
    </row>
    <row r="65" spans="1:5" ht="13.2">
      <c r="A65" t="s">
        <v>51</v>
      </c>
      <c r="E65" s="28" t="s">
        <v>387</v>
      </c>
    </row>
    <row r="66" spans="1:16" ht="13.2">
      <c r="A66" s="17" t="s">
        <v>44</v>
      </c>
      <c r="B66" s="21" t="s">
        <v>153</v>
      </c>
      <c r="C66" s="21" t="s">
        <v>388</v>
      </c>
      <c r="D66" s="17" t="s">
        <v>46</v>
      </c>
      <c r="E66" s="22" t="s">
        <v>389</v>
      </c>
      <c r="F66" s="23" t="s">
        <v>105</v>
      </c>
      <c r="G66" s="24">
        <v>2322</v>
      </c>
      <c r="H66" s="25">
        <v>0</v>
      </c>
      <c r="I66" s="26">
        <f>ROUND(ROUND(H66,2)*ROUND(G66,3),2)</f>
        <v>0</v>
      </c>
      <c r="O66">
        <f>(I66*21)/100</f>
        <v>0</v>
      </c>
      <c r="P66" t="s">
        <v>22</v>
      </c>
    </row>
    <row r="67" spans="1:5" ht="26.4">
      <c r="A67" s="27" t="s">
        <v>49</v>
      </c>
      <c r="E67" s="28" t="s">
        <v>390</v>
      </c>
    </row>
    <row r="68" spans="1:5" ht="13.2">
      <c r="A68" s="29" t="s">
        <v>50</v>
      </c>
      <c r="E68" s="30" t="s">
        <v>391</v>
      </c>
    </row>
    <row r="69" spans="1:5" ht="39.6">
      <c r="A69" t="s">
        <v>51</v>
      </c>
      <c r="E69" s="28" t="s">
        <v>392</v>
      </c>
    </row>
    <row r="70" spans="1:16" ht="13.2">
      <c r="A70" s="17" t="s">
        <v>44</v>
      </c>
      <c r="B70" s="21" t="s">
        <v>158</v>
      </c>
      <c r="C70" s="21" t="s">
        <v>393</v>
      </c>
      <c r="D70" s="17" t="s">
        <v>46</v>
      </c>
      <c r="E70" s="22" t="s">
        <v>394</v>
      </c>
      <c r="F70" s="23" t="s">
        <v>105</v>
      </c>
      <c r="G70" s="24">
        <v>2322</v>
      </c>
      <c r="H70" s="25">
        <v>0</v>
      </c>
      <c r="I70" s="26">
        <f>ROUND(ROUND(H70,2)*ROUND(G70,3),2)</f>
        <v>0</v>
      </c>
      <c r="O70">
        <f>(I70*21)/100</f>
        <v>0</v>
      </c>
      <c r="P70" t="s">
        <v>22</v>
      </c>
    </row>
    <row r="71" spans="1:5" ht="13.2">
      <c r="A71" s="27" t="s">
        <v>49</v>
      </c>
      <c r="E71" s="28" t="s">
        <v>395</v>
      </c>
    </row>
    <row r="72" spans="1:5" ht="13.2">
      <c r="A72" s="29" t="s">
        <v>50</v>
      </c>
      <c r="E72" s="30" t="s">
        <v>396</v>
      </c>
    </row>
    <row r="73" spans="1:5" ht="26.4">
      <c r="A73" t="s">
        <v>51</v>
      </c>
      <c r="E73" s="28" t="s">
        <v>397</v>
      </c>
    </row>
    <row r="74" spans="1:18" ht="12.75" customHeight="1">
      <c r="A74" s="5" t="s">
        <v>42</v>
      </c>
      <c r="B74" s="5"/>
      <c r="C74" s="32" t="s">
        <v>22</v>
      </c>
      <c r="D74" s="5"/>
      <c r="E74" s="19" t="s">
        <v>398</v>
      </c>
      <c r="F74" s="5"/>
      <c r="G74" s="5"/>
      <c r="H74" s="5"/>
      <c r="I74" s="33">
        <f>0+Q74</f>
        <v>0</v>
      </c>
      <c r="O74">
        <f>0+R74</f>
        <v>0</v>
      </c>
      <c r="Q74">
        <f>0+I75+I79+I83+I87+I91+I95+I99+I103+I107+I111+I115+I119+I123</f>
        <v>0</v>
      </c>
      <c r="R74">
        <f>0+O75+O79+O83+O87+O91+O95+O99+O103+O107+O111+O115+O119+O123</f>
        <v>0</v>
      </c>
    </row>
    <row r="75" spans="1:16" ht="13.2">
      <c r="A75" s="17" t="s">
        <v>44</v>
      </c>
      <c r="B75" s="21" t="s">
        <v>164</v>
      </c>
      <c r="C75" s="21" t="s">
        <v>399</v>
      </c>
      <c r="D75" s="17" t="s">
        <v>46</v>
      </c>
      <c r="E75" s="22" t="s">
        <v>400</v>
      </c>
      <c r="F75" s="23" t="s">
        <v>120</v>
      </c>
      <c r="G75" s="24">
        <v>1.818</v>
      </c>
      <c r="H75" s="25">
        <v>0</v>
      </c>
      <c r="I75" s="26">
        <f>ROUND(ROUND(H75,2)*ROUND(G75,3),2)</f>
        <v>0</v>
      </c>
      <c r="O75">
        <f>(I75*21)/100</f>
        <v>0</v>
      </c>
      <c r="P75" t="s">
        <v>22</v>
      </c>
    </row>
    <row r="76" spans="1:5" ht="13.2">
      <c r="A76" s="27" t="s">
        <v>49</v>
      </c>
      <c r="E76" s="28" t="s">
        <v>401</v>
      </c>
    </row>
    <row r="77" spans="1:5" ht="13.2">
      <c r="A77" s="29" t="s">
        <v>50</v>
      </c>
      <c r="E77" s="30" t="s">
        <v>402</v>
      </c>
    </row>
    <row r="78" spans="1:5" ht="52.8">
      <c r="A78" t="s">
        <v>51</v>
      </c>
      <c r="E78" s="28" t="s">
        <v>403</v>
      </c>
    </row>
    <row r="79" spans="1:16" ht="13.2">
      <c r="A79" s="17" t="s">
        <v>44</v>
      </c>
      <c r="B79" s="21" t="s">
        <v>167</v>
      </c>
      <c r="C79" s="21" t="s">
        <v>404</v>
      </c>
      <c r="D79" s="17" t="s">
        <v>46</v>
      </c>
      <c r="E79" s="22" t="s">
        <v>405</v>
      </c>
      <c r="F79" s="23" t="s">
        <v>120</v>
      </c>
      <c r="G79" s="24">
        <v>0.839</v>
      </c>
      <c r="H79" s="25">
        <v>0</v>
      </c>
      <c r="I79" s="26">
        <f>ROUND(ROUND(H79,2)*ROUND(G79,3),2)</f>
        <v>0</v>
      </c>
      <c r="O79">
        <f>(I79*21)/100</f>
        <v>0</v>
      </c>
      <c r="P79" t="s">
        <v>22</v>
      </c>
    </row>
    <row r="80" spans="1:5" ht="13.2">
      <c r="A80" s="27" t="s">
        <v>49</v>
      </c>
      <c r="E80" s="28" t="s">
        <v>406</v>
      </c>
    </row>
    <row r="81" spans="1:5" ht="105.6">
      <c r="A81" s="29" t="s">
        <v>50</v>
      </c>
      <c r="E81" s="30" t="s">
        <v>407</v>
      </c>
    </row>
    <row r="82" spans="1:5" ht="52.8">
      <c r="A82" t="s">
        <v>51</v>
      </c>
      <c r="E82" s="28" t="s">
        <v>403</v>
      </c>
    </row>
    <row r="83" spans="1:16" ht="13.2">
      <c r="A83" s="17" t="s">
        <v>44</v>
      </c>
      <c r="B83" s="21" t="s">
        <v>174</v>
      </c>
      <c r="C83" s="21" t="s">
        <v>408</v>
      </c>
      <c r="D83" s="17" t="s">
        <v>46</v>
      </c>
      <c r="E83" s="22" t="s">
        <v>409</v>
      </c>
      <c r="F83" s="23" t="s">
        <v>105</v>
      </c>
      <c r="G83" s="24">
        <v>92.4</v>
      </c>
      <c r="H83" s="25">
        <v>0</v>
      </c>
      <c r="I83" s="26">
        <f>ROUND(ROUND(H83,2)*ROUND(G83,3),2)</f>
        <v>0</v>
      </c>
      <c r="O83">
        <f>(I83*21)/100</f>
        <v>0</v>
      </c>
      <c r="P83" t="s">
        <v>22</v>
      </c>
    </row>
    <row r="84" spans="1:5" ht="13.2">
      <c r="A84" s="27" t="s">
        <v>49</v>
      </c>
      <c r="E84" s="28" t="s">
        <v>410</v>
      </c>
    </row>
    <row r="85" spans="1:5" ht="26.4">
      <c r="A85" s="29" t="s">
        <v>50</v>
      </c>
      <c r="E85" s="30" t="s">
        <v>411</v>
      </c>
    </row>
    <row r="86" spans="1:5" ht="52.8">
      <c r="A86" t="s">
        <v>51</v>
      </c>
      <c r="E86" s="28" t="s">
        <v>412</v>
      </c>
    </row>
    <row r="87" spans="1:16" ht="13.2">
      <c r="A87" s="17" t="s">
        <v>44</v>
      </c>
      <c r="B87" s="21" t="s">
        <v>181</v>
      </c>
      <c r="C87" s="21" t="s">
        <v>413</v>
      </c>
      <c r="D87" s="17" t="s">
        <v>46</v>
      </c>
      <c r="E87" s="22" t="s">
        <v>414</v>
      </c>
      <c r="F87" s="23" t="s">
        <v>105</v>
      </c>
      <c r="G87" s="24">
        <v>10.1</v>
      </c>
      <c r="H87" s="25">
        <v>0</v>
      </c>
      <c r="I87" s="26">
        <f>ROUND(ROUND(H87,2)*ROUND(G87,3),2)</f>
        <v>0</v>
      </c>
      <c r="O87">
        <f>(I87*21)/100</f>
        <v>0</v>
      </c>
      <c r="P87" t="s">
        <v>22</v>
      </c>
    </row>
    <row r="88" spans="1:5" ht="13.2">
      <c r="A88" s="27" t="s">
        <v>49</v>
      </c>
      <c r="E88" s="28" t="s">
        <v>415</v>
      </c>
    </row>
    <row r="89" spans="1:5" ht="13.2">
      <c r="A89" s="29" t="s">
        <v>50</v>
      </c>
      <c r="E89" s="30" t="s">
        <v>416</v>
      </c>
    </row>
    <row r="90" spans="1:5" ht="105.6">
      <c r="A90" t="s">
        <v>51</v>
      </c>
      <c r="E90" s="28" t="s">
        <v>417</v>
      </c>
    </row>
    <row r="91" spans="1:16" ht="13.2">
      <c r="A91" s="17" t="s">
        <v>44</v>
      </c>
      <c r="B91" s="21" t="s">
        <v>188</v>
      </c>
      <c r="C91" s="21" t="s">
        <v>418</v>
      </c>
      <c r="D91" s="17" t="s">
        <v>46</v>
      </c>
      <c r="E91" s="22" t="s">
        <v>419</v>
      </c>
      <c r="F91" s="23" t="s">
        <v>120</v>
      </c>
      <c r="G91" s="24">
        <v>144</v>
      </c>
      <c r="H91" s="25">
        <v>0</v>
      </c>
      <c r="I91" s="26">
        <f>ROUND(ROUND(H91,2)*ROUND(G91,3),2)</f>
        <v>0</v>
      </c>
      <c r="O91">
        <f>(I91*21)/100</f>
        <v>0</v>
      </c>
      <c r="P91" t="s">
        <v>22</v>
      </c>
    </row>
    <row r="92" spans="1:5" ht="13.2">
      <c r="A92" s="27" t="s">
        <v>49</v>
      </c>
      <c r="E92" s="28" t="s">
        <v>420</v>
      </c>
    </row>
    <row r="93" spans="1:5" ht="26.4">
      <c r="A93" s="29" t="s">
        <v>50</v>
      </c>
      <c r="E93" s="30" t="s">
        <v>421</v>
      </c>
    </row>
    <row r="94" spans="1:5" ht="409.6">
      <c r="A94" t="s">
        <v>51</v>
      </c>
      <c r="E94" s="28" t="s">
        <v>422</v>
      </c>
    </row>
    <row r="95" spans="1:16" ht="13.2">
      <c r="A95" s="17" t="s">
        <v>44</v>
      </c>
      <c r="B95" s="21" t="s">
        <v>193</v>
      </c>
      <c r="C95" s="21" t="s">
        <v>423</v>
      </c>
      <c r="D95" s="17" t="s">
        <v>46</v>
      </c>
      <c r="E95" s="22" t="s">
        <v>424</v>
      </c>
      <c r="F95" s="23" t="s">
        <v>90</v>
      </c>
      <c r="G95" s="24">
        <v>22.8</v>
      </c>
      <c r="H95" s="25">
        <v>0</v>
      </c>
      <c r="I95" s="26">
        <f>ROUND(ROUND(H95,2)*ROUND(G95,3),2)</f>
        <v>0</v>
      </c>
      <c r="O95">
        <f>(I95*21)/100</f>
        <v>0</v>
      </c>
      <c r="P95" t="s">
        <v>22</v>
      </c>
    </row>
    <row r="96" spans="1:5" ht="13.2">
      <c r="A96" s="27" t="s">
        <v>49</v>
      </c>
      <c r="E96" s="28" t="s">
        <v>46</v>
      </c>
    </row>
    <row r="97" spans="1:5" ht="26.4">
      <c r="A97" s="29" t="s">
        <v>50</v>
      </c>
      <c r="E97" s="30" t="s">
        <v>425</v>
      </c>
    </row>
    <row r="98" spans="1:5" ht="277.2">
      <c r="A98" t="s">
        <v>51</v>
      </c>
      <c r="E98" s="28" t="s">
        <v>426</v>
      </c>
    </row>
    <row r="99" spans="1:16" ht="13.2">
      <c r="A99" s="17" t="s">
        <v>44</v>
      </c>
      <c r="B99" s="21" t="s">
        <v>198</v>
      </c>
      <c r="C99" s="21" t="s">
        <v>427</v>
      </c>
      <c r="D99" s="17" t="s">
        <v>46</v>
      </c>
      <c r="E99" s="22" t="s">
        <v>428</v>
      </c>
      <c r="F99" s="23" t="s">
        <v>90</v>
      </c>
      <c r="G99" s="24">
        <v>6.645</v>
      </c>
      <c r="H99" s="25">
        <v>0</v>
      </c>
      <c r="I99" s="26">
        <f>ROUND(ROUND(H99,2)*ROUND(G99,3),2)</f>
        <v>0</v>
      </c>
      <c r="O99">
        <f>(I99*21)/100</f>
        <v>0</v>
      </c>
      <c r="P99" t="s">
        <v>22</v>
      </c>
    </row>
    <row r="100" spans="1:5" ht="39.6">
      <c r="A100" s="27" t="s">
        <v>49</v>
      </c>
      <c r="E100" s="28" t="s">
        <v>429</v>
      </c>
    </row>
    <row r="101" spans="1:5" ht="39.6">
      <c r="A101" s="29" t="s">
        <v>50</v>
      </c>
      <c r="E101" s="30" t="s">
        <v>430</v>
      </c>
    </row>
    <row r="102" spans="1:5" ht="39.6">
      <c r="A102" t="s">
        <v>51</v>
      </c>
      <c r="E102" s="28" t="s">
        <v>431</v>
      </c>
    </row>
    <row r="103" spans="1:16" ht="13.2">
      <c r="A103" s="17" t="s">
        <v>44</v>
      </c>
      <c r="B103" s="21" t="s">
        <v>203</v>
      </c>
      <c r="C103" s="21" t="s">
        <v>432</v>
      </c>
      <c r="D103" s="17" t="s">
        <v>46</v>
      </c>
      <c r="E103" s="22" t="s">
        <v>433</v>
      </c>
      <c r="F103" s="23" t="s">
        <v>105</v>
      </c>
      <c r="G103" s="24">
        <v>100</v>
      </c>
      <c r="H103" s="25">
        <v>0</v>
      </c>
      <c r="I103" s="26">
        <f>ROUND(ROUND(H103,2)*ROUND(G103,3),2)</f>
        <v>0</v>
      </c>
      <c r="O103">
        <f>(I103*21)/100</f>
        <v>0</v>
      </c>
      <c r="P103" t="s">
        <v>22</v>
      </c>
    </row>
    <row r="104" spans="1:5" ht="26.4">
      <c r="A104" s="27" t="s">
        <v>49</v>
      </c>
      <c r="E104" s="28" t="s">
        <v>434</v>
      </c>
    </row>
    <row r="105" spans="1:5" ht="13.2">
      <c r="A105" s="29" t="s">
        <v>50</v>
      </c>
      <c r="E105" s="30" t="s">
        <v>46</v>
      </c>
    </row>
    <row r="106" spans="1:5" ht="26.4">
      <c r="A106" t="s">
        <v>51</v>
      </c>
      <c r="E106" s="28" t="s">
        <v>435</v>
      </c>
    </row>
    <row r="107" spans="1:16" ht="13.2">
      <c r="A107" s="17" t="s">
        <v>44</v>
      </c>
      <c r="B107" s="21" t="s">
        <v>207</v>
      </c>
      <c r="C107" s="21" t="s">
        <v>436</v>
      </c>
      <c r="D107" s="17" t="s">
        <v>46</v>
      </c>
      <c r="E107" s="22" t="s">
        <v>437</v>
      </c>
      <c r="F107" s="23" t="s">
        <v>184</v>
      </c>
      <c r="G107" s="24">
        <v>48</v>
      </c>
      <c r="H107" s="25">
        <v>0</v>
      </c>
      <c r="I107" s="26">
        <f>ROUND(ROUND(H107,2)*ROUND(G107,3),2)</f>
        <v>0</v>
      </c>
      <c r="O107">
        <f>(I107*21)/100</f>
        <v>0</v>
      </c>
      <c r="P107" t="s">
        <v>22</v>
      </c>
    </row>
    <row r="108" spans="1:5" ht="13.2">
      <c r="A108" s="27" t="s">
        <v>49</v>
      </c>
      <c r="E108" s="28" t="s">
        <v>438</v>
      </c>
    </row>
    <row r="109" spans="1:5" ht="13.2">
      <c r="A109" s="29" t="s">
        <v>50</v>
      </c>
      <c r="E109" s="30" t="s">
        <v>439</v>
      </c>
    </row>
    <row r="110" spans="1:5" ht="66">
      <c r="A110" t="s">
        <v>51</v>
      </c>
      <c r="E110" s="28" t="s">
        <v>440</v>
      </c>
    </row>
    <row r="111" spans="1:16" ht="13.2">
      <c r="A111" s="17" t="s">
        <v>44</v>
      </c>
      <c r="B111" s="21" t="s">
        <v>213</v>
      </c>
      <c r="C111" s="21" t="s">
        <v>441</v>
      </c>
      <c r="D111" s="17" t="s">
        <v>442</v>
      </c>
      <c r="E111" s="22" t="s">
        <v>443</v>
      </c>
      <c r="F111" s="23" t="s">
        <v>184</v>
      </c>
      <c r="G111" s="24">
        <v>98</v>
      </c>
      <c r="H111" s="25">
        <v>0</v>
      </c>
      <c r="I111" s="26">
        <f>ROUND(ROUND(H111,2)*ROUND(G111,3),2)</f>
        <v>0</v>
      </c>
      <c r="O111">
        <f>(I111*21)/100</f>
        <v>0</v>
      </c>
      <c r="P111" t="s">
        <v>22</v>
      </c>
    </row>
    <row r="112" spans="1:5" ht="26.4">
      <c r="A112" s="27" t="s">
        <v>49</v>
      </c>
      <c r="E112" s="28" t="s">
        <v>444</v>
      </c>
    </row>
    <row r="113" spans="1:5" ht="13.2">
      <c r="A113" s="29" t="s">
        <v>50</v>
      </c>
      <c r="E113" s="30" t="s">
        <v>445</v>
      </c>
    </row>
    <row r="114" spans="1:5" ht="198">
      <c r="A114" t="s">
        <v>51</v>
      </c>
      <c r="E114" s="28" t="s">
        <v>446</v>
      </c>
    </row>
    <row r="115" spans="1:16" ht="13.2">
      <c r="A115" s="17" t="s">
        <v>44</v>
      </c>
      <c r="B115" s="21" t="s">
        <v>220</v>
      </c>
      <c r="C115" s="21" t="s">
        <v>447</v>
      </c>
      <c r="D115" s="17" t="s">
        <v>46</v>
      </c>
      <c r="E115" s="22" t="s">
        <v>448</v>
      </c>
      <c r="F115" s="23" t="s">
        <v>184</v>
      </c>
      <c r="G115" s="24">
        <v>120</v>
      </c>
      <c r="H115" s="25">
        <v>0</v>
      </c>
      <c r="I115" s="26">
        <f>ROUND(ROUND(H115,2)*ROUND(G115,3),2)</f>
        <v>0</v>
      </c>
      <c r="O115">
        <f>(I115*21)/100</f>
        <v>0</v>
      </c>
      <c r="P115" t="s">
        <v>22</v>
      </c>
    </row>
    <row r="116" spans="1:5" ht="52.8">
      <c r="A116" s="27" t="s">
        <v>49</v>
      </c>
      <c r="E116" s="28" t="s">
        <v>449</v>
      </c>
    </row>
    <row r="117" spans="1:5" ht="39.6">
      <c r="A117" s="29" t="s">
        <v>50</v>
      </c>
      <c r="E117" s="30" t="s">
        <v>450</v>
      </c>
    </row>
    <row r="118" spans="1:5" ht="198">
      <c r="A118" t="s">
        <v>51</v>
      </c>
      <c r="E118" s="28" t="s">
        <v>446</v>
      </c>
    </row>
    <row r="119" spans="1:16" ht="13.2">
      <c r="A119" s="17" t="s">
        <v>44</v>
      </c>
      <c r="B119" s="21" t="s">
        <v>225</v>
      </c>
      <c r="C119" s="21" t="s">
        <v>451</v>
      </c>
      <c r="D119" s="17" t="s">
        <v>46</v>
      </c>
      <c r="E119" s="22" t="s">
        <v>452</v>
      </c>
      <c r="F119" s="23" t="s">
        <v>59</v>
      </c>
      <c r="G119" s="24">
        <v>8</v>
      </c>
      <c r="H119" s="25">
        <v>0</v>
      </c>
      <c r="I119" s="26">
        <f>ROUND(ROUND(H119,2)*ROUND(G119,3),2)</f>
        <v>0</v>
      </c>
      <c r="O119">
        <f>(I119*21)/100</f>
        <v>0</v>
      </c>
      <c r="P119" t="s">
        <v>22</v>
      </c>
    </row>
    <row r="120" spans="1:5" ht="13.2">
      <c r="A120" s="27" t="s">
        <v>49</v>
      </c>
      <c r="E120" s="28" t="s">
        <v>453</v>
      </c>
    </row>
    <row r="121" spans="1:5" ht="13.2">
      <c r="A121" s="29" t="s">
        <v>50</v>
      </c>
      <c r="E121" s="30" t="s">
        <v>46</v>
      </c>
    </row>
    <row r="122" spans="1:5" ht="158.4">
      <c r="A122" t="s">
        <v>51</v>
      </c>
      <c r="E122" s="28" t="s">
        <v>454</v>
      </c>
    </row>
    <row r="123" spans="1:16" ht="13.2">
      <c r="A123" s="17" t="s">
        <v>44</v>
      </c>
      <c r="B123" s="21" t="s">
        <v>228</v>
      </c>
      <c r="C123" s="21" t="s">
        <v>455</v>
      </c>
      <c r="D123" s="17" t="s">
        <v>46</v>
      </c>
      <c r="E123" s="22" t="s">
        <v>456</v>
      </c>
      <c r="F123" s="23" t="s">
        <v>105</v>
      </c>
      <c r="G123" s="24">
        <v>23.1</v>
      </c>
      <c r="H123" s="25">
        <v>0</v>
      </c>
      <c r="I123" s="26">
        <f>ROUND(ROUND(H123,2)*ROUND(G123,3),2)</f>
        <v>0</v>
      </c>
      <c r="O123">
        <f>(I123*21)/100</f>
        <v>0</v>
      </c>
      <c r="P123" t="s">
        <v>22</v>
      </c>
    </row>
    <row r="124" spans="1:5" ht="26.4">
      <c r="A124" s="27" t="s">
        <v>49</v>
      </c>
      <c r="E124" s="28" t="s">
        <v>457</v>
      </c>
    </row>
    <row r="125" spans="1:5" ht="13.2">
      <c r="A125" s="29" t="s">
        <v>50</v>
      </c>
      <c r="E125" s="30" t="s">
        <v>458</v>
      </c>
    </row>
    <row r="126" spans="1:5" ht="105.6">
      <c r="A126" t="s">
        <v>51</v>
      </c>
      <c r="E126" s="28" t="s">
        <v>459</v>
      </c>
    </row>
    <row r="127" spans="1:18" ht="12.75" customHeight="1">
      <c r="A127" s="5" t="s">
        <v>42</v>
      </c>
      <c r="B127" s="5"/>
      <c r="C127" s="32" t="s">
        <v>21</v>
      </c>
      <c r="D127" s="5"/>
      <c r="E127" s="19" t="s">
        <v>460</v>
      </c>
      <c r="F127" s="5"/>
      <c r="G127" s="5"/>
      <c r="H127" s="5"/>
      <c r="I127" s="33">
        <f>0+Q127</f>
        <v>0</v>
      </c>
      <c r="O127">
        <f>0+R127</f>
        <v>0</v>
      </c>
      <c r="Q127">
        <f>0+I128+I132+I136+I140+I144+I148+I152+I156</f>
        <v>0</v>
      </c>
      <c r="R127">
        <f>0+O128+O132+O136+O140+O144+O148+O152+O156</f>
        <v>0</v>
      </c>
    </row>
    <row r="128" spans="1:16" ht="13.2">
      <c r="A128" s="17" t="s">
        <v>44</v>
      </c>
      <c r="B128" s="21" t="s">
        <v>234</v>
      </c>
      <c r="C128" s="21" t="s">
        <v>461</v>
      </c>
      <c r="D128" s="17" t="s">
        <v>46</v>
      </c>
      <c r="E128" s="22" t="s">
        <v>462</v>
      </c>
      <c r="F128" s="23" t="s">
        <v>463</v>
      </c>
      <c r="G128" s="24">
        <v>800</v>
      </c>
      <c r="H128" s="25">
        <v>0</v>
      </c>
      <c r="I128" s="26">
        <f>ROUND(ROUND(H128,2)*ROUND(G128,3),2)</f>
        <v>0</v>
      </c>
      <c r="O128">
        <f>(I128*21)/100</f>
        <v>0</v>
      </c>
      <c r="P128" t="s">
        <v>22</v>
      </c>
    </row>
    <row r="129" spans="1:5" ht="13.2">
      <c r="A129" s="27" t="s">
        <v>49</v>
      </c>
      <c r="E129" s="28" t="s">
        <v>464</v>
      </c>
    </row>
    <row r="130" spans="1:5" ht="13.2">
      <c r="A130" s="29" t="s">
        <v>50</v>
      </c>
      <c r="E130" s="30" t="s">
        <v>465</v>
      </c>
    </row>
    <row r="131" spans="1:5" ht="26.4">
      <c r="A131" t="s">
        <v>51</v>
      </c>
      <c r="E131" s="28" t="s">
        <v>466</v>
      </c>
    </row>
    <row r="132" spans="1:16" ht="13.2">
      <c r="A132" s="17" t="s">
        <v>44</v>
      </c>
      <c r="B132" s="21" t="s">
        <v>240</v>
      </c>
      <c r="C132" s="21" t="s">
        <v>467</v>
      </c>
      <c r="D132" s="17" t="s">
        <v>46</v>
      </c>
      <c r="E132" s="22" t="s">
        <v>468</v>
      </c>
      <c r="F132" s="23" t="s">
        <v>120</v>
      </c>
      <c r="G132" s="24">
        <v>65.9</v>
      </c>
      <c r="H132" s="25">
        <v>0</v>
      </c>
      <c r="I132" s="26">
        <f>ROUND(ROUND(H132,2)*ROUND(G132,3),2)</f>
        <v>0</v>
      </c>
      <c r="O132">
        <f>(I132*21)/100</f>
        <v>0</v>
      </c>
      <c r="P132" t="s">
        <v>22</v>
      </c>
    </row>
    <row r="133" spans="1:5" ht="26.4">
      <c r="A133" s="27" t="s">
        <v>49</v>
      </c>
      <c r="E133" s="28" t="s">
        <v>469</v>
      </c>
    </row>
    <row r="134" spans="1:5" ht="52.8">
      <c r="A134" s="29" t="s">
        <v>50</v>
      </c>
      <c r="E134" s="30" t="s">
        <v>470</v>
      </c>
    </row>
    <row r="135" spans="1:5" ht="396">
      <c r="A135" t="s">
        <v>51</v>
      </c>
      <c r="E135" s="28" t="s">
        <v>471</v>
      </c>
    </row>
    <row r="136" spans="1:16" ht="13.2">
      <c r="A136" s="17" t="s">
        <v>44</v>
      </c>
      <c r="B136" s="21" t="s">
        <v>244</v>
      </c>
      <c r="C136" s="21" t="s">
        <v>472</v>
      </c>
      <c r="D136" s="17" t="s">
        <v>46</v>
      </c>
      <c r="E136" s="22" t="s">
        <v>473</v>
      </c>
      <c r="F136" s="23" t="s">
        <v>90</v>
      </c>
      <c r="G136" s="24">
        <v>8.2</v>
      </c>
      <c r="H136" s="25">
        <v>0</v>
      </c>
      <c r="I136" s="26">
        <f>ROUND(ROUND(H136,2)*ROUND(G136,3),2)</f>
        <v>0</v>
      </c>
      <c r="O136">
        <f>(I136*21)/100</f>
        <v>0</v>
      </c>
      <c r="P136" t="s">
        <v>22</v>
      </c>
    </row>
    <row r="137" spans="1:5" ht="13.2">
      <c r="A137" s="27" t="s">
        <v>49</v>
      </c>
      <c r="E137" s="28" t="s">
        <v>46</v>
      </c>
    </row>
    <row r="138" spans="1:5" ht="52.8">
      <c r="A138" s="29" t="s">
        <v>50</v>
      </c>
      <c r="E138" s="30" t="s">
        <v>474</v>
      </c>
    </row>
    <row r="139" spans="1:5" ht="250.8">
      <c r="A139" t="s">
        <v>51</v>
      </c>
      <c r="E139" s="28" t="s">
        <v>475</v>
      </c>
    </row>
    <row r="140" spans="1:16" ht="13.2">
      <c r="A140" s="17" t="s">
        <v>44</v>
      </c>
      <c r="B140" s="21" t="s">
        <v>249</v>
      </c>
      <c r="C140" s="21" t="s">
        <v>476</v>
      </c>
      <c r="D140" s="17" t="s">
        <v>46</v>
      </c>
      <c r="E140" s="22" t="s">
        <v>477</v>
      </c>
      <c r="F140" s="23" t="s">
        <v>120</v>
      </c>
      <c r="G140" s="24">
        <v>279.926</v>
      </c>
      <c r="H140" s="25">
        <v>0</v>
      </c>
      <c r="I140" s="26">
        <f>ROUND(ROUND(H140,2)*ROUND(G140,3),2)</f>
        <v>0</v>
      </c>
      <c r="O140">
        <f>(I140*21)/100</f>
        <v>0</v>
      </c>
      <c r="P140" t="s">
        <v>22</v>
      </c>
    </row>
    <row r="141" spans="1:5" ht="52.8">
      <c r="A141" s="27" t="s">
        <v>49</v>
      </c>
      <c r="E141" s="28" t="s">
        <v>478</v>
      </c>
    </row>
    <row r="142" spans="1:5" ht="118.8">
      <c r="A142" s="29" t="s">
        <v>50</v>
      </c>
      <c r="E142" s="30" t="s">
        <v>479</v>
      </c>
    </row>
    <row r="143" spans="1:5" ht="382.8">
      <c r="A143" t="s">
        <v>51</v>
      </c>
      <c r="E143" s="28" t="s">
        <v>480</v>
      </c>
    </row>
    <row r="144" spans="1:16" ht="13.2">
      <c r="A144" s="17" t="s">
        <v>44</v>
      </c>
      <c r="B144" s="21" t="s">
        <v>255</v>
      </c>
      <c r="C144" s="21" t="s">
        <v>481</v>
      </c>
      <c r="D144" s="17" t="s">
        <v>46</v>
      </c>
      <c r="E144" s="22" t="s">
        <v>482</v>
      </c>
      <c r="F144" s="23" t="s">
        <v>120</v>
      </c>
      <c r="G144" s="24">
        <v>179.795</v>
      </c>
      <c r="H144" s="25">
        <v>0</v>
      </c>
      <c r="I144" s="26">
        <f>ROUND(ROUND(H144,2)*ROUND(G144,3),2)</f>
        <v>0</v>
      </c>
      <c r="O144">
        <f>(I144*21)/100</f>
        <v>0</v>
      </c>
      <c r="P144" t="s">
        <v>22</v>
      </c>
    </row>
    <row r="145" spans="1:5" ht="66">
      <c r="A145" s="27" t="s">
        <v>49</v>
      </c>
      <c r="E145" s="28" t="s">
        <v>483</v>
      </c>
    </row>
    <row r="146" spans="1:5" ht="145.2">
      <c r="A146" s="29" t="s">
        <v>50</v>
      </c>
      <c r="E146" s="30" t="s">
        <v>484</v>
      </c>
    </row>
    <row r="147" spans="1:5" ht="382.8">
      <c r="A147" t="s">
        <v>51</v>
      </c>
      <c r="E147" s="28" t="s">
        <v>480</v>
      </c>
    </row>
    <row r="148" spans="1:16" ht="13.2">
      <c r="A148" s="17" t="s">
        <v>44</v>
      </c>
      <c r="B148" s="21" t="s">
        <v>261</v>
      </c>
      <c r="C148" s="21" t="s">
        <v>485</v>
      </c>
      <c r="D148" s="17" t="s">
        <v>46</v>
      </c>
      <c r="E148" s="22" t="s">
        <v>486</v>
      </c>
      <c r="F148" s="23" t="s">
        <v>90</v>
      </c>
      <c r="G148" s="24">
        <v>67.4</v>
      </c>
      <c r="H148" s="25">
        <v>0</v>
      </c>
      <c r="I148" s="26">
        <f>ROUND(ROUND(H148,2)*ROUND(G148,3),2)</f>
        <v>0</v>
      </c>
      <c r="O148">
        <f>(I148*21)/100</f>
        <v>0</v>
      </c>
      <c r="P148" t="s">
        <v>22</v>
      </c>
    </row>
    <row r="149" spans="1:5" ht="13.2">
      <c r="A149" s="27" t="s">
        <v>49</v>
      </c>
      <c r="E149" s="28" t="s">
        <v>46</v>
      </c>
    </row>
    <row r="150" spans="1:5" ht="79.2">
      <c r="A150" s="29" t="s">
        <v>50</v>
      </c>
      <c r="E150" s="30" t="s">
        <v>487</v>
      </c>
    </row>
    <row r="151" spans="1:5" ht="277.2">
      <c r="A151" t="s">
        <v>51</v>
      </c>
      <c r="E151" s="28" t="s">
        <v>488</v>
      </c>
    </row>
    <row r="152" spans="1:16" ht="26.4">
      <c r="A152" s="17" t="s">
        <v>44</v>
      </c>
      <c r="B152" s="21" t="s">
        <v>266</v>
      </c>
      <c r="C152" s="21" t="s">
        <v>489</v>
      </c>
      <c r="D152" s="17" t="s">
        <v>46</v>
      </c>
      <c r="E152" s="22" t="s">
        <v>490</v>
      </c>
      <c r="F152" s="23" t="s">
        <v>90</v>
      </c>
      <c r="G152" s="24">
        <v>0.046</v>
      </c>
      <c r="H152" s="25">
        <v>0</v>
      </c>
      <c r="I152" s="26">
        <f>ROUND(ROUND(H152,2)*ROUND(G152,3),2)</f>
        <v>0</v>
      </c>
      <c r="O152">
        <f>(I152*21)/100</f>
        <v>0</v>
      </c>
      <c r="P152" t="s">
        <v>22</v>
      </c>
    </row>
    <row r="153" spans="1:5" ht="26.4">
      <c r="A153" s="27" t="s">
        <v>49</v>
      </c>
      <c r="E153" s="28" t="s">
        <v>491</v>
      </c>
    </row>
    <row r="154" spans="1:5" ht="13.2">
      <c r="A154" s="29" t="s">
        <v>50</v>
      </c>
      <c r="E154" s="30" t="s">
        <v>492</v>
      </c>
    </row>
    <row r="155" spans="1:5" ht="39.6">
      <c r="A155" t="s">
        <v>51</v>
      </c>
      <c r="E155" s="28" t="s">
        <v>493</v>
      </c>
    </row>
    <row r="156" spans="1:16" ht="13.2">
      <c r="A156" s="17" t="s">
        <v>44</v>
      </c>
      <c r="B156" s="21" t="s">
        <v>270</v>
      </c>
      <c r="C156" s="21" t="s">
        <v>494</v>
      </c>
      <c r="D156" s="17" t="s">
        <v>46</v>
      </c>
      <c r="E156" s="22" t="s">
        <v>495</v>
      </c>
      <c r="F156" s="23" t="s">
        <v>496</v>
      </c>
      <c r="G156" s="24">
        <v>4</v>
      </c>
      <c r="H156" s="25">
        <v>0</v>
      </c>
      <c r="I156" s="26">
        <f>ROUND(ROUND(H156,2)*ROUND(G156,3),2)</f>
        <v>0</v>
      </c>
      <c r="O156">
        <f>(I156*21)/100</f>
        <v>0</v>
      </c>
      <c r="P156" t="s">
        <v>22</v>
      </c>
    </row>
    <row r="157" spans="1:5" ht="13.2">
      <c r="A157" s="27" t="s">
        <v>49</v>
      </c>
      <c r="E157" s="28" t="s">
        <v>497</v>
      </c>
    </row>
    <row r="158" spans="1:5" ht="13.2">
      <c r="A158" s="29" t="s">
        <v>50</v>
      </c>
      <c r="E158" s="30" t="s">
        <v>46</v>
      </c>
    </row>
    <row r="159" spans="1:5" ht="39.6">
      <c r="A159" t="s">
        <v>51</v>
      </c>
      <c r="E159" s="28" t="s">
        <v>498</v>
      </c>
    </row>
    <row r="160" spans="1:18" ht="12.75" customHeight="1">
      <c r="A160" s="5" t="s">
        <v>42</v>
      </c>
      <c r="B160" s="5"/>
      <c r="C160" s="32" t="s">
        <v>32</v>
      </c>
      <c r="D160" s="5"/>
      <c r="E160" s="19" t="s">
        <v>173</v>
      </c>
      <c r="F160" s="5"/>
      <c r="G160" s="5"/>
      <c r="H160" s="5"/>
      <c r="I160" s="33">
        <f>0+Q160</f>
        <v>0</v>
      </c>
      <c r="O160">
        <f>0+R160</f>
        <v>0</v>
      </c>
      <c r="Q160">
        <f>0+I161+I165+I169+I173+I177+I181+I185+I189+I193+I197+I201+I205+I209+I213+I217+I221+I225+I229</f>
        <v>0</v>
      </c>
      <c r="R160">
        <f>0+O161+O165+O169+O173+O177+O181+O185+O189+O193+O197+O201+O205+O209+O213+O217+O221+O225+O229</f>
        <v>0</v>
      </c>
    </row>
    <row r="161" spans="1:16" ht="13.2">
      <c r="A161" s="17" t="s">
        <v>44</v>
      </c>
      <c r="B161" s="21" t="s">
        <v>499</v>
      </c>
      <c r="C161" s="21" t="s">
        <v>500</v>
      </c>
      <c r="D161" s="17" t="s">
        <v>46</v>
      </c>
      <c r="E161" s="22" t="s">
        <v>501</v>
      </c>
      <c r="F161" s="23" t="s">
        <v>120</v>
      </c>
      <c r="G161" s="24">
        <v>37.572</v>
      </c>
      <c r="H161" s="25">
        <v>0</v>
      </c>
      <c r="I161" s="26">
        <f>ROUND(ROUND(H161,2)*ROUND(G161,3),2)</f>
        <v>0</v>
      </c>
      <c r="O161">
        <f>(I161*21)/100</f>
        <v>0</v>
      </c>
      <c r="P161" t="s">
        <v>22</v>
      </c>
    </row>
    <row r="162" spans="1:5" ht="26.4">
      <c r="A162" s="27" t="s">
        <v>49</v>
      </c>
      <c r="E162" s="28" t="s">
        <v>502</v>
      </c>
    </row>
    <row r="163" spans="1:5" ht="13.2">
      <c r="A163" s="29" t="s">
        <v>50</v>
      </c>
      <c r="E163" s="30" t="s">
        <v>503</v>
      </c>
    </row>
    <row r="164" spans="1:5" ht="382.8">
      <c r="A164" t="s">
        <v>51</v>
      </c>
      <c r="E164" s="28" t="s">
        <v>480</v>
      </c>
    </row>
    <row r="165" spans="1:16" ht="13.2">
      <c r="A165" s="17" t="s">
        <v>44</v>
      </c>
      <c r="B165" s="21" t="s">
        <v>504</v>
      </c>
      <c r="C165" s="21" t="s">
        <v>505</v>
      </c>
      <c r="D165" s="17" t="s">
        <v>46</v>
      </c>
      <c r="E165" s="22" t="s">
        <v>506</v>
      </c>
      <c r="F165" s="23" t="s">
        <v>90</v>
      </c>
      <c r="G165" s="24">
        <v>4.4</v>
      </c>
      <c r="H165" s="25">
        <v>0</v>
      </c>
      <c r="I165" s="26">
        <f>ROUND(ROUND(H165,2)*ROUND(G165,3),2)</f>
        <v>0</v>
      </c>
      <c r="O165">
        <f>(I165*21)/100</f>
        <v>0</v>
      </c>
      <c r="P165" t="s">
        <v>22</v>
      </c>
    </row>
    <row r="166" spans="1:5" ht="13.2">
      <c r="A166" s="27" t="s">
        <v>49</v>
      </c>
      <c r="E166" s="28" t="s">
        <v>507</v>
      </c>
    </row>
    <row r="167" spans="1:5" ht="13.2">
      <c r="A167" s="29" t="s">
        <v>50</v>
      </c>
      <c r="E167" s="30" t="s">
        <v>508</v>
      </c>
    </row>
    <row r="168" spans="1:5" ht="277.2">
      <c r="A168" t="s">
        <v>51</v>
      </c>
      <c r="E168" s="28" t="s">
        <v>488</v>
      </c>
    </row>
    <row r="169" spans="1:16" ht="13.2">
      <c r="A169" s="17" t="s">
        <v>44</v>
      </c>
      <c r="B169" s="21" t="s">
        <v>509</v>
      </c>
      <c r="C169" s="21" t="s">
        <v>510</v>
      </c>
      <c r="D169" s="17" t="s">
        <v>46</v>
      </c>
      <c r="E169" s="22" t="s">
        <v>511</v>
      </c>
      <c r="F169" s="23" t="s">
        <v>120</v>
      </c>
      <c r="G169" s="24">
        <v>107.5</v>
      </c>
      <c r="H169" s="25">
        <v>0</v>
      </c>
      <c r="I169" s="26">
        <f>ROUND(ROUND(H169,2)*ROUND(G169,3),2)</f>
        <v>0</v>
      </c>
      <c r="O169">
        <f>(I169*21)/100</f>
        <v>0</v>
      </c>
      <c r="P169" t="s">
        <v>22</v>
      </c>
    </row>
    <row r="170" spans="1:5" ht="13.2">
      <c r="A170" s="27" t="s">
        <v>49</v>
      </c>
      <c r="E170" s="28" t="s">
        <v>512</v>
      </c>
    </row>
    <row r="171" spans="1:5" ht="13.2">
      <c r="A171" s="29" t="s">
        <v>50</v>
      </c>
      <c r="E171" s="30" t="s">
        <v>513</v>
      </c>
    </row>
    <row r="172" spans="1:5" ht="382.8">
      <c r="A172" t="s">
        <v>51</v>
      </c>
      <c r="E172" s="28" t="s">
        <v>480</v>
      </c>
    </row>
    <row r="173" spans="1:16" ht="13.2">
      <c r="A173" s="17" t="s">
        <v>44</v>
      </c>
      <c r="B173" s="21" t="s">
        <v>514</v>
      </c>
      <c r="C173" s="21" t="s">
        <v>515</v>
      </c>
      <c r="D173" s="17" t="s">
        <v>442</v>
      </c>
      <c r="E173" s="22" t="s">
        <v>516</v>
      </c>
      <c r="F173" s="23" t="s">
        <v>120</v>
      </c>
      <c r="G173" s="24">
        <v>69</v>
      </c>
      <c r="H173" s="25">
        <v>0</v>
      </c>
      <c r="I173" s="26">
        <f>ROUND(ROUND(H173,2)*ROUND(G173,3),2)</f>
        <v>0</v>
      </c>
      <c r="O173">
        <f>(I173*21)/100</f>
        <v>0</v>
      </c>
      <c r="P173" t="s">
        <v>22</v>
      </c>
    </row>
    <row r="174" spans="1:5" ht="26.4">
      <c r="A174" s="27" t="s">
        <v>49</v>
      </c>
      <c r="E174" s="28" t="s">
        <v>517</v>
      </c>
    </row>
    <row r="175" spans="1:5" ht="13.2">
      <c r="A175" s="29" t="s">
        <v>50</v>
      </c>
      <c r="E175" s="30" t="s">
        <v>518</v>
      </c>
    </row>
    <row r="176" spans="1:5" ht="382.8">
      <c r="A176" t="s">
        <v>51</v>
      </c>
      <c r="E176" s="28" t="s">
        <v>480</v>
      </c>
    </row>
    <row r="177" spans="1:16" ht="13.2">
      <c r="A177" s="17" t="s">
        <v>44</v>
      </c>
      <c r="B177" s="21" t="s">
        <v>519</v>
      </c>
      <c r="C177" s="21" t="s">
        <v>520</v>
      </c>
      <c r="D177" s="17" t="s">
        <v>442</v>
      </c>
      <c r="E177" s="22" t="s">
        <v>521</v>
      </c>
      <c r="F177" s="23" t="s">
        <v>48</v>
      </c>
      <c r="G177" s="24">
        <v>1</v>
      </c>
      <c r="H177" s="25">
        <v>0</v>
      </c>
      <c r="I177" s="26">
        <f>ROUND(ROUND(H177,2)*ROUND(G177,3),2)</f>
        <v>0</v>
      </c>
      <c r="O177">
        <f>(I177*21)/100</f>
        <v>0</v>
      </c>
      <c r="P177" t="s">
        <v>22</v>
      </c>
    </row>
    <row r="178" spans="1:5" ht="39.6">
      <c r="A178" s="27" t="s">
        <v>49</v>
      </c>
      <c r="E178" s="28" t="s">
        <v>522</v>
      </c>
    </row>
    <row r="179" spans="1:5" ht="13.2">
      <c r="A179" s="29" t="s">
        <v>50</v>
      </c>
      <c r="E179" s="30" t="s">
        <v>46</v>
      </c>
    </row>
    <row r="180" spans="1:5" ht="382.8">
      <c r="A180" t="s">
        <v>51</v>
      </c>
      <c r="E180" s="28" t="s">
        <v>480</v>
      </c>
    </row>
    <row r="181" spans="1:16" ht="13.2">
      <c r="A181" s="17" t="s">
        <v>44</v>
      </c>
      <c r="B181" s="21" t="s">
        <v>523</v>
      </c>
      <c r="C181" s="21" t="s">
        <v>524</v>
      </c>
      <c r="D181" s="17" t="s">
        <v>46</v>
      </c>
      <c r="E181" s="22" t="s">
        <v>525</v>
      </c>
      <c r="F181" s="23" t="s">
        <v>90</v>
      </c>
      <c r="G181" s="24">
        <v>47.1</v>
      </c>
      <c r="H181" s="25">
        <v>0</v>
      </c>
      <c r="I181" s="26">
        <f>ROUND(ROUND(H181,2)*ROUND(G181,3),2)</f>
        <v>0</v>
      </c>
      <c r="O181">
        <f>(I181*21)/100</f>
        <v>0</v>
      </c>
      <c r="P181" t="s">
        <v>22</v>
      </c>
    </row>
    <row r="182" spans="1:5" ht="13.2">
      <c r="A182" s="27" t="s">
        <v>49</v>
      </c>
      <c r="E182" s="28" t="s">
        <v>46</v>
      </c>
    </row>
    <row r="183" spans="1:5" ht="39.6">
      <c r="A183" s="29" t="s">
        <v>50</v>
      </c>
      <c r="E183" s="30" t="s">
        <v>526</v>
      </c>
    </row>
    <row r="184" spans="1:5" ht="277.2">
      <c r="A184" t="s">
        <v>51</v>
      </c>
      <c r="E184" s="28" t="s">
        <v>527</v>
      </c>
    </row>
    <row r="185" spans="1:16" ht="13.2">
      <c r="A185" s="17" t="s">
        <v>44</v>
      </c>
      <c r="B185" s="21" t="s">
        <v>528</v>
      </c>
      <c r="C185" s="21" t="s">
        <v>529</v>
      </c>
      <c r="D185" s="17" t="s">
        <v>46</v>
      </c>
      <c r="E185" s="22" t="s">
        <v>530</v>
      </c>
      <c r="F185" s="23" t="s">
        <v>90</v>
      </c>
      <c r="G185" s="24">
        <v>116.725</v>
      </c>
      <c r="H185" s="25">
        <v>0</v>
      </c>
      <c r="I185" s="26">
        <f>ROUND(ROUND(H185,2)*ROUND(G185,3),2)</f>
        <v>0</v>
      </c>
      <c r="O185">
        <f>(I185*21)/100</f>
        <v>0</v>
      </c>
      <c r="P185" t="s">
        <v>22</v>
      </c>
    </row>
    <row r="186" spans="1:5" ht="79.2">
      <c r="A186" s="27" t="s">
        <v>49</v>
      </c>
      <c r="E186" s="28" t="s">
        <v>531</v>
      </c>
    </row>
    <row r="187" spans="1:5" ht="13.2">
      <c r="A187" s="29" t="s">
        <v>50</v>
      </c>
      <c r="E187" s="30" t="s">
        <v>532</v>
      </c>
    </row>
    <row r="188" spans="1:5" ht="303.6">
      <c r="A188" t="s">
        <v>51</v>
      </c>
      <c r="E188" s="28" t="s">
        <v>533</v>
      </c>
    </row>
    <row r="189" spans="1:16" ht="13.2">
      <c r="A189" s="17" t="s">
        <v>44</v>
      </c>
      <c r="B189" s="21" t="s">
        <v>534</v>
      </c>
      <c r="C189" s="21" t="s">
        <v>535</v>
      </c>
      <c r="D189" s="17" t="s">
        <v>442</v>
      </c>
      <c r="E189" s="22" t="s">
        <v>536</v>
      </c>
      <c r="F189" s="23" t="s">
        <v>48</v>
      </c>
      <c r="G189" s="24">
        <v>1</v>
      </c>
      <c r="H189" s="25">
        <v>0</v>
      </c>
      <c r="I189" s="26">
        <f>ROUND(ROUND(H189,2)*ROUND(G189,3),2)</f>
        <v>0</v>
      </c>
      <c r="O189">
        <f>(I189*21)/100</f>
        <v>0</v>
      </c>
      <c r="P189" t="s">
        <v>22</v>
      </c>
    </row>
    <row r="190" spans="1:5" ht="26.4">
      <c r="A190" s="27" t="s">
        <v>49</v>
      </c>
      <c r="E190" s="28" t="s">
        <v>537</v>
      </c>
    </row>
    <row r="191" spans="1:5" ht="13.2">
      <c r="A191" s="29" t="s">
        <v>50</v>
      </c>
      <c r="E191" s="30" t="s">
        <v>46</v>
      </c>
    </row>
    <row r="192" spans="1:5" ht="303.6">
      <c r="A192" t="s">
        <v>51</v>
      </c>
      <c r="E192" s="28" t="s">
        <v>533</v>
      </c>
    </row>
    <row r="193" spans="1:16" ht="13.2">
      <c r="A193" s="17" t="s">
        <v>44</v>
      </c>
      <c r="B193" s="21" t="s">
        <v>538</v>
      </c>
      <c r="C193" s="21" t="s">
        <v>539</v>
      </c>
      <c r="D193" s="17" t="s">
        <v>46</v>
      </c>
      <c r="E193" s="22" t="s">
        <v>540</v>
      </c>
      <c r="F193" s="23" t="s">
        <v>120</v>
      </c>
      <c r="G193" s="24">
        <v>4.2</v>
      </c>
      <c r="H193" s="25">
        <v>0</v>
      </c>
      <c r="I193" s="26">
        <f>ROUND(ROUND(H193,2)*ROUND(G193,3),2)</f>
        <v>0</v>
      </c>
      <c r="O193">
        <f>(I193*21)/100</f>
        <v>0</v>
      </c>
      <c r="P193" t="s">
        <v>22</v>
      </c>
    </row>
    <row r="194" spans="1:5" ht="26.4">
      <c r="A194" s="27" t="s">
        <v>49</v>
      </c>
      <c r="E194" s="28" t="s">
        <v>541</v>
      </c>
    </row>
    <row r="195" spans="1:5" ht="39.6">
      <c r="A195" s="29" t="s">
        <v>50</v>
      </c>
      <c r="E195" s="30" t="s">
        <v>542</v>
      </c>
    </row>
    <row r="196" spans="1:5" ht="382.8">
      <c r="A196" t="s">
        <v>51</v>
      </c>
      <c r="E196" s="28" t="s">
        <v>480</v>
      </c>
    </row>
    <row r="197" spans="1:16" ht="13.2">
      <c r="A197" s="17" t="s">
        <v>44</v>
      </c>
      <c r="B197" s="21" t="s">
        <v>543</v>
      </c>
      <c r="C197" s="21" t="s">
        <v>544</v>
      </c>
      <c r="D197" s="17" t="s">
        <v>442</v>
      </c>
      <c r="E197" s="22" t="s">
        <v>545</v>
      </c>
      <c r="F197" s="23" t="s">
        <v>120</v>
      </c>
      <c r="G197" s="24">
        <v>4.617</v>
      </c>
      <c r="H197" s="25">
        <v>0</v>
      </c>
      <c r="I197" s="26">
        <f>ROUND(ROUND(H197,2)*ROUND(G197,3),2)</f>
        <v>0</v>
      </c>
      <c r="O197">
        <f>(I197*21)/100</f>
        <v>0</v>
      </c>
      <c r="P197" t="s">
        <v>22</v>
      </c>
    </row>
    <row r="198" spans="1:5" ht="26.4">
      <c r="A198" s="27" t="s">
        <v>49</v>
      </c>
      <c r="E198" s="28" t="s">
        <v>546</v>
      </c>
    </row>
    <row r="199" spans="1:5" ht="26.4">
      <c r="A199" s="29" t="s">
        <v>50</v>
      </c>
      <c r="E199" s="30" t="s">
        <v>547</v>
      </c>
    </row>
    <row r="200" spans="1:5" ht="237.6">
      <c r="A200" t="s">
        <v>51</v>
      </c>
      <c r="E200" s="28" t="s">
        <v>548</v>
      </c>
    </row>
    <row r="201" spans="1:16" ht="13.2">
      <c r="A201" s="17" t="s">
        <v>44</v>
      </c>
      <c r="B201" s="21" t="s">
        <v>549</v>
      </c>
      <c r="C201" s="21" t="s">
        <v>550</v>
      </c>
      <c r="D201" s="17" t="s">
        <v>46</v>
      </c>
      <c r="E201" s="22" t="s">
        <v>551</v>
      </c>
      <c r="F201" s="23" t="s">
        <v>120</v>
      </c>
      <c r="G201" s="24">
        <v>21.18</v>
      </c>
      <c r="H201" s="25">
        <v>0</v>
      </c>
      <c r="I201" s="26">
        <f>ROUND(ROUND(H201,2)*ROUND(G201,3),2)</f>
        <v>0</v>
      </c>
      <c r="O201">
        <f>(I201*21)/100</f>
        <v>0</v>
      </c>
      <c r="P201" t="s">
        <v>22</v>
      </c>
    </row>
    <row r="202" spans="1:5" ht="13.2">
      <c r="A202" s="27" t="s">
        <v>49</v>
      </c>
      <c r="E202" s="28" t="s">
        <v>552</v>
      </c>
    </row>
    <row r="203" spans="1:5" ht="39.6">
      <c r="A203" s="29" t="s">
        <v>50</v>
      </c>
      <c r="E203" s="30" t="s">
        <v>553</v>
      </c>
    </row>
    <row r="204" spans="1:5" ht="382.8">
      <c r="A204" t="s">
        <v>51</v>
      </c>
      <c r="E204" s="28" t="s">
        <v>480</v>
      </c>
    </row>
    <row r="205" spans="1:16" ht="13.2">
      <c r="A205" s="17" t="s">
        <v>44</v>
      </c>
      <c r="B205" s="21" t="s">
        <v>554</v>
      </c>
      <c r="C205" s="21" t="s">
        <v>555</v>
      </c>
      <c r="D205" s="17" t="s">
        <v>46</v>
      </c>
      <c r="E205" s="22" t="s">
        <v>556</v>
      </c>
      <c r="F205" s="23" t="s">
        <v>120</v>
      </c>
      <c r="G205" s="24">
        <v>25.658</v>
      </c>
      <c r="H205" s="25">
        <v>0</v>
      </c>
      <c r="I205" s="26">
        <f>ROUND(ROUND(H205,2)*ROUND(G205,3),2)</f>
        <v>0</v>
      </c>
      <c r="O205">
        <f>(I205*21)/100</f>
        <v>0</v>
      </c>
      <c r="P205" t="s">
        <v>22</v>
      </c>
    </row>
    <row r="206" spans="1:5" ht="13.2">
      <c r="A206" s="27" t="s">
        <v>49</v>
      </c>
      <c r="E206" s="28" t="s">
        <v>557</v>
      </c>
    </row>
    <row r="207" spans="1:5" ht="79.2">
      <c r="A207" s="29" t="s">
        <v>50</v>
      </c>
      <c r="E207" s="30" t="s">
        <v>558</v>
      </c>
    </row>
    <row r="208" spans="1:5" ht="382.8">
      <c r="A208" t="s">
        <v>51</v>
      </c>
      <c r="E208" s="28" t="s">
        <v>480</v>
      </c>
    </row>
    <row r="209" spans="1:16" ht="13.2">
      <c r="A209" s="17" t="s">
        <v>44</v>
      </c>
      <c r="B209" s="21" t="s">
        <v>559</v>
      </c>
      <c r="C209" s="21" t="s">
        <v>560</v>
      </c>
      <c r="D209" s="17" t="s">
        <v>46</v>
      </c>
      <c r="E209" s="22" t="s">
        <v>561</v>
      </c>
      <c r="F209" s="23" t="s">
        <v>120</v>
      </c>
      <c r="G209" s="24">
        <v>26.724</v>
      </c>
      <c r="H209" s="25">
        <v>0</v>
      </c>
      <c r="I209" s="26">
        <f>ROUND(ROUND(H209,2)*ROUND(G209,3),2)</f>
        <v>0</v>
      </c>
      <c r="O209">
        <f>(I209*21)/100</f>
        <v>0</v>
      </c>
      <c r="P209" t="s">
        <v>22</v>
      </c>
    </row>
    <row r="210" spans="1:5" ht="26.4">
      <c r="A210" s="27" t="s">
        <v>49</v>
      </c>
      <c r="E210" s="28" t="s">
        <v>562</v>
      </c>
    </row>
    <row r="211" spans="1:5" ht="26.4">
      <c r="A211" s="29" t="s">
        <v>50</v>
      </c>
      <c r="E211" s="30" t="s">
        <v>563</v>
      </c>
    </row>
    <row r="212" spans="1:5" ht="382.8">
      <c r="A212" t="s">
        <v>51</v>
      </c>
      <c r="E212" s="28" t="s">
        <v>480</v>
      </c>
    </row>
    <row r="213" spans="1:16" ht="13.2">
      <c r="A213" s="17" t="s">
        <v>44</v>
      </c>
      <c r="B213" s="21" t="s">
        <v>564</v>
      </c>
      <c r="C213" s="21" t="s">
        <v>565</v>
      </c>
      <c r="D213" s="17" t="s">
        <v>46</v>
      </c>
      <c r="E213" s="22" t="s">
        <v>566</v>
      </c>
      <c r="F213" s="23" t="s">
        <v>120</v>
      </c>
      <c r="G213" s="24">
        <v>76.5</v>
      </c>
      <c r="H213" s="25">
        <v>0</v>
      </c>
      <c r="I213" s="26">
        <f>ROUND(ROUND(H213,2)*ROUND(G213,3),2)</f>
        <v>0</v>
      </c>
      <c r="O213">
        <f>(I213*21)/100</f>
        <v>0</v>
      </c>
      <c r="P213" t="s">
        <v>22</v>
      </c>
    </row>
    <row r="214" spans="1:5" ht="13.2">
      <c r="A214" s="27" t="s">
        <v>49</v>
      </c>
      <c r="E214" s="28" t="s">
        <v>567</v>
      </c>
    </row>
    <row r="215" spans="1:5" ht="13.2">
      <c r="A215" s="29" t="s">
        <v>50</v>
      </c>
      <c r="E215" s="30" t="s">
        <v>568</v>
      </c>
    </row>
    <row r="216" spans="1:5" ht="39.6">
      <c r="A216" t="s">
        <v>51</v>
      </c>
      <c r="E216" s="28" t="s">
        <v>179</v>
      </c>
    </row>
    <row r="217" spans="1:16" ht="13.2">
      <c r="A217" s="17" t="s">
        <v>44</v>
      </c>
      <c r="B217" s="21" t="s">
        <v>569</v>
      </c>
      <c r="C217" s="21" t="s">
        <v>175</v>
      </c>
      <c r="D217" s="17" t="s">
        <v>46</v>
      </c>
      <c r="E217" s="22" t="s">
        <v>176</v>
      </c>
      <c r="F217" s="23" t="s">
        <v>120</v>
      </c>
      <c r="G217" s="24">
        <v>26.718</v>
      </c>
      <c r="H217" s="25">
        <v>0</v>
      </c>
      <c r="I217" s="26">
        <f>ROUND(ROUND(H217,2)*ROUND(G217,3),2)</f>
        <v>0</v>
      </c>
      <c r="O217">
        <f>(I217*21)/100</f>
        <v>0</v>
      </c>
      <c r="P217" t="s">
        <v>22</v>
      </c>
    </row>
    <row r="218" spans="1:5" ht="13.2">
      <c r="A218" s="27" t="s">
        <v>49</v>
      </c>
      <c r="E218" s="28" t="s">
        <v>570</v>
      </c>
    </row>
    <row r="219" spans="1:5" ht="66">
      <c r="A219" s="29" t="s">
        <v>50</v>
      </c>
      <c r="E219" s="30" t="s">
        <v>571</v>
      </c>
    </row>
    <row r="220" spans="1:5" ht="39.6">
      <c r="A220" t="s">
        <v>51</v>
      </c>
      <c r="E220" s="28" t="s">
        <v>179</v>
      </c>
    </row>
    <row r="221" spans="1:16" ht="26.4">
      <c r="A221" s="17" t="s">
        <v>44</v>
      </c>
      <c r="B221" s="21" t="s">
        <v>572</v>
      </c>
      <c r="C221" s="21" t="s">
        <v>573</v>
      </c>
      <c r="D221" s="17" t="s">
        <v>46</v>
      </c>
      <c r="E221" s="22" t="s">
        <v>574</v>
      </c>
      <c r="F221" s="23" t="s">
        <v>120</v>
      </c>
      <c r="G221" s="24">
        <v>232.3</v>
      </c>
      <c r="H221" s="25">
        <v>0</v>
      </c>
      <c r="I221" s="26">
        <f>ROUND(ROUND(H221,2)*ROUND(G221,3),2)</f>
        <v>0</v>
      </c>
      <c r="O221">
        <f>(I221*21)/100</f>
        <v>0</v>
      </c>
      <c r="P221" t="s">
        <v>22</v>
      </c>
    </row>
    <row r="222" spans="1:5" ht="26.4">
      <c r="A222" s="27" t="s">
        <v>49</v>
      </c>
      <c r="E222" s="28" t="s">
        <v>575</v>
      </c>
    </row>
    <row r="223" spans="1:5" ht="39.6">
      <c r="A223" s="29" t="s">
        <v>50</v>
      </c>
      <c r="E223" s="30" t="s">
        <v>576</v>
      </c>
    </row>
    <row r="224" spans="1:5" ht="39.6">
      <c r="A224" t="s">
        <v>51</v>
      </c>
      <c r="E224" s="28" t="s">
        <v>179</v>
      </c>
    </row>
    <row r="225" spans="1:16" ht="13.2">
      <c r="A225" s="17" t="s">
        <v>44</v>
      </c>
      <c r="B225" s="21" t="s">
        <v>577</v>
      </c>
      <c r="C225" s="21" t="s">
        <v>578</v>
      </c>
      <c r="D225" s="17" t="s">
        <v>46</v>
      </c>
      <c r="E225" s="22" t="s">
        <v>579</v>
      </c>
      <c r="F225" s="23" t="s">
        <v>120</v>
      </c>
      <c r="G225" s="24">
        <v>12.8</v>
      </c>
      <c r="H225" s="25">
        <v>0</v>
      </c>
      <c r="I225" s="26">
        <f>ROUND(ROUND(H225,2)*ROUND(G225,3),2)</f>
        <v>0</v>
      </c>
      <c r="O225">
        <f>(I225*21)/100</f>
        <v>0</v>
      </c>
      <c r="P225" t="s">
        <v>22</v>
      </c>
    </row>
    <row r="226" spans="1:5" ht="13.2">
      <c r="A226" s="27" t="s">
        <v>49</v>
      </c>
      <c r="E226" s="28" t="s">
        <v>580</v>
      </c>
    </row>
    <row r="227" spans="1:5" ht="13.2">
      <c r="A227" s="29" t="s">
        <v>50</v>
      </c>
      <c r="E227" s="30" t="s">
        <v>581</v>
      </c>
    </row>
    <row r="228" spans="1:5" ht="303.6">
      <c r="A228" t="s">
        <v>51</v>
      </c>
      <c r="E228" s="28" t="s">
        <v>582</v>
      </c>
    </row>
    <row r="229" spans="1:16" ht="13.2">
      <c r="A229" s="17" t="s">
        <v>44</v>
      </c>
      <c r="B229" s="21" t="s">
        <v>583</v>
      </c>
      <c r="C229" s="21" t="s">
        <v>584</v>
      </c>
      <c r="D229" s="17" t="s">
        <v>46</v>
      </c>
      <c r="E229" s="22" t="s">
        <v>585</v>
      </c>
      <c r="F229" s="23" t="s">
        <v>120</v>
      </c>
      <c r="G229" s="24">
        <v>46.476</v>
      </c>
      <c r="H229" s="25">
        <v>0</v>
      </c>
      <c r="I229" s="26">
        <f>ROUND(ROUND(H229,2)*ROUND(G229,3),2)</f>
        <v>0</v>
      </c>
      <c r="O229">
        <f>(I229*21)/100</f>
        <v>0</v>
      </c>
      <c r="P229" t="s">
        <v>22</v>
      </c>
    </row>
    <row r="230" spans="1:5" ht="26.4">
      <c r="A230" s="27" t="s">
        <v>49</v>
      </c>
      <c r="E230" s="28" t="s">
        <v>586</v>
      </c>
    </row>
    <row r="231" spans="1:5" ht="118.8">
      <c r="A231" s="29" t="s">
        <v>50</v>
      </c>
      <c r="E231" s="30" t="s">
        <v>587</v>
      </c>
    </row>
    <row r="232" spans="1:5" ht="105.6">
      <c r="A232" t="s">
        <v>51</v>
      </c>
      <c r="E232" s="28" t="s">
        <v>588</v>
      </c>
    </row>
    <row r="233" spans="1:18" ht="12.75" customHeight="1">
      <c r="A233" s="5" t="s">
        <v>42</v>
      </c>
      <c r="B233" s="5"/>
      <c r="C233" s="32" t="s">
        <v>34</v>
      </c>
      <c r="D233" s="5"/>
      <c r="E233" s="19" t="s">
        <v>309</v>
      </c>
      <c r="F233" s="5"/>
      <c r="G233" s="5"/>
      <c r="H233" s="5"/>
      <c r="I233" s="33">
        <f>0+Q233</f>
        <v>0</v>
      </c>
      <c r="O233">
        <f>0+R233</f>
        <v>0</v>
      </c>
      <c r="Q233">
        <f>0+I234+I238+I242+I246+I250+I254+I258+I262+I266+I270+I274+I278+I282</f>
        <v>0</v>
      </c>
      <c r="R233">
        <f>0+O234+O238+O242+O246+O250+O254+O258+O262+O266+O270+O274+O278+O282</f>
        <v>0</v>
      </c>
    </row>
    <row r="234" spans="1:16" ht="26.4">
      <c r="A234" s="17" t="s">
        <v>44</v>
      </c>
      <c r="B234" s="21" t="s">
        <v>589</v>
      </c>
      <c r="C234" s="21" t="s">
        <v>590</v>
      </c>
      <c r="D234" s="17" t="s">
        <v>46</v>
      </c>
      <c r="E234" s="22" t="s">
        <v>591</v>
      </c>
      <c r="F234" s="23" t="s">
        <v>105</v>
      </c>
      <c r="G234" s="24">
        <v>440.193</v>
      </c>
      <c r="H234" s="25">
        <v>0</v>
      </c>
      <c r="I234" s="26">
        <f>ROUND(ROUND(H234,2)*ROUND(G234,3),2)</f>
        <v>0</v>
      </c>
      <c r="O234">
        <f>(I234*21)/100</f>
        <v>0</v>
      </c>
      <c r="P234" t="s">
        <v>22</v>
      </c>
    </row>
    <row r="235" spans="1:5" ht="13.2">
      <c r="A235" s="27" t="s">
        <v>49</v>
      </c>
      <c r="E235" s="28" t="s">
        <v>592</v>
      </c>
    </row>
    <row r="236" spans="1:5" ht="26.4">
      <c r="A236" s="29" t="s">
        <v>50</v>
      </c>
      <c r="E236" s="30" t="s">
        <v>593</v>
      </c>
    </row>
    <row r="237" spans="1:5" ht="52.8">
      <c r="A237" t="s">
        <v>51</v>
      </c>
      <c r="E237" s="28" t="s">
        <v>314</v>
      </c>
    </row>
    <row r="238" spans="1:16" ht="13.2">
      <c r="A238" s="17" t="s">
        <v>44</v>
      </c>
      <c r="B238" s="21" t="s">
        <v>594</v>
      </c>
      <c r="C238" s="21" t="s">
        <v>595</v>
      </c>
      <c r="D238" s="17" t="s">
        <v>46</v>
      </c>
      <c r="E238" s="22" t="s">
        <v>596</v>
      </c>
      <c r="F238" s="23" t="s">
        <v>105</v>
      </c>
      <c r="G238" s="24">
        <v>480.262</v>
      </c>
      <c r="H238" s="25">
        <v>0</v>
      </c>
      <c r="I238" s="26">
        <f>ROUND(ROUND(H238,2)*ROUND(G238,3),2)</f>
        <v>0</v>
      </c>
      <c r="O238">
        <f>(I238*21)/100</f>
        <v>0</v>
      </c>
      <c r="P238" t="s">
        <v>22</v>
      </c>
    </row>
    <row r="239" spans="1:5" ht="13.2">
      <c r="A239" s="27" t="s">
        <v>49</v>
      </c>
      <c r="E239" s="28" t="s">
        <v>597</v>
      </c>
    </row>
    <row r="240" spans="1:5" ht="13.2">
      <c r="A240" s="29" t="s">
        <v>50</v>
      </c>
      <c r="E240" s="30" t="s">
        <v>598</v>
      </c>
    </row>
    <row r="241" spans="1:5" ht="52.8">
      <c r="A241" t="s">
        <v>51</v>
      </c>
      <c r="E241" s="28" t="s">
        <v>314</v>
      </c>
    </row>
    <row r="242" spans="1:16" ht="13.2">
      <c r="A242" s="17" t="s">
        <v>44</v>
      </c>
      <c r="B242" s="21" t="s">
        <v>599</v>
      </c>
      <c r="C242" s="21" t="s">
        <v>315</v>
      </c>
      <c r="D242" s="17" t="s">
        <v>46</v>
      </c>
      <c r="E242" s="22" t="s">
        <v>316</v>
      </c>
      <c r="F242" s="23" t="s">
        <v>120</v>
      </c>
      <c r="G242" s="24">
        <v>2.2</v>
      </c>
      <c r="H242" s="25">
        <v>0</v>
      </c>
      <c r="I242" s="26">
        <f>ROUND(ROUND(H242,2)*ROUND(G242,3),2)</f>
        <v>0</v>
      </c>
      <c r="O242">
        <f>(I242*21)/100</f>
        <v>0</v>
      </c>
      <c r="P242" t="s">
        <v>22</v>
      </c>
    </row>
    <row r="243" spans="1:5" ht="13.2">
      <c r="A243" s="27" t="s">
        <v>49</v>
      </c>
      <c r="E243" s="28" t="s">
        <v>600</v>
      </c>
    </row>
    <row r="244" spans="1:5" ht="13.2">
      <c r="A244" s="29" t="s">
        <v>50</v>
      </c>
      <c r="E244" s="30" t="s">
        <v>601</v>
      </c>
    </row>
    <row r="245" spans="1:5" ht="52.8">
      <c r="A245" t="s">
        <v>51</v>
      </c>
      <c r="E245" s="28" t="s">
        <v>314</v>
      </c>
    </row>
    <row r="246" spans="1:16" ht="13.2">
      <c r="A246" s="17" t="s">
        <v>44</v>
      </c>
      <c r="B246" s="21" t="s">
        <v>602</v>
      </c>
      <c r="C246" s="21" t="s">
        <v>603</v>
      </c>
      <c r="D246" s="17" t="s">
        <v>46</v>
      </c>
      <c r="E246" s="22" t="s">
        <v>604</v>
      </c>
      <c r="F246" s="23" t="s">
        <v>120</v>
      </c>
      <c r="G246" s="24">
        <v>0.66</v>
      </c>
      <c r="H246" s="25">
        <v>0</v>
      </c>
      <c r="I246" s="26">
        <f>ROUND(ROUND(H246,2)*ROUND(G246,3),2)</f>
        <v>0</v>
      </c>
      <c r="O246">
        <f>(I246*21)/100</f>
        <v>0</v>
      </c>
      <c r="P246" t="s">
        <v>22</v>
      </c>
    </row>
    <row r="247" spans="1:5" ht="13.2">
      <c r="A247" s="27" t="s">
        <v>49</v>
      </c>
      <c r="E247" s="28" t="s">
        <v>605</v>
      </c>
    </row>
    <row r="248" spans="1:5" ht="13.2">
      <c r="A248" s="29" t="s">
        <v>50</v>
      </c>
      <c r="E248" s="30" t="s">
        <v>606</v>
      </c>
    </row>
    <row r="249" spans="1:5" ht="105.6">
      <c r="A249" t="s">
        <v>51</v>
      </c>
      <c r="E249" s="28" t="s">
        <v>607</v>
      </c>
    </row>
    <row r="250" spans="1:16" ht="13.2">
      <c r="A250" s="17" t="s">
        <v>44</v>
      </c>
      <c r="B250" s="21" t="s">
        <v>608</v>
      </c>
      <c r="C250" s="21" t="s">
        <v>319</v>
      </c>
      <c r="D250" s="17" t="s">
        <v>46</v>
      </c>
      <c r="E250" s="22" t="s">
        <v>320</v>
      </c>
      <c r="F250" s="23" t="s">
        <v>105</v>
      </c>
      <c r="G250" s="24">
        <v>82.5</v>
      </c>
      <c r="H250" s="25">
        <v>0</v>
      </c>
      <c r="I250" s="26">
        <f>ROUND(ROUND(H250,2)*ROUND(G250,3),2)</f>
        <v>0</v>
      </c>
      <c r="O250">
        <f>(I250*21)/100</f>
        <v>0</v>
      </c>
      <c r="P250" t="s">
        <v>22</v>
      </c>
    </row>
    <row r="251" spans="1:5" ht="13.2">
      <c r="A251" s="27" t="s">
        <v>49</v>
      </c>
      <c r="E251" s="28" t="s">
        <v>609</v>
      </c>
    </row>
    <row r="252" spans="1:5" ht="13.2">
      <c r="A252" s="29" t="s">
        <v>50</v>
      </c>
      <c r="E252" s="30" t="s">
        <v>610</v>
      </c>
    </row>
    <row r="253" spans="1:5" ht="39.6">
      <c r="A253" t="s">
        <v>51</v>
      </c>
      <c r="E253" s="28" t="s">
        <v>322</v>
      </c>
    </row>
    <row r="254" spans="1:16" ht="13.2">
      <c r="A254" s="17" t="s">
        <v>44</v>
      </c>
      <c r="B254" s="21" t="s">
        <v>611</v>
      </c>
      <c r="C254" s="21" t="s">
        <v>612</v>
      </c>
      <c r="D254" s="17" t="s">
        <v>46</v>
      </c>
      <c r="E254" s="22" t="s">
        <v>613</v>
      </c>
      <c r="F254" s="23" t="s">
        <v>105</v>
      </c>
      <c r="G254" s="24">
        <v>424.555</v>
      </c>
      <c r="H254" s="25">
        <v>0</v>
      </c>
      <c r="I254" s="26">
        <f>ROUND(ROUND(H254,2)*ROUND(G254,3),2)</f>
        <v>0</v>
      </c>
      <c r="O254">
        <f>(I254*21)/100</f>
        <v>0</v>
      </c>
      <c r="P254" t="s">
        <v>22</v>
      </c>
    </row>
    <row r="255" spans="1:5" ht="13.2">
      <c r="A255" s="27" t="s">
        <v>49</v>
      </c>
      <c r="E255" s="28" t="s">
        <v>614</v>
      </c>
    </row>
    <row r="256" spans="1:5" ht="13.2">
      <c r="A256" s="29" t="s">
        <v>50</v>
      </c>
      <c r="E256" s="30" t="s">
        <v>615</v>
      </c>
    </row>
    <row r="257" spans="1:5" ht="52.8">
      <c r="A257" t="s">
        <v>51</v>
      </c>
      <c r="E257" s="28" t="s">
        <v>327</v>
      </c>
    </row>
    <row r="258" spans="1:16" ht="13.2">
      <c r="A258" s="17" t="s">
        <v>44</v>
      </c>
      <c r="B258" s="21" t="s">
        <v>616</v>
      </c>
      <c r="C258" s="21" t="s">
        <v>617</v>
      </c>
      <c r="D258" s="17" t="s">
        <v>46</v>
      </c>
      <c r="E258" s="22" t="s">
        <v>618</v>
      </c>
      <c r="F258" s="23" t="s">
        <v>105</v>
      </c>
      <c r="G258" s="24">
        <v>1598.5</v>
      </c>
      <c r="H258" s="25">
        <v>0</v>
      </c>
      <c r="I258" s="26">
        <f>ROUND(ROUND(H258,2)*ROUND(G258,3),2)</f>
        <v>0</v>
      </c>
      <c r="O258">
        <f>(I258*21)/100</f>
        <v>0</v>
      </c>
      <c r="P258" t="s">
        <v>22</v>
      </c>
    </row>
    <row r="259" spans="1:5" ht="13.2">
      <c r="A259" s="27" t="s">
        <v>49</v>
      </c>
      <c r="E259" s="28" t="s">
        <v>619</v>
      </c>
    </row>
    <row r="260" spans="1:5" ht="39.6">
      <c r="A260" s="29" t="s">
        <v>50</v>
      </c>
      <c r="E260" s="30" t="s">
        <v>620</v>
      </c>
    </row>
    <row r="261" spans="1:5" ht="52.8">
      <c r="A261" t="s">
        <v>51</v>
      </c>
      <c r="E261" s="28" t="s">
        <v>327</v>
      </c>
    </row>
    <row r="262" spans="1:16" ht="13.2">
      <c r="A262" s="17" t="s">
        <v>44</v>
      </c>
      <c r="B262" s="21" t="s">
        <v>621</v>
      </c>
      <c r="C262" s="21" t="s">
        <v>622</v>
      </c>
      <c r="D262" s="17" t="s">
        <v>46</v>
      </c>
      <c r="E262" s="22" t="s">
        <v>623</v>
      </c>
      <c r="F262" s="23" t="s">
        <v>105</v>
      </c>
      <c r="G262" s="24">
        <v>408.5</v>
      </c>
      <c r="H262" s="25">
        <v>0</v>
      </c>
      <c r="I262" s="26">
        <f>ROUND(ROUND(H262,2)*ROUND(G262,3),2)</f>
        <v>0</v>
      </c>
      <c r="O262">
        <f>(I262*21)/100</f>
        <v>0</v>
      </c>
      <c r="P262" t="s">
        <v>22</v>
      </c>
    </row>
    <row r="263" spans="1:5" ht="13.2">
      <c r="A263" s="27" t="s">
        <v>49</v>
      </c>
      <c r="E263" s="28" t="s">
        <v>624</v>
      </c>
    </row>
    <row r="264" spans="1:5" ht="13.2">
      <c r="A264" s="29" t="s">
        <v>50</v>
      </c>
      <c r="E264" s="30" t="s">
        <v>625</v>
      </c>
    </row>
    <row r="265" spans="1:5" ht="145.2">
      <c r="A265" t="s">
        <v>51</v>
      </c>
      <c r="E265" s="28" t="s">
        <v>626</v>
      </c>
    </row>
    <row r="266" spans="1:16" ht="26.4">
      <c r="A266" s="17" t="s">
        <v>44</v>
      </c>
      <c r="B266" s="21" t="s">
        <v>627</v>
      </c>
      <c r="C266" s="21" t="s">
        <v>628</v>
      </c>
      <c r="D266" s="17" t="s">
        <v>46</v>
      </c>
      <c r="E266" s="22" t="s">
        <v>629</v>
      </c>
      <c r="F266" s="23" t="s">
        <v>105</v>
      </c>
      <c r="G266" s="24">
        <v>424.555</v>
      </c>
      <c r="H266" s="25">
        <v>0</v>
      </c>
      <c r="I266" s="26">
        <f>ROUND(ROUND(H266,2)*ROUND(G266,3),2)</f>
        <v>0</v>
      </c>
      <c r="O266">
        <f>(I266*21)/100</f>
        <v>0</v>
      </c>
      <c r="P266" t="s">
        <v>22</v>
      </c>
    </row>
    <row r="267" spans="1:5" ht="13.2">
      <c r="A267" s="27" t="s">
        <v>49</v>
      </c>
      <c r="E267" s="28" t="s">
        <v>630</v>
      </c>
    </row>
    <row r="268" spans="1:5" ht="26.4">
      <c r="A268" s="29" t="s">
        <v>50</v>
      </c>
      <c r="E268" s="30" t="s">
        <v>631</v>
      </c>
    </row>
    <row r="269" spans="1:5" ht="145.2">
      <c r="A269" t="s">
        <v>51</v>
      </c>
      <c r="E269" s="28" t="s">
        <v>626</v>
      </c>
    </row>
    <row r="270" spans="1:16" ht="13.2">
      <c r="A270" s="17" t="s">
        <v>44</v>
      </c>
      <c r="B270" s="21" t="s">
        <v>632</v>
      </c>
      <c r="C270" s="21" t="s">
        <v>633</v>
      </c>
      <c r="D270" s="17" t="s">
        <v>46</v>
      </c>
      <c r="E270" s="22" t="s">
        <v>634</v>
      </c>
      <c r="F270" s="23" t="s">
        <v>105</v>
      </c>
      <c r="G270" s="24">
        <v>1190</v>
      </c>
      <c r="H270" s="25">
        <v>0</v>
      </c>
      <c r="I270" s="26">
        <f>ROUND(ROUND(H270,2)*ROUND(G270,3),2)</f>
        <v>0</v>
      </c>
      <c r="O270">
        <f>(I270*21)/100</f>
        <v>0</v>
      </c>
      <c r="P270" t="s">
        <v>22</v>
      </c>
    </row>
    <row r="271" spans="1:5" ht="13.2">
      <c r="A271" s="27" t="s">
        <v>49</v>
      </c>
      <c r="E271" s="28" t="s">
        <v>635</v>
      </c>
    </row>
    <row r="272" spans="1:5" ht="39.6">
      <c r="A272" s="29" t="s">
        <v>50</v>
      </c>
      <c r="E272" s="30" t="s">
        <v>636</v>
      </c>
    </row>
    <row r="273" spans="1:5" ht="145.2">
      <c r="A273" t="s">
        <v>51</v>
      </c>
      <c r="E273" s="28" t="s">
        <v>626</v>
      </c>
    </row>
    <row r="274" spans="1:16" ht="13.2">
      <c r="A274" s="17" t="s">
        <v>44</v>
      </c>
      <c r="B274" s="21" t="s">
        <v>637</v>
      </c>
      <c r="C274" s="21" t="s">
        <v>638</v>
      </c>
      <c r="D274" s="17" t="s">
        <v>46</v>
      </c>
      <c r="E274" s="22" t="s">
        <v>639</v>
      </c>
      <c r="F274" s="23" t="s">
        <v>105</v>
      </c>
      <c r="G274" s="24">
        <v>471.77</v>
      </c>
      <c r="H274" s="25">
        <v>0</v>
      </c>
      <c r="I274" s="26">
        <f>ROUND(ROUND(H274,2)*ROUND(G274,3),2)</f>
        <v>0</v>
      </c>
      <c r="O274">
        <f>(I274*21)/100</f>
        <v>0</v>
      </c>
      <c r="P274" t="s">
        <v>22</v>
      </c>
    </row>
    <row r="275" spans="1:5" ht="13.2">
      <c r="A275" s="27" t="s">
        <v>49</v>
      </c>
      <c r="E275" s="28" t="s">
        <v>46</v>
      </c>
    </row>
    <row r="276" spans="1:5" ht="13.2">
      <c r="A276" s="29" t="s">
        <v>50</v>
      </c>
      <c r="E276" s="30" t="s">
        <v>640</v>
      </c>
    </row>
    <row r="277" spans="1:5" ht="145.2">
      <c r="A277" t="s">
        <v>51</v>
      </c>
      <c r="E277" s="28" t="s">
        <v>626</v>
      </c>
    </row>
    <row r="278" spans="1:16" ht="13.2">
      <c r="A278" s="17" t="s">
        <v>44</v>
      </c>
      <c r="B278" s="21" t="s">
        <v>641</v>
      </c>
      <c r="C278" s="21" t="s">
        <v>642</v>
      </c>
      <c r="D278" s="17" t="s">
        <v>46</v>
      </c>
      <c r="E278" s="22" t="s">
        <v>643</v>
      </c>
      <c r="F278" s="23" t="s">
        <v>120</v>
      </c>
      <c r="G278" s="24">
        <v>2.66</v>
      </c>
      <c r="H278" s="25">
        <v>0</v>
      </c>
      <c r="I278" s="26">
        <f>ROUND(ROUND(H278,2)*ROUND(G278,3),2)</f>
        <v>0</v>
      </c>
      <c r="O278">
        <f>(I278*21)/100</f>
        <v>0</v>
      </c>
      <c r="P278" t="s">
        <v>22</v>
      </c>
    </row>
    <row r="279" spans="1:5" ht="13.2">
      <c r="A279" s="27" t="s">
        <v>49</v>
      </c>
      <c r="E279" s="28" t="s">
        <v>644</v>
      </c>
    </row>
    <row r="280" spans="1:5" ht="39.6">
      <c r="A280" s="29" t="s">
        <v>50</v>
      </c>
      <c r="E280" s="30" t="s">
        <v>645</v>
      </c>
    </row>
    <row r="281" spans="1:5" ht="145.2">
      <c r="A281" t="s">
        <v>51</v>
      </c>
      <c r="E281" s="28" t="s">
        <v>626</v>
      </c>
    </row>
    <row r="282" spans="1:16" ht="13.2">
      <c r="A282" s="17" t="s">
        <v>44</v>
      </c>
      <c r="B282" s="21" t="s">
        <v>646</v>
      </c>
      <c r="C282" s="21" t="s">
        <v>331</v>
      </c>
      <c r="D282" s="17" t="s">
        <v>46</v>
      </c>
      <c r="E282" s="22" t="s">
        <v>332</v>
      </c>
      <c r="F282" s="23" t="s">
        <v>120</v>
      </c>
      <c r="G282" s="24">
        <v>0.66</v>
      </c>
      <c r="H282" s="25">
        <v>0</v>
      </c>
      <c r="I282" s="26">
        <f>ROUND(ROUND(H282,2)*ROUND(G282,3),2)</f>
        <v>0</v>
      </c>
      <c r="O282">
        <f>(I282*21)/100</f>
        <v>0</v>
      </c>
      <c r="P282" t="s">
        <v>22</v>
      </c>
    </row>
    <row r="283" spans="1:5" ht="13.2">
      <c r="A283" s="27" t="s">
        <v>49</v>
      </c>
      <c r="E283" s="28" t="s">
        <v>647</v>
      </c>
    </row>
    <row r="284" spans="1:5" ht="13.2">
      <c r="A284" s="29" t="s">
        <v>50</v>
      </c>
      <c r="E284" s="30" t="s">
        <v>606</v>
      </c>
    </row>
    <row r="285" spans="1:5" ht="211.2">
      <c r="A285" t="s">
        <v>51</v>
      </c>
      <c r="E285" s="28" t="s">
        <v>334</v>
      </c>
    </row>
    <row r="286" spans="1:18" ht="12.75" customHeight="1">
      <c r="A286" s="5" t="s">
        <v>42</v>
      </c>
      <c r="B286" s="5"/>
      <c r="C286" s="32" t="s">
        <v>70</v>
      </c>
      <c r="D286" s="5"/>
      <c r="E286" s="19" t="s">
        <v>648</v>
      </c>
      <c r="F286" s="5"/>
      <c r="G286" s="5"/>
      <c r="H286" s="5"/>
      <c r="I286" s="33">
        <f>0+Q286</f>
        <v>0</v>
      </c>
      <c r="O286">
        <f>0+R286</f>
        <v>0</v>
      </c>
      <c r="Q286">
        <f>0+I287+I291+I295+I299+I303+I307+I311+I315+I319+I323+I327+I331</f>
        <v>0</v>
      </c>
      <c r="R286">
        <f>0+O287+O291+O295+O299+O303+O307+O311+O315+O319+O323+O327+O331</f>
        <v>0</v>
      </c>
    </row>
    <row r="287" spans="1:16" ht="26.4">
      <c r="A287" s="17" t="s">
        <v>44</v>
      </c>
      <c r="B287" s="21" t="s">
        <v>649</v>
      </c>
      <c r="C287" s="21" t="s">
        <v>650</v>
      </c>
      <c r="D287" s="17" t="s">
        <v>46</v>
      </c>
      <c r="E287" s="22" t="s">
        <v>651</v>
      </c>
      <c r="F287" s="23" t="s">
        <v>105</v>
      </c>
      <c r="G287" s="24">
        <v>92.4</v>
      </c>
      <c r="H287" s="25">
        <v>0</v>
      </c>
      <c r="I287" s="26">
        <f>ROUND(ROUND(H287,2)*ROUND(G287,3),2)</f>
        <v>0</v>
      </c>
      <c r="O287">
        <f>(I287*21)/100</f>
        <v>0</v>
      </c>
      <c r="P287" t="s">
        <v>22</v>
      </c>
    </row>
    <row r="288" spans="1:5" ht="13.2">
      <c r="A288" s="27" t="s">
        <v>49</v>
      </c>
      <c r="E288" s="28" t="s">
        <v>652</v>
      </c>
    </row>
    <row r="289" spans="1:5" ht="26.4">
      <c r="A289" s="29" t="s">
        <v>50</v>
      </c>
      <c r="E289" s="30" t="s">
        <v>411</v>
      </c>
    </row>
    <row r="290" spans="1:5" ht="198">
      <c r="A290" t="s">
        <v>51</v>
      </c>
      <c r="E290" s="28" t="s">
        <v>653</v>
      </c>
    </row>
    <row r="291" spans="1:16" ht="13.2">
      <c r="A291" s="17" t="s">
        <v>44</v>
      </c>
      <c r="B291" s="21" t="s">
        <v>654</v>
      </c>
      <c r="C291" s="21" t="s">
        <v>655</v>
      </c>
      <c r="D291" s="17" t="s">
        <v>46</v>
      </c>
      <c r="E291" s="22" t="s">
        <v>656</v>
      </c>
      <c r="F291" s="23" t="s">
        <v>105</v>
      </c>
      <c r="G291" s="24">
        <v>308</v>
      </c>
      <c r="H291" s="25">
        <v>0</v>
      </c>
      <c r="I291" s="26">
        <f>ROUND(ROUND(H291,2)*ROUND(G291,3),2)</f>
        <v>0</v>
      </c>
      <c r="O291">
        <f>(I291*21)/100</f>
        <v>0</v>
      </c>
      <c r="P291" t="s">
        <v>22</v>
      </c>
    </row>
    <row r="292" spans="1:5" ht="26.4">
      <c r="A292" s="27" t="s">
        <v>49</v>
      </c>
      <c r="E292" s="28" t="s">
        <v>657</v>
      </c>
    </row>
    <row r="293" spans="1:5" ht="26.4">
      <c r="A293" s="29" t="s">
        <v>50</v>
      </c>
      <c r="E293" s="30" t="s">
        <v>658</v>
      </c>
    </row>
    <row r="294" spans="1:5" ht="198">
      <c r="A294" t="s">
        <v>51</v>
      </c>
      <c r="E294" s="28" t="s">
        <v>653</v>
      </c>
    </row>
    <row r="295" spans="1:16" ht="13.2">
      <c r="A295" s="17" t="s">
        <v>44</v>
      </c>
      <c r="B295" s="21" t="s">
        <v>659</v>
      </c>
      <c r="C295" s="21" t="s">
        <v>660</v>
      </c>
      <c r="D295" s="17" t="s">
        <v>46</v>
      </c>
      <c r="E295" s="22" t="s">
        <v>661</v>
      </c>
      <c r="F295" s="23" t="s">
        <v>105</v>
      </c>
      <c r="G295" s="24">
        <v>600.886</v>
      </c>
      <c r="H295" s="25">
        <v>0</v>
      </c>
      <c r="I295" s="26">
        <f>ROUND(ROUND(H295,2)*ROUND(G295,3),2)</f>
        <v>0</v>
      </c>
      <c r="O295">
        <f>(I295*21)/100</f>
        <v>0</v>
      </c>
      <c r="P295" t="s">
        <v>22</v>
      </c>
    </row>
    <row r="296" spans="1:5" ht="13.2">
      <c r="A296" s="27" t="s">
        <v>49</v>
      </c>
      <c r="E296" s="28" t="s">
        <v>662</v>
      </c>
    </row>
    <row r="297" spans="1:5" ht="13.2">
      <c r="A297" s="29" t="s">
        <v>50</v>
      </c>
      <c r="E297" s="30" t="s">
        <v>663</v>
      </c>
    </row>
    <row r="298" spans="1:5" ht="211.2">
      <c r="A298" t="s">
        <v>51</v>
      </c>
      <c r="E298" s="28" t="s">
        <v>664</v>
      </c>
    </row>
    <row r="299" spans="1:16" ht="13.2">
      <c r="A299" s="17" t="s">
        <v>44</v>
      </c>
      <c r="B299" s="21" t="s">
        <v>665</v>
      </c>
      <c r="C299" s="21" t="s">
        <v>666</v>
      </c>
      <c r="D299" s="17" t="s">
        <v>46</v>
      </c>
      <c r="E299" s="22" t="s">
        <v>667</v>
      </c>
      <c r="F299" s="23" t="s">
        <v>105</v>
      </c>
      <c r="G299" s="24">
        <v>178.776</v>
      </c>
      <c r="H299" s="25">
        <v>0</v>
      </c>
      <c r="I299" s="26">
        <f>ROUND(ROUND(H299,2)*ROUND(G299,3),2)</f>
        <v>0</v>
      </c>
      <c r="O299">
        <f>(I299*21)/100</f>
        <v>0</v>
      </c>
      <c r="P299" t="s">
        <v>22</v>
      </c>
    </row>
    <row r="300" spans="1:5" ht="26.4">
      <c r="A300" s="27" t="s">
        <v>49</v>
      </c>
      <c r="E300" s="28" t="s">
        <v>668</v>
      </c>
    </row>
    <row r="301" spans="1:5" ht="13.2">
      <c r="A301" s="29" t="s">
        <v>50</v>
      </c>
      <c r="E301" s="30" t="s">
        <v>669</v>
      </c>
    </row>
    <row r="302" spans="1:5" ht="211.2">
      <c r="A302" t="s">
        <v>51</v>
      </c>
      <c r="E302" s="28" t="s">
        <v>670</v>
      </c>
    </row>
    <row r="303" spans="1:16" ht="26.4">
      <c r="A303" s="17" t="s">
        <v>44</v>
      </c>
      <c r="B303" s="21" t="s">
        <v>671</v>
      </c>
      <c r="C303" s="21" t="s">
        <v>672</v>
      </c>
      <c r="D303" s="17" t="s">
        <v>46</v>
      </c>
      <c r="E303" s="22" t="s">
        <v>673</v>
      </c>
      <c r="F303" s="23" t="s">
        <v>105</v>
      </c>
      <c r="G303" s="24">
        <v>634.766</v>
      </c>
      <c r="H303" s="25">
        <v>0</v>
      </c>
      <c r="I303" s="26">
        <f>ROUND(ROUND(H303,2)*ROUND(G303,3),2)</f>
        <v>0</v>
      </c>
      <c r="O303">
        <f>(I303*21)/100</f>
        <v>0</v>
      </c>
      <c r="P303" t="s">
        <v>22</v>
      </c>
    </row>
    <row r="304" spans="1:5" ht="26.4">
      <c r="A304" s="27" t="s">
        <v>49</v>
      </c>
      <c r="E304" s="28" t="s">
        <v>674</v>
      </c>
    </row>
    <row r="305" spans="1:5" ht="13.2">
      <c r="A305" s="29" t="s">
        <v>50</v>
      </c>
      <c r="E305" s="30" t="s">
        <v>675</v>
      </c>
    </row>
    <row r="306" spans="1:5" ht="211.2">
      <c r="A306" t="s">
        <v>51</v>
      </c>
      <c r="E306" s="28" t="s">
        <v>664</v>
      </c>
    </row>
    <row r="307" spans="1:16" ht="13.2">
      <c r="A307" s="17" t="s">
        <v>44</v>
      </c>
      <c r="B307" s="21" t="s">
        <v>676</v>
      </c>
      <c r="C307" s="21" t="s">
        <v>677</v>
      </c>
      <c r="D307" s="17" t="s">
        <v>46</v>
      </c>
      <c r="E307" s="22" t="s">
        <v>678</v>
      </c>
      <c r="F307" s="23" t="s">
        <v>105</v>
      </c>
      <c r="G307" s="24">
        <v>11.55</v>
      </c>
      <c r="H307" s="25">
        <v>0</v>
      </c>
      <c r="I307" s="26">
        <f>ROUND(ROUND(H307,2)*ROUND(G307,3),2)</f>
        <v>0</v>
      </c>
      <c r="O307">
        <f>(I307*21)/100</f>
        <v>0</v>
      </c>
      <c r="P307" t="s">
        <v>22</v>
      </c>
    </row>
    <row r="308" spans="1:5" ht="13.2">
      <c r="A308" s="27" t="s">
        <v>49</v>
      </c>
      <c r="E308" s="28" t="s">
        <v>679</v>
      </c>
    </row>
    <row r="309" spans="1:5" ht="13.2">
      <c r="A309" s="29" t="s">
        <v>50</v>
      </c>
      <c r="E309" s="30" t="s">
        <v>680</v>
      </c>
    </row>
    <row r="310" spans="1:5" ht="39.6">
      <c r="A310" t="s">
        <v>51</v>
      </c>
      <c r="E310" s="28" t="s">
        <v>681</v>
      </c>
    </row>
    <row r="311" spans="1:16" ht="13.2">
      <c r="A311" s="17" t="s">
        <v>44</v>
      </c>
      <c r="B311" s="21" t="s">
        <v>682</v>
      </c>
      <c r="C311" s="21" t="s">
        <v>683</v>
      </c>
      <c r="D311" s="17" t="s">
        <v>46</v>
      </c>
      <c r="E311" s="22" t="s">
        <v>684</v>
      </c>
      <c r="F311" s="23" t="s">
        <v>105</v>
      </c>
      <c r="G311" s="24">
        <v>576.4</v>
      </c>
      <c r="H311" s="25">
        <v>0</v>
      </c>
      <c r="I311" s="26">
        <f>ROUND(ROUND(H311,2)*ROUND(G311,3),2)</f>
        <v>0</v>
      </c>
      <c r="O311">
        <f>(I311*21)/100</f>
        <v>0</v>
      </c>
      <c r="P311" t="s">
        <v>22</v>
      </c>
    </row>
    <row r="312" spans="1:5" ht="13.2">
      <c r="A312" s="27" t="s">
        <v>49</v>
      </c>
      <c r="E312" s="28" t="s">
        <v>685</v>
      </c>
    </row>
    <row r="313" spans="1:5" ht="105.6">
      <c r="A313" s="29" t="s">
        <v>50</v>
      </c>
      <c r="E313" s="30" t="s">
        <v>686</v>
      </c>
    </row>
    <row r="314" spans="1:5" ht="39.6">
      <c r="A314" t="s">
        <v>51</v>
      </c>
      <c r="E314" s="28" t="s">
        <v>681</v>
      </c>
    </row>
    <row r="315" spans="1:16" ht="13.2">
      <c r="A315" s="17" t="s">
        <v>44</v>
      </c>
      <c r="B315" s="21" t="s">
        <v>687</v>
      </c>
      <c r="C315" s="21" t="s">
        <v>688</v>
      </c>
      <c r="D315" s="17" t="s">
        <v>46</v>
      </c>
      <c r="E315" s="22" t="s">
        <v>689</v>
      </c>
      <c r="F315" s="23" t="s">
        <v>184</v>
      </c>
      <c r="G315" s="24">
        <v>101.2</v>
      </c>
      <c r="H315" s="25">
        <v>0</v>
      </c>
      <c r="I315" s="26">
        <f>ROUND(ROUND(H315,2)*ROUND(G315,3),2)</f>
        <v>0</v>
      </c>
      <c r="O315">
        <f>(I315*21)/100</f>
        <v>0</v>
      </c>
      <c r="P315" t="s">
        <v>22</v>
      </c>
    </row>
    <row r="316" spans="1:5" ht="39.6">
      <c r="A316" s="27" t="s">
        <v>49</v>
      </c>
      <c r="E316" s="28" t="s">
        <v>690</v>
      </c>
    </row>
    <row r="317" spans="1:5" ht="52.8">
      <c r="A317" s="29" t="s">
        <v>50</v>
      </c>
      <c r="E317" s="30" t="s">
        <v>691</v>
      </c>
    </row>
    <row r="318" spans="1:5" ht="198">
      <c r="A318" t="s">
        <v>51</v>
      </c>
      <c r="E318" s="28" t="s">
        <v>692</v>
      </c>
    </row>
    <row r="319" spans="1:16" ht="13.2">
      <c r="A319" s="17" t="s">
        <v>44</v>
      </c>
      <c r="B319" s="21" t="s">
        <v>693</v>
      </c>
      <c r="C319" s="21" t="s">
        <v>694</v>
      </c>
      <c r="D319" s="17" t="s">
        <v>46</v>
      </c>
      <c r="E319" s="22" t="s">
        <v>695</v>
      </c>
      <c r="F319" s="23" t="s">
        <v>105</v>
      </c>
      <c r="G319" s="24">
        <v>6</v>
      </c>
      <c r="H319" s="25">
        <v>0</v>
      </c>
      <c r="I319" s="26">
        <f>ROUND(ROUND(H319,2)*ROUND(G319,3),2)</f>
        <v>0</v>
      </c>
      <c r="O319">
        <f>(I319*21)/100</f>
        <v>0</v>
      </c>
      <c r="P319" t="s">
        <v>22</v>
      </c>
    </row>
    <row r="320" spans="1:5" ht="26.4">
      <c r="A320" s="27" t="s">
        <v>49</v>
      </c>
      <c r="E320" s="28" t="s">
        <v>696</v>
      </c>
    </row>
    <row r="321" spans="1:5" ht="13.2">
      <c r="A321" s="29" t="s">
        <v>50</v>
      </c>
      <c r="E321" s="30" t="s">
        <v>697</v>
      </c>
    </row>
    <row r="322" spans="1:5" ht="39.6">
      <c r="A322" t="s">
        <v>51</v>
      </c>
      <c r="E322" s="28" t="s">
        <v>698</v>
      </c>
    </row>
    <row r="323" spans="1:16" ht="13.2">
      <c r="A323" s="17" t="s">
        <v>44</v>
      </c>
      <c r="B323" s="21" t="s">
        <v>699</v>
      </c>
      <c r="C323" s="21" t="s">
        <v>700</v>
      </c>
      <c r="D323" s="17" t="s">
        <v>46</v>
      </c>
      <c r="E323" s="22" t="s">
        <v>701</v>
      </c>
      <c r="F323" s="23" t="s">
        <v>105</v>
      </c>
      <c r="G323" s="24">
        <v>80</v>
      </c>
      <c r="H323" s="25">
        <v>0</v>
      </c>
      <c r="I323" s="26">
        <f>ROUND(ROUND(H323,2)*ROUND(G323,3),2)</f>
        <v>0</v>
      </c>
      <c r="O323">
        <f>(I323*21)/100</f>
        <v>0</v>
      </c>
      <c r="P323" t="s">
        <v>22</v>
      </c>
    </row>
    <row r="324" spans="1:5" ht="26.4">
      <c r="A324" s="27" t="s">
        <v>49</v>
      </c>
      <c r="E324" s="28" t="s">
        <v>702</v>
      </c>
    </row>
    <row r="325" spans="1:5" ht="13.2">
      <c r="A325" s="29" t="s">
        <v>50</v>
      </c>
      <c r="E325" s="30" t="s">
        <v>703</v>
      </c>
    </row>
    <row r="326" spans="1:5" ht="92.4">
      <c r="A326" t="s">
        <v>51</v>
      </c>
      <c r="E326" s="28" t="s">
        <v>704</v>
      </c>
    </row>
    <row r="327" spans="1:16" ht="13.2">
      <c r="A327" s="17" t="s">
        <v>44</v>
      </c>
      <c r="B327" s="21" t="s">
        <v>705</v>
      </c>
      <c r="C327" s="21" t="s">
        <v>706</v>
      </c>
      <c r="D327" s="17" t="s">
        <v>46</v>
      </c>
      <c r="E327" s="22" t="s">
        <v>707</v>
      </c>
      <c r="F327" s="23" t="s">
        <v>105</v>
      </c>
      <c r="G327" s="24">
        <v>56.12</v>
      </c>
      <c r="H327" s="25">
        <v>0</v>
      </c>
      <c r="I327" s="26">
        <f>ROUND(ROUND(H327,2)*ROUND(G327,3),2)</f>
        <v>0</v>
      </c>
      <c r="O327">
        <f>(I327*21)/100</f>
        <v>0</v>
      </c>
      <c r="P327" t="s">
        <v>22</v>
      </c>
    </row>
    <row r="328" spans="1:5" ht="13.2">
      <c r="A328" s="27" t="s">
        <v>49</v>
      </c>
      <c r="E328" s="28" t="s">
        <v>708</v>
      </c>
    </row>
    <row r="329" spans="1:5" ht="26.4">
      <c r="A329" s="29" t="s">
        <v>50</v>
      </c>
      <c r="E329" s="30" t="s">
        <v>709</v>
      </c>
    </row>
    <row r="330" spans="1:5" ht="52.8">
      <c r="A330" t="s">
        <v>51</v>
      </c>
      <c r="E330" s="28" t="s">
        <v>710</v>
      </c>
    </row>
    <row r="331" spans="1:16" ht="13.2">
      <c r="A331" s="17" t="s">
        <v>44</v>
      </c>
      <c r="B331" s="21" t="s">
        <v>711</v>
      </c>
      <c r="C331" s="21" t="s">
        <v>712</v>
      </c>
      <c r="D331" s="17" t="s">
        <v>46</v>
      </c>
      <c r="E331" s="22" t="s">
        <v>713</v>
      </c>
      <c r="F331" s="23" t="s">
        <v>105</v>
      </c>
      <c r="G331" s="24">
        <v>48.64</v>
      </c>
      <c r="H331" s="25">
        <v>0</v>
      </c>
      <c r="I331" s="26">
        <f>ROUND(ROUND(H331,2)*ROUND(G331,3),2)</f>
        <v>0</v>
      </c>
      <c r="O331">
        <f>(I331*21)/100</f>
        <v>0</v>
      </c>
      <c r="P331" t="s">
        <v>22</v>
      </c>
    </row>
    <row r="332" spans="1:5" ht="13.2">
      <c r="A332" s="27" t="s">
        <v>49</v>
      </c>
      <c r="E332" s="28" t="s">
        <v>714</v>
      </c>
    </row>
    <row r="333" spans="1:5" ht="52.8">
      <c r="A333" s="29" t="s">
        <v>50</v>
      </c>
      <c r="E333" s="30" t="s">
        <v>715</v>
      </c>
    </row>
    <row r="334" spans="1:5" ht="52.8">
      <c r="A334" t="s">
        <v>51</v>
      </c>
      <c r="E334" s="28" t="s">
        <v>710</v>
      </c>
    </row>
    <row r="335" spans="1:18" ht="12.75" customHeight="1">
      <c r="A335" s="5" t="s">
        <v>42</v>
      </c>
      <c r="B335" s="5"/>
      <c r="C335" s="32" t="s">
        <v>74</v>
      </c>
      <c r="D335" s="5"/>
      <c r="E335" s="19" t="s">
        <v>716</v>
      </c>
      <c r="F335" s="5"/>
      <c r="G335" s="5"/>
      <c r="H335" s="5"/>
      <c r="I335" s="33">
        <f>0+Q335</f>
        <v>0</v>
      </c>
      <c r="O335">
        <f>0+R335</f>
        <v>0</v>
      </c>
      <c r="Q335">
        <f>0+I336+I340+I344+I348</f>
        <v>0</v>
      </c>
      <c r="R335">
        <f>0+O336+O340+O344+O348</f>
        <v>0</v>
      </c>
    </row>
    <row r="336" spans="1:16" ht="13.2">
      <c r="A336" s="17" t="s">
        <v>44</v>
      </c>
      <c r="B336" s="21" t="s">
        <v>717</v>
      </c>
      <c r="C336" s="21" t="s">
        <v>718</v>
      </c>
      <c r="D336" s="17" t="s">
        <v>46</v>
      </c>
      <c r="E336" s="22" t="s">
        <v>719</v>
      </c>
      <c r="F336" s="23" t="s">
        <v>184</v>
      </c>
      <c r="G336" s="24">
        <v>2.5</v>
      </c>
      <c r="H336" s="25">
        <v>0</v>
      </c>
      <c r="I336" s="26">
        <f>ROUND(ROUND(H336,2)*ROUND(G336,3),2)</f>
        <v>0</v>
      </c>
      <c r="O336">
        <f>(I336*21)/100</f>
        <v>0</v>
      </c>
      <c r="P336" t="s">
        <v>22</v>
      </c>
    </row>
    <row r="337" spans="1:5" ht="13.2">
      <c r="A337" s="27" t="s">
        <v>49</v>
      </c>
      <c r="E337" s="28" t="s">
        <v>720</v>
      </c>
    </row>
    <row r="338" spans="1:5" ht="13.2">
      <c r="A338" s="29" t="s">
        <v>50</v>
      </c>
      <c r="E338" s="30" t="s">
        <v>721</v>
      </c>
    </row>
    <row r="339" spans="1:5" ht="250.8">
      <c r="A339" t="s">
        <v>51</v>
      </c>
      <c r="E339" s="28" t="s">
        <v>722</v>
      </c>
    </row>
    <row r="340" spans="1:16" ht="13.2">
      <c r="A340" s="17" t="s">
        <v>44</v>
      </c>
      <c r="B340" s="21" t="s">
        <v>723</v>
      </c>
      <c r="C340" s="21" t="s">
        <v>724</v>
      </c>
      <c r="D340" s="17" t="s">
        <v>46</v>
      </c>
      <c r="E340" s="22" t="s">
        <v>725</v>
      </c>
      <c r="F340" s="23" t="s">
        <v>184</v>
      </c>
      <c r="G340" s="24">
        <v>20.2</v>
      </c>
      <c r="H340" s="25">
        <v>0</v>
      </c>
      <c r="I340" s="26">
        <f>ROUND(ROUND(H340,2)*ROUND(G340,3),2)</f>
        <v>0</v>
      </c>
      <c r="O340">
        <f>(I340*21)/100</f>
        <v>0</v>
      </c>
      <c r="P340" t="s">
        <v>22</v>
      </c>
    </row>
    <row r="341" spans="1:5" ht="13.2">
      <c r="A341" s="27" t="s">
        <v>49</v>
      </c>
      <c r="E341" s="28" t="s">
        <v>726</v>
      </c>
    </row>
    <row r="342" spans="1:5" ht="13.2">
      <c r="A342" s="29" t="s">
        <v>50</v>
      </c>
      <c r="E342" s="30" t="s">
        <v>727</v>
      </c>
    </row>
    <row r="343" spans="1:5" ht="250.8">
      <c r="A343" t="s">
        <v>51</v>
      </c>
      <c r="E343" s="28" t="s">
        <v>722</v>
      </c>
    </row>
    <row r="344" spans="1:16" ht="13.2">
      <c r="A344" s="17" t="s">
        <v>44</v>
      </c>
      <c r="B344" s="21" t="s">
        <v>728</v>
      </c>
      <c r="C344" s="21" t="s">
        <v>729</v>
      </c>
      <c r="D344" s="17" t="s">
        <v>46</v>
      </c>
      <c r="E344" s="22" t="s">
        <v>730</v>
      </c>
      <c r="F344" s="23" t="s">
        <v>184</v>
      </c>
      <c r="G344" s="24">
        <v>312</v>
      </c>
      <c r="H344" s="25">
        <v>0</v>
      </c>
      <c r="I344" s="26">
        <f>ROUND(ROUND(H344,2)*ROUND(G344,3),2)</f>
        <v>0</v>
      </c>
      <c r="O344">
        <f>(I344*21)/100</f>
        <v>0</v>
      </c>
      <c r="P344" t="s">
        <v>22</v>
      </c>
    </row>
    <row r="345" spans="1:5" ht="26.4">
      <c r="A345" s="27" t="s">
        <v>49</v>
      </c>
      <c r="E345" s="28" t="s">
        <v>731</v>
      </c>
    </row>
    <row r="346" spans="1:5" ht="39.6">
      <c r="A346" s="29" t="s">
        <v>50</v>
      </c>
      <c r="E346" s="30" t="s">
        <v>732</v>
      </c>
    </row>
    <row r="347" spans="1:5" ht="250.8">
      <c r="A347" t="s">
        <v>51</v>
      </c>
      <c r="E347" s="28" t="s">
        <v>733</v>
      </c>
    </row>
    <row r="348" spans="1:16" ht="13.2">
      <c r="A348" s="17" t="s">
        <v>44</v>
      </c>
      <c r="B348" s="21" t="s">
        <v>734</v>
      </c>
      <c r="C348" s="21" t="s">
        <v>735</v>
      </c>
      <c r="D348" s="17" t="s">
        <v>46</v>
      </c>
      <c r="E348" s="22" t="s">
        <v>736</v>
      </c>
      <c r="F348" s="23" t="s">
        <v>184</v>
      </c>
      <c r="G348" s="24">
        <v>2.3</v>
      </c>
      <c r="H348" s="25">
        <v>0</v>
      </c>
      <c r="I348" s="26">
        <f>ROUND(ROUND(H348,2)*ROUND(G348,3),2)</f>
        <v>0</v>
      </c>
      <c r="O348">
        <f>(I348*21)/100</f>
        <v>0</v>
      </c>
      <c r="P348" t="s">
        <v>22</v>
      </c>
    </row>
    <row r="349" spans="1:5" ht="13.2">
      <c r="A349" s="27" t="s">
        <v>49</v>
      </c>
      <c r="E349" s="28" t="s">
        <v>737</v>
      </c>
    </row>
    <row r="350" spans="1:5" ht="13.2">
      <c r="A350" s="29" t="s">
        <v>50</v>
      </c>
      <c r="E350" s="30" t="s">
        <v>738</v>
      </c>
    </row>
    <row r="351" spans="1:5" ht="250.8">
      <c r="A351" t="s">
        <v>51</v>
      </c>
      <c r="E351" s="28" t="s">
        <v>733</v>
      </c>
    </row>
    <row r="352" spans="1:18" ht="12.75" customHeight="1">
      <c r="A352" s="5" t="s">
        <v>42</v>
      </c>
      <c r="B352" s="5"/>
      <c r="C352" s="32" t="s">
        <v>39</v>
      </c>
      <c r="D352" s="5"/>
      <c r="E352" s="19" t="s">
        <v>180</v>
      </c>
      <c r="F352" s="5"/>
      <c r="G352" s="5"/>
      <c r="H352" s="5"/>
      <c r="I352" s="33">
        <f>0+Q352</f>
        <v>0</v>
      </c>
      <c r="O352">
        <f>0+R352</f>
        <v>0</v>
      </c>
      <c r="Q352">
        <f>0+I353+I357+I361+I365+I369+I373+I377+I381+I385+I389+I393+I397+I401+I405+I409+I413+I417+I421+I425+I429+I433+I437+I441+I445+I449+I453+I457+I461+I465+I469+I473</f>
        <v>0</v>
      </c>
      <c r="R352">
        <f>0+O353+O357+O361+O365+O369+O373+O377+O381+O385+O389+O393+O397+O401+O405+O409+O413+O417+O421+O425+O429+O433+O437+O441+O445+O449+O453+O457+O461+O465+O469+O473</f>
        <v>0</v>
      </c>
    </row>
    <row r="353" spans="1:16" ht="13.2">
      <c r="A353" s="17" t="s">
        <v>44</v>
      </c>
      <c r="B353" s="21" t="s">
        <v>739</v>
      </c>
      <c r="C353" s="21" t="s">
        <v>740</v>
      </c>
      <c r="D353" s="17" t="s">
        <v>442</v>
      </c>
      <c r="E353" s="22" t="s">
        <v>741</v>
      </c>
      <c r="F353" s="23" t="s">
        <v>184</v>
      </c>
      <c r="G353" s="24">
        <v>132</v>
      </c>
      <c r="H353" s="25">
        <v>0</v>
      </c>
      <c r="I353" s="26">
        <f>ROUND(ROUND(H353,2)*ROUND(G353,3),2)</f>
        <v>0</v>
      </c>
      <c r="O353">
        <f>(I353*21)/100</f>
        <v>0</v>
      </c>
      <c r="P353" t="s">
        <v>22</v>
      </c>
    </row>
    <row r="354" spans="1:5" ht="26.4">
      <c r="A354" s="27" t="s">
        <v>49</v>
      </c>
      <c r="E354" s="28" t="s">
        <v>742</v>
      </c>
    </row>
    <row r="355" spans="1:5" ht="13.2">
      <c r="A355" s="29" t="s">
        <v>50</v>
      </c>
      <c r="E355" s="30" t="s">
        <v>743</v>
      </c>
    </row>
    <row r="356" spans="1:5" ht="66">
      <c r="A356" t="s">
        <v>51</v>
      </c>
      <c r="E356" s="28" t="s">
        <v>744</v>
      </c>
    </row>
    <row r="357" spans="1:16" ht="26.4">
      <c r="A357" s="17" t="s">
        <v>44</v>
      </c>
      <c r="B357" s="21" t="s">
        <v>745</v>
      </c>
      <c r="C357" s="21" t="s">
        <v>746</v>
      </c>
      <c r="D357" s="17" t="s">
        <v>46</v>
      </c>
      <c r="E357" s="22" t="s">
        <v>747</v>
      </c>
      <c r="F357" s="23" t="s">
        <v>184</v>
      </c>
      <c r="G357" s="24">
        <v>240</v>
      </c>
      <c r="H357" s="25">
        <v>0</v>
      </c>
      <c r="I357" s="26">
        <f>ROUND(ROUND(H357,2)*ROUND(G357,3),2)</f>
        <v>0</v>
      </c>
      <c r="O357">
        <f>(I357*21)/100</f>
        <v>0</v>
      </c>
      <c r="P357" t="s">
        <v>22</v>
      </c>
    </row>
    <row r="358" spans="1:5" ht="39.6">
      <c r="A358" s="27" t="s">
        <v>49</v>
      </c>
      <c r="E358" s="28" t="s">
        <v>748</v>
      </c>
    </row>
    <row r="359" spans="1:5" ht="13.2">
      <c r="A359" s="29" t="s">
        <v>50</v>
      </c>
      <c r="E359" s="30" t="s">
        <v>749</v>
      </c>
    </row>
    <row r="360" spans="1:5" ht="132">
      <c r="A360" t="s">
        <v>51</v>
      </c>
      <c r="E360" s="28" t="s">
        <v>750</v>
      </c>
    </row>
    <row r="361" spans="1:16" ht="26.4">
      <c r="A361" s="17" t="s">
        <v>44</v>
      </c>
      <c r="B361" s="21" t="s">
        <v>751</v>
      </c>
      <c r="C361" s="21" t="s">
        <v>752</v>
      </c>
      <c r="D361" s="17" t="s">
        <v>46</v>
      </c>
      <c r="E361" s="22" t="s">
        <v>753</v>
      </c>
      <c r="F361" s="23" t="s">
        <v>184</v>
      </c>
      <c r="G361" s="24">
        <v>162</v>
      </c>
      <c r="H361" s="25">
        <v>0</v>
      </c>
      <c r="I361" s="26">
        <f>ROUND(ROUND(H361,2)*ROUND(G361,3),2)</f>
        <v>0</v>
      </c>
      <c r="O361">
        <f>(I361*21)/100</f>
        <v>0</v>
      </c>
      <c r="P361" t="s">
        <v>22</v>
      </c>
    </row>
    <row r="362" spans="1:5" ht="26.4">
      <c r="A362" s="27" t="s">
        <v>49</v>
      </c>
      <c r="E362" s="28" t="s">
        <v>754</v>
      </c>
    </row>
    <row r="363" spans="1:5" ht="39.6">
      <c r="A363" s="29" t="s">
        <v>50</v>
      </c>
      <c r="E363" s="30" t="s">
        <v>755</v>
      </c>
    </row>
    <row r="364" spans="1:5" ht="132">
      <c r="A364" t="s">
        <v>51</v>
      </c>
      <c r="E364" s="28" t="s">
        <v>750</v>
      </c>
    </row>
    <row r="365" spans="1:16" ht="26.4">
      <c r="A365" s="17" t="s">
        <v>44</v>
      </c>
      <c r="B365" s="21" t="s">
        <v>756</v>
      </c>
      <c r="C365" s="21" t="s">
        <v>757</v>
      </c>
      <c r="D365" s="17" t="s">
        <v>46</v>
      </c>
      <c r="E365" s="22" t="s">
        <v>758</v>
      </c>
      <c r="F365" s="23" t="s">
        <v>184</v>
      </c>
      <c r="G365" s="24">
        <v>68</v>
      </c>
      <c r="H365" s="25">
        <v>0</v>
      </c>
      <c r="I365" s="26">
        <f>ROUND(ROUND(H365,2)*ROUND(G365,3),2)</f>
        <v>0</v>
      </c>
      <c r="O365">
        <f>(I365*21)/100</f>
        <v>0</v>
      </c>
      <c r="P365" t="s">
        <v>22</v>
      </c>
    </row>
    <row r="366" spans="1:5" ht="39.6">
      <c r="A366" s="27" t="s">
        <v>49</v>
      </c>
      <c r="E366" s="28" t="s">
        <v>759</v>
      </c>
    </row>
    <row r="367" spans="1:5" ht="13.2">
      <c r="A367" s="29" t="s">
        <v>50</v>
      </c>
      <c r="E367" s="30" t="s">
        <v>760</v>
      </c>
    </row>
    <row r="368" spans="1:5" ht="132">
      <c r="A368" t="s">
        <v>51</v>
      </c>
      <c r="E368" s="28" t="s">
        <v>750</v>
      </c>
    </row>
    <row r="369" spans="1:16" ht="13.2">
      <c r="A369" s="17" t="s">
        <v>44</v>
      </c>
      <c r="B369" s="21" t="s">
        <v>761</v>
      </c>
      <c r="C369" s="21" t="s">
        <v>762</v>
      </c>
      <c r="D369" s="17" t="s">
        <v>46</v>
      </c>
      <c r="E369" s="22" t="s">
        <v>763</v>
      </c>
      <c r="F369" s="23" t="s">
        <v>184</v>
      </c>
      <c r="G369" s="24">
        <v>132</v>
      </c>
      <c r="H369" s="25">
        <v>0</v>
      </c>
      <c r="I369" s="26">
        <f>ROUND(ROUND(H369,2)*ROUND(G369,3),2)</f>
        <v>0</v>
      </c>
      <c r="O369">
        <f>(I369*21)/100</f>
        <v>0</v>
      </c>
      <c r="P369" t="s">
        <v>22</v>
      </c>
    </row>
    <row r="370" spans="1:5" ht="26.4">
      <c r="A370" s="27" t="s">
        <v>49</v>
      </c>
      <c r="E370" s="28" t="s">
        <v>764</v>
      </c>
    </row>
    <row r="371" spans="1:5" ht="13.2">
      <c r="A371" s="29" t="s">
        <v>50</v>
      </c>
      <c r="E371" s="30" t="s">
        <v>765</v>
      </c>
    </row>
    <row r="372" spans="1:5" ht="118.8">
      <c r="A372" t="s">
        <v>51</v>
      </c>
      <c r="E372" s="28" t="s">
        <v>766</v>
      </c>
    </row>
    <row r="373" spans="1:16" ht="13.2">
      <c r="A373" s="17" t="s">
        <v>44</v>
      </c>
      <c r="B373" s="21" t="s">
        <v>767</v>
      </c>
      <c r="C373" s="21" t="s">
        <v>768</v>
      </c>
      <c r="D373" s="17" t="s">
        <v>46</v>
      </c>
      <c r="E373" s="22" t="s">
        <v>769</v>
      </c>
      <c r="F373" s="23" t="s">
        <v>184</v>
      </c>
      <c r="G373" s="24">
        <v>166</v>
      </c>
      <c r="H373" s="25">
        <v>0</v>
      </c>
      <c r="I373" s="26">
        <f>ROUND(ROUND(H373,2)*ROUND(G373,3),2)</f>
        <v>0</v>
      </c>
      <c r="O373">
        <f>(I373*21)/100</f>
        <v>0</v>
      </c>
      <c r="P373" t="s">
        <v>22</v>
      </c>
    </row>
    <row r="374" spans="1:5" ht="26.4">
      <c r="A374" s="27" t="s">
        <v>49</v>
      </c>
      <c r="E374" s="28" t="s">
        <v>770</v>
      </c>
    </row>
    <row r="375" spans="1:5" ht="13.2">
      <c r="A375" s="29" t="s">
        <v>50</v>
      </c>
      <c r="E375" s="30" t="s">
        <v>771</v>
      </c>
    </row>
    <row r="376" spans="1:5" ht="39.6">
      <c r="A376" t="s">
        <v>51</v>
      </c>
      <c r="E376" s="28" t="s">
        <v>187</v>
      </c>
    </row>
    <row r="377" spans="1:16" ht="26.4">
      <c r="A377" s="17" t="s">
        <v>44</v>
      </c>
      <c r="B377" s="21" t="s">
        <v>772</v>
      </c>
      <c r="C377" s="21" t="s">
        <v>773</v>
      </c>
      <c r="D377" s="17" t="s">
        <v>46</v>
      </c>
      <c r="E377" s="22" t="s">
        <v>774</v>
      </c>
      <c r="F377" s="23" t="s">
        <v>59</v>
      </c>
      <c r="G377" s="24">
        <v>6</v>
      </c>
      <c r="H377" s="25">
        <v>0</v>
      </c>
      <c r="I377" s="26">
        <f>ROUND(ROUND(H377,2)*ROUND(G377,3),2)</f>
        <v>0</v>
      </c>
      <c r="O377">
        <f>(I377*21)/100</f>
        <v>0</v>
      </c>
      <c r="P377" t="s">
        <v>22</v>
      </c>
    </row>
    <row r="378" spans="1:5" ht="13.2">
      <c r="A378" s="27" t="s">
        <v>49</v>
      </c>
      <c r="E378" s="28" t="s">
        <v>46</v>
      </c>
    </row>
    <row r="379" spans="1:5" ht="13.2">
      <c r="A379" s="29" t="s">
        <v>50</v>
      </c>
      <c r="E379" s="30" t="s">
        <v>775</v>
      </c>
    </row>
    <row r="380" spans="1:5" ht="52.8">
      <c r="A380" t="s">
        <v>51</v>
      </c>
      <c r="E380" s="28" t="s">
        <v>776</v>
      </c>
    </row>
    <row r="381" spans="1:16" ht="13.2">
      <c r="A381" s="17" t="s">
        <v>44</v>
      </c>
      <c r="B381" s="21" t="s">
        <v>777</v>
      </c>
      <c r="C381" s="21" t="s">
        <v>778</v>
      </c>
      <c r="D381" s="17" t="s">
        <v>46</v>
      </c>
      <c r="E381" s="22" t="s">
        <v>779</v>
      </c>
      <c r="F381" s="23" t="s">
        <v>59</v>
      </c>
      <c r="G381" s="24">
        <v>10</v>
      </c>
      <c r="H381" s="25">
        <v>0</v>
      </c>
      <c r="I381" s="26">
        <f>ROUND(ROUND(H381,2)*ROUND(G381,3),2)</f>
        <v>0</v>
      </c>
      <c r="O381">
        <f>(I381*21)/100</f>
        <v>0</v>
      </c>
      <c r="P381" t="s">
        <v>22</v>
      </c>
    </row>
    <row r="382" spans="1:5" ht="39.6">
      <c r="A382" s="27" t="s">
        <v>49</v>
      </c>
      <c r="E382" s="28" t="s">
        <v>780</v>
      </c>
    </row>
    <row r="383" spans="1:5" ht="39.6">
      <c r="A383" s="29" t="s">
        <v>50</v>
      </c>
      <c r="E383" s="30" t="s">
        <v>781</v>
      </c>
    </row>
    <row r="384" spans="1:5" ht="39.6">
      <c r="A384" t="s">
        <v>51</v>
      </c>
      <c r="E384" s="28" t="s">
        <v>782</v>
      </c>
    </row>
    <row r="385" spans="1:16" ht="26.4">
      <c r="A385" s="17" t="s">
        <v>44</v>
      </c>
      <c r="B385" s="21" t="s">
        <v>783</v>
      </c>
      <c r="C385" s="21" t="s">
        <v>784</v>
      </c>
      <c r="D385" s="17" t="s">
        <v>46</v>
      </c>
      <c r="E385" s="22" t="s">
        <v>785</v>
      </c>
      <c r="F385" s="23" t="s">
        <v>59</v>
      </c>
      <c r="G385" s="24">
        <v>2</v>
      </c>
      <c r="H385" s="25">
        <v>0</v>
      </c>
      <c r="I385" s="26">
        <f>ROUND(ROUND(H385,2)*ROUND(G385,3),2)</f>
        <v>0</v>
      </c>
      <c r="O385">
        <f>(I385*21)/100</f>
        <v>0</v>
      </c>
      <c r="P385" t="s">
        <v>22</v>
      </c>
    </row>
    <row r="386" spans="1:5" ht="26.4">
      <c r="A386" s="27" t="s">
        <v>49</v>
      </c>
      <c r="E386" s="28" t="s">
        <v>786</v>
      </c>
    </row>
    <row r="387" spans="1:5" ht="13.2">
      <c r="A387" s="29" t="s">
        <v>50</v>
      </c>
      <c r="E387" s="30" t="s">
        <v>46</v>
      </c>
    </row>
    <row r="388" spans="1:5" ht="39.6">
      <c r="A388" t="s">
        <v>51</v>
      </c>
      <c r="E388" s="28" t="s">
        <v>787</v>
      </c>
    </row>
    <row r="389" spans="1:16" ht="13.2">
      <c r="A389" s="17" t="s">
        <v>44</v>
      </c>
      <c r="B389" s="21" t="s">
        <v>788</v>
      </c>
      <c r="C389" s="21" t="s">
        <v>789</v>
      </c>
      <c r="D389" s="17" t="s">
        <v>46</v>
      </c>
      <c r="E389" s="22" t="s">
        <v>790</v>
      </c>
      <c r="F389" s="23" t="s">
        <v>59</v>
      </c>
      <c r="G389" s="24">
        <v>2</v>
      </c>
      <c r="H389" s="25">
        <v>0</v>
      </c>
      <c r="I389" s="26">
        <f>ROUND(ROUND(H389,2)*ROUND(G389,3),2)</f>
        <v>0</v>
      </c>
      <c r="O389">
        <f>(I389*21)/100</f>
        <v>0</v>
      </c>
      <c r="P389" t="s">
        <v>22</v>
      </c>
    </row>
    <row r="390" spans="1:5" ht="13.2">
      <c r="A390" s="27" t="s">
        <v>49</v>
      </c>
      <c r="E390" s="28" t="s">
        <v>46</v>
      </c>
    </row>
    <row r="391" spans="1:5" ht="13.2">
      <c r="A391" s="29" t="s">
        <v>50</v>
      </c>
      <c r="E391" s="30" t="s">
        <v>46</v>
      </c>
    </row>
    <row r="392" spans="1:5" ht="26.4">
      <c r="A392" t="s">
        <v>51</v>
      </c>
      <c r="E392" s="28" t="s">
        <v>791</v>
      </c>
    </row>
    <row r="393" spans="1:16" ht="26.4">
      <c r="A393" s="17" t="s">
        <v>44</v>
      </c>
      <c r="B393" s="21" t="s">
        <v>792</v>
      </c>
      <c r="C393" s="21" t="s">
        <v>793</v>
      </c>
      <c r="D393" s="17" t="s">
        <v>46</v>
      </c>
      <c r="E393" s="22" t="s">
        <v>794</v>
      </c>
      <c r="F393" s="23" t="s">
        <v>105</v>
      </c>
      <c r="G393" s="24">
        <v>93.75</v>
      </c>
      <c r="H393" s="25">
        <v>0</v>
      </c>
      <c r="I393" s="26">
        <f>ROUND(ROUND(H393,2)*ROUND(G393,3),2)</f>
        <v>0</v>
      </c>
      <c r="O393">
        <f>(I393*21)/100</f>
        <v>0</v>
      </c>
      <c r="P393" t="s">
        <v>22</v>
      </c>
    </row>
    <row r="394" spans="1:5" ht="13.2">
      <c r="A394" s="27" t="s">
        <v>49</v>
      </c>
      <c r="E394" s="28" t="s">
        <v>795</v>
      </c>
    </row>
    <row r="395" spans="1:5" ht="39.6">
      <c r="A395" s="29" t="s">
        <v>50</v>
      </c>
      <c r="E395" s="30" t="s">
        <v>796</v>
      </c>
    </row>
    <row r="396" spans="1:5" ht="39.6">
      <c r="A396" t="s">
        <v>51</v>
      </c>
      <c r="E396" s="28" t="s">
        <v>797</v>
      </c>
    </row>
    <row r="397" spans="1:16" ht="26.4">
      <c r="A397" s="17" t="s">
        <v>44</v>
      </c>
      <c r="B397" s="21" t="s">
        <v>798</v>
      </c>
      <c r="C397" s="21" t="s">
        <v>799</v>
      </c>
      <c r="D397" s="17" t="s">
        <v>46</v>
      </c>
      <c r="E397" s="22" t="s">
        <v>800</v>
      </c>
      <c r="F397" s="23" t="s">
        <v>105</v>
      </c>
      <c r="G397" s="24">
        <v>93.75</v>
      </c>
      <c r="H397" s="25">
        <v>0</v>
      </c>
      <c r="I397" s="26">
        <f>ROUND(ROUND(H397,2)*ROUND(G397,3),2)</f>
        <v>0</v>
      </c>
      <c r="O397">
        <f>(I397*21)/100</f>
        <v>0</v>
      </c>
      <c r="P397" t="s">
        <v>22</v>
      </c>
    </row>
    <row r="398" spans="1:5" ht="13.2">
      <c r="A398" s="27" t="s">
        <v>49</v>
      </c>
      <c r="E398" s="28" t="s">
        <v>801</v>
      </c>
    </row>
    <row r="399" spans="1:5" ht="13.2">
      <c r="A399" s="29" t="s">
        <v>50</v>
      </c>
      <c r="E399" s="30" t="s">
        <v>802</v>
      </c>
    </row>
    <row r="400" spans="1:5" ht="39.6">
      <c r="A400" t="s">
        <v>51</v>
      </c>
      <c r="E400" s="28" t="s">
        <v>797</v>
      </c>
    </row>
    <row r="401" spans="1:16" ht="13.2">
      <c r="A401" s="17" t="s">
        <v>44</v>
      </c>
      <c r="B401" s="21" t="s">
        <v>803</v>
      </c>
      <c r="C401" s="21" t="s">
        <v>804</v>
      </c>
      <c r="D401" s="17" t="s">
        <v>46</v>
      </c>
      <c r="E401" s="22" t="s">
        <v>805</v>
      </c>
      <c r="F401" s="23" t="s">
        <v>184</v>
      </c>
      <c r="G401" s="24">
        <v>134.097</v>
      </c>
      <c r="H401" s="25">
        <v>0</v>
      </c>
      <c r="I401" s="26">
        <f>ROUND(ROUND(H401,2)*ROUND(G401,3),2)</f>
        <v>0</v>
      </c>
      <c r="O401">
        <f>(I401*21)/100</f>
        <v>0</v>
      </c>
      <c r="P401" t="s">
        <v>22</v>
      </c>
    </row>
    <row r="402" spans="1:5" ht="26.4">
      <c r="A402" s="27" t="s">
        <v>49</v>
      </c>
      <c r="E402" s="28" t="s">
        <v>806</v>
      </c>
    </row>
    <row r="403" spans="1:5" ht="118.8">
      <c r="A403" s="29" t="s">
        <v>50</v>
      </c>
      <c r="E403" s="30" t="s">
        <v>807</v>
      </c>
    </row>
    <row r="404" spans="1:5" ht="52.8">
      <c r="A404" t="s">
        <v>51</v>
      </c>
      <c r="E404" s="28" t="s">
        <v>808</v>
      </c>
    </row>
    <row r="405" spans="1:16" ht="13.2">
      <c r="A405" s="17" t="s">
        <v>44</v>
      </c>
      <c r="B405" s="21" t="s">
        <v>809</v>
      </c>
      <c r="C405" s="21" t="s">
        <v>810</v>
      </c>
      <c r="D405" s="17" t="s">
        <v>46</v>
      </c>
      <c r="E405" s="22" t="s">
        <v>811</v>
      </c>
      <c r="F405" s="23" t="s">
        <v>184</v>
      </c>
      <c r="G405" s="24">
        <v>20</v>
      </c>
      <c r="H405" s="25">
        <v>0</v>
      </c>
      <c r="I405" s="26">
        <f>ROUND(ROUND(H405,2)*ROUND(G405,3),2)</f>
        <v>0</v>
      </c>
      <c r="O405">
        <f>(I405*21)/100</f>
        <v>0</v>
      </c>
      <c r="P405" t="s">
        <v>22</v>
      </c>
    </row>
    <row r="406" spans="1:5" ht="13.2">
      <c r="A406" s="27" t="s">
        <v>49</v>
      </c>
      <c r="E406" s="28" t="s">
        <v>812</v>
      </c>
    </row>
    <row r="407" spans="1:5" ht="13.2">
      <c r="A407" s="29" t="s">
        <v>50</v>
      </c>
      <c r="E407" s="30" t="s">
        <v>813</v>
      </c>
    </row>
    <row r="408" spans="1:5" ht="52.8">
      <c r="A408" t="s">
        <v>51</v>
      </c>
      <c r="E408" s="28" t="s">
        <v>808</v>
      </c>
    </row>
    <row r="409" spans="1:16" ht="13.2">
      <c r="A409" s="17" t="s">
        <v>44</v>
      </c>
      <c r="B409" s="21" t="s">
        <v>814</v>
      </c>
      <c r="C409" s="21" t="s">
        <v>815</v>
      </c>
      <c r="D409" s="17" t="s">
        <v>46</v>
      </c>
      <c r="E409" s="22" t="s">
        <v>816</v>
      </c>
      <c r="F409" s="23" t="s">
        <v>184</v>
      </c>
      <c r="G409" s="24">
        <v>41</v>
      </c>
      <c r="H409" s="25">
        <v>0</v>
      </c>
      <c r="I409" s="26">
        <f>ROUND(ROUND(H409,2)*ROUND(G409,3),2)</f>
        <v>0</v>
      </c>
      <c r="O409">
        <f>(I409*21)/100</f>
        <v>0</v>
      </c>
      <c r="P409" t="s">
        <v>22</v>
      </c>
    </row>
    <row r="410" spans="1:5" ht="13.2">
      <c r="A410" s="27" t="s">
        <v>49</v>
      </c>
      <c r="E410" s="28" t="s">
        <v>46</v>
      </c>
    </row>
    <row r="411" spans="1:5" ht="39.6">
      <c r="A411" s="29" t="s">
        <v>50</v>
      </c>
      <c r="E411" s="30" t="s">
        <v>817</v>
      </c>
    </row>
    <row r="412" spans="1:5" ht="26.4">
      <c r="A412" t="s">
        <v>51</v>
      </c>
      <c r="E412" s="28" t="s">
        <v>818</v>
      </c>
    </row>
    <row r="413" spans="1:16" ht="13.2">
      <c r="A413" s="17" t="s">
        <v>44</v>
      </c>
      <c r="B413" s="21" t="s">
        <v>819</v>
      </c>
      <c r="C413" s="21" t="s">
        <v>820</v>
      </c>
      <c r="D413" s="17" t="s">
        <v>46</v>
      </c>
      <c r="E413" s="22" t="s">
        <v>821</v>
      </c>
      <c r="F413" s="23" t="s">
        <v>105</v>
      </c>
      <c r="G413" s="24">
        <v>23.1</v>
      </c>
      <c r="H413" s="25">
        <v>0</v>
      </c>
      <c r="I413" s="26">
        <f>ROUND(ROUND(H413,2)*ROUND(G413,3),2)</f>
        <v>0</v>
      </c>
      <c r="O413">
        <f>(I413*21)/100</f>
        <v>0</v>
      </c>
      <c r="P413" t="s">
        <v>22</v>
      </c>
    </row>
    <row r="414" spans="1:5" ht="13.2">
      <c r="A414" s="27" t="s">
        <v>49</v>
      </c>
      <c r="E414" s="28" t="s">
        <v>822</v>
      </c>
    </row>
    <row r="415" spans="1:5" ht="13.2">
      <c r="A415" s="29" t="s">
        <v>50</v>
      </c>
      <c r="E415" s="30" t="s">
        <v>823</v>
      </c>
    </row>
    <row r="416" spans="1:5" ht="26.4">
      <c r="A416" t="s">
        <v>51</v>
      </c>
      <c r="E416" s="28" t="s">
        <v>824</v>
      </c>
    </row>
    <row r="417" spans="1:16" ht="13.2">
      <c r="A417" s="17" t="s">
        <v>44</v>
      </c>
      <c r="B417" s="21" t="s">
        <v>825</v>
      </c>
      <c r="C417" s="21" t="s">
        <v>826</v>
      </c>
      <c r="D417" s="17" t="s">
        <v>46</v>
      </c>
      <c r="E417" s="22" t="s">
        <v>827</v>
      </c>
      <c r="F417" s="23" t="s">
        <v>184</v>
      </c>
      <c r="G417" s="24">
        <v>92</v>
      </c>
      <c r="H417" s="25">
        <v>0</v>
      </c>
      <c r="I417" s="26">
        <f>ROUND(ROUND(H417,2)*ROUND(G417,3),2)</f>
        <v>0</v>
      </c>
      <c r="O417">
        <f>(I417*21)/100</f>
        <v>0</v>
      </c>
      <c r="P417" t="s">
        <v>22</v>
      </c>
    </row>
    <row r="418" spans="1:5" ht="13.2">
      <c r="A418" s="27" t="s">
        <v>49</v>
      </c>
      <c r="E418" s="28" t="s">
        <v>46</v>
      </c>
    </row>
    <row r="419" spans="1:5" ht="13.2">
      <c r="A419" s="29" t="s">
        <v>50</v>
      </c>
      <c r="E419" s="30" t="s">
        <v>828</v>
      </c>
    </row>
    <row r="420" spans="1:5" ht="39.6">
      <c r="A420" t="s">
        <v>51</v>
      </c>
      <c r="E420" s="28" t="s">
        <v>829</v>
      </c>
    </row>
    <row r="421" spans="1:16" ht="13.2">
      <c r="A421" s="17" t="s">
        <v>44</v>
      </c>
      <c r="B421" s="21" t="s">
        <v>830</v>
      </c>
      <c r="C421" s="21" t="s">
        <v>831</v>
      </c>
      <c r="D421" s="17" t="s">
        <v>46</v>
      </c>
      <c r="E421" s="22" t="s">
        <v>832</v>
      </c>
      <c r="F421" s="23" t="s">
        <v>184</v>
      </c>
      <c r="G421" s="24">
        <v>304</v>
      </c>
      <c r="H421" s="25">
        <v>0</v>
      </c>
      <c r="I421" s="26">
        <f>ROUND(ROUND(H421,2)*ROUND(G421,3),2)</f>
        <v>0</v>
      </c>
      <c r="O421">
        <f>(I421*21)/100</f>
        <v>0</v>
      </c>
      <c r="P421" t="s">
        <v>22</v>
      </c>
    </row>
    <row r="422" spans="1:5" ht="13.2">
      <c r="A422" s="27" t="s">
        <v>49</v>
      </c>
      <c r="E422" s="28" t="s">
        <v>46</v>
      </c>
    </row>
    <row r="423" spans="1:5" ht="52.8">
      <c r="A423" s="29" t="s">
        <v>50</v>
      </c>
      <c r="E423" s="30" t="s">
        <v>833</v>
      </c>
    </row>
    <row r="424" spans="1:5" ht="39.6">
      <c r="A424" t="s">
        <v>51</v>
      </c>
      <c r="E424" s="28" t="s">
        <v>829</v>
      </c>
    </row>
    <row r="425" spans="1:16" ht="13.2">
      <c r="A425" s="17" t="s">
        <v>44</v>
      </c>
      <c r="B425" s="21" t="s">
        <v>834</v>
      </c>
      <c r="C425" s="21" t="s">
        <v>835</v>
      </c>
      <c r="D425" s="17" t="s">
        <v>46</v>
      </c>
      <c r="E425" s="22" t="s">
        <v>836</v>
      </c>
      <c r="F425" s="23" t="s">
        <v>184</v>
      </c>
      <c r="G425" s="24">
        <v>19</v>
      </c>
      <c r="H425" s="25">
        <v>0</v>
      </c>
      <c r="I425" s="26">
        <f>ROUND(ROUND(H425,2)*ROUND(G425,3),2)</f>
        <v>0</v>
      </c>
      <c r="O425">
        <f>(I425*21)/100</f>
        <v>0</v>
      </c>
      <c r="P425" t="s">
        <v>22</v>
      </c>
    </row>
    <row r="426" spans="1:5" ht="13.2">
      <c r="A426" s="27" t="s">
        <v>49</v>
      </c>
      <c r="E426" s="28" t="s">
        <v>46</v>
      </c>
    </row>
    <row r="427" spans="1:5" ht="26.4">
      <c r="A427" s="29" t="s">
        <v>50</v>
      </c>
      <c r="E427" s="30" t="s">
        <v>837</v>
      </c>
    </row>
    <row r="428" spans="1:5" ht="39.6">
      <c r="A428" t="s">
        <v>51</v>
      </c>
      <c r="E428" s="28" t="s">
        <v>829</v>
      </c>
    </row>
    <row r="429" spans="1:16" ht="13.2">
      <c r="A429" s="17" t="s">
        <v>44</v>
      </c>
      <c r="B429" s="21" t="s">
        <v>838</v>
      </c>
      <c r="C429" s="21" t="s">
        <v>839</v>
      </c>
      <c r="D429" s="17" t="s">
        <v>46</v>
      </c>
      <c r="E429" s="22" t="s">
        <v>840</v>
      </c>
      <c r="F429" s="23" t="s">
        <v>184</v>
      </c>
      <c r="G429" s="24">
        <v>22</v>
      </c>
      <c r="H429" s="25">
        <v>0</v>
      </c>
      <c r="I429" s="26">
        <f>ROUND(ROUND(H429,2)*ROUND(G429,3),2)</f>
        <v>0</v>
      </c>
      <c r="O429">
        <f>(I429*21)/100</f>
        <v>0</v>
      </c>
      <c r="P429" t="s">
        <v>22</v>
      </c>
    </row>
    <row r="430" spans="1:5" ht="13.2">
      <c r="A430" s="27" t="s">
        <v>49</v>
      </c>
      <c r="E430" s="28" t="s">
        <v>46</v>
      </c>
    </row>
    <row r="431" spans="1:5" ht="13.2">
      <c r="A431" s="29" t="s">
        <v>50</v>
      </c>
      <c r="E431" s="30" t="s">
        <v>841</v>
      </c>
    </row>
    <row r="432" spans="1:5" ht="39.6">
      <c r="A432" t="s">
        <v>51</v>
      </c>
      <c r="E432" s="28" t="s">
        <v>829</v>
      </c>
    </row>
    <row r="433" spans="1:16" ht="13.2">
      <c r="A433" s="17" t="s">
        <v>44</v>
      </c>
      <c r="B433" s="21" t="s">
        <v>842</v>
      </c>
      <c r="C433" s="21" t="s">
        <v>843</v>
      </c>
      <c r="D433" s="17" t="s">
        <v>46</v>
      </c>
      <c r="E433" s="22" t="s">
        <v>844</v>
      </c>
      <c r="F433" s="23" t="s">
        <v>59</v>
      </c>
      <c r="G433" s="24">
        <v>1</v>
      </c>
      <c r="H433" s="25">
        <v>0</v>
      </c>
      <c r="I433" s="26">
        <f>ROUND(ROUND(H433,2)*ROUND(G433,3),2)</f>
        <v>0</v>
      </c>
      <c r="O433">
        <f>(I433*21)/100</f>
        <v>0</v>
      </c>
      <c r="P433" t="s">
        <v>22</v>
      </c>
    </row>
    <row r="434" spans="1:5" ht="13.2">
      <c r="A434" s="27" t="s">
        <v>49</v>
      </c>
      <c r="E434" s="28" t="s">
        <v>46</v>
      </c>
    </row>
    <row r="435" spans="1:5" ht="13.2">
      <c r="A435" s="29" t="s">
        <v>50</v>
      </c>
      <c r="E435" s="30" t="s">
        <v>46</v>
      </c>
    </row>
    <row r="436" spans="1:5" ht="145.2">
      <c r="A436" t="s">
        <v>51</v>
      </c>
      <c r="E436" s="28" t="s">
        <v>845</v>
      </c>
    </row>
    <row r="437" spans="1:16" ht="13.2">
      <c r="A437" s="17" t="s">
        <v>44</v>
      </c>
      <c r="B437" s="21" t="s">
        <v>846</v>
      </c>
      <c r="C437" s="21" t="s">
        <v>847</v>
      </c>
      <c r="D437" s="17" t="s">
        <v>46</v>
      </c>
      <c r="E437" s="22" t="s">
        <v>848</v>
      </c>
      <c r="F437" s="23" t="s">
        <v>59</v>
      </c>
      <c r="G437" s="24">
        <v>1</v>
      </c>
      <c r="H437" s="25">
        <v>0</v>
      </c>
      <c r="I437" s="26">
        <f>ROUND(ROUND(H437,2)*ROUND(G437,3),2)</f>
        <v>0</v>
      </c>
      <c r="O437">
        <f>(I437*21)/100</f>
        <v>0</v>
      </c>
      <c r="P437" t="s">
        <v>22</v>
      </c>
    </row>
    <row r="438" spans="1:5" ht="13.2">
      <c r="A438" s="27" t="s">
        <v>49</v>
      </c>
      <c r="E438" s="28" t="s">
        <v>46</v>
      </c>
    </row>
    <row r="439" spans="1:5" ht="13.2">
      <c r="A439" s="29" t="s">
        <v>50</v>
      </c>
      <c r="E439" s="30" t="s">
        <v>46</v>
      </c>
    </row>
    <row r="440" spans="1:5" ht="145.2">
      <c r="A440" t="s">
        <v>51</v>
      </c>
      <c r="E440" s="28" t="s">
        <v>845</v>
      </c>
    </row>
    <row r="441" spans="1:16" ht="13.2">
      <c r="A441" s="17" t="s">
        <v>44</v>
      </c>
      <c r="B441" s="21" t="s">
        <v>849</v>
      </c>
      <c r="C441" s="21" t="s">
        <v>850</v>
      </c>
      <c r="D441" s="17" t="s">
        <v>46</v>
      </c>
      <c r="E441" s="22" t="s">
        <v>851</v>
      </c>
      <c r="F441" s="23" t="s">
        <v>59</v>
      </c>
      <c r="G441" s="24">
        <v>2</v>
      </c>
      <c r="H441" s="25">
        <v>0</v>
      </c>
      <c r="I441" s="26">
        <f>ROUND(ROUND(H441,2)*ROUND(G441,3),2)</f>
        <v>0</v>
      </c>
      <c r="O441">
        <f>(I441*21)/100</f>
        <v>0</v>
      </c>
      <c r="P441" t="s">
        <v>22</v>
      </c>
    </row>
    <row r="442" spans="1:5" ht="13.2">
      <c r="A442" s="27" t="s">
        <v>49</v>
      </c>
      <c r="E442" s="28" t="s">
        <v>852</v>
      </c>
    </row>
    <row r="443" spans="1:5" ht="13.2">
      <c r="A443" s="29" t="s">
        <v>50</v>
      </c>
      <c r="E443" s="30" t="s">
        <v>46</v>
      </c>
    </row>
    <row r="444" spans="1:5" ht="132">
      <c r="A444" t="s">
        <v>51</v>
      </c>
      <c r="E444" s="28" t="s">
        <v>853</v>
      </c>
    </row>
    <row r="445" spans="1:16" ht="26.4">
      <c r="A445" s="17" t="s">
        <v>44</v>
      </c>
      <c r="B445" s="21" t="s">
        <v>854</v>
      </c>
      <c r="C445" s="21" t="s">
        <v>855</v>
      </c>
      <c r="D445" s="17" t="s">
        <v>46</v>
      </c>
      <c r="E445" s="22" t="s">
        <v>856</v>
      </c>
      <c r="F445" s="23" t="s">
        <v>59</v>
      </c>
      <c r="G445" s="24">
        <v>12</v>
      </c>
      <c r="H445" s="25">
        <v>0</v>
      </c>
      <c r="I445" s="26">
        <f>ROUND(ROUND(H445,2)*ROUND(G445,3),2)</f>
        <v>0</v>
      </c>
      <c r="O445">
        <f>(I445*21)/100</f>
        <v>0</v>
      </c>
      <c r="P445" t="s">
        <v>22</v>
      </c>
    </row>
    <row r="446" spans="1:5" ht="13.2">
      <c r="A446" s="27" t="s">
        <v>49</v>
      </c>
      <c r="E446" s="28" t="s">
        <v>857</v>
      </c>
    </row>
    <row r="447" spans="1:5" ht="13.2">
      <c r="A447" s="29" t="s">
        <v>50</v>
      </c>
      <c r="E447" s="30" t="s">
        <v>46</v>
      </c>
    </row>
    <row r="448" spans="1:5" ht="66">
      <c r="A448" t="s">
        <v>51</v>
      </c>
      <c r="E448" s="28" t="s">
        <v>858</v>
      </c>
    </row>
    <row r="449" spans="1:16" ht="13.2">
      <c r="A449" s="17" t="s">
        <v>44</v>
      </c>
      <c r="B449" s="21" t="s">
        <v>859</v>
      </c>
      <c r="C449" s="21" t="s">
        <v>860</v>
      </c>
      <c r="D449" s="17" t="s">
        <v>46</v>
      </c>
      <c r="E449" s="22" t="s">
        <v>861</v>
      </c>
      <c r="F449" s="23" t="s">
        <v>184</v>
      </c>
      <c r="G449" s="24">
        <v>116.6</v>
      </c>
      <c r="H449" s="25">
        <v>0</v>
      </c>
      <c r="I449" s="26">
        <f>ROUND(ROUND(H449,2)*ROUND(G449,3),2)</f>
        <v>0</v>
      </c>
      <c r="O449">
        <f>(I449*21)/100</f>
        <v>0</v>
      </c>
      <c r="P449" t="s">
        <v>22</v>
      </c>
    </row>
    <row r="450" spans="1:5" ht="26.4">
      <c r="A450" s="27" t="s">
        <v>49</v>
      </c>
      <c r="E450" s="28" t="s">
        <v>862</v>
      </c>
    </row>
    <row r="451" spans="1:5" ht="92.4">
      <c r="A451" s="29" t="s">
        <v>50</v>
      </c>
      <c r="E451" s="30" t="s">
        <v>863</v>
      </c>
    </row>
    <row r="452" spans="1:5" ht="92.4">
      <c r="A452" t="s">
        <v>51</v>
      </c>
      <c r="E452" s="28" t="s">
        <v>864</v>
      </c>
    </row>
    <row r="453" spans="1:16" ht="13.2">
      <c r="A453" s="17" t="s">
        <v>44</v>
      </c>
      <c r="B453" s="21" t="s">
        <v>865</v>
      </c>
      <c r="C453" s="21" t="s">
        <v>866</v>
      </c>
      <c r="D453" s="17" t="s">
        <v>442</v>
      </c>
      <c r="E453" s="22" t="s">
        <v>867</v>
      </c>
      <c r="F453" s="23" t="s">
        <v>59</v>
      </c>
      <c r="G453" s="24">
        <v>7</v>
      </c>
      <c r="H453" s="25">
        <v>0</v>
      </c>
      <c r="I453" s="26">
        <f>ROUND(ROUND(H453,2)*ROUND(G453,3),2)</f>
        <v>0</v>
      </c>
      <c r="O453">
        <f>(I453*21)/100</f>
        <v>0</v>
      </c>
      <c r="P453" t="s">
        <v>22</v>
      </c>
    </row>
    <row r="454" spans="1:5" ht="26.4">
      <c r="A454" s="27" t="s">
        <v>49</v>
      </c>
      <c r="E454" s="28" t="s">
        <v>868</v>
      </c>
    </row>
    <row r="455" spans="1:5" ht="39.6">
      <c r="A455" s="29" t="s">
        <v>50</v>
      </c>
      <c r="E455" s="30" t="s">
        <v>869</v>
      </c>
    </row>
    <row r="456" spans="1:5" ht="52.8">
      <c r="A456" t="s">
        <v>51</v>
      </c>
      <c r="E456" s="28" t="s">
        <v>870</v>
      </c>
    </row>
    <row r="457" spans="1:16" ht="13.2">
      <c r="A457" s="17" t="s">
        <v>44</v>
      </c>
      <c r="B457" s="21" t="s">
        <v>871</v>
      </c>
      <c r="C457" s="21" t="s">
        <v>872</v>
      </c>
      <c r="D457" s="17" t="s">
        <v>46</v>
      </c>
      <c r="E457" s="22" t="s">
        <v>873</v>
      </c>
      <c r="F457" s="23" t="s">
        <v>59</v>
      </c>
      <c r="G457" s="24">
        <v>2</v>
      </c>
      <c r="H457" s="25">
        <v>0</v>
      </c>
      <c r="I457" s="26">
        <f>ROUND(ROUND(H457,2)*ROUND(G457,3),2)</f>
        <v>0</v>
      </c>
      <c r="O457">
        <f>(I457*21)/100</f>
        <v>0</v>
      </c>
      <c r="P457" t="s">
        <v>22</v>
      </c>
    </row>
    <row r="458" spans="1:5" ht="26.4">
      <c r="A458" s="27" t="s">
        <v>49</v>
      </c>
      <c r="E458" s="28" t="s">
        <v>874</v>
      </c>
    </row>
    <row r="459" spans="1:5" ht="13.2">
      <c r="A459" s="29" t="s">
        <v>50</v>
      </c>
      <c r="E459" s="30" t="s">
        <v>46</v>
      </c>
    </row>
    <row r="460" spans="1:5" ht="277.2">
      <c r="A460" t="s">
        <v>51</v>
      </c>
      <c r="E460" s="28" t="s">
        <v>875</v>
      </c>
    </row>
    <row r="461" spans="1:16" ht="13.2">
      <c r="A461" s="17" t="s">
        <v>44</v>
      </c>
      <c r="B461" s="21" t="s">
        <v>876</v>
      </c>
      <c r="C461" s="21" t="s">
        <v>877</v>
      </c>
      <c r="D461" s="17" t="s">
        <v>46</v>
      </c>
      <c r="E461" s="22" t="s">
        <v>878</v>
      </c>
      <c r="F461" s="23" t="s">
        <v>59</v>
      </c>
      <c r="G461" s="24">
        <v>16</v>
      </c>
      <c r="H461" s="25">
        <v>0</v>
      </c>
      <c r="I461" s="26">
        <f>ROUND(ROUND(H461,2)*ROUND(G461,3),2)</f>
        <v>0</v>
      </c>
      <c r="O461">
        <f>(I461*21)/100</f>
        <v>0</v>
      </c>
      <c r="P461" t="s">
        <v>22</v>
      </c>
    </row>
    <row r="462" spans="1:5" ht="13.2">
      <c r="A462" s="27" t="s">
        <v>49</v>
      </c>
      <c r="E462" s="28" t="s">
        <v>879</v>
      </c>
    </row>
    <row r="463" spans="1:5" ht="13.2">
      <c r="A463" s="29" t="s">
        <v>50</v>
      </c>
      <c r="E463" s="30" t="s">
        <v>880</v>
      </c>
    </row>
    <row r="464" spans="1:5" ht="277.2">
      <c r="A464" t="s">
        <v>51</v>
      </c>
      <c r="E464" s="28" t="s">
        <v>881</v>
      </c>
    </row>
    <row r="465" spans="1:16" ht="13.2">
      <c r="A465" s="17" t="s">
        <v>44</v>
      </c>
      <c r="B465" s="21" t="s">
        <v>882</v>
      </c>
      <c r="C465" s="21" t="s">
        <v>883</v>
      </c>
      <c r="D465" s="17" t="s">
        <v>442</v>
      </c>
      <c r="E465" s="22" t="s">
        <v>884</v>
      </c>
      <c r="F465" s="23" t="s">
        <v>48</v>
      </c>
      <c r="G465" s="24">
        <v>1</v>
      </c>
      <c r="H465" s="25">
        <v>0</v>
      </c>
      <c r="I465" s="26">
        <f>ROUND(ROUND(H465,2)*ROUND(G465,3),2)</f>
        <v>0</v>
      </c>
      <c r="O465">
        <f>(I465*21)/100</f>
        <v>0</v>
      </c>
      <c r="P465" t="s">
        <v>22</v>
      </c>
    </row>
    <row r="466" spans="1:5" ht="26.4">
      <c r="A466" s="27" t="s">
        <v>49</v>
      </c>
      <c r="E466" s="28" t="s">
        <v>885</v>
      </c>
    </row>
    <row r="467" spans="1:5" ht="13.2">
      <c r="A467" s="29" t="s">
        <v>50</v>
      </c>
      <c r="E467" s="30" t="s">
        <v>46</v>
      </c>
    </row>
    <row r="468" spans="1:5" ht="26.4">
      <c r="A468" t="s">
        <v>51</v>
      </c>
      <c r="E468" s="28" t="s">
        <v>886</v>
      </c>
    </row>
    <row r="469" spans="1:16" ht="13.2">
      <c r="A469" s="17" t="s">
        <v>44</v>
      </c>
      <c r="B469" s="21" t="s">
        <v>887</v>
      </c>
      <c r="C469" s="21" t="s">
        <v>888</v>
      </c>
      <c r="D469" s="17" t="s">
        <v>46</v>
      </c>
      <c r="E469" s="22" t="s">
        <v>889</v>
      </c>
      <c r="F469" s="23" t="s">
        <v>120</v>
      </c>
      <c r="G469" s="24">
        <v>1.04</v>
      </c>
      <c r="H469" s="25">
        <v>0</v>
      </c>
      <c r="I469" s="26">
        <f>ROUND(ROUND(H469,2)*ROUND(G469,3),2)</f>
        <v>0</v>
      </c>
      <c r="O469">
        <f>(I469*21)/100</f>
        <v>0</v>
      </c>
      <c r="P469" t="s">
        <v>22</v>
      </c>
    </row>
    <row r="470" spans="1:5" ht="26.4">
      <c r="A470" s="27" t="s">
        <v>49</v>
      </c>
      <c r="E470" s="28" t="s">
        <v>890</v>
      </c>
    </row>
    <row r="471" spans="1:5" ht="13.2">
      <c r="A471" s="29" t="s">
        <v>50</v>
      </c>
      <c r="E471" s="30" t="s">
        <v>891</v>
      </c>
    </row>
    <row r="472" spans="1:5" ht="105.6">
      <c r="A472" t="s">
        <v>51</v>
      </c>
      <c r="E472" s="28" t="s">
        <v>239</v>
      </c>
    </row>
    <row r="473" spans="1:16" ht="13.2">
      <c r="A473" s="17" t="s">
        <v>44</v>
      </c>
      <c r="B473" s="21" t="s">
        <v>892</v>
      </c>
      <c r="C473" s="21" t="s">
        <v>245</v>
      </c>
      <c r="D473" s="17" t="s">
        <v>46</v>
      </c>
      <c r="E473" s="22" t="s">
        <v>246</v>
      </c>
      <c r="F473" s="23" t="s">
        <v>90</v>
      </c>
      <c r="G473" s="24">
        <v>1.055</v>
      </c>
      <c r="H473" s="25">
        <v>0</v>
      </c>
      <c r="I473" s="26">
        <f>ROUND(ROUND(H473,2)*ROUND(G473,3),2)</f>
        <v>0</v>
      </c>
      <c r="O473">
        <f>(I473*21)/100</f>
        <v>0</v>
      </c>
      <c r="P473" t="s">
        <v>22</v>
      </c>
    </row>
    <row r="474" spans="1:5" ht="26.4">
      <c r="A474" s="27" t="s">
        <v>49</v>
      </c>
      <c r="E474" s="28" t="s">
        <v>893</v>
      </c>
    </row>
    <row r="475" spans="1:5" ht="13.2">
      <c r="A475" s="29" t="s">
        <v>50</v>
      </c>
      <c r="E475" s="30" t="s">
        <v>894</v>
      </c>
    </row>
    <row r="476" spans="1:5" ht="105.6">
      <c r="A476" t="s">
        <v>51</v>
      </c>
      <c r="E476" s="28" t="s">
        <v>248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workbookViewId="0" topLeftCell="A1">
      <pane ySplit="7" topLeftCell="A8" activePane="bottomLeft" state="frozen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.05" customHeight="1">
      <c r="B2" s="1"/>
      <c r="C2" s="1"/>
      <c r="D2" s="1"/>
      <c r="E2" s="2" t="s">
        <v>12</v>
      </c>
      <c r="F2" s="1"/>
      <c r="G2" s="1"/>
      <c r="H2" s="5"/>
      <c r="I2" s="5"/>
      <c r="O2">
        <f>0+O8</f>
        <v>0</v>
      </c>
      <c r="P2" t="s">
        <v>21</v>
      </c>
    </row>
    <row r="3" spans="1:16" ht="15" customHeight="1">
      <c r="A3" t="s">
        <v>11</v>
      </c>
      <c r="B3" s="9" t="s">
        <v>13</v>
      </c>
      <c r="C3" s="37" t="s">
        <v>14</v>
      </c>
      <c r="D3" s="34"/>
      <c r="E3" s="10" t="s">
        <v>15</v>
      </c>
      <c r="F3" s="1"/>
      <c r="G3" s="8"/>
      <c r="H3" s="7" t="s">
        <v>895</v>
      </c>
      <c r="I3" s="31">
        <f>0+I8</f>
        <v>0</v>
      </c>
      <c r="O3" t="s">
        <v>18</v>
      </c>
      <c r="P3" t="s">
        <v>22</v>
      </c>
    </row>
    <row r="4" spans="1:16" ht="15" customHeight="1">
      <c r="A4" t="s">
        <v>16</v>
      </c>
      <c r="B4" s="12" t="s">
        <v>17</v>
      </c>
      <c r="C4" s="38" t="s">
        <v>895</v>
      </c>
      <c r="D4" s="39"/>
      <c r="E4" s="13" t="s">
        <v>896</v>
      </c>
      <c r="F4" s="5"/>
      <c r="G4" s="5"/>
      <c r="H4" s="14"/>
      <c r="I4" s="14"/>
      <c r="O4" t="s">
        <v>19</v>
      </c>
      <c r="P4" t="s">
        <v>22</v>
      </c>
    </row>
    <row r="5" spans="1:16" ht="12.75" customHeight="1">
      <c r="A5" s="40" t="s">
        <v>25</v>
      </c>
      <c r="B5" s="40" t="s">
        <v>27</v>
      </c>
      <c r="C5" s="40" t="s">
        <v>29</v>
      </c>
      <c r="D5" s="40" t="s">
        <v>30</v>
      </c>
      <c r="E5" s="40" t="s">
        <v>31</v>
      </c>
      <c r="F5" s="40" t="s">
        <v>33</v>
      </c>
      <c r="G5" s="40" t="s">
        <v>35</v>
      </c>
      <c r="H5" s="40" t="s">
        <v>37</v>
      </c>
      <c r="I5" s="40"/>
      <c r="O5" t="s">
        <v>20</v>
      </c>
      <c r="P5" t="s">
        <v>22</v>
      </c>
    </row>
    <row r="6" spans="1:9" ht="12.75" customHeight="1">
      <c r="A6" s="40"/>
      <c r="B6" s="40"/>
      <c r="C6" s="40"/>
      <c r="D6" s="40"/>
      <c r="E6" s="40"/>
      <c r="F6" s="40"/>
      <c r="G6" s="40"/>
      <c r="H6" s="11" t="s">
        <v>38</v>
      </c>
      <c r="I6" s="11" t="s">
        <v>40</v>
      </c>
    </row>
    <row r="7" spans="1:9" ht="12.75" customHeight="1">
      <c r="A7" s="11" t="s">
        <v>26</v>
      </c>
      <c r="B7" s="11" t="s">
        <v>28</v>
      </c>
      <c r="C7" s="11" t="s">
        <v>22</v>
      </c>
      <c r="D7" s="11" t="s">
        <v>21</v>
      </c>
      <c r="E7" s="11" t="s">
        <v>32</v>
      </c>
      <c r="F7" s="11" t="s">
        <v>34</v>
      </c>
      <c r="G7" s="11" t="s">
        <v>36</v>
      </c>
      <c r="H7" s="11" t="s">
        <v>39</v>
      </c>
      <c r="I7" s="11" t="s">
        <v>41</v>
      </c>
    </row>
    <row r="8" spans="1:18" ht="12.75" customHeight="1">
      <c r="A8" s="14" t="s">
        <v>42</v>
      </c>
      <c r="B8" s="14"/>
      <c r="C8" s="18" t="s">
        <v>70</v>
      </c>
      <c r="D8" s="14"/>
      <c r="E8" s="19" t="s">
        <v>648</v>
      </c>
      <c r="F8" s="14"/>
      <c r="G8" s="14"/>
      <c r="H8" s="14"/>
      <c r="I8" s="20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3.2">
      <c r="A9" s="17" t="s">
        <v>44</v>
      </c>
      <c r="B9" s="21" t="s">
        <v>28</v>
      </c>
      <c r="C9" s="21" t="s">
        <v>897</v>
      </c>
      <c r="D9" s="17" t="s">
        <v>442</v>
      </c>
      <c r="E9" s="22" t="s">
        <v>898</v>
      </c>
      <c r="F9" s="23" t="s">
        <v>48</v>
      </c>
      <c r="G9" s="24">
        <v>1</v>
      </c>
      <c r="H9" s="25">
        <v>0</v>
      </c>
      <c r="I9" s="26">
        <f>ROUND(ROUND(H9,2)*ROUND(G9,3),2)</f>
        <v>0</v>
      </c>
      <c r="O9">
        <f>(I9*21)/100</f>
        <v>0</v>
      </c>
      <c r="P9" t="s">
        <v>22</v>
      </c>
    </row>
    <row r="10" spans="1:5" ht="26.4">
      <c r="A10" s="27" t="s">
        <v>49</v>
      </c>
      <c r="E10" s="28" t="s">
        <v>899</v>
      </c>
    </row>
    <row r="11" spans="1:5" ht="13.2">
      <c r="A11" s="29" t="s">
        <v>50</v>
      </c>
      <c r="E11" s="30" t="s">
        <v>46</v>
      </c>
    </row>
    <row r="12" spans="1:5" ht="13.2">
      <c r="A12" t="s">
        <v>51</v>
      </c>
      <c r="E12" s="28" t="s">
        <v>46</v>
      </c>
    </row>
  </sheetData>
  <sheetProtection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blanka2</dc:creator>
  <cp:keywords/>
  <dc:description/>
  <cp:lastModifiedBy>blanka2</cp:lastModifiedBy>
  <dcterms:created xsi:type="dcterms:W3CDTF">2021-03-25T07:34:47Z</dcterms:created>
  <dcterms:modified xsi:type="dcterms:W3CDTF">2021-03-25T07:34:49Z</dcterms:modified>
  <cp:category/>
  <cp:version/>
  <cp:contentType/>
  <cp:contentStatus/>
</cp:coreProperties>
</file>