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Oprava komunikace'!$C$121:$K$299</definedName>
    <definedName name="_xlnm.Print_Area" localSheetId="1">'SO 101 - Oprava komunikace'!$C$4:$J$76,'SO 101 - Oprava komunikace'!$C$82:$J$103,'SO 101 - Oprava komunikace'!$C$109:$K$299</definedName>
    <definedName name="_xlnm._FilterDatabase" localSheetId="2" hidden="1">'SO 102 - Oprava komunikace'!$C$119:$K$170</definedName>
    <definedName name="_xlnm.Print_Area" localSheetId="2">'SO 102 - Oprava komunikace'!$C$4:$J$76,'SO 102 - Oprava komunikace'!$C$82:$J$101,'SO 102 - Oprava komunikace'!$C$107:$K$170</definedName>
    <definedName name="_xlnm._FilterDatabase" localSheetId="3" hidden="1">'SO 000 - Vedlejší rozpočt...'!$C$116:$K$147</definedName>
    <definedName name="_xlnm.Print_Area" localSheetId="3">'SO 000 - Vedlejší rozpočt...'!$C$4:$J$76,'SO 000 - Vedlejší rozpočt...'!$C$82:$J$98,'SO 000 - Vedlejší rozpočt...'!$C$104:$K$147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fullCalcOnLoad="1"/>
</workbook>
</file>

<file path=xl/sharedStrings.xml><?xml version="1.0" encoding="utf-8"?>
<sst xmlns="http://schemas.openxmlformats.org/spreadsheetml/2006/main" count="2574" uniqueCount="443">
  <si>
    <t>Export Komplet</t>
  </si>
  <si>
    <t/>
  </si>
  <si>
    <t>2.0</t>
  </si>
  <si>
    <t>False</t>
  </si>
  <si>
    <t>{4b792c21-8ff2-4195-aa81-59fcee2de068}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</si>
  <si>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</si>
  <si>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</si>
  <si>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</si>
  <si>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</si>
  <si>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</si>
  <si>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</si>
  <si>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</si>
  <si>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</si>
  <si>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</si>
  <si>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</si>
  <si>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</si>
  <si>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</si>
  <si>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</si>
  <si>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</si>
  <si>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</si>
  <si>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</si>
  <si>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</si>
  <si>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</si>
  <si>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</si>
  <si>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</si>
  <si>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</si>
  <si>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</si>
  <si>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</si>
  <si>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</si>
  <si>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</si>
  <si>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</si>
  <si>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</si>
  <si>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</si>
  <si>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</si>
  <si>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</si>
  <si>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</si>
  <si>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</si>
  <si>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</si>
  <si>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</si>
  <si>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</si>
  <si>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</si>
  <si>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</si>
  <si>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</si>
  <si>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</si>
  <si>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</si>
  <si>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</si>
  <si>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</si>
  <si>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</si>
  <si>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</si>
  <si>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</si>
  <si>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</si>
  <si>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</si>
  <si>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</si>
  <si>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</si>
  <si>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</si>
  <si>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</si>
  <si>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</si>
  <si>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</si>
  <si>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</si>
  <si>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</si>
  <si>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</si>
  <si>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</si>
  <si>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</si>
  <si>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</si>
  <si>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</si>
  <si>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</si>
  <si>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</si>
  <si>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</si>
  <si>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</si>
  <si>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</si>
  <si>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</si>
  <si>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</si>
  <si>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</si>
  <si>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</si>
  <si>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</si>
  <si>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</si>
  <si>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</si>
  <si>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</si>
  <si>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</si>
  <si>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</si>
  <si>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</si>
  <si>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</si>
  <si>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</si>
  <si>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</si>
  <si>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</si>
  <si>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</si>
  <si>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</si>
  <si>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</si>
  <si>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</si>
  <si>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</si>
  <si>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</si>
  <si>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</si>
  <si>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</si>
  <si>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</si>
  <si>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</si>
  <si>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</si>
  <si>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</si>
  <si>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</si>
  <si>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</si>
  <si>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</si>
  <si>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</si>
  <si>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</si>
  <si>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</si>
  <si>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</si>
  <si>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</si>
  <si>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</si>
  <si>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</si>
  <si>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</si>
  <si>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</si>
  <si>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</si>
  <si>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</si>
  <si>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</si>
  <si>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</si>
  <si>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</si>
  <si>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</si>
  <si>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</si>
  <si>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</si>
  <si>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</si>
  <si>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</si>
  <si>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</si>
  <si>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</si>
  <si>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</si>
  <si>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</si>
  <si>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</si>
  <si>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OTSKP 2019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</si>
  <si>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</si>
  <si>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</si>
  <si>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</si>
  <si>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</si>
  <si>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</si>
  <si>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</si>
  <si>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</si>
  <si>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</si>
  <si>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</si>
  <si>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</si>
  <si>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</si>
  <si>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</si>
  <si>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</si>
  <si>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</si>
  <si>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</si>
  <si>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</si>
  <si>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</si>
  <si>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</si>
  <si>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</si>
  <si>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</si>
  <si>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</si>
  <si>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</si>
  <si>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</si>
  <si>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</si>
  <si>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</si>
  <si>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</si>
  <si>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</si>
  <si>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</si>
  <si>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</si>
  <si>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</si>
  <si>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</si>
  <si>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</si>
  <si>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</si>
  <si>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</si>
  <si>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</si>
  <si>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</si>
  <si>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</si>
  <si>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6</t>
  </si>
  <si>
    <t>12273</t>
  </si>
  <si>
    <t>ODKOPÁVKY A PROKOPÁVKY OBECNÉ TŘ. I</t>
  </si>
  <si>
    <t>-2091279460</t>
  </si>
  <si>
    <t>ODKOPÁVKY A PROKOPÁVKY OBECNÉ TŘ. I
Čerpání položky na přímý příkaz TDI a investora.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</si>
  <si>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</si>
  <si>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"km 1,513 - 2,900 - sanace AZ vápněním tl. 400 mm - odhad 50 %"1,3*(1228*6,0)*0,4*0,5</t>
  </si>
  <si>
    <t>"km 2,900 - 3,419 90 - sanace AZ vápněním tl. 400 mm - odhad 100 %"1,3*(520*6)*0,4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</si>
  <si>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</si>
  <si>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</si>
  <si>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</si>
  <si>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</si>
  <si>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</si>
  <si>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"úprava příkopů"(1653*3+222+294+100*2+324*3+112*7+123+451+512*3,7)*0,25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</si>
  <si>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</si>
  <si>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</si>
  <si>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</si>
  <si>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</si>
  <si>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</si>
  <si>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</si>
  <si>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</si>
  <si>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</si>
  <si>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</si>
  <si>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</si>
  <si>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</si>
  <si>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</si>
  <si>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</si>
  <si>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</si>
  <si>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P</t>
  </si>
  <si>
    <t>Poznámka k položce:
Skládkovné je zahrnuto v položce 014122.</t>
  </si>
  <si>
    <t>"příkopy"(1653+86+120+100+324+112+43+142+512)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</si>
  <si>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</si>
  <si>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</si>
  <si>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</si>
  <si>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</si>
  <si>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</si>
  <si>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</si>
  <si>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</si>
  <si>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</si>
  <si>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</si>
  <si>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</si>
  <si>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</si>
  <si>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"vsakovací jámy"0,2*(16+19+7+10+39+22+34+18+4*20)</t>
  </si>
  <si>
    <t>12</t>
  </si>
  <si>
    <t>18221</t>
  </si>
  <si>
    <t>ROZPROSTŘENÍ ORNICE VE SVAHU V TL DO 0,10M</t>
  </si>
  <si>
    <t>-1760700692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</si>
  <si>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</si>
  <si>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</si>
  <si>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</si>
  <si>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</si>
  <si>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</si>
  <si>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</si>
  <si>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</si>
  <si>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</si>
  <si>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</si>
  <si>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</si>
  <si>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</si>
  <si>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</si>
  <si>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</si>
  <si>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</si>
  <si>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</si>
  <si>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</si>
  <si>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</si>
  <si>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OTSKP-SPK 2015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</si>
  <si>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</si>
  <si>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</si>
  <si>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</si>
  <si>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</si>
  <si>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</si>
  <si>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</si>
  <si>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</si>
  <si>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</si>
  <si>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</si>
  <si>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</si>
  <si>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32/63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</si>
  <si>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</si>
  <si>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</si>
  <si>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</si>
  <si>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</si>
  <si>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</si>
  <si>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</si>
  <si>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</si>
  <si>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</si>
  <si>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</si>
  <si>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</si>
  <si>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>VRSTVY PRO OBNOVU A OPRAVY Z MATERIÁLŮ STAB VÁPNEM
Čerpání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</si>
  <si>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</si>
  <si>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</si>
  <si>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</si>
  <si>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</si>
  <si>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</si>
  <si>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</si>
  <si>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</si>
  <si>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</si>
  <si>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</si>
  <si>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</si>
  <si>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</si>
  <si>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</si>
  <si>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</si>
  <si>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</si>
  <si>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</si>
  <si>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</si>
  <si>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</si>
  <si>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</si>
  <si>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</si>
  <si>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</si>
  <si>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</si>
  <si>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11+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</si>
  <si>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</si>
  <si>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</si>
  <si>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</si>
  <si>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</si>
  <si>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</si>
  <si>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</si>
  <si>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</si>
  <si>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</si>
  <si>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</si>
  <si>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</si>
  <si>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</si>
  <si>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</si>
  <si>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</si>
  <si>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</si>
  <si>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</si>
  <si>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</si>
  <si>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</si>
  <si>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</si>
  <si>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</si>
  <si>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</si>
  <si>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</si>
  <si>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</si>
  <si>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</si>
  <si>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</si>
  <si>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</si>
  <si>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</si>
  <si>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</si>
  <si>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</si>
  <si>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</si>
  <si>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</si>
  <si>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</si>
  <si>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</si>
  <si>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</si>
  <si>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</si>
  <si>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</si>
  <si>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</si>
  <si>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</si>
  <si>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</si>
  <si>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</si>
  <si>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</si>
  <si>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</si>
  <si>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</si>
  <si>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</si>
  <si>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</si>
  <si>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</si>
  <si>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</si>
  <si>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</si>
  <si>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</si>
  <si>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</si>
  <si>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</si>
  <si>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</si>
  <si>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</si>
  <si>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</si>
  <si>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</si>
  <si>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</si>
  <si>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</si>
  <si>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</si>
  <si>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</si>
  <si>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</si>
  <si>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</si>
  <si>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</si>
  <si>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</si>
  <si>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</si>
  <si>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</si>
  <si>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</si>
  <si>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</si>
  <si>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</si>
  <si>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</si>
  <si>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</si>
  <si>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OTSKP 2018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</si>
  <si>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</si>
  <si>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</si>
  <si>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</si>
  <si>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</si>
  <si>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</si>
  <si>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</si>
  <si>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</si>
  <si>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</si>
  <si>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odkop"7227,762*2,1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</si>
  <si>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</si>
  <si>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</si>
  <si>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</si>
  <si>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</si>
  <si>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</si>
  <si>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</si>
  <si>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</si>
  <si>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</si>
  <si>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</si>
  <si>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</si>
  <si>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</si>
  <si>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</si>
  <si>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</si>
  <si>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</si>
  <si>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- odhad 10 %" 2019*0,1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</si>
  <si>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</si>
  <si>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</si>
  <si>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</si>
  <si>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</si>
  <si>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</si>
  <si>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</si>
  <si>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</si>
  <si>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11+ PMB 25/55-60"2019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</si>
  <si>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</si>
  <si>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</si>
  <si>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</si>
  <si>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</si>
  <si>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</si>
  <si>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</si>
  <si>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</si>
  <si>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</si>
  <si>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</si>
  <si>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</si>
  <si>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</si>
  <si>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</si>
  <si>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</si>
  <si>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</si>
  <si>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</si>
  <si>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</si>
  <si>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</si>
  <si>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</si>
  <si>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</si>
  <si>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</si>
  <si>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</si>
  <si>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</si>
  <si>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</si>
  <si>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</si>
  <si>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</si>
  <si>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</si>
  <si>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</si>
  <si>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</si>
  <si>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</si>
  <si>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</si>
  <si>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</si>
  <si>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</si>
  <si>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</si>
  <si>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</si>
  <si>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</si>
  <si>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</si>
  <si>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</si>
  <si>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</si>
  <si>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</si>
  <si>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</si>
  <si>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</si>
  <si>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CS OTSKP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</si>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</sst>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201723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II/329 Plaňany - Radim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25. 1. 2018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ROUND(SUM(AG95:AG97),2)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ROUND(SUM(AS95:AS97),2)</f>
        <v>0</v>
      </c>
      <c r="AT94" s="96">
        <f>ROUND(SUM(AV94:AW94),2)</f>
        <v>0</v>
      </c>
      <c r="AU94" s="97">
        <f>ROUND(SUM(AU95:AU97),5)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ROUND(SUM(AZ95:AZ97),2)</f>
        <v>0</v>
      </c>
      <c r="BA94" s="96">
        <f>ROUND(SUM(BA95:BA97),2)</f>
        <v>0</v>
      </c>
      <c r="BB94" s="96">
        <f>ROUND(SUM(BB95:BB97),2)</f>
        <v>0</v>
      </c>
      <c r="BC94" s="96">
        <f>ROUND(SUM(BC95:BC97),2)</f>
        <v>0</v>
      </c>
      <c r="BD94" s="98">
        <f>ROUND(SUM(BD95:BD97),2)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101 - Oprava komunikace'!J30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101 - Oprava komunikace'!P122</f>
        <v>0</v>
      </c>
      <c r="AV95" s="109">
        <f>'SO 101 - Oprava komunikace'!J33</f>
        <v>0</v>
      </c>
      <c r="AW95" s="109">
        <f>'SO 101 - Oprava komunikace'!J34</f>
        <v>0</v>
      </c>
      <c r="AX95" s="109">
        <f>'SO 101 - Oprava komunikace'!J35</f>
        <v>0</v>
      </c>
      <c r="AY95" s="109">
        <f>'SO 101 - Oprava komunikace'!J36</f>
        <v>0</v>
      </c>
      <c r="AZ95" s="109">
        <f>'SO 101 - Oprava komunikace'!F33</f>
        <v>0</v>
      </c>
      <c r="BA95" s="109">
        <f>'SO 101 - Oprava komunikace'!F34</f>
        <v>0</v>
      </c>
      <c r="BB95" s="109">
        <f>'SO 101 - Oprava komunikace'!F35</f>
        <v>0</v>
      </c>
      <c r="BC95" s="109">
        <f>'SO 101 - Oprava komunikace'!F36</f>
        <v>0</v>
      </c>
      <c r="BD95" s="111">
        <f>'SO 101 - Oprava komunikace'!F37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79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102 - Oprava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102 - Oprava komunikace'!P120</f>
        <v>0</v>
      </c>
      <c r="AV96" s="109">
        <f>'SO 102 - Oprava komunikace'!J33</f>
        <v>0</v>
      </c>
      <c r="AW96" s="109">
        <f>'SO 102 - Oprava komunikace'!J34</f>
        <v>0</v>
      </c>
      <c r="AX96" s="109">
        <f>'SO 102 - Oprava komunikace'!J35</f>
        <v>0</v>
      </c>
      <c r="AY96" s="109">
        <f>'SO 102 - Oprava komunikace'!J36</f>
        <v>0</v>
      </c>
      <c r="AZ96" s="109">
        <f>'SO 102 - Oprava komunikace'!F33</f>
        <v>0</v>
      </c>
      <c r="BA96" s="109">
        <f>'SO 102 - Oprava komunikace'!F34</f>
        <v>0</v>
      </c>
      <c r="BB96" s="109">
        <f>'SO 102 - Oprava komunikace'!F35</f>
        <v>0</v>
      </c>
      <c r="BC96" s="109">
        <f>'SO 102 - Oprava komunikace'!F36</f>
        <v>0</v>
      </c>
      <c r="BD96" s="111">
        <f>'SO 102 - Oprava komunikace'!F37</f>
        <v>0</v>
      </c>
      <c r="BE96" s="7"/>
      <c r="BT96" s="112" t="s">
        <v>81</v>
      </c>
      <c r="BV96" s="112" t="s">
        <v>75</v>
      </c>
      <c r="BW96" s="112" t="s">
        <v>85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86</v>
      </c>
      <c r="E97" s="104"/>
      <c r="F97" s="104"/>
      <c r="G97" s="104"/>
      <c r="H97" s="104"/>
      <c r="I97" s="105"/>
      <c r="J97" s="104" t="s">
        <v>87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000 - Vedlejší rozpočt...'!J30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13">
        <v>0</v>
      </c>
      <c r="AT97" s="114">
        <f>ROUND(SUM(AV97:AW97),2)</f>
        <v>0</v>
      </c>
      <c r="AU97" s="115">
        <f>'SO 000 - Vedlejší rozpočt...'!P117</f>
        <v>0</v>
      </c>
      <c r="AV97" s="114">
        <f>'SO 000 - Vedlejší rozpočt...'!J33</f>
        <v>0</v>
      </c>
      <c r="AW97" s="114">
        <f>'SO 000 - Vedlejší rozpočt...'!J34</f>
        <v>0</v>
      </c>
      <c r="AX97" s="114">
        <f>'SO 000 - Vedlejší rozpočt...'!J35</f>
        <v>0</v>
      </c>
      <c r="AY97" s="114">
        <f>'SO 000 - Vedlejší rozpočt...'!J36</f>
        <v>0</v>
      </c>
      <c r="AZ97" s="114">
        <f>'SO 000 - Vedlejší rozpočt...'!F33</f>
        <v>0</v>
      </c>
      <c r="BA97" s="114">
        <f>'SO 000 - Vedlejší rozpočt...'!F34</f>
        <v>0</v>
      </c>
      <c r="BB97" s="114">
        <f>'SO 000 - Vedlejší rozpočt...'!F35</f>
        <v>0</v>
      </c>
      <c r="BC97" s="114">
        <f>'SO 000 - Vedlejší rozpočt...'!F36</f>
        <v>0</v>
      </c>
      <c r="BD97" s="116">
        <f>'SO 000 - Vedlejší rozpočt...'!F37</f>
        <v>0</v>
      </c>
      <c r="BE97" s="7"/>
      <c r="BT97" s="112" t="s">
        <v>81</v>
      </c>
      <c r="BV97" s="112" t="s">
        <v>75</v>
      </c>
      <c r="BW97" s="112" t="s">
        <v>88</v>
      </c>
      <c r="BX97" s="112" t="s">
        <v>4</v>
      </c>
      <c r="CL97" s="112" t="s">
        <v>1</v>
      </c>
      <c r="CM97" s="112" t="s">
        <v>83</v>
      </c>
    </row>
    <row r="98" spans="1:57" s="2" customFormat="1" ht="30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91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ROUND((SUM(BE122:BE299)),2)</f>
        <v>0</v>
      </c>
      <c r="G33" s="35"/>
      <c r="H33" s="35"/>
      <c r="I33" s="125">
        <v>0.21</v>
      </c>
      <c r="J33" s="124">
        <f>ROUND(((SUM(BE122:BE299))*I33),2)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ROUND((SUM(BF122:BF299)),2)</f>
        <v>0</v>
      </c>
      <c r="G34" s="35"/>
      <c r="H34" s="35"/>
      <c r="I34" s="125">
        <v>0.15</v>
      </c>
      <c r="J34" s="124">
        <f>ROUND(((SUM(BF122:BF299))*I34),2)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ROUND((SUM(BG122:BG299)),2)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ROUND((SUM(BH122:BH299)),2)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ROUND((SUM(BI122:BI299)),2)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101 -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J122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J123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J124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99</v>
      </c>
      <c r="E99" s="143"/>
      <c r="F99" s="143"/>
      <c r="G99" s="143"/>
      <c r="H99" s="143"/>
      <c r="I99" s="143"/>
      <c r="J99" s="144">
        <f>J191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100</v>
      </c>
      <c r="E100" s="143"/>
      <c r="F100" s="143"/>
      <c r="G100" s="143"/>
      <c r="H100" s="143"/>
      <c r="I100" s="143"/>
      <c r="J100" s="144">
        <f>J199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1"/>
      <c r="C101" s="10"/>
      <c r="D101" s="142" t="s">
        <v>101</v>
      </c>
      <c r="E101" s="143"/>
      <c r="F101" s="143"/>
      <c r="G101" s="143"/>
      <c r="H101" s="143"/>
      <c r="I101" s="143"/>
      <c r="J101" s="144">
        <f>J238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7"/>
      <c r="C102" s="9"/>
      <c r="D102" s="138" t="s">
        <v>102</v>
      </c>
      <c r="E102" s="139"/>
      <c r="F102" s="139"/>
      <c r="G102" s="139"/>
      <c r="H102" s="139"/>
      <c r="I102" s="139"/>
      <c r="J102" s="140">
        <f>J286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5"/>
      <c r="D103" s="35"/>
      <c r="E103" s="35"/>
      <c r="F103" s="35"/>
      <c r="G103" s="35"/>
      <c r="H103" s="35"/>
      <c r="I103" s="35"/>
      <c r="J103" s="35"/>
      <c r="K103" s="35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103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118" t="str">
        <f>E7</f>
        <v>II/329 Plaňany - Radim</v>
      </c>
      <c r="F112" s="29"/>
      <c r="G112" s="29"/>
      <c r="H112" s="29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90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64" t="str">
        <f>E9</f>
        <v>SO 101 - Oprava komunikace</v>
      </c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5"/>
      <c r="E116" s="35"/>
      <c r="F116" s="24" t="str">
        <f>F12</f>
        <v xml:space="preserve"> </v>
      </c>
      <c r="G116" s="35"/>
      <c r="H116" s="35"/>
      <c r="I116" s="29" t="s">
        <v>22</v>
      </c>
      <c r="J116" s="66" t="str">
        <f>IF(J12="","",J12)</f>
        <v>25. 1. 2018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5"/>
      <c r="E118" s="35"/>
      <c r="F118" s="24" t="str">
        <f>E15</f>
        <v xml:space="preserve"> </v>
      </c>
      <c r="G118" s="35"/>
      <c r="H118" s="35"/>
      <c r="I118" s="29" t="s">
        <v>29</v>
      </c>
      <c r="J118" s="33" t="str">
        <f>E21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5"/>
      <c r="E119" s="35"/>
      <c r="F119" s="24" t="str">
        <f>IF(E18="","",E18)</f>
        <v>Vyplň údaj</v>
      </c>
      <c r="G119" s="35"/>
      <c r="H119" s="35"/>
      <c r="I119" s="29" t="s">
        <v>31</v>
      </c>
      <c r="J119" s="33" t="str">
        <f>E24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45"/>
      <c r="B121" s="146"/>
      <c r="C121" s="147" t="s">
        <v>104</v>
      </c>
      <c r="D121" s="148" t="s">
        <v>58</v>
      </c>
      <c r="E121" s="148" t="s">
        <v>54</v>
      </c>
      <c r="F121" s="148" t="s">
        <v>55</v>
      </c>
      <c r="G121" s="148" t="s">
        <v>105</v>
      </c>
      <c r="H121" s="148" t="s">
        <v>106</v>
      </c>
      <c r="I121" s="148" t="s">
        <v>107</v>
      </c>
      <c r="J121" s="148" t="s">
        <v>94</v>
      </c>
      <c r="K121" s="149" t="s">
        <v>108</v>
      </c>
      <c r="L121" s="150"/>
      <c r="M121" s="83" t="s">
        <v>1</v>
      </c>
      <c r="N121" s="84" t="s">
        <v>37</v>
      </c>
      <c r="O121" s="84" t="s">
        <v>109</v>
      </c>
      <c r="P121" s="84" t="s">
        <v>110</v>
      </c>
      <c r="Q121" s="84" t="s">
        <v>111</v>
      </c>
      <c r="R121" s="84" t="s">
        <v>112</v>
      </c>
      <c r="S121" s="84" t="s">
        <v>113</v>
      </c>
      <c r="T121" s="85" t="s">
        <v>114</v>
      </c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63" s="2" customFormat="1" ht="22.8" customHeight="1">
      <c r="A122" s="35"/>
      <c r="B122" s="36"/>
      <c r="C122" s="90" t="s">
        <v>115</v>
      </c>
      <c r="D122" s="35"/>
      <c r="E122" s="35"/>
      <c r="F122" s="35"/>
      <c r="G122" s="35"/>
      <c r="H122" s="35"/>
      <c r="I122" s="35"/>
      <c r="J122" s="151">
        <f>BK122</f>
        <v>0</v>
      </c>
      <c r="K122" s="35"/>
      <c r="L122" s="36"/>
      <c r="M122" s="86"/>
      <c r="N122" s="70"/>
      <c r="O122" s="87"/>
      <c r="P122" s="152">
        <f>P123+P286</f>
        <v>0</v>
      </c>
      <c r="Q122" s="87"/>
      <c r="R122" s="152">
        <f>R123+R286</f>
        <v>0</v>
      </c>
      <c r="S122" s="87"/>
      <c r="T122" s="153">
        <f>T123+T286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72</v>
      </c>
      <c r="AU122" s="16" t="s">
        <v>96</v>
      </c>
      <c r="BK122" s="154">
        <f>BK123+BK286</f>
        <v>0</v>
      </c>
    </row>
    <row r="123" spans="1:63" s="12" customFormat="1" ht="25.9" customHeight="1">
      <c r="A123" s="12"/>
      <c r="B123" s="155"/>
      <c r="C123" s="12"/>
      <c r="D123" s="156" t="s">
        <v>72</v>
      </c>
      <c r="E123" s="157" t="s">
        <v>116</v>
      </c>
      <c r="F123" s="157" t="s">
        <v>117</v>
      </c>
      <c r="G123" s="12"/>
      <c r="H123" s="12"/>
      <c r="I123" s="158"/>
      <c r="J123" s="159">
        <f>BK123</f>
        <v>0</v>
      </c>
      <c r="K123" s="12"/>
      <c r="L123" s="155"/>
      <c r="M123" s="160"/>
      <c r="N123" s="161"/>
      <c r="O123" s="161"/>
      <c r="P123" s="162">
        <f>P124+P191+P199+P238</f>
        <v>0</v>
      </c>
      <c r="Q123" s="161"/>
      <c r="R123" s="162">
        <f>R124+R191+R199+R238</f>
        <v>0</v>
      </c>
      <c r="S123" s="161"/>
      <c r="T123" s="163">
        <f>T124+T191+T199+T238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6" t="s">
        <v>81</v>
      </c>
      <c r="AT123" s="164" t="s">
        <v>72</v>
      </c>
      <c r="AU123" s="164" t="s">
        <v>73</v>
      </c>
      <c r="AY123" s="156" t="s">
        <v>118</v>
      </c>
      <c r="BK123" s="165">
        <f>BK124+BK191+BK199+BK238</f>
        <v>0</v>
      </c>
    </row>
    <row r="124" spans="1:63" s="12" customFormat="1" ht="22.8" customHeight="1">
      <c r="A124" s="12"/>
      <c r="B124" s="155"/>
      <c r="C124" s="12"/>
      <c r="D124" s="156" t="s">
        <v>72</v>
      </c>
      <c r="E124" s="166" t="s">
        <v>81</v>
      </c>
      <c r="F124" s="166" t="s">
        <v>119</v>
      </c>
      <c r="G124" s="12"/>
      <c r="H124" s="12"/>
      <c r="I124" s="158"/>
      <c r="J124" s="167">
        <f>BK124</f>
        <v>0</v>
      </c>
      <c r="K124" s="12"/>
      <c r="L124" s="155"/>
      <c r="M124" s="160"/>
      <c r="N124" s="161"/>
      <c r="O124" s="161"/>
      <c r="P124" s="162">
        <f>SUM(P125:P190)</f>
        <v>0</v>
      </c>
      <c r="Q124" s="161"/>
      <c r="R124" s="162">
        <f>SUM(R125:R190)</f>
        <v>0</v>
      </c>
      <c r="S124" s="161"/>
      <c r="T124" s="163">
        <f>SUM(T125:T190)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6" t="s">
        <v>81</v>
      </c>
      <c r="AT124" s="164" t="s">
        <v>72</v>
      </c>
      <c r="AU124" s="164" t="s">
        <v>81</v>
      </c>
      <c r="AY124" s="156" t="s">
        <v>118</v>
      </c>
      <c r="BK124" s="165">
        <f>SUM(BK125:BK190)</f>
        <v>0</v>
      </c>
    </row>
    <row r="125" spans="1:65" s="2" customFormat="1" ht="14.4" customHeight="1">
      <c r="A125" s="35"/>
      <c r="B125" s="168"/>
      <c r="C125" s="169" t="s">
        <v>81</v>
      </c>
      <c r="D125" s="169" t="s">
        <v>120</v>
      </c>
      <c r="E125" s="170" t="s">
        <v>121</v>
      </c>
      <c r="F125" s="171" t="s">
        <v>122</v>
      </c>
      <c r="G125" s="172" t="s">
        <v>123</v>
      </c>
      <c r="H125" s="173">
        <v>699.2</v>
      </c>
      <c r="I125" s="174"/>
      <c r="J125" s="175">
        <f>ROUND(I125*H125,2)</f>
        <v>0</v>
      </c>
      <c r="K125" s="171" t="s">
        <v>124</v>
      </c>
      <c r="L125" s="36"/>
      <c r="M125" s="176" t="s">
        <v>1</v>
      </c>
      <c r="N125" s="177" t="s">
        <v>38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0" t="s">
        <v>125</v>
      </c>
      <c r="AT125" s="180" t="s">
        <v>120</v>
      </c>
      <c r="AU125" s="180" t="s">
        <v>83</v>
      </c>
      <c r="AY125" s="16" t="s">
        <v>118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6" t="s">
        <v>81</v>
      </c>
      <c r="BK125" s="181">
        <f>ROUND(I125*H125,2)</f>
        <v>0</v>
      </c>
      <c r="BL125" s="16" t="s">
        <v>125</v>
      </c>
      <c r="BM125" s="180" t="s">
        <v>126</v>
      </c>
    </row>
    <row r="126" spans="1:47" s="2" customFormat="1" ht="12">
      <c r="A126" s="35"/>
      <c r="B126" s="36"/>
      <c r="C126" s="35"/>
      <c r="D126" s="182" t="s">
        <v>127</v>
      </c>
      <c r="E126" s="35"/>
      <c r="F126" s="183" t="s">
        <v>122</v>
      </c>
      <c r="G126" s="35"/>
      <c r="H126" s="35"/>
      <c r="I126" s="184"/>
      <c r="J126" s="35"/>
      <c r="K126" s="35"/>
      <c r="L126" s="36"/>
      <c r="M126" s="185"/>
      <c r="N126" s="186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127</v>
      </c>
      <c r="AU126" s="16" t="s">
        <v>83</v>
      </c>
    </row>
    <row r="127" spans="1:47" s="2" customFormat="1" ht="12">
      <c r="A127" s="35"/>
      <c r="B127" s="36"/>
      <c r="C127" s="35"/>
      <c r="D127" s="182" t="s">
        <v>128</v>
      </c>
      <c r="E127" s="35"/>
      <c r="F127" s="187" t="s">
        <v>129</v>
      </c>
      <c r="G127" s="35"/>
      <c r="H127" s="35"/>
      <c r="I127" s="184"/>
      <c r="J127" s="35"/>
      <c r="K127" s="35"/>
      <c r="L127" s="36"/>
      <c r="M127" s="185"/>
      <c r="N127" s="186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128</v>
      </c>
      <c r="AU127" s="16" t="s">
        <v>83</v>
      </c>
    </row>
    <row r="128" spans="1:51" s="13" customFormat="1" ht="12">
      <c r="A128" s="13"/>
      <c r="B128" s="188"/>
      <c r="C128" s="13"/>
      <c r="D128" s="182" t="s">
        <v>130</v>
      </c>
      <c r="E128" s="189" t="s">
        <v>1</v>
      </c>
      <c r="F128" s="190" t="s">
        <v>131</v>
      </c>
      <c r="G128" s="13"/>
      <c r="H128" s="191">
        <v>699.2</v>
      </c>
      <c r="I128" s="192"/>
      <c r="J128" s="13"/>
      <c r="K128" s="13"/>
      <c r="L128" s="188"/>
      <c r="M128" s="193"/>
      <c r="N128" s="194"/>
      <c r="O128" s="194"/>
      <c r="P128" s="194"/>
      <c r="Q128" s="194"/>
      <c r="R128" s="194"/>
      <c r="S128" s="194"/>
      <c r="T128" s="19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9" t="s">
        <v>130</v>
      </c>
      <c r="AU128" s="189" t="s">
        <v>83</v>
      </c>
      <c r="AV128" s="13" t="s">
        <v>83</v>
      </c>
      <c r="AW128" s="13" t="s">
        <v>30</v>
      </c>
      <c r="AX128" s="13" t="s">
        <v>81</v>
      </c>
      <c r="AY128" s="189" t="s">
        <v>118</v>
      </c>
    </row>
    <row r="129" spans="1:65" s="2" customFormat="1" ht="24.15" customHeight="1">
      <c r="A129" s="35"/>
      <c r="B129" s="168"/>
      <c r="C129" s="169" t="s">
        <v>83</v>
      </c>
      <c r="D129" s="169" t="s">
        <v>120</v>
      </c>
      <c r="E129" s="170" t="s">
        <v>132</v>
      </c>
      <c r="F129" s="171" t="s">
        <v>133</v>
      </c>
      <c r="G129" s="172" t="s">
        <v>134</v>
      </c>
      <c r="H129" s="173">
        <v>958.48</v>
      </c>
      <c r="I129" s="174"/>
      <c r="J129" s="175">
        <f>ROUND(I129*H129,2)</f>
        <v>0</v>
      </c>
      <c r="K129" s="171" t="s">
        <v>1</v>
      </c>
      <c r="L129" s="36"/>
      <c r="M129" s="176" t="s">
        <v>1</v>
      </c>
      <c r="N129" s="177" t="s">
        <v>38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125</v>
      </c>
      <c r="AT129" s="180" t="s">
        <v>120</v>
      </c>
      <c r="AU129" s="180" t="s">
        <v>83</v>
      </c>
      <c r="AY129" s="16" t="s">
        <v>118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6" t="s">
        <v>81</v>
      </c>
      <c r="BK129" s="181">
        <f>ROUND(I129*H129,2)</f>
        <v>0</v>
      </c>
      <c r="BL129" s="16" t="s">
        <v>125</v>
      </c>
      <c r="BM129" s="180" t="s">
        <v>135</v>
      </c>
    </row>
    <row r="130" spans="1:47" s="2" customFormat="1" ht="12">
      <c r="A130" s="35"/>
      <c r="B130" s="36"/>
      <c r="C130" s="35"/>
      <c r="D130" s="182" t="s">
        <v>127</v>
      </c>
      <c r="E130" s="35"/>
      <c r="F130" s="183" t="s">
        <v>136</v>
      </c>
      <c r="G130" s="35"/>
      <c r="H130" s="35"/>
      <c r="I130" s="184"/>
      <c r="J130" s="35"/>
      <c r="K130" s="35"/>
      <c r="L130" s="36"/>
      <c r="M130" s="185"/>
      <c r="N130" s="186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127</v>
      </c>
      <c r="AU130" s="16" t="s">
        <v>83</v>
      </c>
    </row>
    <row r="131" spans="1:47" s="2" customFormat="1" ht="12">
      <c r="A131" s="35"/>
      <c r="B131" s="36"/>
      <c r="C131" s="35"/>
      <c r="D131" s="182" t="s">
        <v>128</v>
      </c>
      <c r="E131" s="35"/>
      <c r="F131" s="187" t="s">
        <v>137</v>
      </c>
      <c r="G131" s="35"/>
      <c r="H131" s="35"/>
      <c r="I131" s="184"/>
      <c r="J131" s="35"/>
      <c r="K131" s="35"/>
      <c r="L131" s="36"/>
      <c r="M131" s="185"/>
      <c r="N131" s="186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128</v>
      </c>
      <c r="AU131" s="16" t="s">
        <v>83</v>
      </c>
    </row>
    <row r="132" spans="1:51" s="13" customFormat="1" ht="12">
      <c r="A132" s="13"/>
      <c r="B132" s="188"/>
      <c r="C132" s="13"/>
      <c r="D132" s="182" t="s">
        <v>130</v>
      </c>
      <c r="E132" s="189" t="s">
        <v>1</v>
      </c>
      <c r="F132" s="190" t="s">
        <v>138</v>
      </c>
      <c r="G132" s="13"/>
      <c r="H132" s="191">
        <v>514.14</v>
      </c>
      <c r="I132" s="192"/>
      <c r="J132" s="13"/>
      <c r="K132" s="13"/>
      <c r="L132" s="188"/>
      <c r="M132" s="193"/>
      <c r="N132" s="194"/>
      <c r="O132" s="194"/>
      <c r="P132" s="194"/>
      <c r="Q132" s="194"/>
      <c r="R132" s="194"/>
      <c r="S132" s="194"/>
      <c r="T132" s="19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9" t="s">
        <v>130</v>
      </c>
      <c r="AU132" s="189" t="s">
        <v>83</v>
      </c>
      <c r="AV132" s="13" t="s">
        <v>83</v>
      </c>
      <c r="AW132" s="13" t="s">
        <v>30</v>
      </c>
      <c r="AX132" s="13" t="s">
        <v>73</v>
      </c>
      <c r="AY132" s="189" t="s">
        <v>118</v>
      </c>
    </row>
    <row r="133" spans="1:51" s="13" customFormat="1" ht="12">
      <c r="A133" s="13"/>
      <c r="B133" s="188"/>
      <c r="C133" s="13"/>
      <c r="D133" s="182" t="s">
        <v>130</v>
      </c>
      <c r="E133" s="189" t="s">
        <v>1</v>
      </c>
      <c r="F133" s="190" t="s">
        <v>139</v>
      </c>
      <c r="G133" s="13"/>
      <c r="H133" s="191">
        <v>163.6</v>
      </c>
      <c r="I133" s="192"/>
      <c r="J133" s="13"/>
      <c r="K133" s="13"/>
      <c r="L133" s="188"/>
      <c r="M133" s="193"/>
      <c r="N133" s="194"/>
      <c r="O133" s="194"/>
      <c r="P133" s="194"/>
      <c r="Q133" s="194"/>
      <c r="R133" s="194"/>
      <c r="S133" s="194"/>
      <c r="T133" s="19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9" t="s">
        <v>130</v>
      </c>
      <c r="AU133" s="189" t="s">
        <v>83</v>
      </c>
      <c r="AV133" s="13" t="s">
        <v>83</v>
      </c>
      <c r="AW133" s="13" t="s">
        <v>30</v>
      </c>
      <c r="AX133" s="13" t="s">
        <v>73</v>
      </c>
      <c r="AY133" s="189" t="s">
        <v>118</v>
      </c>
    </row>
    <row r="134" spans="1:51" s="13" customFormat="1" ht="12">
      <c r="A134" s="13"/>
      <c r="B134" s="188"/>
      <c r="C134" s="13"/>
      <c r="D134" s="182" t="s">
        <v>130</v>
      </c>
      <c r="E134" s="189" t="s">
        <v>1</v>
      </c>
      <c r="F134" s="190" t="s">
        <v>140</v>
      </c>
      <c r="G134" s="13"/>
      <c r="H134" s="191">
        <v>266.7</v>
      </c>
      <c r="I134" s="192"/>
      <c r="J134" s="13"/>
      <c r="K134" s="13"/>
      <c r="L134" s="188"/>
      <c r="M134" s="193"/>
      <c r="N134" s="194"/>
      <c r="O134" s="194"/>
      <c r="P134" s="194"/>
      <c r="Q134" s="194"/>
      <c r="R134" s="194"/>
      <c r="S134" s="194"/>
      <c r="T134" s="19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9" t="s">
        <v>130</v>
      </c>
      <c r="AU134" s="189" t="s">
        <v>83</v>
      </c>
      <c r="AV134" s="13" t="s">
        <v>83</v>
      </c>
      <c r="AW134" s="13" t="s">
        <v>30</v>
      </c>
      <c r="AX134" s="13" t="s">
        <v>73</v>
      </c>
      <c r="AY134" s="189" t="s">
        <v>118</v>
      </c>
    </row>
    <row r="135" spans="1:51" s="13" customFormat="1" ht="12">
      <c r="A135" s="13"/>
      <c r="B135" s="188"/>
      <c r="C135" s="13"/>
      <c r="D135" s="182" t="s">
        <v>130</v>
      </c>
      <c r="E135" s="189" t="s">
        <v>1</v>
      </c>
      <c r="F135" s="190" t="s">
        <v>141</v>
      </c>
      <c r="G135" s="13"/>
      <c r="H135" s="191">
        <v>14.04</v>
      </c>
      <c r="I135" s="192"/>
      <c r="J135" s="13"/>
      <c r="K135" s="13"/>
      <c r="L135" s="188"/>
      <c r="M135" s="193"/>
      <c r="N135" s="194"/>
      <c r="O135" s="194"/>
      <c r="P135" s="194"/>
      <c r="Q135" s="194"/>
      <c r="R135" s="194"/>
      <c r="S135" s="194"/>
      <c r="T135" s="19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9" t="s">
        <v>130</v>
      </c>
      <c r="AU135" s="189" t="s">
        <v>83</v>
      </c>
      <c r="AV135" s="13" t="s">
        <v>83</v>
      </c>
      <c r="AW135" s="13" t="s">
        <v>30</v>
      </c>
      <c r="AX135" s="13" t="s">
        <v>73</v>
      </c>
      <c r="AY135" s="189" t="s">
        <v>118</v>
      </c>
    </row>
    <row r="136" spans="1:65" s="2" customFormat="1" ht="24.15" customHeight="1">
      <c r="A136" s="35"/>
      <c r="B136" s="168"/>
      <c r="C136" s="169" t="s">
        <v>142</v>
      </c>
      <c r="D136" s="169" t="s">
        <v>120</v>
      </c>
      <c r="E136" s="170" t="s">
        <v>143</v>
      </c>
      <c r="F136" s="171" t="s">
        <v>133</v>
      </c>
      <c r="G136" s="172" t="s">
        <v>134</v>
      </c>
      <c r="H136" s="173">
        <v>411.84</v>
      </c>
      <c r="I136" s="174"/>
      <c r="J136" s="175">
        <f>ROUND(I136*H136,2)</f>
        <v>0</v>
      </c>
      <c r="K136" s="171" t="s">
        <v>1</v>
      </c>
      <c r="L136" s="36"/>
      <c r="M136" s="176" t="s">
        <v>1</v>
      </c>
      <c r="N136" s="177" t="s">
        <v>38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125</v>
      </c>
      <c r="AT136" s="180" t="s">
        <v>120</v>
      </c>
      <c r="AU136" s="180" t="s">
        <v>83</v>
      </c>
      <c r="AY136" s="16" t="s">
        <v>118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6" t="s">
        <v>81</v>
      </c>
      <c r="BK136" s="181">
        <f>ROUND(I136*H136,2)</f>
        <v>0</v>
      </c>
      <c r="BL136" s="16" t="s">
        <v>125</v>
      </c>
      <c r="BM136" s="180" t="s">
        <v>144</v>
      </c>
    </row>
    <row r="137" spans="1:47" s="2" customFormat="1" ht="12">
      <c r="A137" s="35"/>
      <c r="B137" s="36"/>
      <c r="C137" s="35"/>
      <c r="D137" s="182" t="s">
        <v>127</v>
      </c>
      <c r="E137" s="35"/>
      <c r="F137" s="183" t="s">
        <v>145</v>
      </c>
      <c r="G137" s="35"/>
      <c r="H137" s="35"/>
      <c r="I137" s="184"/>
      <c r="J137" s="35"/>
      <c r="K137" s="35"/>
      <c r="L137" s="36"/>
      <c r="M137" s="185"/>
      <c r="N137" s="186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127</v>
      </c>
      <c r="AU137" s="16" t="s">
        <v>83</v>
      </c>
    </row>
    <row r="138" spans="1:47" s="2" customFormat="1" ht="12">
      <c r="A138" s="35"/>
      <c r="B138" s="36"/>
      <c r="C138" s="35"/>
      <c r="D138" s="182" t="s">
        <v>128</v>
      </c>
      <c r="E138" s="35"/>
      <c r="F138" s="187" t="s">
        <v>137</v>
      </c>
      <c r="G138" s="35"/>
      <c r="H138" s="35"/>
      <c r="I138" s="184"/>
      <c r="J138" s="35"/>
      <c r="K138" s="35"/>
      <c r="L138" s="36"/>
      <c r="M138" s="185"/>
      <c r="N138" s="186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128</v>
      </c>
      <c r="AU138" s="16" t="s">
        <v>83</v>
      </c>
    </row>
    <row r="139" spans="1:51" s="13" customFormat="1" ht="12">
      <c r="A139" s="13"/>
      <c r="B139" s="188"/>
      <c r="C139" s="13"/>
      <c r="D139" s="182" t="s">
        <v>130</v>
      </c>
      <c r="E139" s="189" t="s">
        <v>1</v>
      </c>
      <c r="F139" s="190" t="s">
        <v>146</v>
      </c>
      <c r="G139" s="13"/>
      <c r="H139" s="191">
        <v>245.4</v>
      </c>
      <c r="I139" s="192"/>
      <c r="J139" s="13"/>
      <c r="K139" s="13"/>
      <c r="L139" s="188"/>
      <c r="M139" s="193"/>
      <c r="N139" s="194"/>
      <c r="O139" s="194"/>
      <c r="P139" s="194"/>
      <c r="Q139" s="194"/>
      <c r="R139" s="194"/>
      <c r="S139" s="194"/>
      <c r="T139" s="19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9" t="s">
        <v>130</v>
      </c>
      <c r="AU139" s="189" t="s">
        <v>83</v>
      </c>
      <c r="AV139" s="13" t="s">
        <v>83</v>
      </c>
      <c r="AW139" s="13" t="s">
        <v>30</v>
      </c>
      <c r="AX139" s="13" t="s">
        <v>73</v>
      </c>
      <c r="AY139" s="189" t="s">
        <v>118</v>
      </c>
    </row>
    <row r="140" spans="1:51" s="13" customFormat="1" ht="12">
      <c r="A140" s="13"/>
      <c r="B140" s="188"/>
      <c r="C140" s="13"/>
      <c r="D140" s="182" t="s">
        <v>130</v>
      </c>
      <c r="E140" s="189" t="s">
        <v>1</v>
      </c>
      <c r="F140" s="190" t="s">
        <v>147</v>
      </c>
      <c r="G140" s="13"/>
      <c r="H140" s="191">
        <v>152.4</v>
      </c>
      <c r="I140" s="192"/>
      <c r="J140" s="13"/>
      <c r="K140" s="13"/>
      <c r="L140" s="188"/>
      <c r="M140" s="193"/>
      <c r="N140" s="194"/>
      <c r="O140" s="194"/>
      <c r="P140" s="194"/>
      <c r="Q140" s="194"/>
      <c r="R140" s="194"/>
      <c r="S140" s="194"/>
      <c r="T140" s="19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9" t="s">
        <v>130</v>
      </c>
      <c r="AU140" s="189" t="s">
        <v>83</v>
      </c>
      <c r="AV140" s="13" t="s">
        <v>83</v>
      </c>
      <c r="AW140" s="13" t="s">
        <v>30</v>
      </c>
      <c r="AX140" s="13" t="s">
        <v>73</v>
      </c>
      <c r="AY140" s="189" t="s">
        <v>118</v>
      </c>
    </row>
    <row r="141" spans="1:51" s="13" customFormat="1" ht="12">
      <c r="A141" s="13"/>
      <c r="B141" s="188"/>
      <c r="C141" s="13"/>
      <c r="D141" s="182" t="s">
        <v>130</v>
      </c>
      <c r="E141" s="189" t="s">
        <v>1</v>
      </c>
      <c r="F141" s="190" t="s">
        <v>141</v>
      </c>
      <c r="G141" s="13"/>
      <c r="H141" s="191">
        <v>14.04</v>
      </c>
      <c r="I141" s="192"/>
      <c r="J141" s="13"/>
      <c r="K141" s="13"/>
      <c r="L141" s="188"/>
      <c r="M141" s="193"/>
      <c r="N141" s="194"/>
      <c r="O141" s="194"/>
      <c r="P141" s="194"/>
      <c r="Q141" s="194"/>
      <c r="R141" s="194"/>
      <c r="S141" s="194"/>
      <c r="T141" s="19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9" t="s">
        <v>130</v>
      </c>
      <c r="AU141" s="189" t="s">
        <v>83</v>
      </c>
      <c r="AV141" s="13" t="s">
        <v>83</v>
      </c>
      <c r="AW141" s="13" t="s">
        <v>30</v>
      </c>
      <c r="AX141" s="13" t="s">
        <v>73</v>
      </c>
      <c r="AY141" s="189" t="s">
        <v>118</v>
      </c>
    </row>
    <row r="142" spans="1:65" s="2" customFormat="1" ht="24.15" customHeight="1">
      <c r="A142" s="35"/>
      <c r="B142" s="168"/>
      <c r="C142" s="169" t="s">
        <v>125</v>
      </c>
      <c r="D142" s="169" t="s">
        <v>120</v>
      </c>
      <c r="E142" s="170" t="s">
        <v>148</v>
      </c>
      <c r="F142" s="171" t="s">
        <v>149</v>
      </c>
      <c r="G142" s="172" t="s">
        <v>150</v>
      </c>
      <c r="H142" s="173">
        <v>33.5</v>
      </c>
      <c r="I142" s="174"/>
      <c r="J142" s="175">
        <f>ROUND(I142*H142,2)</f>
        <v>0</v>
      </c>
      <c r="K142" s="171" t="s">
        <v>124</v>
      </c>
      <c r="L142" s="36"/>
      <c r="M142" s="176" t="s">
        <v>1</v>
      </c>
      <c r="N142" s="177" t="s">
        <v>38</v>
      </c>
      <c r="O142" s="74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125</v>
      </c>
      <c r="AT142" s="180" t="s">
        <v>120</v>
      </c>
      <c r="AU142" s="180" t="s">
        <v>83</v>
      </c>
      <c r="AY142" s="16" t="s">
        <v>118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6" t="s">
        <v>81</v>
      </c>
      <c r="BK142" s="181">
        <f>ROUND(I142*H142,2)</f>
        <v>0</v>
      </c>
      <c r="BL142" s="16" t="s">
        <v>125</v>
      </c>
      <c r="BM142" s="180" t="s">
        <v>151</v>
      </c>
    </row>
    <row r="143" spans="1:47" s="2" customFormat="1" ht="12">
      <c r="A143" s="35"/>
      <c r="B143" s="36"/>
      <c r="C143" s="35"/>
      <c r="D143" s="182" t="s">
        <v>127</v>
      </c>
      <c r="E143" s="35"/>
      <c r="F143" s="183" t="s">
        <v>149</v>
      </c>
      <c r="G143" s="35"/>
      <c r="H143" s="35"/>
      <c r="I143" s="184"/>
      <c r="J143" s="35"/>
      <c r="K143" s="35"/>
      <c r="L143" s="36"/>
      <c r="M143" s="185"/>
      <c r="N143" s="186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127</v>
      </c>
      <c r="AU143" s="16" t="s">
        <v>83</v>
      </c>
    </row>
    <row r="144" spans="1:47" s="2" customFormat="1" ht="12">
      <c r="A144" s="35"/>
      <c r="B144" s="36"/>
      <c r="C144" s="35"/>
      <c r="D144" s="182" t="s">
        <v>128</v>
      </c>
      <c r="E144" s="35"/>
      <c r="F144" s="187" t="s">
        <v>152</v>
      </c>
      <c r="G144" s="35"/>
      <c r="H144" s="35"/>
      <c r="I144" s="184"/>
      <c r="J144" s="35"/>
      <c r="K144" s="35"/>
      <c r="L144" s="36"/>
      <c r="M144" s="185"/>
      <c r="N144" s="186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128</v>
      </c>
      <c r="AU144" s="16" t="s">
        <v>83</v>
      </c>
    </row>
    <row r="145" spans="1:51" s="13" customFormat="1" ht="12">
      <c r="A145" s="13"/>
      <c r="B145" s="188"/>
      <c r="C145" s="13"/>
      <c r="D145" s="182" t="s">
        <v>130</v>
      </c>
      <c r="E145" s="189" t="s">
        <v>1</v>
      </c>
      <c r="F145" s="190" t="s">
        <v>153</v>
      </c>
      <c r="G145" s="13"/>
      <c r="H145" s="191">
        <v>33.5</v>
      </c>
      <c r="I145" s="192"/>
      <c r="J145" s="13"/>
      <c r="K145" s="13"/>
      <c r="L145" s="188"/>
      <c r="M145" s="193"/>
      <c r="N145" s="194"/>
      <c r="O145" s="194"/>
      <c r="P145" s="194"/>
      <c r="Q145" s="194"/>
      <c r="R145" s="194"/>
      <c r="S145" s="194"/>
      <c r="T145" s="19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9" t="s">
        <v>130</v>
      </c>
      <c r="AU145" s="189" t="s">
        <v>83</v>
      </c>
      <c r="AV145" s="13" t="s">
        <v>83</v>
      </c>
      <c r="AW145" s="13" t="s">
        <v>30</v>
      </c>
      <c r="AX145" s="13" t="s">
        <v>81</v>
      </c>
      <c r="AY145" s="189" t="s">
        <v>118</v>
      </c>
    </row>
    <row r="146" spans="1:65" s="2" customFormat="1" ht="24.15" customHeight="1">
      <c r="A146" s="35"/>
      <c r="B146" s="168"/>
      <c r="C146" s="169" t="s">
        <v>154</v>
      </c>
      <c r="D146" s="169" t="s">
        <v>120</v>
      </c>
      <c r="E146" s="170" t="s">
        <v>155</v>
      </c>
      <c r="F146" s="171" t="s">
        <v>156</v>
      </c>
      <c r="G146" s="172" t="s">
        <v>134</v>
      </c>
      <c r="H146" s="173">
        <v>1838.46</v>
      </c>
      <c r="I146" s="174"/>
      <c r="J146" s="175">
        <f>ROUND(I146*H146,2)</f>
        <v>0</v>
      </c>
      <c r="K146" s="171" t="s">
        <v>124</v>
      </c>
      <c r="L146" s="36"/>
      <c r="M146" s="176" t="s">
        <v>1</v>
      </c>
      <c r="N146" s="177" t="s">
        <v>38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125</v>
      </c>
      <c r="AT146" s="180" t="s">
        <v>120</v>
      </c>
      <c r="AU146" s="180" t="s">
        <v>83</v>
      </c>
      <c r="AY146" s="16" t="s">
        <v>118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16" t="s">
        <v>81</v>
      </c>
      <c r="BK146" s="181">
        <f>ROUND(I146*H146,2)</f>
        <v>0</v>
      </c>
      <c r="BL146" s="16" t="s">
        <v>125</v>
      </c>
      <c r="BM146" s="180" t="s">
        <v>157</v>
      </c>
    </row>
    <row r="147" spans="1:47" s="2" customFormat="1" ht="12">
      <c r="A147" s="35"/>
      <c r="B147" s="36"/>
      <c r="C147" s="35"/>
      <c r="D147" s="182" t="s">
        <v>127</v>
      </c>
      <c r="E147" s="35"/>
      <c r="F147" s="183" t="s">
        <v>156</v>
      </c>
      <c r="G147" s="35"/>
      <c r="H147" s="35"/>
      <c r="I147" s="184"/>
      <c r="J147" s="35"/>
      <c r="K147" s="35"/>
      <c r="L147" s="36"/>
      <c r="M147" s="185"/>
      <c r="N147" s="186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127</v>
      </c>
      <c r="AU147" s="16" t="s">
        <v>83</v>
      </c>
    </row>
    <row r="148" spans="1:47" s="2" customFormat="1" ht="12">
      <c r="A148" s="35"/>
      <c r="B148" s="36"/>
      <c r="C148" s="35"/>
      <c r="D148" s="182" t="s">
        <v>128</v>
      </c>
      <c r="E148" s="35"/>
      <c r="F148" s="187" t="s">
        <v>158</v>
      </c>
      <c r="G148" s="35"/>
      <c r="H148" s="35"/>
      <c r="I148" s="184"/>
      <c r="J148" s="35"/>
      <c r="K148" s="35"/>
      <c r="L148" s="36"/>
      <c r="M148" s="185"/>
      <c r="N148" s="186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128</v>
      </c>
      <c r="AU148" s="16" t="s">
        <v>83</v>
      </c>
    </row>
    <row r="149" spans="1:51" s="13" customFormat="1" ht="12">
      <c r="A149" s="13"/>
      <c r="B149" s="188"/>
      <c r="C149" s="13"/>
      <c r="D149" s="182" t="s">
        <v>130</v>
      </c>
      <c r="E149" s="189" t="s">
        <v>1</v>
      </c>
      <c r="F149" s="190" t="s">
        <v>159</v>
      </c>
      <c r="G149" s="13"/>
      <c r="H149" s="191">
        <v>105</v>
      </c>
      <c r="I149" s="192"/>
      <c r="J149" s="13"/>
      <c r="K149" s="13"/>
      <c r="L149" s="188"/>
      <c r="M149" s="193"/>
      <c r="N149" s="194"/>
      <c r="O149" s="194"/>
      <c r="P149" s="194"/>
      <c r="Q149" s="194"/>
      <c r="R149" s="194"/>
      <c r="S149" s="194"/>
      <c r="T149" s="19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9" t="s">
        <v>130</v>
      </c>
      <c r="AU149" s="189" t="s">
        <v>83</v>
      </c>
      <c r="AV149" s="13" t="s">
        <v>83</v>
      </c>
      <c r="AW149" s="13" t="s">
        <v>30</v>
      </c>
      <c r="AX149" s="13" t="s">
        <v>73</v>
      </c>
      <c r="AY149" s="189" t="s">
        <v>118</v>
      </c>
    </row>
    <row r="150" spans="1:51" s="13" customFormat="1" ht="12">
      <c r="A150" s="13"/>
      <c r="B150" s="188"/>
      <c r="C150" s="13"/>
      <c r="D150" s="182" t="s">
        <v>130</v>
      </c>
      <c r="E150" s="189" t="s">
        <v>1</v>
      </c>
      <c r="F150" s="190" t="s">
        <v>160</v>
      </c>
      <c r="G150" s="13"/>
      <c r="H150" s="191">
        <v>1484.91</v>
      </c>
      <c r="I150" s="192"/>
      <c r="J150" s="13"/>
      <c r="K150" s="13"/>
      <c r="L150" s="188"/>
      <c r="M150" s="193"/>
      <c r="N150" s="194"/>
      <c r="O150" s="194"/>
      <c r="P150" s="194"/>
      <c r="Q150" s="194"/>
      <c r="R150" s="194"/>
      <c r="S150" s="194"/>
      <c r="T150" s="19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9" t="s">
        <v>130</v>
      </c>
      <c r="AU150" s="189" t="s">
        <v>83</v>
      </c>
      <c r="AV150" s="13" t="s">
        <v>83</v>
      </c>
      <c r="AW150" s="13" t="s">
        <v>30</v>
      </c>
      <c r="AX150" s="13" t="s">
        <v>73</v>
      </c>
      <c r="AY150" s="189" t="s">
        <v>118</v>
      </c>
    </row>
    <row r="151" spans="1:51" s="13" customFormat="1" ht="12">
      <c r="A151" s="13"/>
      <c r="B151" s="188"/>
      <c r="C151" s="13"/>
      <c r="D151" s="182" t="s">
        <v>130</v>
      </c>
      <c r="E151" s="189" t="s">
        <v>1</v>
      </c>
      <c r="F151" s="190" t="s">
        <v>161</v>
      </c>
      <c r="G151" s="13"/>
      <c r="H151" s="191">
        <v>248.55</v>
      </c>
      <c r="I151" s="192"/>
      <c r="J151" s="13"/>
      <c r="K151" s="13"/>
      <c r="L151" s="188"/>
      <c r="M151" s="193"/>
      <c r="N151" s="194"/>
      <c r="O151" s="194"/>
      <c r="P151" s="194"/>
      <c r="Q151" s="194"/>
      <c r="R151" s="194"/>
      <c r="S151" s="194"/>
      <c r="T151" s="19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9" t="s">
        <v>130</v>
      </c>
      <c r="AU151" s="189" t="s">
        <v>83</v>
      </c>
      <c r="AV151" s="13" t="s">
        <v>83</v>
      </c>
      <c r="AW151" s="13" t="s">
        <v>30</v>
      </c>
      <c r="AX151" s="13" t="s">
        <v>73</v>
      </c>
      <c r="AY151" s="189" t="s">
        <v>118</v>
      </c>
    </row>
    <row r="152" spans="1:65" s="2" customFormat="1" ht="14.4" customHeight="1">
      <c r="A152" s="35"/>
      <c r="B152" s="168"/>
      <c r="C152" s="169" t="s">
        <v>162</v>
      </c>
      <c r="D152" s="169" t="s">
        <v>120</v>
      </c>
      <c r="E152" s="170" t="s">
        <v>163</v>
      </c>
      <c r="F152" s="171" t="s">
        <v>164</v>
      </c>
      <c r="G152" s="172" t="s">
        <v>134</v>
      </c>
      <c r="H152" s="173">
        <v>3538.08</v>
      </c>
      <c r="I152" s="174"/>
      <c r="J152" s="175">
        <f>ROUND(I152*H152,2)</f>
        <v>0</v>
      </c>
      <c r="K152" s="171" t="s">
        <v>124</v>
      </c>
      <c r="L152" s="36"/>
      <c r="M152" s="176" t="s">
        <v>1</v>
      </c>
      <c r="N152" s="177" t="s">
        <v>38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125</v>
      </c>
      <c r="AT152" s="180" t="s">
        <v>120</v>
      </c>
      <c r="AU152" s="180" t="s">
        <v>83</v>
      </c>
      <c r="AY152" s="16" t="s">
        <v>118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6" t="s">
        <v>81</v>
      </c>
      <c r="BK152" s="181">
        <f>ROUND(I152*H152,2)</f>
        <v>0</v>
      </c>
      <c r="BL152" s="16" t="s">
        <v>125</v>
      </c>
      <c r="BM152" s="180" t="s">
        <v>165</v>
      </c>
    </row>
    <row r="153" spans="1:47" s="2" customFormat="1" ht="12">
      <c r="A153" s="35"/>
      <c r="B153" s="36"/>
      <c r="C153" s="35"/>
      <c r="D153" s="182" t="s">
        <v>127</v>
      </c>
      <c r="E153" s="35"/>
      <c r="F153" s="183" t="s">
        <v>166</v>
      </c>
      <c r="G153" s="35"/>
      <c r="H153" s="35"/>
      <c r="I153" s="184"/>
      <c r="J153" s="35"/>
      <c r="K153" s="35"/>
      <c r="L153" s="36"/>
      <c r="M153" s="185"/>
      <c r="N153" s="186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127</v>
      </c>
      <c r="AU153" s="16" t="s">
        <v>83</v>
      </c>
    </row>
    <row r="154" spans="1:47" s="2" customFormat="1" ht="12">
      <c r="A154" s="35"/>
      <c r="B154" s="36"/>
      <c r="C154" s="35"/>
      <c r="D154" s="182" t="s">
        <v>128</v>
      </c>
      <c r="E154" s="35"/>
      <c r="F154" s="187" t="s">
        <v>167</v>
      </c>
      <c r="G154" s="35"/>
      <c r="H154" s="35"/>
      <c r="I154" s="184"/>
      <c r="J154" s="35"/>
      <c r="K154" s="35"/>
      <c r="L154" s="36"/>
      <c r="M154" s="185"/>
      <c r="N154" s="186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128</v>
      </c>
      <c r="AU154" s="16" t="s">
        <v>83</v>
      </c>
    </row>
    <row r="155" spans="1:51" s="13" customFormat="1" ht="12">
      <c r="A155" s="13"/>
      <c r="B155" s="188"/>
      <c r="C155" s="13"/>
      <c r="D155" s="182" t="s">
        <v>130</v>
      </c>
      <c r="E155" s="189" t="s">
        <v>1</v>
      </c>
      <c r="F155" s="190" t="s">
        <v>168</v>
      </c>
      <c r="G155" s="13"/>
      <c r="H155" s="191">
        <v>1915.68</v>
      </c>
      <c r="I155" s="192"/>
      <c r="J155" s="13"/>
      <c r="K155" s="13"/>
      <c r="L155" s="188"/>
      <c r="M155" s="193"/>
      <c r="N155" s="194"/>
      <c r="O155" s="194"/>
      <c r="P155" s="194"/>
      <c r="Q155" s="194"/>
      <c r="R155" s="194"/>
      <c r="S155" s="194"/>
      <c r="T155" s="19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9" t="s">
        <v>130</v>
      </c>
      <c r="AU155" s="189" t="s">
        <v>83</v>
      </c>
      <c r="AV155" s="13" t="s">
        <v>83</v>
      </c>
      <c r="AW155" s="13" t="s">
        <v>30</v>
      </c>
      <c r="AX155" s="13" t="s">
        <v>73</v>
      </c>
      <c r="AY155" s="189" t="s">
        <v>118</v>
      </c>
    </row>
    <row r="156" spans="1:51" s="13" customFormat="1" ht="12">
      <c r="A156" s="13"/>
      <c r="B156" s="188"/>
      <c r="C156" s="13"/>
      <c r="D156" s="182" t="s">
        <v>130</v>
      </c>
      <c r="E156" s="189" t="s">
        <v>1</v>
      </c>
      <c r="F156" s="190" t="s">
        <v>169</v>
      </c>
      <c r="G156" s="13"/>
      <c r="H156" s="191">
        <v>1622.4</v>
      </c>
      <c r="I156" s="192"/>
      <c r="J156" s="13"/>
      <c r="K156" s="13"/>
      <c r="L156" s="188"/>
      <c r="M156" s="193"/>
      <c r="N156" s="194"/>
      <c r="O156" s="194"/>
      <c r="P156" s="194"/>
      <c r="Q156" s="194"/>
      <c r="R156" s="194"/>
      <c r="S156" s="194"/>
      <c r="T156" s="19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9" t="s">
        <v>130</v>
      </c>
      <c r="AU156" s="189" t="s">
        <v>83</v>
      </c>
      <c r="AV156" s="13" t="s">
        <v>83</v>
      </c>
      <c r="AW156" s="13" t="s">
        <v>30</v>
      </c>
      <c r="AX156" s="13" t="s">
        <v>73</v>
      </c>
      <c r="AY156" s="189" t="s">
        <v>118</v>
      </c>
    </row>
    <row r="157" spans="1:65" s="2" customFormat="1" ht="24.15" customHeight="1">
      <c r="A157" s="35"/>
      <c r="B157" s="168"/>
      <c r="C157" s="169" t="s">
        <v>170</v>
      </c>
      <c r="D157" s="169" t="s">
        <v>120</v>
      </c>
      <c r="E157" s="170" t="s">
        <v>171</v>
      </c>
      <c r="F157" s="171" t="s">
        <v>172</v>
      </c>
      <c r="G157" s="172" t="s">
        <v>134</v>
      </c>
      <c r="H157" s="173">
        <v>7227.762</v>
      </c>
      <c r="I157" s="174"/>
      <c r="J157" s="175">
        <f>ROUND(I157*H157,2)</f>
        <v>0</v>
      </c>
      <c r="K157" s="171" t="s">
        <v>1</v>
      </c>
      <c r="L157" s="36"/>
      <c r="M157" s="176" t="s">
        <v>1</v>
      </c>
      <c r="N157" s="177" t="s">
        <v>38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125</v>
      </c>
      <c r="AT157" s="180" t="s">
        <v>120</v>
      </c>
      <c r="AU157" s="180" t="s">
        <v>83</v>
      </c>
      <c r="AY157" s="16" t="s">
        <v>118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6" t="s">
        <v>81</v>
      </c>
      <c r="BK157" s="181">
        <f>ROUND(I157*H157,2)</f>
        <v>0</v>
      </c>
      <c r="BL157" s="16" t="s">
        <v>125</v>
      </c>
      <c r="BM157" s="180" t="s">
        <v>173</v>
      </c>
    </row>
    <row r="158" spans="1:47" s="2" customFormat="1" ht="12">
      <c r="A158" s="35"/>
      <c r="B158" s="36"/>
      <c r="C158" s="35"/>
      <c r="D158" s="182" t="s">
        <v>127</v>
      </c>
      <c r="E158" s="35"/>
      <c r="F158" s="183" t="s">
        <v>174</v>
      </c>
      <c r="G158" s="35"/>
      <c r="H158" s="35"/>
      <c r="I158" s="184"/>
      <c r="J158" s="35"/>
      <c r="K158" s="35"/>
      <c r="L158" s="36"/>
      <c r="M158" s="185"/>
      <c r="N158" s="186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127</v>
      </c>
      <c r="AU158" s="16" t="s">
        <v>83</v>
      </c>
    </row>
    <row r="159" spans="1:47" s="2" customFormat="1" ht="12">
      <c r="A159" s="35"/>
      <c r="B159" s="36"/>
      <c r="C159" s="35"/>
      <c r="D159" s="182" t="s">
        <v>128</v>
      </c>
      <c r="E159" s="35"/>
      <c r="F159" s="187" t="s">
        <v>167</v>
      </c>
      <c r="G159" s="35"/>
      <c r="H159" s="35"/>
      <c r="I159" s="184"/>
      <c r="J159" s="35"/>
      <c r="K159" s="35"/>
      <c r="L159" s="36"/>
      <c r="M159" s="185"/>
      <c r="N159" s="186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128</v>
      </c>
      <c r="AU159" s="16" t="s">
        <v>83</v>
      </c>
    </row>
    <row r="160" spans="1:51" s="13" customFormat="1" ht="12">
      <c r="A160" s="13"/>
      <c r="B160" s="188"/>
      <c r="C160" s="13"/>
      <c r="D160" s="182" t="s">
        <v>130</v>
      </c>
      <c r="E160" s="189" t="s">
        <v>1</v>
      </c>
      <c r="F160" s="190" t="s">
        <v>175</v>
      </c>
      <c r="G160" s="13"/>
      <c r="H160" s="191">
        <v>2474.85</v>
      </c>
      <c r="I160" s="192"/>
      <c r="J160" s="13"/>
      <c r="K160" s="13"/>
      <c r="L160" s="188"/>
      <c r="M160" s="193"/>
      <c r="N160" s="194"/>
      <c r="O160" s="194"/>
      <c r="P160" s="194"/>
      <c r="Q160" s="194"/>
      <c r="R160" s="194"/>
      <c r="S160" s="194"/>
      <c r="T160" s="19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9" t="s">
        <v>130</v>
      </c>
      <c r="AU160" s="189" t="s">
        <v>83</v>
      </c>
      <c r="AV160" s="13" t="s">
        <v>83</v>
      </c>
      <c r="AW160" s="13" t="s">
        <v>30</v>
      </c>
      <c r="AX160" s="13" t="s">
        <v>73</v>
      </c>
      <c r="AY160" s="189" t="s">
        <v>118</v>
      </c>
    </row>
    <row r="161" spans="1:51" s="13" customFormat="1" ht="12">
      <c r="A161" s="13"/>
      <c r="B161" s="188"/>
      <c r="C161" s="13"/>
      <c r="D161" s="182" t="s">
        <v>130</v>
      </c>
      <c r="E161" s="189" t="s">
        <v>1</v>
      </c>
      <c r="F161" s="190" t="s">
        <v>176</v>
      </c>
      <c r="G161" s="13"/>
      <c r="H161" s="191">
        <v>1006.632</v>
      </c>
      <c r="I161" s="192"/>
      <c r="J161" s="13"/>
      <c r="K161" s="13"/>
      <c r="L161" s="188"/>
      <c r="M161" s="193"/>
      <c r="N161" s="194"/>
      <c r="O161" s="194"/>
      <c r="P161" s="194"/>
      <c r="Q161" s="194"/>
      <c r="R161" s="194"/>
      <c r="S161" s="194"/>
      <c r="T161" s="19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9" t="s">
        <v>130</v>
      </c>
      <c r="AU161" s="189" t="s">
        <v>83</v>
      </c>
      <c r="AV161" s="13" t="s">
        <v>83</v>
      </c>
      <c r="AW161" s="13" t="s">
        <v>30</v>
      </c>
      <c r="AX161" s="13" t="s">
        <v>73</v>
      </c>
      <c r="AY161" s="189" t="s">
        <v>118</v>
      </c>
    </row>
    <row r="162" spans="1:51" s="13" customFormat="1" ht="12">
      <c r="A162" s="13"/>
      <c r="B162" s="188"/>
      <c r="C162" s="13"/>
      <c r="D162" s="182" t="s">
        <v>130</v>
      </c>
      <c r="E162" s="189" t="s">
        <v>1</v>
      </c>
      <c r="F162" s="190" t="s">
        <v>177</v>
      </c>
      <c r="G162" s="13"/>
      <c r="H162" s="191">
        <v>1963.2</v>
      </c>
      <c r="I162" s="192"/>
      <c r="J162" s="13"/>
      <c r="K162" s="13"/>
      <c r="L162" s="188"/>
      <c r="M162" s="193"/>
      <c r="N162" s="194"/>
      <c r="O162" s="194"/>
      <c r="P162" s="194"/>
      <c r="Q162" s="194"/>
      <c r="R162" s="194"/>
      <c r="S162" s="194"/>
      <c r="T162" s="19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9" t="s">
        <v>130</v>
      </c>
      <c r="AU162" s="189" t="s">
        <v>83</v>
      </c>
      <c r="AV162" s="13" t="s">
        <v>83</v>
      </c>
      <c r="AW162" s="13" t="s">
        <v>30</v>
      </c>
      <c r="AX162" s="13" t="s">
        <v>73</v>
      </c>
      <c r="AY162" s="189" t="s">
        <v>118</v>
      </c>
    </row>
    <row r="163" spans="1:51" s="13" customFormat="1" ht="12">
      <c r="A163" s="13"/>
      <c r="B163" s="188"/>
      <c r="C163" s="13"/>
      <c r="D163" s="182" t="s">
        <v>130</v>
      </c>
      <c r="E163" s="189" t="s">
        <v>1</v>
      </c>
      <c r="F163" s="190" t="s">
        <v>178</v>
      </c>
      <c r="G163" s="13"/>
      <c r="H163" s="191">
        <v>1783.08</v>
      </c>
      <c r="I163" s="192"/>
      <c r="J163" s="13"/>
      <c r="K163" s="13"/>
      <c r="L163" s="188"/>
      <c r="M163" s="193"/>
      <c r="N163" s="194"/>
      <c r="O163" s="194"/>
      <c r="P163" s="194"/>
      <c r="Q163" s="194"/>
      <c r="R163" s="194"/>
      <c r="S163" s="194"/>
      <c r="T163" s="19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9" t="s">
        <v>130</v>
      </c>
      <c r="AU163" s="189" t="s">
        <v>83</v>
      </c>
      <c r="AV163" s="13" t="s">
        <v>83</v>
      </c>
      <c r="AW163" s="13" t="s">
        <v>30</v>
      </c>
      <c r="AX163" s="13" t="s">
        <v>73</v>
      </c>
      <c r="AY163" s="189" t="s">
        <v>118</v>
      </c>
    </row>
    <row r="164" spans="1:65" s="2" customFormat="1" ht="14.4" customHeight="1">
      <c r="A164" s="35"/>
      <c r="B164" s="168"/>
      <c r="C164" s="169" t="s">
        <v>179</v>
      </c>
      <c r="D164" s="169" t="s">
        <v>120</v>
      </c>
      <c r="E164" s="170" t="s">
        <v>180</v>
      </c>
      <c r="F164" s="171" t="s">
        <v>181</v>
      </c>
      <c r="G164" s="172" t="s">
        <v>123</v>
      </c>
      <c r="H164" s="173">
        <v>1657</v>
      </c>
      <c r="I164" s="174"/>
      <c r="J164" s="175">
        <f>ROUND(I164*H164,2)</f>
        <v>0</v>
      </c>
      <c r="K164" s="171" t="s">
        <v>124</v>
      </c>
      <c r="L164" s="36"/>
      <c r="M164" s="176" t="s">
        <v>1</v>
      </c>
      <c r="N164" s="177" t="s">
        <v>38</v>
      </c>
      <c r="O164" s="74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125</v>
      </c>
      <c r="AT164" s="180" t="s">
        <v>120</v>
      </c>
      <c r="AU164" s="180" t="s">
        <v>83</v>
      </c>
      <c r="AY164" s="16" t="s">
        <v>118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6" t="s">
        <v>81</v>
      </c>
      <c r="BK164" s="181">
        <f>ROUND(I164*H164,2)</f>
        <v>0</v>
      </c>
      <c r="BL164" s="16" t="s">
        <v>125</v>
      </c>
      <c r="BM164" s="180" t="s">
        <v>182</v>
      </c>
    </row>
    <row r="165" spans="1:47" s="2" customFormat="1" ht="12">
      <c r="A165" s="35"/>
      <c r="B165" s="36"/>
      <c r="C165" s="35"/>
      <c r="D165" s="182" t="s">
        <v>127</v>
      </c>
      <c r="E165" s="35"/>
      <c r="F165" s="183" t="s">
        <v>183</v>
      </c>
      <c r="G165" s="35"/>
      <c r="H165" s="35"/>
      <c r="I165" s="184"/>
      <c r="J165" s="35"/>
      <c r="K165" s="35"/>
      <c r="L165" s="36"/>
      <c r="M165" s="185"/>
      <c r="N165" s="186"/>
      <c r="O165" s="74"/>
      <c r="P165" s="74"/>
      <c r="Q165" s="74"/>
      <c r="R165" s="74"/>
      <c r="S165" s="74"/>
      <c r="T165" s="7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6" t="s">
        <v>127</v>
      </c>
      <c r="AU165" s="16" t="s">
        <v>83</v>
      </c>
    </row>
    <row r="166" spans="1:47" s="2" customFormat="1" ht="12">
      <c r="A166" s="35"/>
      <c r="B166" s="36"/>
      <c r="C166" s="35"/>
      <c r="D166" s="182" t="s">
        <v>128</v>
      </c>
      <c r="E166" s="35"/>
      <c r="F166" s="187" t="s">
        <v>184</v>
      </c>
      <c r="G166" s="35"/>
      <c r="H166" s="35"/>
      <c r="I166" s="184"/>
      <c r="J166" s="35"/>
      <c r="K166" s="35"/>
      <c r="L166" s="36"/>
      <c r="M166" s="185"/>
      <c r="N166" s="186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128</v>
      </c>
      <c r="AU166" s="16" t="s">
        <v>83</v>
      </c>
    </row>
    <row r="167" spans="1:51" s="13" customFormat="1" ht="12">
      <c r="A167" s="13"/>
      <c r="B167" s="188"/>
      <c r="C167" s="13"/>
      <c r="D167" s="182" t="s">
        <v>130</v>
      </c>
      <c r="E167" s="189" t="s">
        <v>1</v>
      </c>
      <c r="F167" s="190" t="s">
        <v>185</v>
      </c>
      <c r="G167" s="13"/>
      <c r="H167" s="191">
        <v>1657</v>
      </c>
      <c r="I167" s="192"/>
      <c r="J167" s="13"/>
      <c r="K167" s="13"/>
      <c r="L167" s="188"/>
      <c r="M167" s="193"/>
      <c r="N167" s="194"/>
      <c r="O167" s="194"/>
      <c r="P167" s="194"/>
      <c r="Q167" s="194"/>
      <c r="R167" s="194"/>
      <c r="S167" s="194"/>
      <c r="T167" s="19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9" t="s">
        <v>130</v>
      </c>
      <c r="AU167" s="189" t="s">
        <v>83</v>
      </c>
      <c r="AV167" s="13" t="s">
        <v>83</v>
      </c>
      <c r="AW167" s="13" t="s">
        <v>30</v>
      </c>
      <c r="AX167" s="13" t="s">
        <v>81</v>
      </c>
      <c r="AY167" s="189" t="s">
        <v>118</v>
      </c>
    </row>
    <row r="168" spans="1:65" s="2" customFormat="1" ht="14.4" customHeight="1">
      <c r="A168" s="35"/>
      <c r="B168" s="168"/>
      <c r="C168" s="169" t="s">
        <v>186</v>
      </c>
      <c r="D168" s="169" t="s">
        <v>120</v>
      </c>
      <c r="E168" s="170" t="s">
        <v>187</v>
      </c>
      <c r="F168" s="171" t="s">
        <v>188</v>
      </c>
      <c r="G168" s="172" t="s">
        <v>150</v>
      </c>
      <c r="H168" s="173">
        <v>3092</v>
      </c>
      <c r="I168" s="174"/>
      <c r="J168" s="175">
        <f>ROUND(I168*H168,2)</f>
        <v>0</v>
      </c>
      <c r="K168" s="171" t="s">
        <v>124</v>
      </c>
      <c r="L168" s="36"/>
      <c r="M168" s="176" t="s">
        <v>1</v>
      </c>
      <c r="N168" s="177" t="s">
        <v>38</v>
      </c>
      <c r="O168" s="74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125</v>
      </c>
      <c r="AT168" s="180" t="s">
        <v>120</v>
      </c>
      <c r="AU168" s="180" t="s">
        <v>83</v>
      </c>
      <c r="AY168" s="16" t="s">
        <v>118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16" t="s">
        <v>81</v>
      </c>
      <c r="BK168" s="181">
        <f>ROUND(I168*H168,2)</f>
        <v>0</v>
      </c>
      <c r="BL168" s="16" t="s">
        <v>125</v>
      </c>
      <c r="BM168" s="180" t="s">
        <v>189</v>
      </c>
    </row>
    <row r="169" spans="1:47" s="2" customFormat="1" ht="12">
      <c r="A169" s="35"/>
      <c r="B169" s="36"/>
      <c r="C169" s="35"/>
      <c r="D169" s="182" t="s">
        <v>127</v>
      </c>
      <c r="E169" s="35"/>
      <c r="F169" s="183" t="s">
        <v>188</v>
      </c>
      <c r="G169" s="35"/>
      <c r="H169" s="35"/>
      <c r="I169" s="184"/>
      <c r="J169" s="35"/>
      <c r="K169" s="35"/>
      <c r="L169" s="36"/>
      <c r="M169" s="185"/>
      <c r="N169" s="186"/>
      <c r="O169" s="74"/>
      <c r="P169" s="74"/>
      <c r="Q169" s="74"/>
      <c r="R169" s="74"/>
      <c r="S169" s="74"/>
      <c r="T169" s="7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6" t="s">
        <v>127</v>
      </c>
      <c r="AU169" s="16" t="s">
        <v>83</v>
      </c>
    </row>
    <row r="170" spans="1:47" s="2" customFormat="1" ht="12">
      <c r="A170" s="35"/>
      <c r="B170" s="36"/>
      <c r="C170" s="35"/>
      <c r="D170" s="182" t="s">
        <v>128</v>
      </c>
      <c r="E170" s="35"/>
      <c r="F170" s="187" t="s">
        <v>184</v>
      </c>
      <c r="G170" s="35"/>
      <c r="H170" s="35"/>
      <c r="I170" s="184"/>
      <c r="J170" s="35"/>
      <c r="K170" s="35"/>
      <c r="L170" s="36"/>
      <c r="M170" s="185"/>
      <c r="N170" s="186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128</v>
      </c>
      <c r="AU170" s="16" t="s">
        <v>83</v>
      </c>
    </row>
    <row r="171" spans="1:47" s="2" customFormat="1" ht="12">
      <c r="A171" s="35"/>
      <c r="B171" s="36"/>
      <c r="C171" s="35"/>
      <c r="D171" s="182" t="s">
        <v>190</v>
      </c>
      <c r="E171" s="35"/>
      <c r="F171" s="187" t="s">
        <v>191</v>
      </c>
      <c r="G171" s="35"/>
      <c r="H171" s="35"/>
      <c r="I171" s="184"/>
      <c r="J171" s="35"/>
      <c r="K171" s="35"/>
      <c r="L171" s="36"/>
      <c r="M171" s="185"/>
      <c r="N171" s="186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190</v>
      </c>
      <c r="AU171" s="16" t="s">
        <v>83</v>
      </c>
    </row>
    <row r="172" spans="1:51" s="13" customFormat="1" ht="12">
      <c r="A172" s="13"/>
      <c r="B172" s="188"/>
      <c r="C172" s="13"/>
      <c r="D172" s="182" t="s">
        <v>130</v>
      </c>
      <c r="E172" s="189" t="s">
        <v>1</v>
      </c>
      <c r="F172" s="190" t="s">
        <v>192</v>
      </c>
      <c r="G172" s="13"/>
      <c r="H172" s="191">
        <v>3092</v>
      </c>
      <c r="I172" s="192"/>
      <c r="J172" s="13"/>
      <c r="K172" s="13"/>
      <c r="L172" s="188"/>
      <c r="M172" s="193"/>
      <c r="N172" s="194"/>
      <c r="O172" s="194"/>
      <c r="P172" s="194"/>
      <c r="Q172" s="194"/>
      <c r="R172" s="194"/>
      <c r="S172" s="194"/>
      <c r="T172" s="19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9" t="s">
        <v>130</v>
      </c>
      <c r="AU172" s="189" t="s">
        <v>83</v>
      </c>
      <c r="AV172" s="13" t="s">
        <v>83</v>
      </c>
      <c r="AW172" s="13" t="s">
        <v>30</v>
      </c>
      <c r="AX172" s="13" t="s">
        <v>81</v>
      </c>
      <c r="AY172" s="189" t="s">
        <v>118</v>
      </c>
    </row>
    <row r="173" spans="1:65" s="2" customFormat="1" ht="24.15" customHeight="1">
      <c r="A173" s="35"/>
      <c r="B173" s="168"/>
      <c r="C173" s="169" t="s">
        <v>193</v>
      </c>
      <c r="D173" s="169" t="s">
        <v>120</v>
      </c>
      <c r="E173" s="170" t="s">
        <v>194</v>
      </c>
      <c r="F173" s="171" t="s">
        <v>195</v>
      </c>
      <c r="G173" s="172" t="s">
        <v>134</v>
      </c>
      <c r="H173" s="173">
        <v>874</v>
      </c>
      <c r="I173" s="174"/>
      <c r="J173" s="175">
        <f>ROUND(I173*H173,2)</f>
        <v>0</v>
      </c>
      <c r="K173" s="171" t="s">
        <v>124</v>
      </c>
      <c r="L173" s="36"/>
      <c r="M173" s="176" t="s">
        <v>1</v>
      </c>
      <c r="N173" s="177" t="s">
        <v>38</v>
      </c>
      <c r="O173" s="74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125</v>
      </c>
      <c r="AT173" s="180" t="s">
        <v>120</v>
      </c>
      <c r="AU173" s="180" t="s">
        <v>83</v>
      </c>
      <c r="AY173" s="16" t="s">
        <v>118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6" t="s">
        <v>81</v>
      </c>
      <c r="BK173" s="181">
        <f>ROUND(I173*H173,2)</f>
        <v>0</v>
      </c>
      <c r="BL173" s="16" t="s">
        <v>125</v>
      </c>
      <c r="BM173" s="180" t="s">
        <v>196</v>
      </c>
    </row>
    <row r="174" spans="1:47" s="2" customFormat="1" ht="12">
      <c r="A174" s="35"/>
      <c r="B174" s="36"/>
      <c r="C174" s="35"/>
      <c r="D174" s="182" t="s">
        <v>127</v>
      </c>
      <c r="E174" s="35"/>
      <c r="F174" s="183" t="s">
        <v>195</v>
      </c>
      <c r="G174" s="35"/>
      <c r="H174" s="35"/>
      <c r="I174" s="184"/>
      <c r="J174" s="35"/>
      <c r="K174" s="35"/>
      <c r="L174" s="36"/>
      <c r="M174" s="185"/>
      <c r="N174" s="186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127</v>
      </c>
      <c r="AU174" s="16" t="s">
        <v>83</v>
      </c>
    </row>
    <row r="175" spans="1:47" s="2" customFormat="1" ht="12">
      <c r="A175" s="35"/>
      <c r="B175" s="36"/>
      <c r="C175" s="35"/>
      <c r="D175" s="182" t="s">
        <v>128</v>
      </c>
      <c r="E175" s="35"/>
      <c r="F175" s="187" t="s">
        <v>197</v>
      </c>
      <c r="G175" s="35"/>
      <c r="H175" s="35"/>
      <c r="I175" s="184"/>
      <c r="J175" s="35"/>
      <c r="K175" s="35"/>
      <c r="L175" s="36"/>
      <c r="M175" s="185"/>
      <c r="N175" s="186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128</v>
      </c>
      <c r="AU175" s="16" t="s">
        <v>83</v>
      </c>
    </row>
    <row r="176" spans="1:51" s="13" customFormat="1" ht="12">
      <c r="A176" s="13"/>
      <c r="B176" s="188"/>
      <c r="C176" s="13"/>
      <c r="D176" s="182" t="s">
        <v>130</v>
      </c>
      <c r="E176" s="189" t="s">
        <v>1</v>
      </c>
      <c r="F176" s="190" t="s">
        <v>198</v>
      </c>
      <c r="G176" s="13"/>
      <c r="H176" s="191">
        <v>874</v>
      </c>
      <c r="I176" s="192"/>
      <c r="J176" s="13"/>
      <c r="K176" s="13"/>
      <c r="L176" s="188"/>
      <c r="M176" s="193"/>
      <c r="N176" s="194"/>
      <c r="O176" s="194"/>
      <c r="P176" s="194"/>
      <c r="Q176" s="194"/>
      <c r="R176" s="194"/>
      <c r="S176" s="194"/>
      <c r="T176" s="19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9" t="s">
        <v>130</v>
      </c>
      <c r="AU176" s="189" t="s">
        <v>83</v>
      </c>
      <c r="AV176" s="13" t="s">
        <v>83</v>
      </c>
      <c r="AW176" s="13" t="s">
        <v>30</v>
      </c>
      <c r="AX176" s="13" t="s">
        <v>81</v>
      </c>
      <c r="AY176" s="189" t="s">
        <v>118</v>
      </c>
    </row>
    <row r="177" spans="1:65" s="2" customFormat="1" ht="14.4" customHeight="1">
      <c r="A177" s="35"/>
      <c r="B177" s="168"/>
      <c r="C177" s="169" t="s">
        <v>199</v>
      </c>
      <c r="D177" s="169" t="s">
        <v>120</v>
      </c>
      <c r="E177" s="170" t="s">
        <v>200</v>
      </c>
      <c r="F177" s="171" t="s">
        <v>201</v>
      </c>
      <c r="G177" s="172" t="s">
        <v>134</v>
      </c>
      <c r="H177" s="173">
        <v>49</v>
      </c>
      <c r="I177" s="174"/>
      <c r="J177" s="175">
        <f>ROUND(I177*H177,2)</f>
        <v>0</v>
      </c>
      <c r="K177" s="171" t="s">
        <v>124</v>
      </c>
      <c r="L177" s="36"/>
      <c r="M177" s="176" t="s">
        <v>1</v>
      </c>
      <c r="N177" s="177" t="s">
        <v>38</v>
      </c>
      <c r="O177" s="74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125</v>
      </c>
      <c r="AT177" s="180" t="s">
        <v>120</v>
      </c>
      <c r="AU177" s="180" t="s">
        <v>83</v>
      </c>
      <c r="AY177" s="16" t="s">
        <v>118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6" t="s">
        <v>81</v>
      </c>
      <c r="BK177" s="181">
        <f>ROUND(I177*H177,2)</f>
        <v>0</v>
      </c>
      <c r="BL177" s="16" t="s">
        <v>125</v>
      </c>
      <c r="BM177" s="180" t="s">
        <v>202</v>
      </c>
    </row>
    <row r="178" spans="1:47" s="2" customFormat="1" ht="12">
      <c r="A178" s="35"/>
      <c r="B178" s="36"/>
      <c r="C178" s="35"/>
      <c r="D178" s="182" t="s">
        <v>127</v>
      </c>
      <c r="E178" s="35"/>
      <c r="F178" s="183" t="s">
        <v>201</v>
      </c>
      <c r="G178" s="35"/>
      <c r="H178" s="35"/>
      <c r="I178" s="184"/>
      <c r="J178" s="35"/>
      <c r="K178" s="35"/>
      <c r="L178" s="36"/>
      <c r="M178" s="185"/>
      <c r="N178" s="186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127</v>
      </c>
      <c r="AU178" s="16" t="s">
        <v>83</v>
      </c>
    </row>
    <row r="179" spans="1:47" s="2" customFormat="1" ht="12">
      <c r="A179" s="35"/>
      <c r="B179" s="36"/>
      <c r="C179" s="35"/>
      <c r="D179" s="182" t="s">
        <v>128</v>
      </c>
      <c r="E179" s="35"/>
      <c r="F179" s="187" t="s">
        <v>203</v>
      </c>
      <c r="G179" s="35"/>
      <c r="H179" s="35"/>
      <c r="I179" s="184"/>
      <c r="J179" s="35"/>
      <c r="K179" s="35"/>
      <c r="L179" s="36"/>
      <c r="M179" s="185"/>
      <c r="N179" s="186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128</v>
      </c>
      <c r="AU179" s="16" t="s">
        <v>83</v>
      </c>
    </row>
    <row r="180" spans="1:51" s="13" customFormat="1" ht="12">
      <c r="A180" s="13"/>
      <c r="B180" s="188"/>
      <c r="C180" s="13"/>
      <c r="D180" s="182" t="s">
        <v>130</v>
      </c>
      <c r="E180" s="189" t="s">
        <v>1</v>
      </c>
      <c r="F180" s="190" t="s">
        <v>204</v>
      </c>
      <c r="G180" s="13"/>
      <c r="H180" s="191">
        <v>49</v>
      </c>
      <c r="I180" s="192"/>
      <c r="J180" s="13"/>
      <c r="K180" s="13"/>
      <c r="L180" s="188"/>
      <c r="M180" s="193"/>
      <c r="N180" s="194"/>
      <c r="O180" s="194"/>
      <c r="P180" s="194"/>
      <c r="Q180" s="194"/>
      <c r="R180" s="194"/>
      <c r="S180" s="194"/>
      <c r="T180" s="19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9" t="s">
        <v>130</v>
      </c>
      <c r="AU180" s="189" t="s">
        <v>83</v>
      </c>
      <c r="AV180" s="13" t="s">
        <v>83</v>
      </c>
      <c r="AW180" s="13" t="s">
        <v>30</v>
      </c>
      <c r="AX180" s="13" t="s">
        <v>73</v>
      </c>
      <c r="AY180" s="189" t="s">
        <v>118</v>
      </c>
    </row>
    <row r="181" spans="1:65" s="2" customFormat="1" ht="14.4" customHeight="1">
      <c r="A181" s="35"/>
      <c r="B181" s="168"/>
      <c r="C181" s="169" t="s">
        <v>205</v>
      </c>
      <c r="D181" s="169" t="s">
        <v>120</v>
      </c>
      <c r="E181" s="170" t="s">
        <v>206</v>
      </c>
      <c r="F181" s="171" t="s">
        <v>207</v>
      </c>
      <c r="G181" s="172" t="s">
        <v>123</v>
      </c>
      <c r="H181" s="173">
        <v>10599.4</v>
      </c>
      <c r="I181" s="174"/>
      <c r="J181" s="175">
        <f>ROUND(I181*H181,2)</f>
        <v>0</v>
      </c>
      <c r="K181" s="171" t="s">
        <v>124</v>
      </c>
      <c r="L181" s="36"/>
      <c r="M181" s="176" t="s">
        <v>1</v>
      </c>
      <c r="N181" s="177" t="s">
        <v>38</v>
      </c>
      <c r="O181" s="74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125</v>
      </c>
      <c r="AT181" s="180" t="s">
        <v>120</v>
      </c>
      <c r="AU181" s="180" t="s">
        <v>83</v>
      </c>
      <c r="AY181" s="16" t="s">
        <v>118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6" t="s">
        <v>81</v>
      </c>
      <c r="BK181" s="181">
        <f>ROUND(I181*H181,2)</f>
        <v>0</v>
      </c>
      <c r="BL181" s="16" t="s">
        <v>125</v>
      </c>
      <c r="BM181" s="180" t="s">
        <v>208</v>
      </c>
    </row>
    <row r="182" spans="1:47" s="2" customFormat="1" ht="12">
      <c r="A182" s="35"/>
      <c r="B182" s="36"/>
      <c r="C182" s="35"/>
      <c r="D182" s="182" t="s">
        <v>127</v>
      </c>
      <c r="E182" s="35"/>
      <c r="F182" s="183" t="s">
        <v>207</v>
      </c>
      <c r="G182" s="35"/>
      <c r="H182" s="35"/>
      <c r="I182" s="184"/>
      <c r="J182" s="35"/>
      <c r="K182" s="35"/>
      <c r="L182" s="36"/>
      <c r="M182" s="185"/>
      <c r="N182" s="186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127</v>
      </c>
      <c r="AU182" s="16" t="s">
        <v>83</v>
      </c>
    </row>
    <row r="183" spans="1:47" s="2" customFormat="1" ht="12">
      <c r="A183" s="35"/>
      <c r="B183" s="36"/>
      <c r="C183" s="35"/>
      <c r="D183" s="182" t="s">
        <v>128</v>
      </c>
      <c r="E183" s="35"/>
      <c r="F183" s="187" t="s">
        <v>209</v>
      </c>
      <c r="G183" s="35"/>
      <c r="H183" s="35"/>
      <c r="I183" s="184"/>
      <c r="J183" s="35"/>
      <c r="K183" s="35"/>
      <c r="L183" s="36"/>
      <c r="M183" s="185"/>
      <c r="N183" s="186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128</v>
      </c>
      <c r="AU183" s="16" t="s">
        <v>83</v>
      </c>
    </row>
    <row r="184" spans="1:51" s="13" customFormat="1" ht="12">
      <c r="A184" s="13"/>
      <c r="B184" s="188"/>
      <c r="C184" s="13"/>
      <c r="D184" s="182" t="s">
        <v>130</v>
      </c>
      <c r="E184" s="189" t="s">
        <v>1</v>
      </c>
      <c r="F184" s="190" t="s">
        <v>210</v>
      </c>
      <c r="G184" s="13"/>
      <c r="H184" s="191">
        <v>9899.4</v>
      </c>
      <c r="I184" s="192"/>
      <c r="J184" s="13"/>
      <c r="K184" s="13"/>
      <c r="L184" s="188"/>
      <c r="M184" s="193"/>
      <c r="N184" s="194"/>
      <c r="O184" s="194"/>
      <c r="P184" s="194"/>
      <c r="Q184" s="194"/>
      <c r="R184" s="194"/>
      <c r="S184" s="194"/>
      <c r="T184" s="19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9" t="s">
        <v>130</v>
      </c>
      <c r="AU184" s="189" t="s">
        <v>83</v>
      </c>
      <c r="AV184" s="13" t="s">
        <v>83</v>
      </c>
      <c r="AW184" s="13" t="s">
        <v>30</v>
      </c>
      <c r="AX184" s="13" t="s">
        <v>73</v>
      </c>
      <c r="AY184" s="189" t="s">
        <v>118</v>
      </c>
    </row>
    <row r="185" spans="1:51" s="13" customFormat="1" ht="12">
      <c r="A185" s="13"/>
      <c r="B185" s="188"/>
      <c r="C185" s="13"/>
      <c r="D185" s="182" t="s">
        <v>130</v>
      </c>
      <c r="E185" s="189" t="s">
        <v>1</v>
      </c>
      <c r="F185" s="190" t="s">
        <v>211</v>
      </c>
      <c r="G185" s="13"/>
      <c r="H185" s="191">
        <v>700</v>
      </c>
      <c r="I185" s="192"/>
      <c r="J185" s="13"/>
      <c r="K185" s="13"/>
      <c r="L185" s="188"/>
      <c r="M185" s="193"/>
      <c r="N185" s="194"/>
      <c r="O185" s="194"/>
      <c r="P185" s="194"/>
      <c r="Q185" s="194"/>
      <c r="R185" s="194"/>
      <c r="S185" s="194"/>
      <c r="T185" s="19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9" t="s">
        <v>130</v>
      </c>
      <c r="AU185" s="189" t="s">
        <v>83</v>
      </c>
      <c r="AV185" s="13" t="s">
        <v>83</v>
      </c>
      <c r="AW185" s="13" t="s">
        <v>30</v>
      </c>
      <c r="AX185" s="13" t="s">
        <v>73</v>
      </c>
      <c r="AY185" s="189" t="s">
        <v>118</v>
      </c>
    </row>
    <row r="186" spans="1:65" s="2" customFormat="1" ht="14.4" customHeight="1">
      <c r="A186" s="35"/>
      <c r="B186" s="168"/>
      <c r="C186" s="169" t="s">
        <v>212</v>
      </c>
      <c r="D186" s="169" t="s">
        <v>120</v>
      </c>
      <c r="E186" s="170" t="s">
        <v>213</v>
      </c>
      <c r="F186" s="171" t="s">
        <v>214</v>
      </c>
      <c r="G186" s="172" t="s">
        <v>123</v>
      </c>
      <c r="H186" s="173">
        <v>10599.4</v>
      </c>
      <c r="I186" s="174"/>
      <c r="J186" s="175">
        <f>ROUND(I186*H186,2)</f>
        <v>0</v>
      </c>
      <c r="K186" s="171" t="s">
        <v>124</v>
      </c>
      <c r="L186" s="36"/>
      <c r="M186" s="176" t="s">
        <v>1</v>
      </c>
      <c r="N186" s="177" t="s">
        <v>38</v>
      </c>
      <c r="O186" s="74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0" t="s">
        <v>125</v>
      </c>
      <c r="AT186" s="180" t="s">
        <v>120</v>
      </c>
      <c r="AU186" s="180" t="s">
        <v>83</v>
      </c>
      <c r="AY186" s="16" t="s">
        <v>118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6" t="s">
        <v>81</v>
      </c>
      <c r="BK186" s="181">
        <f>ROUND(I186*H186,2)</f>
        <v>0</v>
      </c>
      <c r="BL186" s="16" t="s">
        <v>125</v>
      </c>
      <c r="BM186" s="180" t="s">
        <v>215</v>
      </c>
    </row>
    <row r="187" spans="1:47" s="2" customFormat="1" ht="12">
      <c r="A187" s="35"/>
      <c r="B187" s="36"/>
      <c r="C187" s="35"/>
      <c r="D187" s="182" t="s">
        <v>127</v>
      </c>
      <c r="E187" s="35"/>
      <c r="F187" s="183" t="s">
        <v>214</v>
      </c>
      <c r="G187" s="35"/>
      <c r="H187" s="35"/>
      <c r="I187" s="184"/>
      <c r="J187" s="35"/>
      <c r="K187" s="35"/>
      <c r="L187" s="36"/>
      <c r="M187" s="185"/>
      <c r="N187" s="186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127</v>
      </c>
      <c r="AU187" s="16" t="s">
        <v>83</v>
      </c>
    </row>
    <row r="188" spans="1:47" s="2" customFormat="1" ht="12">
      <c r="A188" s="35"/>
      <c r="B188" s="36"/>
      <c r="C188" s="35"/>
      <c r="D188" s="182" t="s">
        <v>128</v>
      </c>
      <c r="E188" s="35"/>
      <c r="F188" s="187" t="s">
        <v>216</v>
      </c>
      <c r="G188" s="35"/>
      <c r="H188" s="35"/>
      <c r="I188" s="184"/>
      <c r="J188" s="35"/>
      <c r="K188" s="35"/>
      <c r="L188" s="36"/>
      <c r="M188" s="185"/>
      <c r="N188" s="186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128</v>
      </c>
      <c r="AU188" s="16" t="s">
        <v>83</v>
      </c>
    </row>
    <row r="189" spans="1:51" s="13" customFormat="1" ht="12">
      <c r="A189" s="13"/>
      <c r="B189" s="188"/>
      <c r="C189" s="13"/>
      <c r="D189" s="182" t="s">
        <v>130</v>
      </c>
      <c r="E189" s="189" t="s">
        <v>1</v>
      </c>
      <c r="F189" s="190" t="s">
        <v>210</v>
      </c>
      <c r="G189" s="13"/>
      <c r="H189" s="191">
        <v>9899.4</v>
      </c>
      <c r="I189" s="192"/>
      <c r="J189" s="13"/>
      <c r="K189" s="13"/>
      <c r="L189" s="188"/>
      <c r="M189" s="193"/>
      <c r="N189" s="194"/>
      <c r="O189" s="194"/>
      <c r="P189" s="194"/>
      <c r="Q189" s="194"/>
      <c r="R189" s="194"/>
      <c r="S189" s="194"/>
      <c r="T189" s="19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9" t="s">
        <v>130</v>
      </c>
      <c r="AU189" s="189" t="s">
        <v>83</v>
      </c>
      <c r="AV189" s="13" t="s">
        <v>83</v>
      </c>
      <c r="AW189" s="13" t="s">
        <v>30</v>
      </c>
      <c r="AX189" s="13" t="s">
        <v>73</v>
      </c>
      <c r="AY189" s="189" t="s">
        <v>118</v>
      </c>
    </row>
    <row r="190" spans="1:51" s="13" customFormat="1" ht="12">
      <c r="A190" s="13"/>
      <c r="B190" s="188"/>
      <c r="C190" s="13"/>
      <c r="D190" s="182" t="s">
        <v>130</v>
      </c>
      <c r="E190" s="189" t="s">
        <v>1</v>
      </c>
      <c r="F190" s="190" t="s">
        <v>211</v>
      </c>
      <c r="G190" s="13"/>
      <c r="H190" s="191">
        <v>700</v>
      </c>
      <c r="I190" s="192"/>
      <c r="J190" s="13"/>
      <c r="K190" s="13"/>
      <c r="L190" s="188"/>
      <c r="M190" s="193"/>
      <c r="N190" s="194"/>
      <c r="O190" s="194"/>
      <c r="P190" s="194"/>
      <c r="Q190" s="194"/>
      <c r="R190" s="194"/>
      <c r="S190" s="194"/>
      <c r="T190" s="19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9" t="s">
        <v>130</v>
      </c>
      <c r="AU190" s="189" t="s">
        <v>83</v>
      </c>
      <c r="AV190" s="13" t="s">
        <v>83</v>
      </c>
      <c r="AW190" s="13" t="s">
        <v>30</v>
      </c>
      <c r="AX190" s="13" t="s">
        <v>73</v>
      </c>
      <c r="AY190" s="189" t="s">
        <v>118</v>
      </c>
    </row>
    <row r="191" spans="1:63" s="12" customFormat="1" ht="22.8" customHeight="1">
      <c r="A191" s="12"/>
      <c r="B191" s="155"/>
      <c r="C191" s="12"/>
      <c r="D191" s="156" t="s">
        <v>72</v>
      </c>
      <c r="E191" s="166" t="s">
        <v>83</v>
      </c>
      <c r="F191" s="166" t="s">
        <v>217</v>
      </c>
      <c r="G191" s="12"/>
      <c r="H191" s="12"/>
      <c r="I191" s="158"/>
      <c r="J191" s="167">
        <f>BK191</f>
        <v>0</v>
      </c>
      <c r="K191" s="12"/>
      <c r="L191" s="155"/>
      <c r="M191" s="160"/>
      <c r="N191" s="161"/>
      <c r="O191" s="161"/>
      <c r="P191" s="162">
        <f>SUM(P192:P198)</f>
        <v>0</v>
      </c>
      <c r="Q191" s="161"/>
      <c r="R191" s="162">
        <f>SUM(R192:R198)</f>
        <v>0</v>
      </c>
      <c r="S191" s="161"/>
      <c r="T191" s="163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6" t="s">
        <v>81</v>
      </c>
      <c r="AT191" s="164" t="s">
        <v>72</v>
      </c>
      <c r="AU191" s="164" t="s">
        <v>81</v>
      </c>
      <c r="AY191" s="156" t="s">
        <v>118</v>
      </c>
      <c r="BK191" s="165">
        <f>SUM(BK192:BK198)</f>
        <v>0</v>
      </c>
    </row>
    <row r="192" spans="1:65" s="2" customFormat="1" ht="24.15" customHeight="1">
      <c r="A192" s="35"/>
      <c r="B192" s="168"/>
      <c r="C192" s="169" t="s">
        <v>218</v>
      </c>
      <c r="D192" s="169" t="s">
        <v>120</v>
      </c>
      <c r="E192" s="170" t="s">
        <v>219</v>
      </c>
      <c r="F192" s="171" t="s">
        <v>220</v>
      </c>
      <c r="G192" s="172" t="s">
        <v>150</v>
      </c>
      <c r="H192" s="173">
        <v>3061</v>
      </c>
      <c r="I192" s="174"/>
      <c r="J192" s="175">
        <f>ROUND(I192*H192,2)</f>
        <v>0</v>
      </c>
      <c r="K192" s="171" t="s">
        <v>124</v>
      </c>
      <c r="L192" s="36"/>
      <c r="M192" s="176" t="s">
        <v>1</v>
      </c>
      <c r="N192" s="177" t="s">
        <v>38</v>
      </c>
      <c r="O192" s="74"/>
      <c r="P192" s="178">
        <f>O192*H192</f>
        <v>0</v>
      </c>
      <c r="Q192" s="178">
        <v>0</v>
      </c>
      <c r="R192" s="178">
        <f>Q192*H192</f>
        <v>0</v>
      </c>
      <c r="S192" s="178">
        <v>0</v>
      </c>
      <c r="T192" s="17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125</v>
      </c>
      <c r="AT192" s="180" t="s">
        <v>120</v>
      </c>
      <c r="AU192" s="180" t="s">
        <v>83</v>
      </c>
      <c r="AY192" s="16" t="s">
        <v>118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6" t="s">
        <v>81</v>
      </c>
      <c r="BK192" s="181">
        <f>ROUND(I192*H192,2)</f>
        <v>0</v>
      </c>
      <c r="BL192" s="16" t="s">
        <v>125</v>
      </c>
      <c r="BM192" s="180" t="s">
        <v>221</v>
      </c>
    </row>
    <row r="193" spans="1:47" s="2" customFormat="1" ht="12">
      <c r="A193" s="35"/>
      <c r="B193" s="36"/>
      <c r="C193" s="35"/>
      <c r="D193" s="182" t="s">
        <v>127</v>
      </c>
      <c r="E193" s="35"/>
      <c r="F193" s="183" t="s">
        <v>220</v>
      </c>
      <c r="G193" s="35"/>
      <c r="H193" s="35"/>
      <c r="I193" s="184"/>
      <c r="J193" s="35"/>
      <c r="K193" s="35"/>
      <c r="L193" s="36"/>
      <c r="M193" s="185"/>
      <c r="N193" s="186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127</v>
      </c>
      <c r="AU193" s="16" t="s">
        <v>83</v>
      </c>
    </row>
    <row r="194" spans="1:47" s="2" customFormat="1" ht="12">
      <c r="A194" s="35"/>
      <c r="B194" s="36"/>
      <c r="C194" s="35"/>
      <c r="D194" s="182" t="s">
        <v>128</v>
      </c>
      <c r="E194" s="35"/>
      <c r="F194" s="187" t="s">
        <v>222</v>
      </c>
      <c r="G194" s="35"/>
      <c r="H194" s="35"/>
      <c r="I194" s="184"/>
      <c r="J194" s="35"/>
      <c r="K194" s="35"/>
      <c r="L194" s="36"/>
      <c r="M194" s="185"/>
      <c r="N194" s="186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128</v>
      </c>
      <c r="AU194" s="16" t="s">
        <v>83</v>
      </c>
    </row>
    <row r="195" spans="1:51" s="13" customFormat="1" ht="12">
      <c r="A195" s="13"/>
      <c r="B195" s="188"/>
      <c r="C195" s="13"/>
      <c r="D195" s="182" t="s">
        <v>130</v>
      </c>
      <c r="E195" s="189" t="s">
        <v>1</v>
      </c>
      <c r="F195" s="190" t="s">
        <v>223</v>
      </c>
      <c r="G195" s="13"/>
      <c r="H195" s="191">
        <v>3061</v>
      </c>
      <c r="I195" s="192"/>
      <c r="J195" s="13"/>
      <c r="K195" s="13"/>
      <c r="L195" s="188"/>
      <c r="M195" s="193"/>
      <c r="N195" s="194"/>
      <c r="O195" s="194"/>
      <c r="P195" s="194"/>
      <c r="Q195" s="194"/>
      <c r="R195" s="194"/>
      <c r="S195" s="194"/>
      <c r="T195" s="19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9" t="s">
        <v>130</v>
      </c>
      <c r="AU195" s="189" t="s">
        <v>83</v>
      </c>
      <c r="AV195" s="13" t="s">
        <v>83</v>
      </c>
      <c r="AW195" s="13" t="s">
        <v>30</v>
      </c>
      <c r="AX195" s="13" t="s">
        <v>81</v>
      </c>
      <c r="AY195" s="189" t="s">
        <v>118</v>
      </c>
    </row>
    <row r="196" spans="1:65" s="2" customFormat="1" ht="24.15" customHeight="1">
      <c r="A196" s="35"/>
      <c r="B196" s="168"/>
      <c r="C196" s="169" t="s">
        <v>8</v>
      </c>
      <c r="D196" s="169" t="s">
        <v>120</v>
      </c>
      <c r="E196" s="170" t="s">
        <v>224</v>
      </c>
      <c r="F196" s="171" t="s">
        <v>225</v>
      </c>
      <c r="G196" s="172" t="s">
        <v>123</v>
      </c>
      <c r="H196" s="173">
        <v>5509.8</v>
      </c>
      <c r="I196" s="174"/>
      <c r="J196" s="175">
        <f>ROUND(I196*H196,2)</f>
        <v>0</v>
      </c>
      <c r="K196" s="171" t="s">
        <v>226</v>
      </c>
      <c r="L196" s="36"/>
      <c r="M196" s="176" t="s">
        <v>1</v>
      </c>
      <c r="N196" s="177" t="s">
        <v>38</v>
      </c>
      <c r="O196" s="74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125</v>
      </c>
      <c r="AT196" s="180" t="s">
        <v>120</v>
      </c>
      <c r="AU196" s="180" t="s">
        <v>83</v>
      </c>
      <c r="AY196" s="16" t="s">
        <v>118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16" t="s">
        <v>81</v>
      </c>
      <c r="BK196" s="181">
        <f>ROUND(I196*H196,2)</f>
        <v>0</v>
      </c>
      <c r="BL196" s="16" t="s">
        <v>125</v>
      </c>
      <c r="BM196" s="180" t="s">
        <v>227</v>
      </c>
    </row>
    <row r="197" spans="1:47" s="2" customFormat="1" ht="12">
      <c r="A197" s="35"/>
      <c r="B197" s="36"/>
      <c r="C197" s="35"/>
      <c r="D197" s="182" t="s">
        <v>127</v>
      </c>
      <c r="E197" s="35"/>
      <c r="F197" s="183" t="s">
        <v>228</v>
      </c>
      <c r="G197" s="35"/>
      <c r="H197" s="35"/>
      <c r="I197" s="184"/>
      <c r="J197" s="35"/>
      <c r="K197" s="35"/>
      <c r="L197" s="36"/>
      <c r="M197" s="185"/>
      <c r="N197" s="186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127</v>
      </c>
      <c r="AU197" s="16" t="s">
        <v>83</v>
      </c>
    </row>
    <row r="198" spans="1:51" s="13" customFormat="1" ht="12">
      <c r="A198" s="13"/>
      <c r="B198" s="188"/>
      <c r="C198" s="13"/>
      <c r="D198" s="182" t="s">
        <v>130</v>
      </c>
      <c r="E198" s="189" t="s">
        <v>1</v>
      </c>
      <c r="F198" s="190" t="s">
        <v>229</v>
      </c>
      <c r="G198" s="13"/>
      <c r="H198" s="191">
        <v>5509.8</v>
      </c>
      <c r="I198" s="192"/>
      <c r="J198" s="13"/>
      <c r="K198" s="13"/>
      <c r="L198" s="188"/>
      <c r="M198" s="193"/>
      <c r="N198" s="194"/>
      <c r="O198" s="194"/>
      <c r="P198" s="194"/>
      <c r="Q198" s="194"/>
      <c r="R198" s="194"/>
      <c r="S198" s="194"/>
      <c r="T198" s="19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9" t="s">
        <v>130</v>
      </c>
      <c r="AU198" s="189" t="s">
        <v>83</v>
      </c>
      <c r="AV198" s="13" t="s">
        <v>83</v>
      </c>
      <c r="AW198" s="13" t="s">
        <v>30</v>
      </c>
      <c r="AX198" s="13" t="s">
        <v>81</v>
      </c>
      <c r="AY198" s="189" t="s">
        <v>118</v>
      </c>
    </row>
    <row r="199" spans="1:63" s="12" customFormat="1" ht="22.8" customHeight="1">
      <c r="A199" s="12"/>
      <c r="B199" s="155"/>
      <c r="C199" s="12"/>
      <c r="D199" s="156" t="s">
        <v>72</v>
      </c>
      <c r="E199" s="166" t="s">
        <v>154</v>
      </c>
      <c r="F199" s="166" t="s">
        <v>230</v>
      </c>
      <c r="G199" s="12"/>
      <c r="H199" s="12"/>
      <c r="I199" s="158"/>
      <c r="J199" s="167">
        <f>BK199</f>
        <v>0</v>
      </c>
      <c r="K199" s="12"/>
      <c r="L199" s="155"/>
      <c r="M199" s="160"/>
      <c r="N199" s="161"/>
      <c r="O199" s="161"/>
      <c r="P199" s="162">
        <f>SUM(P200:P237)</f>
        <v>0</v>
      </c>
      <c r="Q199" s="161"/>
      <c r="R199" s="162">
        <f>SUM(R200:R237)</f>
        <v>0</v>
      </c>
      <c r="S199" s="161"/>
      <c r="T199" s="163">
        <f>SUM(T200:T237)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6" t="s">
        <v>81</v>
      </c>
      <c r="AT199" s="164" t="s">
        <v>72</v>
      </c>
      <c r="AU199" s="164" t="s">
        <v>81</v>
      </c>
      <c r="AY199" s="156" t="s">
        <v>118</v>
      </c>
      <c r="BK199" s="165">
        <f>SUM(BK200:BK237)</f>
        <v>0</v>
      </c>
    </row>
    <row r="200" spans="1:65" s="2" customFormat="1" ht="24.15" customHeight="1">
      <c r="A200" s="35"/>
      <c r="B200" s="168"/>
      <c r="C200" s="169" t="s">
        <v>231</v>
      </c>
      <c r="D200" s="169" t="s">
        <v>120</v>
      </c>
      <c r="E200" s="170" t="s">
        <v>232</v>
      </c>
      <c r="F200" s="171" t="s">
        <v>233</v>
      </c>
      <c r="G200" s="172" t="s">
        <v>123</v>
      </c>
      <c r="H200" s="173">
        <v>26620.8</v>
      </c>
      <c r="I200" s="174"/>
      <c r="J200" s="175">
        <f>ROUND(I200*H200,2)</f>
        <v>0</v>
      </c>
      <c r="K200" s="171" t="s">
        <v>124</v>
      </c>
      <c r="L200" s="36"/>
      <c r="M200" s="176" t="s">
        <v>1</v>
      </c>
      <c r="N200" s="177" t="s">
        <v>38</v>
      </c>
      <c r="O200" s="74"/>
      <c r="P200" s="178">
        <f>O200*H200</f>
        <v>0</v>
      </c>
      <c r="Q200" s="178">
        <v>0</v>
      </c>
      <c r="R200" s="178">
        <f>Q200*H200</f>
        <v>0</v>
      </c>
      <c r="S200" s="178">
        <v>0</v>
      </c>
      <c r="T200" s="17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125</v>
      </c>
      <c r="AT200" s="180" t="s">
        <v>120</v>
      </c>
      <c r="AU200" s="180" t="s">
        <v>83</v>
      </c>
      <c r="AY200" s="16" t="s">
        <v>118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16" t="s">
        <v>81</v>
      </c>
      <c r="BK200" s="181">
        <f>ROUND(I200*H200,2)</f>
        <v>0</v>
      </c>
      <c r="BL200" s="16" t="s">
        <v>125</v>
      </c>
      <c r="BM200" s="180" t="s">
        <v>234</v>
      </c>
    </row>
    <row r="201" spans="1:47" s="2" customFormat="1" ht="12">
      <c r="A201" s="35"/>
      <c r="B201" s="36"/>
      <c r="C201" s="35"/>
      <c r="D201" s="182" t="s">
        <v>127</v>
      </c>
      <c r="E201" s="35"/>
      <c r="F201" s="183" t="s">
        <v>233</v>
      </c>
      <c r="G201" s="35"/>
      <c r="H201" s="35"/>
      <c r="I201" s="184"/>
      <c r="J201" s="35"/>
      <c r="K201" s="35"/>
      <c r="L201" s="36"/>
      <c r="M201" s="185"/>
      <c r="N201" s="186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127</v>
      </c>
      <c r="AU201" s="16" t="s">
        <v>83</v>
      </c>
    </row>
    <row r="202" spans="1:47" s="2" customFormat="1" ht="12">
      <c r="A202" s="35"/>
      <c r="B202" s="36"/>
      <c r="C202" s="35"/>
      <c r="D202" s="182" t="s">
        <v>128</v>
      </c>
      <c r="E202" s="35"/>
      <c r="F202" s="187" t="s">
        <v>235</v>
      </c>
      <c r="G202" s="35"/>
      <c r="H202" s="35"/>
      <c r="I202" s="184"/>
      <c r="J202" s="35"/>
      <c r="K202" s="35"/>
      <c r="L202" s="36"/>
      <c r="M202" s="185"/>
      <c r="N202" s="186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128</v>
      </c>
      <c r="AU202" s="16" t="s">
        <v>83</v>
      </c>
    </row>
    <row r="203" spans="1:51" s="13" customFormat="1" ht="12">
      <c r="A203" s="13"/>
      <c r="B203" s="188"/>
      <c r="C203" s="13"/>
      <c r="D203" s="182" t="s">
        <v>130</v>
      </c>
      <c r="E203" s="189" t="s">
        <v>1</v>
      </c>
      <c r="F203" s="190" t="s">
        <v>236</v>
      </c>
      <c r="G203" s="13"/>
      <c r="H203" s="191">
        <v>13310.4</v>
      </c>
      <c r="I203" s="192"/>
      <c r="J203" s="13"/>
      <c r="K203" s="13"/>
      <c r="L203" s="188"/>
      <c r="M203" s="193"/>
      <c r="N203" s="194"/>
      <c r="O203" s="194"/>
      <c r="P203" s="194"/>
      <c r="Q203" s="194"/>
      <c r="R203" s="194"/>
      <c r="S203" s="194"/>
      <c r="T203" s="19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9" t="s">
        <v>130</v>
      </c>
      <c r="AU203" s="189" t="s">
        <v>83</v>
      </c>
      <c r="AV203" s="13" t="s">
        <v>83</v>
      </c>
      <c r="AW203" s="13" t="s">
        <v>30</v>
      </c>
      <c r="AX203" s="13" t="s">
        <v>73</v>
      </c>
      <c r="AY203" s="189" t="s">
        <v>118</v>
      </c>
    </row>
    <row r="204" spans="1:51" s="13" customFormat="1" ht="12">
      <c r="A204" s="13"/>
      <c r="B204" s="188"/>
      <c r="C204" s="13"/>
      <c r="D204" s="182" t="s">
        <v>130</v>
      </c>
      <c r="E204" s="189" t="s">
        <v>1</v>
      </c>
      <c r="F204" s="190" t="s">
        <v>237</v>
      </c>
      <c r="G204" s="13"/>
      <c r="H204" s="191">
        <v>13310.4</v>
      </c>
      <c r="I204" s="192"/>
      <c r="J204" s="13"/>
      <c r="K204" s="13"/>
      <c r="L204" s="188"/>
      <c r="M204" s="193"/>
      <c r="N204" s="194"/>
      <c r="O204" s="194"/>
      <c r="P204" s="194"/>
      <c r="Q204" s="194"/>
      <c r="R204" s="194"/>
      <c r="S204" s="194"/>
      <c r="T204" s="19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9" t="s">
        <v>130</v>
      </c>
      <c r="AU204" s="189" t="s">
        <v>83</v>
      </c>
      <c r="AV204" s="13" t="s">
        <v>83</v>
      </c>
      <c r="AW204" s="13" t="s">
        <v>30</v>
      </c>
      <c r="AX204" s="13" t="s">
        <v>73</v>
      </c>
      <c r="AY204" s="189" t="s">
        <v>118</v>
      </c>
    </row>
    <row r="205" spans="1:65" s="2" customFormat="1" ht="24.15" customHeight="1">
      <c r="A205" s="35"/>
      <c r="B205" s="168"/>
      <c r="C205" s="169" t="s">
        <v>238</v>
      </c>
      <c r="D205" s="169" t="s">
        <v>120</v>
      </c>
      <c r="E205" s="170" t="s">
        <v>239</v>
      </c>
      <c r="F205" s="171" t="s">
        <v>240</v>
      </c>
      <c r="G205" s="172" t="s">
        <v>123</v>
      </c>
      <c r="H205" s="173">
        <v>256</v>
      </c>
      <c r="I205" s="174"/>
      <c r="J205" s="175">
        <f>ROUND(I205*H205,2)</f>
        <v>0</v>
      </c>
      <c r="K205" s="171" t="s">
        <v>124</v>
      </c>
      <c r="L205" s="36"/>
      <c r="M205" s="176" t="s">
        <v>1</v>
      </c>
      <c r="N205" s="177" t="s">
        <v>38</v>
      </c>
      <c r="O205" s="74"/>
      <c r="P205" s="178">
        <f>O205*H205</f>
        <v>0</v>
      </c>
      <c r="Q205" s="178">
        <v>0</v>
      </c>
      <c r="R205" s="178">
        <f>Q205*H205</f>
        <v>0</v>
      </c>
      <c r="S205" s="178">
        <v>0</v>
      </c>
      <c r="T205" s="179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0" t="s">
        <v>125</v>
      </c>
      <c r="AT205" s="180" t="s">
        <v>120</v>
      </c>
      <c r="AU205" s="180" t="s">
        <v>83</v>
      </c>
      <c r="AY205" s="16" t="s">
        <v>118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16" t="s">
        <v>81</v>
      </c>
      <c r="BK205" s="181">
        <f>ROUND(I205*H205,2)</f>
        <v>0</v>
      </c>
      <c r="BL205" s="16" t="s">
        <v>125</v>
      </c>
      <c r="BM205" s="180" t="s">
        <v>241</v>
      </c>
    </row>
    <row r="206" spans="1:47" s="2" customFormat="1" ht="12">
      <c r="A206" s="35"/>
      <c r="B206" s="36"/>
      <c r="C206" s="35"/>
      <c r="D206" s="182" t="s">
        <v>127</v>
      </c>
      <c r="E206" s="35"/>
      <c r="F206" s="183" t="s">
        <v>240</v>
      </c>
      <c r="G206" s="35"/>
      <c r="H206" s="35"/>
      <c r="I206" s="184"/>
      <c r="J206" s="35"/>
      <c r="K206" s="35"/>
      <c r="L206" s="36"/>
      <c r="M206" s="185"/>
      <c r="N206" s="186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127</v>
      </c>
      <c r="AU206" s="16" t="s">
        <v>83</v>
      </c>
    </row>
    <row r="207" spans="1:47" s="2" customFormat="1" ht="12">
      <c r="A207" s="35"/>
      <c r="B207" s="36"/>
      <c r="C207" s="35"/>
      <c r="D207" s="182" t="s">
        <v>128</v>
      </c>
      <c r="E207" s="35"/>
      <c r="F207" s="187" t="s">
        <v>242</v>
      </c>
      <c r="G207" s="35"/>
      <c r="H207" s="35"/>
      <c r="I207" s="184"/>
      <c r="J207" s="35"/>
      <c r="K207" s="35"/>
      <c r="L207" s="36"/>
      <c r="M207" s="185"/>
      <c r="N207" s="186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128</v>
      </c>
      <c r="AU207" s="16" t="s">
        <v>83</v>
      </c>
    </row>
    <row r="208" spans="1:51" s="13" customFormat="1" ht="12">
      <c r="A208" s="13"/>
      <c r="B208" s="188"/>
      <c r="C208" s="13"/>
      <c r="D208" s="182" t="s">
        <v>130</v>
      </c>
      <c r="E208" s="189" t="s">
        <v>1</v>
      </c>
      <c r="F208" s="190" t="s">
        <v>243</v>
      </c>
      <c r="G208" s="13"/>
      <c r="H208" s="191">
        <v>256</v>
      </c>
      <c r="I208" s="192"/>
      <c r="J208" s="13"/>
      <c r="K208" s="13"/>
      <c r="L208" s="188"/>
      <c r="M208" s="193"/>
      <c r="N208" s="194"/>
      <c r="O208" s="194"/>
      <c r="P208" s="194"/>
      <c r="Q208" s="194"/>
      <c r="R208" s="194"/>
      <c r="S208" s="194"/>
      <c r="T208" s="19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9" t="s">
        <v>130</v>
      </c>
      <c r="AU208" s="189" t="s">
        <v>83</v>
      </c>
      <c r="AV208" s="13" t="s">
        <v>83</v>
      </c>
      <c r="AW208" s="13" t="s">
        <v>30</v>
      </c>
      <c r="AX208" s="13" t="s">
        <v>81</v>
      </c>
      <c r="AY208" s="189" t="s">
        <v>118</v>
      </c>
    </row>
    <row r="209" spans="1:65" s="2" customFormat="1" ht="24.15" customHeight="1">
      <c r="A209" s="35"/>
      <c r="B209" s="168"/>
      <c r="C209" s="169" t="s">
        <v>244</v>
      </c>
      <c r="D209" s="169" t="s">
        <v>120</v>
      </c>
      <c r="E209" s="170" t="s">
        <v>245</v>
      </c>
      <c r="F209" s="171" t="s">
        <v>246</v>
      </c>
      <c r="G209" s="172" t="s">
        <v>134</v>
      </c>
      <c r="H209" s="173">
        <v>3538.08</v>
      </c>
      <c r="I209" s="174"/>
      <c r="J209" s="175">
        <f>ROUND(I209*H209,2)</f>
        <v>0</v>
      </c>
      <c r="K209" s="171" t="s">
        <v>124</v>
      </c>
      <c r="L209" s="36"/>
      <c r="M209" s="176" t="s">
        <v>1</v>
      </c>
      <c r="N209" s="177" t="s">
        <v>38</v>
      </c>
      <c r="O209" s="74"/>
      <c r="P209" s="178">
        <f>O209*H209</f>
        <v>0</v>
      </c>
      <c r="Q209" s="178">
        <v>0</v>
      </c>
      <c r="R209" s="178">
        <f>Q209*H209</f>
        <v>0</v>
      </c>
      <c r="S209" s="178">
        <v>0</v>
      </c>
      <c r="T209" s="17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125</v>
      </c>
      <c r="AT209" s="180" t="s">
        <v>120</v>
      </c>
      <c r="AU209" s="180" t="s">
        <v>83</v>
      </c>
      <c r="AY209" s="16" t="s">
        <v>118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16" t="s">
        <v>81</v>
      </c>
      <c r="BK209" s="181">
        <f>ROUND(I209*H209,2)</f>
        <v>0</v>
      </c>
      <c r="BL209" s="16" t="s">
        <v>125</v>
      </c>
      <c r="BM209" s="180" t="s">
        <v>247</v>
      </c>
    </row>
    <row r="210" spans="1:47" s="2" customFormat="1" ht="12">
      <c r="A210" s="35"/>
      <c r="B210" s="36"/>
      <c r="C210" s="35"/>
      <c r="D210" s="182" t="s">
        <v>127</v>
      </c>
      <c r="E210" s="35"/>
      <c r="F210" s="183" t="s">
        <v>248</v>
      </c>
      <c r="G210" s="35"/>
      <c r="H210" s="35"/>
      <c r="I210" s="184"/>
      <c r="J210" s="35"/>
      <c r="K210" s="35"/>
      <c r="L210" s="36"/>
      <c r="M210" s="185"/>
      <c r="N210" s="186"/>
      <c r="O210" s="74"/>
      <c r="P210" s="74"/>
      <c r="Q210" s="74"/>
      <c r="R210" s="74"/>
      <c r="S210" s="74"/>
      <c r="T210" s="7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6" t="s">
        <v>127</v>
      </c>
      <c r="AU210" s="16" t="s">
        <v>83</v>
      </c>
    </row>
    <row r="211" spans="1:47" s="2" customFormat="1" ht="12">
      <c r="A211" s="35"/>
      <c r="B211" s="36"/>
      <c r="C211" s="35"/>
      <c r="D211" s="182" t="s">
        <v>128</v>
      </c>
      <c r="E211" s="35"/>
      <c r="F211" s="187" t="s">
        <v>249</v>
      </c>
      <c r="G211" s="35"/>
      <c r="H211" s="35"/>
      <c r="I211" s="184"/>
      <c r="J211" s="35"/>
      <c r="K211" s="35"/>
      <c r="L211" s="36"/>
      <c r="M211" s="185"/>
      <c r="N211" s="186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128</v>
      </c>
      <c r="AU211" s="16" t="s">
        <v>83</v>
      </c>
    </row>
    <row r="212" spans="1:51" s="13" customFormat="1" ht="12">
      <c r="A212" s="13"/>
      <c r="B212" s="188"/>
      <c r="C212" s="13"/>
      <c r="D212" s="182" t="s">
        <v>130</v>
      </c>
      <c r="E212" s="189" t="s">
        <v>1</v>
      </c>
      <c r="F212" s="190" t="s">
        <v>168</v>
      </c>
      <c r="G212" s="13"/>
      <c r="H212" s="191">
        <v>1915.68</v>
      </c>
      <c r="I212" s="192"/>
      <c r="J212" s="13"/>
      <c r="K212" s="13"/>
      <c r="L212" s="188"/>
      <c r="M212" s="193"/>
      <c r="N212" s="194"/>
      <c r="O212" s="194"/>
      <c r="P212" s="194"/>
      <c r="Q212" s="194"/>
      <c r="R212" s="194"/>
      <c r="S212" s="194"/>
      <c r="T212" s="19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9" t="s">
        <v>130</v>
      </c>
      <c r="AU212" s="189" t="s">
        <v>83</v>
      </c>
      <c r="AV212" s="13" t="s">
        <v>83</v>
      </c>
      <c r="AW212" s="13" t="s">
        <v>30</v>
      </c>
      <c r="AX212" s="13" t="s">
        <v>73</v>
      </c>
      <c r="AY212" s="189" t="s">
        <v>118</v>
      </c>
    </row>
    <row r="213" spans="1:51" s="13" customFormat="1" ht="12">
      <c r="A213" s="13"/>
      <c r="B213" s="188"/>
      <c r="C213" s="13"/>
      <c r="D213" s="182" t="s">
        <v>130</v>
      </c>
      <c r="E213" s="189" t="s">
        <v>1</v>
      </c>
      <c r="F213" s="190" t="s">
        <v>169</v>
      </c>
      <c r="G213" s="13"/>
      <c r="H213" s="191">
        <v>1622.4</v>
      </c>
      <c r="I213" s="192"/>
      <c r="J213" s="13"/>
      <c r="K213" s="13"/>
      <c r="L213" s="188"/>
      <c r="M213" s="193"/>
      <c r="N213" s="194"/>
      <c r="O213" s="194"/>
      <c r="P213" s="194"/>
      <c r="Q213" s="194"/>
      <c r="R213" s="194"/>
      <c r="S213" s="194"/>
      <c r="T213" s="19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9" t="s">
        <v>130</v>
      </c>
      <c r="AU213" s="189" t="s">
        <v>83</v>
      </c>
      <c r="AV213" s="13" t="s">
        <v>83</v>
      </c>
      <c r="AW213" s="13" t="s">
        <v>30</v>
      </c>
      <c r="AX213" s="13" t="s">
        <v>73</v>
      </c>
      <c r="AY213" s="189" t="s">
        <v>118</v>
      </c>
    </row>
    <row r="214" spans="1:65" s="2" customFormat="1" ht="24.15" customHeight="1">
      <c r="A214" s="35"/>
      <c r="B214" s="168"/>
      <c r="C214" s="169" t="s">
        <v>250</v>
      </c>
      <c r="D214" s="169" t="s">
        <v>120</v>
      </c>
      <c r="E214" s="170" t="s">
        <v>251</v>
      </c>
      <c r="F214" s="171" t="s">
        <v>252</v>
      </c>
      <c r="G214" s="172" t="s">
        <v>123</v>
      </c>
      <c r="H214" s="173">
        <v>1657</v>
      </c>
      <c r="I214" s="174"/>
      <c r="J214" s="175">
        <f>ROUND(I214*H214,2)</f>
        <v>0</v>
      </c>
      <c r="K214" s="171" t="s">
        <v>124</v>
      </c>
      <c r="L214" s="36"/>
      <c r="M214" s="176" t="s">
        <v>1</v>
      </c>
      <c r="N214" s="177" t="s">
        <v>38</v>
      </c>
      <c r="O214" s="74"/>
      <c r="P214" s="178">
        <f>O214*H214</f>
        <v>0</v>
      </c>
      <c r="Q214" s="178">
        <v>0</v>
      </c>
      <c r="R214" s="178">
        <f>Q214*H214</f>
        <v>0</v>
      </c>
      <c r="S214" s="178">
        <v>0</v>
      </c>
      <c r="T214" s="17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125</v>
      </c>
      <c r="AT214" s="180" t="s">
        <v>120</v>
      </c>
      <c r="AU214" s="180" t="s">
        <v>83</v>
      </c>
      <c r="AY214" s="16" t="s">
        <v>118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16" t="s">
        <v>81</v>
      </c>
      <c r="BK214" s="181">
        <f>ROUND(I214*H214,2)</f>
        <v>0</v>
      </c>
      <c r="BL214" s="16" t="s">
        <v>125</v>
      </c>
      <c r="BM214" s="180" t="s">
        <v>253</v>
      </c>
    </row>
    <row r="215" spans="1:47" s="2" customFormat="1" ht="12">
      <c r="A215" s="35"/>
      <c r="B215" s="36"/>
      <c r="C215" s="35"/>
      <c r="D215" s="182" t="s">
        <v>127</v>
      </c>
      <c r="E215" s="35"/>
      <c r="F215" s="183" t="s">
        <v>252</v>
      </c>
      <c r="G215" s="35"/>
      <c r="H215" s="35"/>
      <c r="I215" s="184"/>
      <c r="J215" s="35"/>
      <c r="K215" s="35"/>
      <c r="L215" s="36"/>
      <c r="M215" s="185"/>
      <c r="N215" s="186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127</v>
      </c>
      <c r="AU215" s="16" t="s">
        <v>83</v>
      </c>
    </row>
    <row r="216" spans="1:47" s="2" customFormat="1" ht="12">
      <c r="A216" s="35"/>
      <c r="B216" s="36"/>
      <c r="C216" s="35"/>
      <c r="D216" s="182" t="s">
        <v>128</v>
      </c>
      <c r="E216" s="35"/>
      <c r="F216" s="187" t="s">
        <v>242</v>
      </c>
      <c r="G216" s="35"/>
      <c r="H216" s="35"/>
      <c r="I216" s="184"/>
      <c r="J216" s="35"/>
      <c r="K216" s="35"/>
      <c r="L216" s="36"/>
      <c r="M216" s="185"/>
      <c r="N216" s="186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128</v>
      </c>
      <c r="AU216" s="16" t="s">
        <v>83</v>
      </c>
    </row>
    <row r="217" spans="1:51" s="13" customFormat="1" ht="12">
      <c r="A217" s="13"/>
      <c r="B217" s="188"/>
      <c r="C217" s="13"/>
      <c r="D217" s="182" t="s">
        <v>130</v>
      </c>
      <c r="E217" s="189" t="s">
        <v>1</v>
      </c>
      <c r="F217" s="190" t="s">
        <v>254</v>
      </c>
      <c r="G217" s="13"/>
      <c r="H217" s="191">
        <v>1657</v>
      </c>
      <c r="I217" s="192"/>
      <c r="J217" s="13"/>
      <c r="K217" s="13"/>
      <c r="L217" s="188"/>
      <c r="M217" s="193"/>
      <c r="N217" s="194"/>
      <c r="O217" s="194"/>
      <c r="P217" s="194"/>
      <c r="Q217" s="194"/>
      <c r="R217" s="194"/>
      <c r="S217" s="194"/>
      <c r="T217" s="19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9" t="s">
        <v>130</v>
      </c>
      <c r="AU217" s="189" t="s">
        <v>83</v>
      </c>
      <c r="AV217" s="13" t="s">
        <v>83</v>
      </c>
      <c r="AW217" s="13" t="s">
        <v>30</v>
      </c>
      <c r="AX217" s="13" t="s">
        <v>81</v>
      </c>
      <c r="AY217" s="189" t="s">
        <v>118</v>
      </c>
    </row>
    <row r="218" spans="1:65" s="2" customFormat="1" ht="14.4" customHeight="1">
      <c r="A218" s="35"/>
      <c r="B218" s="168"/>
      <c r="C218" s="169" t="s">
        <v>255</v>
      </c>
      <c r="D218" s="169" t="s">
        <v>120</v>
      </c>
      <c r="E218" s="170" t="s">
        <v>256</v>
      </c>
      <c r="F218" s="171" t="s">
        <v>257</v>
      </c>
      <c r="G218" s="172" t="s">
        <v>123</v>
      </c>
      <c r="H218" s="173">
        <v>14531.4</v>
      </c>
      <c r="I218" s="174"/>
      <c r="J218" s="175">
        <f>ROUND(I218*H218,2)</f>
        <v>0</v>
      </c>
      <c r="K218" s="171" t="s">
        <v>124</v>
      </c>
      <c r="L218" s="36"/>
      <c r="M218" s="176" t="s">
        <v>1</v>
      </c>
      <c r="N218" s="177" t="s">
        <v>38</v>
      </c>
      <c r="O218" s="74"/>
      <c r="P218" s="178">
        <f>O218*H218</f>
        <v>0</v>
      </c>
      <c r="Q218" s="178">
        <v>0</v>
      </c>
      <c r="R218" s="178">
        <f>Q218*H218</f>
        <v>0</v>
      </c>
      <c r="S218" s="178">
        <v>0</v>
      </c>
      <c r="T218" s="17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0" t="s">
        <v>125</v>
      </c>
      <c r="AT218" s="180" t="s">
        <v>120</v>
      </c>
      <c r="AU218" s="180" t="s">
        <v>83</v>
      </c>
      <c r="AY218" s="16" t="s">
        <v>118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16" t="s">
        <v>81</v>
      </c>
      <c r="BK218" s="181">
        <f>ROUND(I218*H218,2)</f>
        <v>0</v>
      </c>
      <c r="BL218" s="16" t="s">
        <v>125</v>
      </c>
      <c r="BM218" s="180" t="s">
        <v>258</v>
      </c>
    </row>
    <row r="219" spans="1:47" s="2" customFormat="1" ht="12">
      <c r="A219" s="35"/>
      <c r="B219" s="36"/>
      <c r="C219" s="35"/>
      <c r="D219" s="182" t="s">
        <v>127</v>
      </c>
      <c r="E219" s="35"/>
      <c r="F219" s="183" t="s">
        <v>257</v>
      </c>
      <c r="G219" s="35"/>
      <c r="H219" s="35"/>
      <c r="I219" s="184"/>
      <c r="J219" s="35"/>
      <c r="K219" s="35"/>
      <c r="L219" s="36"/>
      <c r="M219" s="185"/>
      <c r="N219" s="186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127</v>
      </c>
      <c r="AU219" s="16" t="s">
        <v>83</v>
      </c>
    </row>
    <row r="220" spans="1:47" s="2" customFormat="1" ht="12">
      <c r="A220" s="35"/>
      <c r="B220" s="36"/>
      <c r="C220" s="35"/>
      <c r="D220" s="182" t="s">
        <v>128</v>
      </c>
      <c r="E220" s="35"/>
      <c r="F220" s="187" t="s">
        <v>259</v>
      </c>
      <c r="G220" s="35"/>
      <c r="H220" s="35"/>
      <c r="I220" s="184"/>
      <c r="J220" s="35"/>
      <c r="K220" s="35"/>
      <c r="L220" s="36"/>
      <c r="M220" s="185"/>
      <c r="N220" s="186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128</v>
      </c>
      <c r="AU220" s="16" t="s">
        <v>83</v>
      </c>
    </row>
    <row r="221" spans="1:51" s="13" customFormat="1" ht="12">
      <c r="A221" s="13"/>
      <c r="B221" s="188"/>
      <c r="C221" s="13"/>
      <c r="D221" s="182" t="s">
        <v>130</v>
      </c>
      <c r="E221" s="189" t="s">
        <v>1</v>
      </c>
      <c r="F221" s="190" t="s">
        <v>260</v>
      </c>
      <c r="G221" s="13"/>
      <c r="H221" s="191">
        <v>14531.4</v>
      </c>
      <c r="I221" s="192"/>
      <c r="J221" s="13"/>
      <c r="K221" s="13"/>
      <c r="L221" s="188"/>
      <c r="M221" s="193"/>
      <c r="N221" s="194"/>
      <c r="O221" s="194"/>
      <c r="P221" s="194"/>
      <c r="Q221" s="194"/>
      <c r="R221" s="194"/>
      <c r="S221" s="194"/>
      <c r="T221" s="19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9" t="s">
        <v>130</v>
      </c>
      <c r="AU221" s="189" t="s">
        <v>83</v>
      </c>
      <c r="AV221" s="13" t="s">
        <v>83</v>
      </c>
      <c r="AW221" s="13" t="s">
        <v>30</v>
      </c>
      <c r="AX221" s="13" t="s">
        <v>81</v>
      </c>
      <c r="AY221" s="189" t="s">
        <v>118</v>
      </c>
    </row>
    <row r="222" spans="1:65" s="2" customFormat="1" ht="24.15" customHeight="1">
      <c r="A222" s="35"/>
      <c r="B222" s="168"/>
      <c r="C222" s="169" t="s">
        <v>7</v>
      </c>
      <c r="D222" s="169" t="s">
        <v>120</v>
      </c>
      <c r="E222" s="170" t="s">
        <v>261</v>
      </c>
      <c r="F222" s="171" t="s">
        <v>262</v>
      </c>
      <c r="G222" s="172" t="s">
        <v>123</v>
      </c>
      <c r="H222" s="173">
        <v>11625.12</v>
      </c>
      <c r="I222" s="174"/>
      <c r="J222" s="175">
        <f>ROUND(I222*H222,2)</f>
        <v>0</v>
      </c>
      <c r="K222" s="171" t="s">
        <v>124</v>
      </c>
      <c r="L222" s="36"/>
      <c r="M222" s="176" t="s">
        <v>1</v>
      </c>
      <c r="N222" s="177" t="s">
        <v>38</v>
      </c>
      <c r="O222" s="74"/>
      <c r="P222" s="178">
        <f>O222*H222</f>
        <v>0</v>
      </c>
      <c r="Q222" s="178">
        <v>0</v>
      </c>
      <c r="R222" s="178">
        <f>Q222*H222</f>
        <v>0</v>
      </c>
      <c r="S222" s="178">
        <v>0</v>
      </c>
      <c r="T222" s="17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125</v>
      </c>
      <c r="AT222" s="180" t="s">
        <v>120</v>
      </c>
      <c r="AU222" s="180" t="s">
        <v>83</v>
      </c>
      <c r="AY222" s="16" t="s">
        <v>118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6" t="s">
        <v>81</v>
      </c>
      <c r="BK222" s="181">
        <f>ROUND(I222*H222,2)</f>
        <v>0</v>
      </c>
      <c r="BL222" s="16" t="s">
        <v>125</v>
      </c>
      <c r="BM222" s="180" t="s">
        <v>263</v>
      </c>
    </row>
    <row r="223" spans="1:47" s="2" customFormat="1" ht="12">
      <c r="A223" s="35"/>
      <c r="B223" s="36"/>
      <c r="C223" s="35"/>
      <c r="D223" s="182" t="s">
        <v>127</v>
      </c>
      <c r="E223" s="35"/>
      <c r="F223" s="183" t="s">
        <v>262</v>
      </c>
      <c r="G223" s="35"/>
      <c r="H223" s="35"/>
      <c r="I223" s="184"/>
      <c r="J223" s="35"/>
      <c r="K223" s="35"/>
      <c r="L223" s="36"/>
      <c r="M223" s="185"/>
      <c r="N223" s="186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127</v>
      </c>
      <c r="AU223" s="16" t="s">
        <v>83</v>
      </c>
    </row>
    <row r="224" spans="1:47" s="2" customFormat="1" ht="12">
      <c r="A224" s="35"/>
      <c r="B224" s="36"/>
      <c r="C224" s="35"/>
      <c r="D224" s="182" t="s">
        <v>128</v>
      </c>
      <c r="E224" s="35"/>
      <c r="F224" s="187" t="s">
        <v>259</v>
      </c>
      <c r="G224" s="35"/>
      <c r="H224" s="35"/>
      <c r="I224" s="184"/>
      <c r="J224" s="35"/>
      <c r="K224" s="35"/>
      <c r="L224" s="36"/>
      <c r="M224" s="185"/>
      <c r="N224" s="186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128</v>
      </c>
      <c r="AU224" s="16" t="s">
        <v>83</v>
      </c>
    </row>
    <row r="225" spans="1:51" s="13" customFormat="1" ht="12">
      <c r="A225" s="13"/>
      <c r="B225" s="188"/>
      <c r="C225" s="13"/>
      <c r="D225" s="182" t="s">
        <v>130</v>
      </c>
      <c r="E225" s="189" t="s">
        <v>1</v>
      </c>
      <c r="F225" s="190" t="s">
        <v>264</v>
      </c>
      <c r="G225" s="13"/>
      <c r="H225" s="191">
        <v>11625.12</v>
      </c>
      <c r="I225" s="192"/>
      <c r="J225" s="13"/>
      <c r="K225" s="13"/>
      <c r="L225" s="188"/>
      <c r="M225" s="193"/>
      <c r="N225" s="194"/>
      <c r="O225" s="194"/>
      <c r="P225" s="194"/>
      <c r="Q225" s="194"/>
      <c r="R225" s="194"/>
      <c r="S225" s="194"/>
      <c r="T225" s="19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9" t="s">
        <v>130</v>
      </c>
      <c r="AU225" s="189" t="s">
        <v>83</v>
      </c>
      <c r="AV225" s="13" t="s">
        <v>83</v>
      </c>
      <c r="AW225" s="13" t="s">
        <v>30</v>
      </c>
      <c r="AX225" s="13" t="s">
        <v>73</v>
      </c>
      <c r="AY225" s="189" t="s">
        <v>118</v>
      </c>
    </row>
    <row r="226" spans="1:65" s="2" customFormat="1" ht="24.15" customHeight="1">
      <c r="A226" s="35"/>
      <c r="B226" s="168"/>
      <c r="C226" s="169" t="s">
        <v>265</v>
      </c>
      <c r="D226" s="169" t="s">
        <v>120</v>
      </c>
      <c r="E226" s="170" t="s">
        <v>266</v>
      </c>
      <c r="F226" s="171" t="s">
        <v>267</v>
      </c>
      <c r="G226" s="172" t="s">
        <v>123</v>
      </c>
      <c r="H226" s="173">
        <v>11178</v>
      </c>
      <c r="I226" s="174"/>
      <c r="J226" s="175">
        <f>ROUND(I226*H226,2)</f>
        <v>0</v>
      </c>
      <c r="K226" s="171" t="s">
        <v>124</v>
      </c>
      <c r="L226" s="36"/>
      <c r="M226" s="176" t="s">
        <v>1</v>
      </c>
      <c r="N226" s="177" t="s">
        <v>38</v>
      </c>
      <c r="O226" s="74"/>
      <c r="P226" s="178">
        <f>O226*H226</f>
        <v>0</v>
      </c>
      <c r="Q226" s="178">
        <v>0</v>
      </c>
      <c r="R226" s="178">
        <f>Q226*H226</f>
        <v>0</v>
      </c>
      <c r="S226" s="178">
        <v>0</v>
      </c>
      <c r="T226" s="179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0" t="s">
        <v>125</v>
      </c>
      <c r="AT226" s="180" t="s">
        <v>120</v>
      </c>
      <c r="AU226" s="180" t="s">
        <v>83</v>
      </c>
      <c r="AY226" s="16" t="s">
        <v>118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16" t="s">
        <v>81</v>
      </c>
      <c r="BK226" s="181">
        <f>ROUND(I226*H226,2)</f>
        <v>0</v>
      </c>
      <c r="BL226" s="16" t="s">
        <v>125</v>
      </c>
      <c r="BM226" s="180" t="s">
        <v>268</v>
      </c>
    </row>
    <row r="227" spans="1:47" s="2" customFormat="1" ht="12">
      <c r="A227" s="35"/>
      <c r="B227" s="36"/>
      <c r="C227" s="35"/>
      <c r="D227" s="182" t="s">
        <v>127</v>
      </c>
      <c r="E227" s="35"/>
      <c r="F227" s="183" t="s">
        <v>267</v>
      </c>
      <c r="G227" s="35"/>
      <c r="H227" s="35"/>
      <c r="I227" s="184"/>
      <c r="J227" s="35"/>
      <c r="K227" s="35"/>
      <c r="L227" s="36"/>
      <c r="M227" s="185"/>
      <c r="N227" s="186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127</v>
      </c>
      <c r="AU227" s="16" t="s">
        <v>83</v>
      </c>
    </row>
    <row r="228" spans="1:47" s="2" customFormat="1" ht="12">
      <c r="A228" s="35"/>
      <c r="B228" s="36"/>
      <c r="C228" s="35"/>
      <c r="D228" s="182" t="s">
        <v>128</v>
      </c>
      <c r="E228" s="35"/>
      <c r="F228" s="187" t="s">
        <v>269</v>
      </c>
      <c r="G228" s="35"/>
      <c r="H228" s="35"/>
      <c r="I228" s="184"/>
      <c r="J228" s="35"/>
      <c r="K228" s="35"/>
      <c r="L228" s="36"/>
      <c r="M228" s="185"/>
      <c r="N228" s="186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128</v>
      </c>
      <c r="AU228" s="16" t="s">
        <v>83</v>
      </c>
    </row>
    <row r="229" spans="1:51" s="13" customFormat="1" ht="12">
      <c r="A229" s="13"/>
      <c r="B229" s="188"/>
      <c r="C229" s="13"/>
      <c r="D229" s="182" t="s">
        <v>130</v>
      </c>
      <c r="E229" s="189" t="s">
        <v>1</v>
      </c>
      <c r="F229" s="190" t="s">
        <v>270</v>
      </c>
      <c r="G229" s="13"/>
      <c r="H229" s="191">
        <v>11178</v>
      </c>
      <c r="I229" s="192"/>
      <c r="J229" s="13"/>
      <c r="K229" s="13"/>
      <c r="L229" s="188"/>
      <c r="M229" s="193"/>
      <c r="N229" s="194"/>
      <c r="O229" s="194"/>
      <c r="P229" s="194"/>
      <c r="Q229" s="194"/>
      <c r="R229" s="194"/>
      <c r="S229" s="194"/>
      <c r="T229" s="19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9" t="s">
        <v>130</v>
      </c>
      <c r="AU229" s="189" t="s">
        <v>83</v>
      </c>
      <c r="AV229" s="13" t="s">
        <v>83</v>
      </c>
      <c r="AW229" s="13" t="s">
        <v>30</v>
      </c>
      <c r="AX229" s="13" t="s">
        <v>81</v>
      </c>
      <c r="AY229" s="189" t="s">
        <v>118</v>
      </c>
    </row>
    <row r="230" spans="1:65" s="2" customFormat="1" ht="24.15" customHeight="1">
      <c r="A230" s="35"/>
      <c r="B230" s="168"/>
      <c r="C230" s="169" t="s">
        <v>271</v>
      </c>
      <c r="D230" s="169" t="s">
        <v>120</v>
      </c>
      <c r="E230" s="170" t="s">
        <v>272</v>
      </c>
      <c r="F230" s="171" t="s">
        <v>273</v>
      </c>
      <c r="G230" s="172" t="s">
        <v>123</v>
      </c>
      <c r="H230" s="173">
        <v>12295.8</v>
      </c>
      <c r="I230" s="174"/>
      <c r="J230" s="175">
        <f>ROUND(I230*H230,2)</f>
        <v>0</v>
      </c>
      <c r="K230" s="171" t="s">
        <v>124</v>
      </c>
      <c r="L230" s="36"/>
      <c r="M230" s="176" t="s">
        <v>1</v>
      </c>
      <c r="N230" s="177" t="s">
        <v>38</v>
      </c>
      <c r="O230" s="74"/>
      <c r="P230" s="178">
        <f>O230*H230</f>
        <v>0</v>
      </c>
      <c r="Q230" s="178">
        <v>0</v>
      </c>
      <c r="R230" s="178">
        <f>Q230*H230</f>
        <v>0</v>
      </c>
      <c r="S230" s="178">
        <v>0</v>
      </c>
      <c r="T230" s="17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0" t="s">
        <v>125</v>
      </c>
      <c r="AT230" s="180" t="s">
        <v>120</v>
      </c>
      <c r="AU230" s="180" t="s">
        <v>83</v>
      </c>
      <c r="AY230" s="16" t="s">
        <v>118</v>
      </c>
      <c r="BE230" s="181">
        <f>IF(N230="základní",J230,0)</f>
        <v>0</v>
      </c>
      <c r="BF230" s="181">
        <f>IF(N230="snížená",J230,0)</f>
        <v>0</v>
      </c>
      <c r="BG230" s="181">
        <f>IF(N230="zákl. přenesená",J230,0)</f>
        <v>0</v>
      </c>
      <c r="BH230" s="181">
        <f>IF(N230="sníž. přenesená",J230,0)</f>
        <v>0</v>
      </c>
      <c r="BI230" s="181">
        <f>IF(N230="nulová",J230,0)</f>
        <v>0</v>
      </c>
      <c r="BJ230" s="16" t="s">
        <v>81</v>
      </c>
      <c r="BK230" s="181">
        <f>ROUND(I230*H230,2)</f>
        <v>0</v>
      </c>
      <c r="BL230" s="16" t="s">
        <v>125</v>
      </c>
      <c r="BM230" s="180" t="s">
        <v>274</v>
      </c>
    </row>
    <row r="231" spans="1:47" s="2" customFormat="1" ht="12">
      <c r="A231" s="35"/>
      <c r="B231" s="36"/>
      <c r="C231" s="35"/>
      <c r="D231" s="182" t="s">
        <v>127</v>
      </c>
      <c r="E231" s="35"/>
      <c r="F231" s="183" t="s">
        <v>273</v>
      </c>
      <c r="G231" s="35"/>
      <c r="H231" s="35"/>
      <c r="I231" s="184"/>
      <c r="J231" s="35"/>
      <c r="K231" s="35"/>
      <c r="L231" s="36"/>
      <c r="M231" s="185"/>
      <c r="N231" s="186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127</v>
      </c>
      <c r="AU231" s="16" t="s">
        <v>83</v>
      </c>
    </row>
    <row r="232" spans="1:47" s="2" customFormat="1" ht="12">
      <c r="A232" s="35"/>
      <c r="B232" s="36"/>
      <c r="C232" s="35"/>
      <c r="D232" s="182" t="s">
        <v>128</v>
      </c>
      <c r="E232" s="35"/>
      <c r="F232" s="187" t="s">
        <v>269</v>
      </c>
      <c r="G232" s="35"/>
      <c r="H232" s="35"/>
      <c r="I232" s="184"/>
      <c r="J232" s="35"/>
      <c r="K232" s="35"/>
      <c r="L232" s="36"/>
      <c r="M232" s="185"/>
      <c r="N232" s="186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128</v>
      </c>
      <c r="AU232" s="16" t="s">
        <v>83</v>
      </c>
    </row>
    <row r="233" spans="1:51" s="13" customFormat="1" ht="12">
      <c r="A233" s="13"/>
      <c r="B233" s="188"/>
      <c r="C233" s="13"/>
      <c r="D233" s="182" t="s">
        <v>130</v>
      </c>
      <c r="E233" s="189" t="s">
        <v>1</v>
      </c>
      <c r="F233" s="190" t="s">
        <v>275</v>
      </c>
      <c r="G233" s="13"/>
      <c r="H233" s="191">
        <v>12295.8</v>
      </c>
      <c r="I233" s="192"/>
      <c r="J233" s="13"/>
      <c r="K233" s="13"/>
      <c r="L233" s="188"/>
      <c r="M233" s="193"/>
      <c r="N233" s="194"/>
      <c r="O233" s="194"/>
      <c r="P233" s="194"/>
      <c r="Q233" s="194"/>
      <c r="R233" s="194"/>
      <c r="S233" s="194"/>
      <c r="T233" s="19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9" t="s">
        <v>130</v>
      </c>
      <c r="AU233" s="189" t="s">
        <v>83</v>
      </c>
      <c r="AV233" s="13" t="s">
        <v>83</v>
      </c>
      <c r="AW233" s="13" t="s">
        <v>30</v>
      </c>
      <c r="AX233" s="13" t="s">
        <v>81</v>
      </c>
      <c r="AY233" s="189" t="s">
        <v>118</v>
      </c>
    </row>
    <row r="234" spans="1:65" s="2" customFormat="1" ht="14.4" customHeight="1">
      <c r="A234" s="35"/>
      <c r="B234" s="168"/>
      <c r="C234" s="169" t="s">
        <v>276</v>
      </c>
      <c r="D234" s="169" t="s">
        <v>120</v>
      </c>
      <c r="E234" s="170" t="s">
        <v>277</v>
      </c>
      <c r="F234" s="171" t="s">
        <v>278</v>
      </c>
      <c r="G234" s="172" t="s">
        <v>150</v>
      </c>
      <c r="H234" s="173">
        <v>33.5</v>
      </c>
      <c r="I234" s="174"/>
      <c r="J234" s="175">
        <f>ROUND(I234*H234,2)</f>
        <v>0</v>
      </c>
      <c r="K234" s="171" t="s">
        <v>124</v>
      </c>
      <c r="L234" s="36"/>
      <c r="M234" s="176" t="s">
        <v>1</v>
      </c>
      <c r="N234" s="177" t="s">
        <v>38</v>
      </c>
      <c r="O234" s="74"/>
      <c r="P234" s="178">
        <f>O234*H234</f>
        <v>0</v>
      </c>
      <c r="Q234" s="178">
        <v>0</v>
      </c>
      <c r="R234" s="178">
        <f>Q234*H234</f>
        <v>0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125</v>
      </c>
      <c r="AT234" s="180" t="s">
        <v>120</v>
      </c>
      <c r="AU234" s="180" t="s">
        <v>83</v>
      </c>
      <c r="AY234" s="16" t="s">
        <v>118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6" t="s">
        <v>81</v>
      </c>
      <c r="BK234" s="181">
        <f>ROUND(I234*H234,2)</f>
        <v>0</v>
      </c>
      <c r="BL234" s="16" t="s">
        <v>125</v>
      </c>
      <c r="BM234" s="180" t="s">
        <v>279</v>
      </c>
    </row>
    <row r="235" spans="1:47" s="2" customFormat="1" ht="12">
      <c r="A235" s="35"/>
      <c r="B235" s="36"/>
      <c r="C235" s="35"/>
      <c r="D235" s="182" t="s">
        <v>127</v>
      </c>
      <c r="E235" s="35"/>
      <c r="F235" s="183" t="s">
        <v>278</v>
      </c>
      <c r="G235" s="35"/>
      <c r="H235" s="35"/>
      <c r="I235" s="184"/>
      <c r="J235" s="35"/>
      <c r="K235" s="35"/>
      <c r="L235" s="36"/>
      <c r="M235" s="185"/>
      <c r="N235" s="186"/>
      <c r="O235" s="74"/>
      <c r="P235" s="74"/>
      <c r="Q235" s="74"/>
      <c r="R235" s="74"/>
      <c r="S235" s="74"/>
      <c r="T235" s="7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6" t="s">
        <v>127</v>
      </c>
      <c r="AU235" s="16" t="s">
        <v>83</v>
      </c>
    </row>
    <row r="236" spans="1:47" s="2" customFormat="1" ht="12">
      <c r="A236" s="35"/>
      <c r="B236" s="36"/>
      <c r="C236" s="35"/>
      <c r="D236" s="182" t="s">
        <v>128</v>
      </c>
      <c r="E236" s="35"/>
      <c r="F236" s="187" t="s">
        <v>280</v>
      </c>
      <c r="G236" s="35"/>
      <c r="H236" s="35"/>
      <c r="I236" s="184"/>
      <c r="J236" s="35"/>
      <c r="K236" s="35"/>
      <c r="L236" s="36"/>
      <c r="M236" s="185"/>
      <c r="N236" s="186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128</v>
      </c>
      <c r="AU236" s="16" t="s">
        <v>83</v>
      </c>
    </row>
    <row r="237" spans="1:51" s="13" customFormat="1" ht="12">
      <c r="A237" s="13"/>
      <c r="B237" s="188"/>
      <c r="C237" s="13"/>
      <c r="D237" s="182" t="s">
        <v>130</v>
      </c>
      <c r="E237" s="189" t="s">
        <v>1</v>
      </c>
      <c r="F237" s="190" t="s">
        <v>153</v>
      </c>
      <c r="G237" s="13"/>
      <c r="H237" s="191">
        <v>33.5</v>
      </c>
      <c r="I237" s="192"/>
      <c r="J237" s="13"/>
      <c r="K237" s="13"/>
      <c r="L237" s="188"/>
      <c r="M237" s="193"/>
      <c r="N237" s="194"/>
      <c r="O237" s="194"/>
      <c r="P237" s="194"/>
      <c r="Q237" s="194"/>
      <c r="R237" s="194"/>
      <c r="S237" s="194"/>
      <c r="T237" s="19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9" t="s">
        <v>130</v>
      </c>
      <c r="AU237" s="189" t="s">
        <v>83</v>
      </c>
      <c r="AV237" s="13" t="s">
        <v>83</v>
      </c>
      <c r="AW237" s="13" t="s">
        <v>30</v>
      </c>
      <c r="AX237" s="13" t="s">
        <v>73</v>
      </c>
      <c r="AY237" s="189" t="s">
        <v>118</v>
      </c>
    </row>
    <row r="238" spans="1:63" s="12" customFormat="1" ht="22.8" customHeight="1">
      <c r="A238" s="12"/>
      <c r="B238" s="155"/>
      <c r="C238" s="12"/>
      <c r="D238" s="156" t="s">
        <v>72</v>
      </c>
      <c r="E238" s="166" t="s">
        <v>186</v>
      </c>
      <c r="F238" s="166" t="s">
        <v>281</v>
      </c>
      <c r="G238" s="12"/>
      <c r="H238" s="12"/>
      <c r="I238" s="158"/>
      <c r="J238" s="167">
        <f>BK238</f>
        <v>0</v>
      </c>
      <c r="K238" s="12"/>
      <c r="L238" s="155"/>
      <c r="M238" s="160"/>
      <c r="N238" s="161"/>
      <c r="O238" s="161"/>
      <c r="P238" s="162">
        <f>SUM(P239:P285)</f>
        <v>0</v>
      </c>
      <c r="Q238" s="161"/>
      <c r="R238" s="162">
        <f>SUM(R239:R285)</f>
        <v>0</v>
      </c>
      <c r="S238" s="161"/>
      <c r="T238" s="163">
        <f>SUM(T239:T285)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6" t="s">
        <v>81</v>
      </c>
      <c r="AT238" s="164" t="s">
        <v>72</v>
      </c>
      <c r="AU238" s="164" t="s">
        <v>81</v>
      </c>
      <c r="AY238" s="156" t="s">
        <v>118</v>
      </c>
      <c r="BK238" s="165">
        <f>SUM(BK239:BK285)</f>
        <v>0</v>
      </c>
    </row>
    <row r="239" spans="1:65" s="2" customFormat="1" ht="24.15" customHeight="1">
      <c r="A239" s="35"/>
      <c r="B239" s="168"/>
      <c r="C239" s="169" t="s">
        <v>282</v>
      </c>
      <c r="D239" s="169" t="s">
        <v>120</v>
      </c>
      <c r="E239" s="170" t="s">
        <v>283</v>
      </c>
      <c r="F239" s="171" t="s">
        <v>284</v>
      </c>
      <c r="G239" s="172" t="s">
        <v>285</v>
      </c>
      <c r="H239" s="173">
        <v>231</v>
      </c>
      <c r="I239" s="174"/>
      <c r="J239" s="175">
        <f>ROUND(I239*H239,2)</f>
        <v>0</v>
      </c>
      <c r="K239" s="171" t="s">
        <v>124</v>
      </c>
      <c r="L239" s="36"/>
      <c r="M239" s="176" t="s">
        <v>1</v>
      </c>
      <c r="N239" s="177" t="s">
        <v>38</v>
      </c>
      <c r="O239" s="74"/>
      <c r="P239" s="178">
        <f>O239*H239</f>
        <v>0</v>
      </c>
      <c r="Q239" s="178">
        <v>0</v>
      </c>
      <c r="R239" s="178">
        <f>Q239*H239</f>
        <v>0</v>
      </c>
      <c r="S239" s="178">
        <v>0</v>
      </c>
      <c r="T239" s="17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0" t="s">
        <v>125</v>
      </c>
      <c r="AT239" s="180" t="s">
        <v>120</v>
      </c>
      <c r="AU239" s="180" t="s">
        <v>83</v>
      </c>
      <c r="AY239" s="16" t="s">
        <v>118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16" t="s">
        <v>81</v>
      </c>
      <c r="BK239" s="181">
        <f>ROUND(I239*H239,2)</f>
        <v>0</v>
      </c>
      <c r="BL239" s="16" t="s">
        <v>125</v>
      </c>
      <c r="BM239" s="180" t="s">
        <v>286</v>
      </c>
    </row>
    <row r="240" spans="1:47" s="2" customFormat="1" ht="12">
      <c r="A240" s="35"/>
      <c r="B240" s="36"/>
      <c r="C240" s="35"/>
      <c r="D240" s="182" t="s">
        <v>127</v>
      </c>
      <c r="E240" s="35"/>
      <c r="F240" s="183" t="s">
        <v>284</v>
      </c>
      <c r="G240" s="35"/>
      <c r="H240" s="35"/>
      <c r="I240" s="184"/>
      <c r="J240" s="35"/>
      <c r="K240" s="35"/>
      <c r="L240" s="36"/>
      <c r="M240" s="185"/>
      <c r="N240" s="186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127</v>
      </c>
      <c r="AU240" s="16" t="s">
        <v>83</v>
      </c>
    </row>
    <row r="241" spans="1:47" s="2" customFormat="1" ht="12">
      <c r="A241" s="35"/>
      <c r="B241" s="36"/>
      <c r="C241" s="35"/>
      <c r="D241" s="182" t="s">
        <v>128</v>
      </c>
      <c r="E241" s="35"/>
      <c r="F241" s="187" t="s">
        <v>287</v>
      </c>
      <c r="G241" s="35"/>
      <c r="H241" s="35"/>
      <c r="I241" s="184"/>
      <c r="J241" s="35"/>
      <c r="K241" s="35"/>
      <c r="L241" s="36"/>
      <c r="M241" s="185"/>
      <c r="N241" s="186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128</v>
      </c>
      <c r="AU241" s="16" t="s">
        <v>83</v>
      </c>
    </row>
    <row r="242" spans="1:51" s="13" customFormat="1" ht="12">
      <c r="A242" s="13"/>
      <c r="B242" s="188"/>
      <c r="C242" s="13"/>
      <c r="D242" s="182" t="s">
        <v>130</v>
      </c>
      <c r="E242" s="189" t="s">
        <v>1</v>
      </c>
      <c r="F242" s="190" t="s">
        <v>288</v>
      </c>
      <c r="G242" s="13"/>
      <c r="H242" s="191">
        <v>197</v>
      </c>
      <c r="I242" s="192"/>
      <c r="J242" s="13"/>
      <c r="K242" s="13"/>
      <c r="L242" s="188"/>
      <c r="M242" s="193"/>
      <c r="N242" s="194"/>
      <c r="O242" s="194"/>
      <c r="P242" s="194"/>
      <c r="Q242" s="194"/>
      <c r="R242" s="194"/>
      <c r="S242" s="194"/>
      <c r="T242" s="19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9" t="s">
        <v>130</v>
      </c>
      <c r="AU242" s="189" t="s">
        <v>83</v>
      </c>
      <c r="AV242" s="13" t="s">
        <v>83</v>
      </c>
      <c r="AW242" s="13" t="s">
        <v>30</v>
      </c>
      <c r="AX242" s="13" t="s">
        <v>73</v>
      </c>
      <c r="AY242" s="189" t="s">
        <v>118</v>
      </c>
    </row>
    <row r="243" spans="1:51" s="13" customFormat="1" ht="12">
      <c r="A243" s="13"/>
      <c r="B243" s="188"/>
      <c r="C243" s="13"/>
      <c r="D243" s="182" t="s">
        <v>130</v>
      </c>
      <c r="E243" s="189" t="s">
        <v>1</v>
      </c>
      <c r="F243" s="190" t="s">
        <v>289</v>
      </c>
      <c r="G243" s="13"/>
      <c r="H243" s="191">
        <v>34</v>
      </c>
      <c r="I243" s="192"/>
      <c r="J243" s="13"/>
      <c r="K243" s="13"/>
      <c r="L243" s="188"/>
      <c r="M243" s="193"/>
      <c r="N243" s="194"/>
      <c r="O243" s="194"/>
      <c r="P243" s="194"/>
      <c r="Q243" s="194"/>
      <c r="R243" s="194"/>
      <c r="S243" s="194"/>
      <c r="T243" s="19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9" t="s">
        <v>130</v>
      </c>
      <c r="AU243" s="189" t="s">
        <v>83</v>
      </c>
      <c r="AV243" s="13" t="s">
        <v>83</v>
      </c>
      <c r="AW243" s="13" t="s">
        <v>30</v>
      </c>
      <c r="AX243" s="13" t="s">
        <v>73</v>
      </c>
      <c r="AY243" s="189" t="s">
        <v>118</v>
      </c>
    </row>
    <row r="244" spans="1:65" s="2" customFormat="1" ht="24.15" customHeight="1">
      <c r="A244" s="35"/>
      <c r="B244" s="168"/>
      <c r="C244" s="169" t="s">
        <v>290</v>
      </c>
      <c r="D244" s="169" t="s">
        <v>120</v>
      </c>
      <c r="E244" s="170" t="s">
        <v>291</v>
      </c>
      <c r="F244" s="171" t="s">
        <v>292</v>
      </c>
      <c r="G244" s="172" t="s">
        <v>285</v>
      </c>
      <c r="H244" s="173">
        <v>13</v>
      </c>
      <c r="I244" s="174"/>
      <c r="J244" s="175">
        <f>ROUND(I244*H244,2)</f>
        <v>0</v>
      </c>
      <c r="K244" s="171" t="s">
        <v>124</v>
      </c>
      <c r="L244" s="36"/>
      <c r="M244" s="176" t="s">
        <v>1</v>
      </c>
      <c r="N244" s="177" t="s">
        <v>38</v>
      </c>
      <c r="O244" s="74"/>
      <c r="P244" s="178">
        <f>O244*H244</f>
        <v>0</v>
      </c>
      <c r="Q244" s="178">
        <v>0</v>
      </c>
      <c r="R244" s="178">
        <f>Q244*H244</f>
        <v>0</v>
      </c>
      <c r="S244" s="178">
        <v>0</v>
      </c>
      <c r="T244" s="17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125</v>
      </c>
      <c r="AT244" s="180" t="s">
        <v>120</v>
      </c>
      <c r="AU244" s="180" t="s">
        <v>83</v>
      </c>
      <c r="AY244" s="16" t="s">
        <v>118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16" t="s">
        <v>81</v>
      </c>
      <c r="BK244" s="181">
        <f>ROUND(I244*H244,2)</f>
        <v>0</v>
      </c>
      <c r="BL244" s="16" t="s">
        <v>125</v>
      </c>
      <c r="BM244" s="180" t="s">
        <v>293</v>
      </c>
    </row>
    <row r="245" spans="1:47" s="2" customFormat="1" ht="12">
      <c r="A245" s="35"/>
      <c r="B245" s="36"/>
      <c r="C245" s="35"/>
      <c r="D245" s="182" t="s">
        <v>127</v>
      </c>
      <c r="E245" s="35"/>
      <c r="F245" s="183" t="s">
        <v>292</v>
      </c>
      <c r="G245" s="35"/>
      <c r="H245" s="35"/>
      <c r="I245" s="184"/>
      <c r="J245" s="35"/>
      <c r="K245" s="35"/>
      <c r="L245" s="36"/>
      <c r="M245" s="185"/>
      <c r="N245" s="186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127</v>
      </c>
      <c r="AU245" s="16" t="s">
        <v>83</v>
      </c>
    </row>
    <row r="246" spans="1:47" s="2" customFormat="1" ht="12">
      <c r="A246" s="35"/>
      <c r="B246" s="36"/>
      <c r="C246" s="35"/>
      <c r="D246" s="182" t="s">
        <v>128</v>
      </c>
      <c r="E246" s="35"/>
      <c r="F246" s="187" t="s">
        <v>294</v>
      </c>
      <c r="G246" s="35"/>
      <c r="H246" s="35"/>
      <c r="I246" s="184"/>
      <c r="J246" s="35"/>
      <c r="K246" s="35"/>
      <c r="L246" s="36"/>
      <c r="M246" s="185"/>
      <c r="N246" s="186"/>
      <c r="O246" s="74"/>
      <c r="P246" s="74"/>
      <c r="Q246" s="74"/>
      <c r="R246" s="74"/>
      <c r="S246" s="74"/>
      <c r="T246" s="7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6" t="s">
        <v>128</v>
      </c>
      <c r="AU246" s="16" t="s">
        <v>83</v>
      </c>
    </row>
    <row r="247" spans="1:51" s="13" customFormat="1" ht="12">
      <c r="A247" s="13"/>
      <c r="B247" s="188"/>
      <c r="C247" s="13"/>
      <c r="D247" s="182" t="s">
        <v>130</v>
      </c>
      <c r="E247" s="189" t="s">
        <v>1</v>
      </c>
      <c r="F247" s="190" t="s">
        <v>295</v>
      </c>
      <c r="G247" s="13"/>
      <c r="H247" s="191">
        <v>2</v>
      </c>
      <c r="I247" s="192"/>
      <c r="J247" s="13"/>
      <c r="K247" s="13"/>
      <c r="L247" s="188"/>
      <c r="M247" s="193"/>
      <c r="N247" s="194"/>
      <c r="O247" s="194"/>
      <c r="P247" s="194"/>
      <c r="Q247" s="194"/>
      <c r="R247" s="194"/>
      <c r="S247" s="194"/>
      <c r="T247" s="19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9" t="s">
        <v>130</v>
      </c>
      <c r="AU247" s="189" t="s">
        <v>83</v>
      </c>
      <c r="AV247" s="13" t="s">
        <v>83</v>
      </c>
      <c r="AW247" s="13" t="s">
        <v>30</v>
      </c>
      <c r="AX247" s="13" t="s">
        <v>73</v>
      </c>
      <c r="AY247" s="189" t="s">
        <v>118</v>
      </c>
    </row>
    <row r="248" spans="1:51" s="13" customFormat="1" ht="12">
      <c r="A248" s="13"/>
      <c r="B248" s="188"/>
      <c r="C248" s="13"/>
      <c r="D248" s="182" t="s">
        <v>130</v>
      </c>
      <c r="E248" s="189" t="s">
        <v>1</v>
      </c>
      <c r="F248" s="190" t="s">
        <v>296</v>
      </c>
      <c r="G248" s="13"/>
      <c r="H248" s="191">
        <v>2</v>
      </c>
      <c r="I248" s="192"/>
      <c r="J248" s="13"/>
      <c r="K248" s="13"/>
      <c r="L248" s="188"/>
      <c r="M248" s="193"/>
      <c r="N248" s="194"/>
      <c r="O248" s="194"/>
      <c r="P248" s="194"/>
      <c r="Q248" s="194"/>
      <c r="R248" s="194"/>
      <c r="S248" s="194"/>
      <c r="T248" s="195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9" t="s">
        <v>130</v>
      </c>
      <c r="AU248" s="189" t="s">
        <v>83</v>
      </c>
      <c r="AV248" s="13" t="s">
        <v>83</v>
      </c>
      <c r="AW248" s="13" t="s">
        <v>30</v>
      </c>
      <c r="AX248" s="13" t="s">
        <v>73</v>
      </c>
      <c r="AY248" s="189" t="s">
        <v>118</v>
      </c>
    </row>
    <row r="249" spans="1:51" s="13" customFormat="1" ht="12">
      <c r="A249" s="13"/>
      <c r="B249" s="188"/>
      <c r="C249" s="13"/>
      <c r="D249" s="182" t="s">
        <v>130</v>
      </c>
      <c r="E249" s="189" t="s">
        <v>1</v>
      </c>
      <c r="F249" s="190" t="s">
        <v>297</v>
      </c>
      <c r="G249" s="13"/>
      <c r="H249" s="191">
        <v>2</v>
      </c>
      <c r="I249" s="192"/>
      <c r="J249" s="13"/>
      <c r="K249" s="13"/>
      <c r="L249" s="188"/>
      <c r="M249" s="193"/>
      <c r="N249" s="194"/>
      <c r="O249" s="194"/>
      <c r="P249" s="194"/>
      <c r="Q249" s="194"/>
      <c r="R249" s="194"/>
      <c r="S249" s="194"/>
      <c r="T249" s="19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9" t="s">
        <v>130</v>
      </c>
      <c r="AU249" s="189" t="s">
        <v>83</v>
      </c>
      <c r="AV249" s="13" t="s">
        <v>83</v>
      </c>
      <c r="AW249" s="13" t="s">
        <v>30</v>
      </c>
      <c r="AX249" s="13" t="s">
        <v>73</v>
      </c>
      <c r="AY249" s="189" t="s">
        <v>118</v>
      </c>
    </row>
    <row r="250" spans="1:51" s="13" customFormat="1" ht="12">
      <c r="A250" s="13"/>
      <c r="B250" s="188"/>
      <c r="C250" s="13"/>
      <c r="D250" s="182" t="s">
        <v>130</v>
      </c>
      <c r="E250" s="189" t="s">
        <v>1</v>
      </c>
      <c r="F250" s="190" t="s">
        <v>298</v>
      </c>
      <c r="G250" s="13"/>
      <c r="H250" s="191">
        <v>2</v>
      </c>
      <c r="I250" s="192"/>
      <c r="J250" s="13"/>
      <c r="K250" s="13"/>
      <c r="L250" s="188"/>
      <c r="M250" s="193"/>
      <c r="N250" s="194"/>
      <c r="O250" s="194"/>
      <c r="P250" s="194"/>
      <c r="Q250" s="194"/>
      <c r="R250" s="194"/>
      <c r="S250" s="194"/>
      <c r="T250" s="19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9" t="s">
        <v>130</v>
      </c>
      <c r="AU250" s="189" t="s">
        <v>83</v>
      </c>
      <c r="AV250" s="13" t="s">
        <v>83</v>
      </c>
      <c r="AW250" s="13" t="s">
        <v>30</v>
      </c>
      <c r="AX250" s="13" t="s">
        <v>73</v>
      </c>
      <c r="AY250" s="189" t="s">
        <v>118</v>
      </c>
    </row>
    <row r="251" spans="1:51" s="13" customFormat="1" ht="12">
      <c r="A251" s="13"/>
      <c r="B251" s="188"/>
      <c r="C251" s="13"/>
      <c r="D251" s="182" t="s">
        <v>130</v>
      </c>
      <c r="E251" s="189" t="s">
        <v>1</v>
      </c>
      <c r="F251" s="190" t="s">
        <v>299</v>
      </c>
      <c r="G251" s="13"/>
      <c r="H251" s="191">
        <v>2</v>
      </c>
      <c r="I251" s="192"/>
      <c r="J251" s="13"/>
      <c r="K251" s="13"/>
      <c r="L251" s="188"/>
      <c r="M251" s="193"/>
      <c r="N251" s="194"/>
      <c r="O251" s="194"/>
      <c r="P251" s="194"/>
      <c r="Q251" s="194"/>
      <c r="R251" s="194"/>
      <c r="S251" s="194"/>
      <c r="T251" s="19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9" t="s">
        <v>130</v>
      </c>
      <c r="AU251" s="189" t="s">
        <v>83</v>
      </c>
      <c r="AV251" s="13" t="s">
        <v>83</v>
      </c>
      <c r="AW251" s="13" t="s">
        <v>30</v>
      </c>
      <c r="AX251" s="13" t="s">
        <v>73</v>
      </c>
      <c r="AY251" s="189" t="s">
        <v>118</v>
      </c>
    </row>
    <row r="252" spans="1:51" s="13" customFormat="1" ht="12">
      <c r="A252" s="13"/>
      <c r="B252" s="188"/>
      <c r="C252" s="13"/>
      <c r="D252" s="182" t="s">
        <v>130</v>
      </c>
      <c r="E252" s="189" t="s">
        <v>1</v>
      </c>
      <c r="F252" s="190" t="s">
        <v>300</v>
      </c>
      <c r="G252" s="13"/>
      <c r="H252" s="191">
        <v>1</v>
      </c>
      <c r="I252" s="192"/>
      <c r="J252" s="13"/>
      <c r="K252" s="13"/>
      <c r="L252" s="188"/>
      <c r="M252" s="193"/>
      <c r="N252" s="194"/>
      <c r="O252" s="194"/>
      <c r="P252" s="194"/>
      <c r="Q252" s="194"/>
      <c r="R252" s="194"/>
      <c r="S252" s="194"/>
      <c r="T252" s="19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9" t="s">
        <v>130</v>
      </c>
      <c r="AU252" s="189" t="s">
        <v>83</v>
      </c>
      <c r="AV252" s="13" t="s">
        <v>83</v>
      </c>
      <c r="AW252" s="13" t="s">
        <v>30</v>
      </c>
      <c r="AX252" s="13" t="s">
        <v>73</v>
      </c>
      <c r="AY252" s="189" t="s">
        <v>118</v>
      </c>
    </row>
    <row r="253" spans="1:51" s="13" customFormat="1" ht="12">
      <c r="A253" s="13"/>
      <c r="B253" s="188"/>
      <c r="C253" s="13"/>
      <c r="D253" s="182" t="s">
        <v>130</v>
      </c>
      <c r="E253" s="189" t="s">
        <v>1</v>
      </c>
      <c r="F253" s="190" t="s">
        <v>301</v>
      </c>
      <c r="G253" s="13"/>
      <c r="H253" s="191">
        <v>1</v>
      </c>
      <c r="I253" s="192"/>
      <c r="J253" s="13"/>
      <c r="K253" s="13"/>
      <c r="L253" s="188"/>
      <c r="M253" s="193"/>
      <c r="N253" s="194"/>
      <c r="O253" s="194"/>
      <c r="P253" s="194"/>
      <c r="Q253" s="194"/>
      <c r="R253" s="194"/>
      <c r="S253" s="194"/>
      <c r="T253" s="19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9" t="s">
        <v>130</v>
      </c>
      <c r="AU253" s="189" t="s">
        <v>83</v>
      </c>
      <c r="AV253" s="13" t="s">
        <v>83</v>
      </c>
      <c r="AW253" s="13" t="s">
        <v>30</v>
      </c>
      <c r="AX253" s="13" t="s">
        <v>73</v>
      </c>
      <c r="AY253" s="189" t="s">
        <v>118</v>
      </c>
    </row>
    <row r="254" spans="1:51" s="13" customFormat="1" ht="12">
      <c r="A254" s="13"/>
      <c r="B254" s="188"/>
      <c r="C254" s="13"/>
      <c r="D254" s="182" t="s">
        <v>130</v>
      </c>
      <c r="E254" s="189" t="s">
        <v>1</v>
      </c>
      <c r="F254" s="190" t="s">
        <v>302</v>
      </c>
      <c r="G254" s="13"/>
      <c r="H254" s="191">
        <v>1</v>
      </c>
      <c r="I254" s="192"/>
      <c r="J254" s="13"/>
      <c r="K254" s="13"/>
      <c r="L254" s="188"/>
      <c r="M254" s="193"/>
      <c r="N254" s="194"/>
      <c r="O254" s="194"/>
      <c r="P254" s="194"/>
      <c r="Q254" s="194"/>
      <c r="R254" s="194"/>
      <c r="S254" s="194"/>
      <c r="T254" s="19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9" t="s">
        <v>130</v>
      </c>
      <c r="AU254" s="189" t="s">
        <v>83</v>
      </c>
      <c r="AV254" s="13" t="s">
        <v>83</v>
      </c>
      <c r="AW254" s="13" t="s">
        <v>30</v>
      </c>
      <c r="AX254" s="13" t="s">
        <v>73</v>
      </c>
      <c r="AY254" s="189" t="s">
        <v>118</v>
      </c>
    </row>
    <row r="255" spans="1:65" s="2" customFormat="1" ht="24.15" customHeight="1">
      <c r="A255" s="35"/>
      <c r="B255" s="168"/>
      <c r="C255" s="169" t="s">
        <v>303</v>
      </c>
      <c r="D255" s="169" t="s">
        <v>120</v>
      </c>
      <c r="E255" s="170" t="s">
        <v>304</v>
      </c>
      <c r="F255" s="171" t="s">
        <v>305</v>
      </c>
      <c r="G255" s="172" t="s">
        <v>285</v>
      </c>
      <c r="H255" s="173">
        <v>18</v>
      </c>
      <c r="I255" s="174"/>
      <c r="J255" s="175">
        <f>ROUND(I255*H255,2)</f>
        <v>0</v>
      </c>
      <c r="K255" s="171" t="s">
        <v>124</v>
      </c>
      <c r="L255" s="36"/>
      <c r="M255" s="176" t="s">
        <v>1</v>
      </c>
      <c r="N255" s="177" t="s">
        <v>38</v>
      </c>
      <c r="O255" s="74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0" t="s">
        <v>125</v>
      </c>
      <c r="AT255" s="180" t="s">
        <v>120</v>
      </c>
      <c r="AU255" s="180" t="s">
        <v>83</v>
      </c>
      <c r="AY255" s="16" t="s">
        <v>118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16" t="s">
        <v>81</v>
      </c>
      <c r="BK255" s="181">
        <f>ROUND(I255*H255,2)</f>
        <v>0</v>
      </c>
      <c r="BL255" s="16" t="s">
        <v>125</v>
      </c>
      <c r="BM255" s="180" t="s">
        <v>306</v>
      </c>
    </row>
    <row r="256" spans="1:47" s="2" customFormat="1" ht="12">
      <c r="A256" s="35"/>
      <c r="B256" s="36"/>
      <c r="C256" s="35"/>
      <c r="D256" s="182" t="s">
        <v>127</v>
      </c>
      <c r="E256" s="35"/>
      <c r="F256" s="183" t="s">
        <v>305</v>
      </c>
      <c r="G256" s="35"/>
      <c r="H256" s="35"/>
      <c r="I256" s="184"/>
      <c r="J256" s="35"/>
      <c r="K256" s="35"/>
      <c r="L256" s="36"/>
      <c r="M256" s="185"/>
      <c r="N256" s="186"/>
      <c r="O256" s="74"/>
      <c r="P256" s="74"/>
      <c r="Q256" s="74"/>
      <c r="R256" s="74"/>
      <c r="S256" s="74"/>
      <c r="T256" s="7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6" t="s">
        <v>127</v>
      </c>
      <c r="AU256" s="16" t="s">
        <v>83</v>
      </c>
    </row>
    <row r="257" spans="1:47" s="2" customFormat="1" ht="12">
      <c r="A257" s="35"/>
      <c r="B257" s="36"/>
      <c r="C257" s="35"/>
      <c r="D257" s="182" t="s">
        <v>128</v>
      </c>
      <c r="E257" s="35"/>
      <c r="F257" s="187" t="s">
        <v>307</v>
      </c>
      <c r="G257" s="35"/>
      <c r="H257" s="35"/>
      <c r="I257" s="184"/>
      <c r="J257" s="35"/>
      <c r="K257" s="35"/>
      <c r="L257" s="36"/>
      <c r="M257" s="185"/>
      <c r="N257" s="186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128</v>
      </c>
      <c r="AU257" s="16" t="s">
        <v>83</v>
      </c>
    </row>
    <row r="258" spans="1:51" s="13" customFormat="1" ht="12">
      <c r="A258" s="13"/>
      <c r="B258" s="188"/>
      <c r="C258" s="13"/>
      <c r="D258" s="182" t="s">
        <v>130</v>
      </c>
      <c r="E258" s="189" t="s">
        <v>1</v>
      </c>
      <c r="F258" s="190" t="s">
        <v>295</v>
      </c>
      <c r="G258" s="13"/>
      <c r="H258" s="191">
        <v>2</v>
      </c>
      <c r="I258" s="192"/>
      <c r="J258" s="13"/>
      <c r="K258" s="13"/>
      <c r="L258" s="188"/>
      <c r="M258" s="193"/>
      <c r="N258" s="194"/>
      <c r="O258" s="194"/>
      <c r="P258" s="194"/>
      <c r="Q258" s="194"/>
      <c r="R258" s="194"/>
      <c r="S258" s="194"/>
      <c r="T258" s="19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9" t="s">
        <v>130</v>
      </c>
      <c r="AU258" s="189" t="s">
        <v>83</v>
      </c>
      <c r="AV258" s="13" t="s">
        <v>83</v>
      </c>
      <c r="AW258" s="13" t="s">
        <v>30</v>
      </c>
      <c r="AX258" s="13" t="s">
        <v>73</v>
      </c>
      <c r="AY258" s="189" t="s">
        <v>118</v>
      </c>
    </row>
    <row r="259" spans="1:51" s="13" customFormat="1" ht="12">
      <c r="A259" s="13"/>
      <c r="B259" s="188"/>
      <c r="C259" s="13"/>
      <c r="D259" s="182" t="s">
        <v>130</v>
      </c>
      <c r="E259" s="189" t="s">
        <v>1</v>
      </c>
      <c r="F259" s="190" t="s">
        <v>296</v>
      </c>
      <c r="G259" s="13"/>
      <c r="H259" s="191">
        <v>2</v>
      </c>
      <c r="I259" s="192"/>
      <c r="J259" s="13"/>
      <c r="K259" s="13"/>
      <c r="L259" s="188"/>
      <c r="M259" s="193"/>
      <c r="N259" s="194"/>
      <c r="O259" s="194"/>
      <c r="P259" s="194"/>
      <c r="Q259" s="194"/>
      <c r="R259" s="194"/>
      <c r="S259" s="194"/>
      <c r="T259" s="19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9" t="s">
        <v>130</v>
      </c>
      <c r="AU259" s="189" t="s">
        <v>83</v>
      </c>
      <c r="AV259" s="13" t="s">
        <v>83</v>
      </c>
      <c r="AW259" s="13" t="s">
        <v>30</v>
      </c>
      <c r="AX259" s="13" t="s">
        <v>73</v>
      </c>
      <c r="AY259" s="189" t="s">
        <v>118</v>
      </c>
    </row>
    <row r="260" spans="1:51" s="13" customFormat="1" ht="12">
      <c r="A260" s="13"/>
      <c r="B260" s="188"/>
      <c r="C260" s="13"/>
      <c r="D260" s="182" t="s">
        <v>130</v>
      </c>
      <c r="E260" s="189" t="s">
        <v>1</v>
      </c>
      <c r="F260" s="190" t="s">
        <v>297</v>
      </c>
      <c r="G260" s="13"/>
      <c r="H260" s="191">
        <v>2</v>
      </c>
      <c r="I260" s="192"/>
      <c r="J260" s="13"/>
      <c r="K260" s="13"/>
      <c r="L260" s="188"/>
      <c r="M260" s="193"/>
      <c r="N260" s="194"/>
      <c r="O260" s="194"/>
      <c r="P260" s="194"/>
      <c r="Q260" s="194"/>
      <c r="R260" s="194"/>
      <c r="S260" s="194"/>
      <c r="T260" s="19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9" t="s">
        <v>130</v>
      </c>
      <c r="AU260" s="189" t="s">
        <v>83</v>
      </c>
      <c r="AV260" s="13" t="s">
        <v>83</v>
      </c>
      <c r="AW260" s="13" t="s">
        <v>30</v>
      </c>
      <c r="AX260" s="13" t="s">
        <v>73</v>
      </c>
      <c r="AY260" s="189" t="s">
        <v>118</v>
      </c>
    </row>
    <row r="261" spans="1:51" s="13" customFormat="1" ht="12">
      <c r="A261" s="13"/>
      <c r="B261" s="188"/>
      <c r="C261" s="13"/>
      <c r="D261" s="182" t="s">
        <v>130</v>
      </c>
      <c r="E261" s="189" t="s">
        <v>1</v>
      </c>
      <c r="F261" s="190" t="s">
        <v>298</v>
      </c>
      <c r="G261" s="13"/>
      <c r="H261" s="191">
        <v>2</v>
      </c>
      <c r="I261" s="192"/>
      <c r="J261" s="13"/>
      <c r="K261" s="13"/>
      <c r="L261" s="188"/>
      <c r="M261" s="193"/>
      <c r="N261" s="194"/>
      <c r="O261" s="194"/>
      <c r="P261" s="194"/>
      <c r="Q261" s="194"/>
      <c r="R261" s="194"/>
      <c r="S261" s="194"/>
      <c r="T261" s="19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9" t="s">
        <v>130</v>
      </c>
      <c r="AU261" s="189" t="s">
        <v>83</v>
      </c>
      <c r="AV261" s="13" t="s">
        <v>83</v>
      </c>
      <c r="AW261" s="13" t="s">
        <v>30</v>
      </c>
      <c r="AX261" s="13" t="s">
        <v>73</v>
      </c>
      <c r="AY261" s="189" t="s">
        <v>118</v>
      </c>
    </row>
    <row r="262" spans="1:51" s="13" customFormat="1" ht="12">
      <c r="A262" s="13"/>
      <c r="B262" s="188"/>
      <c r="C262" s="13"/>
      <c r="D262" s="182" t="s">
        <v>130</v>
      </c>
      <c r="E262" s="189" t="s">
        <v>1</v>
      </c>
      <c r="F262" s="190" t="s">
        <v>299</v>
      </c>
      <c r="G262" s="13"/>
      <c r="H262" s="191">
        <v>2</v>
      </c>
      <c r="I262" s="192"/>
      <c r="J262" s="13"/>
      <c r="K262" s="13"/>
      <c r="L262" s="188"/>
      <c r="M262" s="193"/>
      <c r="N262" s="194"/>
      <c r="O262" s="194"/>
      <c r="P262" s="194"/>
      <c r="Q262" s="194"/>
      <c r="R262" s="194"/>
      <c r="S262" s="194"/>
      <c r="T262" s="19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9" t="s">
        <v>130</v>
      </c>
      <c r="AU262" s="189" t="s">
        <v>83</v>
      </c>
      <c r="AV262" s="13" t="s">
        <v>83</v>
      </c>
      <c r="AW262" s="13" t="s">
        <v>30</v>
      </c>
      <c r="AX262" s="13" t="s">
        <v>73</v>
      </c>
      <c r="AY262" s="189" t="s">
        <v>118</v>
      </c>
    </row>
    <row r="263" spans="1:51" s="13" customFormat="1" ht="12">
      <c r="A263" s="13"/>
      <c r="B263" s="188"/>
      <c r="C263" s="13"/>
      <c r="D263" s="182" t="s">
        <v>130</v>
      </c>
      <c r="E263" s="189" t="s">
        <v>1</v>
      </c>
      <c r="F263" s="190" t="s">
        <v>300</v>
      </c>
      <c r="G263" s="13"/>
      <c r="H263" s="191">
        <v>1</v>
      </c>
      <c r="I263" s="192"/>
      <c r="J263" s="13"/>
      <c r="K263" s="13"/>
      <c r="L263" s="188"/>
      <c r="M263" s="193"/>
      <c r="N263" s="194"/>
      <c r="O263" s="194"/>
      <c r="P263" s="194"/>
      <c r="Q263" s="194"/>
      <c r="R263" s="194"/>
      <c r="S263" s="194"/>
      <c r="T263" s="19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9" t="s">
        <v>130</v>
      </c>
      <c r="AU263" s="189" t="s">
        <v>83</v>
      </c>
      <c r="AV263" s="13" t="s">
        <v>83</v>
      </c>
      <c r="AW263" s="13" t="s">
        <v>30</v>
      </c>
      <c r="AX263" s="13" t="s">
        <v>73</v>
      </c>
      <c r="AY263" s="189" t="s">
        <v>118</v>
      </c>
    </row>
    <row r="264" spans="1:51" s="13" customFormat="1" ht="12">
      <c r="A264" s="13"/>
      <c r="B264" s="188"/>
      <c r="C264" s="13"/>
      <c r="D264" s="182" t="s">
        <v>130</v>
      </c>
      <c r="E264" s="189" t="s">
        <v>1</v>
      </c>
      <c r="F264" s="190" t="s">
        <v>301</v>
      </c>
      <c r="G264" s="13"/>
      <c r="H264" s="191">
        <v>1</v>
      </c>
      <c r="I264" s="192"/>
      <c r="J264" s="13"/>
      <c r="K264" s="13"/>
      <c r="L264" s="188"/>
      <c r="M264" s="193"/>
      <c r="N264" s="194"/>
      <c r="O264" s="194"/>
      <c r="P264" s="194"/>
      <c r="Q264" s="194"/>
      <c r="R264" s="194"/>
      <c r="S264" s="194"/>
      <c r="T264" s="19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9" t="s">
        <v>130</v>
      </c>
      <c r="AU264" s="189" t="s">
        <v>83</v>
      </c>
      <c r="AV264" s="13" t="s">
        <v>83</v>
      </c>
      <c r="AW264" s="13" t="s">
        <v>30</v>
      </c>
      <c r="AX264" s="13" t="s">
        <v>73</v>
      </c>
      <c r="AY264" s="189" t="s">
        <v>118</v>
      </c>
    </row>
    <row r="265" spans="1:51" s="13" customFormat="1" ht="12">
      <c r="A265" s="13"/>
      <c r="B265" s="188"/>
      <c r="C265" s="13"/>
      <c r="D265" s="182" t="s">
        <v>130</v>
      </c>
      <c r="E265" s="189" t="s">
        <v>1</v>
      </c>
      <c r="F265" s="190" t="s">
        <v>302</v>
      </c>
      <c r="G265" s="13"/>
      <c r="H265" s="191">
        <v>1</v>
      </c>
      <c r="I265" s="192"/>
      <c r="J265" s="13"/>
      <c r="K265" s="13"/>
      <c r="L265" s="188"/>
      <c r="M265" s="193"/>
      <c r="N265" s="194"/>
      <c r="O265" s="194"/>
      <c r="P265" s="194"/>
      <c r="Q265" s="194"/>
      <c r="R265" s="194"/>
      <c r="S265" s="194"/>
      <c r="T265" s="19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9" t="s">
        <v>130</v>
      </c>
      <c r="AU265" s="189" t="s">
        <v>83</v>
      </c>
      <c r="AV265" s="13" t="s">
        <v>83</v>
      </c>
      <c r="AW265" s="13" t="s">
        <v>30</v>
      </c>
      <c r="AX265" s="13" t="s">
        <v>73</v>
      </c>
      <c r="AY265" s="189" t="s">
        <v>118</v>
      </c>
    </row>
    <row r="266" spans="1:51" s="13" customFormat="1" ht="12">
      <c r="A266" s="13"/>
      <c r="B266" s="188"/>
      <c r="C266" s="13"/>
      <c r="D266" s="182" t="s">
        <v>130</v>
      </c>
      <c r="E266" s="189" t="s">
        <v>1</v>
      </c>
      <c r="F266" s="190" t="s">
        <v>308</v>
      </c>
      <c r="G266" s="13"/>
      <c r="H266" s="191">
        <v>2</v>
      </c>
      <c r="I266" s="192"/>
      <c r="J266" s="13"/>
      <c r="K266" s="13"/>
      <c r="L266" s="188"/>
      <c r="M266" s="193"/>
      <c r="N266" s="194"/>
      <c r="O266" s="194"/>
      <c r="P266" s="194"/>
      <c r="Q266" s="194"/>
      <c r="R266" s="194"/>
      <c r="S266" s="194"/>
      <c r="T266" s="19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9" t="s">
        <v>130</v>
      </c>
      <c r="AU266" s="189" t="s">
        <v>83</v>
      </c>
      <c r="AV266" s="13" t="s">
        <v>83</v>
      </c>
      <c r="AW266" s="13" t="s">
        <v>30</v>
      </c>
      <c r="AX266" s="13" t="s">
        <v>73</v>
      </c>
      <c r="AY266" s="189" t="s">
        <v>118</v>
      </c>
    </row>
    <row r="267" spans="1:51" s="13" customFormat="1" ht="12">
      <c r="A267" s="13"/>
      <c r="B267" s="188"/>
      <c r="C267" s="13"/>
      <c r="D267" s="182" t="s">
        <v>130</v>
      </c>
      <c r="E267" s="189" t="s">
        <v>1</v>
      </c>
      <c r="F267" s="190" t="s">
        <v>309</v>
      </c>
      <c r="G267" s="13"/>
      <c r="H267" s="191">
        <v>2</v>
      </c>
      <c r="I267" s="192"/>
      <c r="J267" s="13"/>
      <c r="K267" s="13"/>
      <c r="L267" s="188"/>
      <c r="M267" s="193"/>
      <c r="N267" s="194"/>
      <c r="O267" s="194"/>
      <c r="P267" s="194"/>
      <c r="Q267" s="194"/>
      <c r="R267" s="194"/>
      <c r="S267" s="194"/>
      <c r="T267" s="19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9" t="s">
        <v>130</v>
      </c>
      <c r="AU267" s="189" t="s">
        <v>83</v>
      </c>
      <c r="AV267" s="13" t="s">
        <v>83</v>
      </c>
      <c r="AW267" s="13" t="s">
        <v>30</v>
      </c>
      <c r="AX267" s="13" t="s">
        <v>73</v>
      </c>
      <c r="AY267" s="189" t="s">
        <v>118</v>
      </c>
    </row>
    <row r="268" spans="1:51" s="13" customFormat="1" ht="12">
      <c r="A268" s="13"/>
      <c r="B268" s="188"/>
      <c r="C268" s="13"/>
      <c r="D268" s="182" t="s">
        <v>130</v>
      </c>
      <c r="E268" s="189" t="s">
        <v>1</v>
      </c>
      <c r="F268" s="190" t="s">
        <v>310</v>
      </c>
      <c r="G268" s="13"/>
      <c r="H268" s="191">
        <v>1</v>
      </c>
      <c r="I268" s="192"/>
      <c r="J268" s="13"/>
      <c r="K268" s="13"/>
      <c r="L268" s="188"/>
      <c r="M268" s="193"/>
      <c r="N268" s="194"/>
      <c r="O268" s="194"/>
      <c r="P268" s="194"/>
      <c r="Q268" s="194"/>
      <c r="R268" s="194"/>
      <c r="S268" s="194"/>
      <c r="T268" s="19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9" t="s">
        <v>130</v>
      </c>
      <c r="AU268" s="189" t="s">
        <v>83</v>
      </c>
      <c r="AV268" s="13" t="s">
        <v>83</v>
      </c>
      <c r="AW268" s="13" t="s">
        <v>30</v>
      </c>
      <c r="AX268" s="13" t="s">
        <v>73</v>
      </c>
      <c r="AY268" s="189" t="s">
        <v>118</v>
      </c>
    </row>
    <row r="269" spans="1:65" s="2" customFormat="1" ht="24.15" customHeight="1">
      <c r="A269" s="35"/>
      <c r="B269" s="168"/>
      <c r="C269" s="169" t="s">
        <v>311</v>
      </c>
      <c r="D269" s="169" t="s">
        <v>120</v>
      </c>
      <c r="E269" s="170" t="s">
        <v>312</v>
      </c>
      <c r="F269" s="171" t="s">
        <v>313</v>
      </c>
      <c r="G269" s="172" t="s">
        <v>123</v>
      </c>
      <c r="H269" s="173">
        <v>874</v>
      </c>
      <c r="I269" s="174"/>
      <c r="J269" s="175">
        <f>ROUND(I269*H269,2)</f>
        <v>0</v>
      </c>
      <c r="K269" s="171" t="s">
        <v>124</v>
      </c>
      <c r="L269" s="36"/>
      <c r="M269" s="176" t="s">
        <v>1</v>
      </c>
      <c r="N269" s="177" t="s">
        <v>38</v>
      </c>
      <c r="O269" s="74"/>
      <c r="P269" s="178">
        <f>O269*H269</f>
        <v>0</v>
      </c>
      <c r="Q269" s="178">
        <v>0</v>
      </c>
      <c r="R269" s="178">
        <f>Q269*H269</f>
        <v>0</v>
      </c>
      <c r="S269" s="178">
        <v>0</v>
      </c>
      <c r="T269" s="1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125</v>
      </c>
      <c r="AT269" s="180" t="s">
        <v>120</v>
      </c>
      <c r="AU269" s="180" t="s">
        <v>83</v>
      </c>
      <c r="AY269" s="16" t="s">
        <v>118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16" t="s">
        <v>81</v>
      </c>
      <c r="BK269" s="181">
        <f>ROUND(I269*H269,2)</f>
        <v>0</v>
      </c>
      <c r="BL269" s="16" t="s">
        <v>125</v>
      </c>
      <c r="BM269" s="180" t="s">
        <v>314</v>
      </c>
    </row>
    <row r="270" spans="1:47" s="2" customFormat="1" ht="12">
      <c r="A270" s="35"/>
      <c r="B270" s="36"/>
      <c r="C270" s="35"/>
      <c r="D270" s="182" t="s">
        <v>127</v>
      </c>
      <c r="E270" s="35"/>
      <c r="F270" s="183" t="s">
        <v>313</v>
      </c>
      <c r="G270" s="35"/>
      <c r="H270" s="35"/>
      <c r="I270" s="184"/>
      <c r="J270" s="35"/>
      <c r="K270" s="35"/>
      <c r="L270" s="36"/>
      <c r="M270" s="185"/>
      <c r="N270" s="186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127</v>
      </c>
      <c r="AU270" s="16" t="s">
        <v>83</v>
      </c>
    </row>
    <row r="271" spans="1:47" s="2" customFormat="1" ht="12">
      <c r="A271" s="35"/>
      <c r="B271" s="36"/>
      <c r="C271" s="35"/>
      <c r="D271" s="182" t="s">
        <v>128</v>
      </c>
      <c r="E271" s="35"/>
      <c r="F271" s="187" t="s">
        <v>315</v>
      </c>
      <c r="G271" s="35"/>
      <c r="H271" s="35"/>
      <c r="I271" s="184"/>
      <c r="J271" s="35"/>
      <c r="K271" s="35"/>
      <c r="L271" s="36"/>
      <c r="M271" s="185"/>
      <c r="N271" s="186"/>
      <c r="O271" s="74"/>
      <c r="P271" s="74"/>
      <c r="Q271" s="74"/>
      <c r="R271" s="74"/>
      <c r="S271" s="74"/>
      <c r="T271" s="7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6" t="s">
        <v>128</v>
      </c>
      <c r="AU271" s="16" t="s">
        <v>83</v>
      </c>
    </row>
    <row r="272" spans="1:51" s="13" customFormat="1" ht="12">
      <c r="A272" s="13"/>
      <c r="B272" s="188"/>
      <c r="C272" s="13"/>
      <c r="D272" s="182" t="s">
        <v>130</v>
      </c>
      <c r="E272" s="189" t="s">
        <v>1</v>
      </c>
      <c r="F272" s="190" t="s">
        <v>316</v>
      </c>
      <c r="G272" s="13"/>
      <c r="H272" s="191">
        <v>874</v>
      </c>
      <c r="I272" s="192"/>
      <c r="J272" s="13"/>
      <c r="K272" s="13"/>
      <c r="L272" s="188"/>
      <c r="M272" s="193"/>
      <c r="N272" s="194"/>
      <c r="O272" s="194"/>
      <c r="P272" s="194"/>
      <c r="Q272" s="194"/>
      <c r="R272" s="194"/>
      <c r="S272" s="194"/>
      <c r="T272" s="19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9" t="s">
        <v>130</v>
      </c>
      <c r="AU272" s="189" t="s">
        <v>83</v>
      </c>
      <c r="AV272" s="13" t="s">
        <v>83</v>
      </c>
      <c r="AW272" s="13" t="s">
        <v>30</v>
      </c>
      <c r="AX272" s="13" t="s">
        <v>73</v>
      </c>
      <c r="AY272" s="189" t="s">
        <v>118</v>
      </c>
    </row>
    <row r="273" spans="1:65" s="2" customFormat="1" ht="24.15" customHeight="1">
      <c r="A273" s="35"/>
      <c r="B273" s="168"/>
      <c r="C273" s="169" t="s">
        <v>317</v>
      </c>
      <c r="D273" s="169" t="s">
        <v>120</v>
      </c>
      <c r="E273" s="170" t="s">
        <v>318</v>
      </c>
      <c r="F273" s="171" t="s">
        <v>319</v>
      </c>
      <c r="G273" s="172" t="s">
        <v>123</v>
      </c>
      <c r="H273" s="173">
        <v>874</v>
      </c>
      <c r="I273" s="174"/>
      <c r="J273" s="175">
        <f>ROUND(I273*H273,2)</f>
        <v>0</v>
      </c>
      <c r="K273" s="171" t="s">
        <v>124</v>
      </c>
      <c r="L273" s="36"/>
      <c r="M273" s="176" t="s">
        <v>1</v>
      </c>
      <c r="N273" s="177" t="s">
        <v>38</v>
      </c>
      <c r="O273" s="74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125</v>
      </c>
      <c r="AT273" s="180" t="s">
        <v>120</v>
      </c>
      <c r="AU273" s="180" t="s">
        <v>83</v>
      </c>
      <c r="AY273" s="16" t="s">
        <v>118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16" t="s">
        <v>81</v>
      </c>
      <c r="BK273" s="181">
        <f>ROUND(I273*H273,2)</f>
        <v>0</v>
      </c>
      <c r="BL273" s="16" t="s">
        <v>125</v>
      </c>
      <c r="BM273" s="180" t="s">
        <v>320</v>
      </c>
    </row>
    <row r="274" spans="1:47" s="2" customFormat="1" ht="12">
      <c r="A274" s="35"/>
      <c r="B274" s="36"/>
      <c r="C274" s="35"/>
      <c r="D274" s="182" t="s">
        <v>127</v>
      </c>
      <c r="E274" s="35"/>
      <c r="F274" s="183" t="s">
        <v>319</v>
      </c>
      <c r="G274" s="35"/>
      <c r="H274" s="35"/>
      <c r="I274" s="184"/>
      <c r="J274" s="35"/>
      <c r="K274" s="35"/>
      <c r="L274" s="36"/>
      <c r="M274" s="185"/>
      <c r="N274" s="186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127</v>
      </c>
      <c r="AU274" s="16" t="s">
        <v>83</v>
      </c>
    </row>
    <row r="275" spans="1:47" s="2" customFormat="1" ht="12">
      <c r="A275" s="35"/>
      <c r="B275" s="36"/>
      <c r="C275" s="35"/>
      <c r="D275" s="182" t="s">
        <v>128</v>
      </c>
      <c r="E275" s="35"/>
      <c r="F275" s="187" t="s">
        <v>315</v>
      </c>
      <c r="G275" s="35"/>
      <c r="H275" s="35"/>
      <c r="I275" s="184"/>
      <c r="J275" s="35"/>
      <c r="K275" s="35"/>
      <c r="L275" s="36"/>
      <c r="M275" s="185"/>
      <c r="N275" s="186"/>
      <c r="O275" s="74"/>
      <c r="P275" s="74"/>
      <c r="Q275" s="74"/>
      <c r="R275" s="74"/>
      <c r="S275" s="74"/>
      <c r="T275" s="7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6" t="s">
        <v>128</v>
      </c>
      <c r="AU275" s="16" t="s">
        <v>83</v>
      </c>
    </row>
    <row r="276" spans="1:51" s="13" customFormat="1" ht="12">
      <c r="A276" s="13"/>
      <c r="B276" s="188"/>
      <c r="C276" s="13"/>
      <c r="D276" s="182" t="s">
        <v>130</v>
      </c>
      <c r="E276" s="189" t="s">
        <v>1</v>
      </c>
      <c r="F276" s="190" t="s">
        <v>316</v>
      </c>
      <c r="G276" s="13"/>
      <c r="H276" s="191">
        <v>874</v>
      </c>
      <c r="I276" s="192"/>
      <c r="J276" s="13"/>
      <c r="K276" s="13"/>
      <c r="L276" s="188"/>
      <c r="M276" s="193"/>
      <c r="N276" s="194"/>
      <c r="O276" s="194"/>
      <c r="P276" s="194"/>
      <c r="Q276" s="194"/>
      <c r="R276" s="194"/>
      <c r="S276" s="194"/>
      <c r="T276" s="19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9" t="s">
        <v>130</v>
      </c>
      <c r="AU276" s="189" t="s">
        <v>83</v>
      </c>
      <c r="AV276" s="13" t="s">
        <v>83</v>
      </c>
      <c r="AW276" s="13" t="s">
        <v>30</v>
      </c>
      <c r="AX276" s="13" t="s">
        <v>73</v>
      </c>
      <c r="AY276" s="189" t="s">
        <v>118</v>
      </c>
    </row>
    <row r="277" spans="1:65" s="2" customFormat="1" ht="24.15" customHeight="1">
      <c r="A277" s="35"/>
      <c r="B277" s="168"/>
      <c r="C277" s="169" t="s">
        <v>321</v>
      </c>
      <c r="D277" s="169" t="s">
        <v>120</v>
      </c>
      <c r="E277" s="170" t="s">
        <v>322</v>
      </c>
      <c r="F277" s="171" t="s">
        <v>323</v>
      </c>
      <c r="G277" s="172" t="s">
        <v>150</v>
      </c>
      <c r="H277" s="173">
        <v>163.5</v>
      </c>
      <c r="I277" s="174"/>
      <c r="J277" s="175">
        <f>ROUND(I277*H277,2)</f>
        <v>0</v>
      </c>
      <c r="K277" s="171" t="s">
        <v>124</v>
      </c>
      <c r="L277" s="36"/>
      <c r="M277" s="176" t="s">
        <v>1</v>
      </c>
      <c r="N277" s="177" t="s">
        <v>38</v>
      </c>
      <c r="O277" s="74"/>
      <c r="P277" s="178">
        <f>O277*H277</f>
        <v>0</v>
      </c>
      <c r="Q277" s="178">
        <v>0</v>
      </c>
      <c r="R277" s="178">
        <f>Q277*H277</f>
        <v>0</v>
      </c>
      <c r="S277" s="178">
        <v>0</v>
      </c>
      <c r="T277" s="17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125</v>
      </c>
      <c r="AT277" s="180" t="s">
        <v>120</v>
      </c>
      <c r="AU277" s="180" t="s">
        <v>83</v>
      </c>
      <c r="AY277" s="16" t="s">
        <v>118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16" t="s">
        <v>81</v>
      </c>
      <c r="BK277" s="181">
        <f>ROUND(I277*H277,2)</f>
        <v>0</v>
      </c>
      <c r="BL277" s="16" t="s">
        <v>125</v>
      </c>
      <c r="BM277" s="180" t="s">
        <v>324</v>
      </c>
    </row>
    <row r="278" spans="1:47" s="2" customFormat="1" ht="12">
      <c r="A278" s="35"/>
      <c r="B278" s="36"/>
      <c r="C278" s="35"/>
      <c r="D278" s="182" t="s">
        <v>127</v>
      </c>
      <c r="E278" s="35"/>
      <c r="F278" s="183" t="s">
        <v>323</v>
      </c>
      <c r="G278" s="35"/>
      <c r="H278" s="35"/>
      <c r="I278" s="184"/>
      <c r="J278" s="35"/>
      <c r="K278" s="35"/>
      <c r="L278" s="36"/>
      <c r="M278" s="185"/>
      <c r="N278" s="186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127</v>
      </c>
      <c r="AU278" s="16" t="s">
        <v>83</v>
      </c>
    </row>
    <row r="279" spans="1:47" s="2" customFormat="1" ht="12">
      <c r="A279" s="35"/>
      <c r="B279" s="36"/>
      <c r="C279" s="35"/>
      <c r="D279" s="182" t="s">
        <v>128</v>
      </c>
      <c r="E279" s="35"/>
      <c r="F279" s="187" t="s">
        <v>325</v>
      </c>
      <c r="G279" s="35"/>
      <c r="H279" s="35"/>
      <c r="I279" s="184"/>
      <c r="J279" s="35"/>
      <c r="K279" s="35"/>
      <c r="L279" s="36"/>
      <c r="M279" s="185"/>
      <c r="N279" s="186"/>
      <c r="O279" s="74"/>
      <c r="P279" s="74"/>
      <c r="Q279" s="74"/>
      <c r="R279" s="74"/>
      <c r="S279" s="74"/>
      <c r="T279" s="7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6" t="s">
        <v>128</v>
      </c>
      <c r="AU279" s="16" t="s">
        <v>83</v>
      </c>
    </row>
    <row r="280" spans="1:51" s="13" customFormat="1" ht="12">
      <c r="A280" s="13"/>
      <c r="B280" s="188"/>
      <c r="C280" s="13"/>
      <c r="D280" s="182" t="s">
        <v>130</v>
      </c>
      <c r="E280" s="189" t="s">
        <v>1</v>
      </c>
      <c r="F280" s="190" t="s">
        <v>153</v>
      </c>
      <c r="G280" s="13"/>
      <c r="H280" s="191">
        <v>33.5</v>
      </c>
      <c r="I280" s="192"/>
      <c r="J280" s="13"/>
      <c r="K280" s="13"/>
      <c r="L280" s="188"/>
      <c r="M280" s="193"/>
      <c r="N280" s="194"/>
      <c r="O280" s="194"/>
      <c r="P280" s="194"/>
      <c r="Q280" s="194"/>
      <c r="R280" s="194"/>
      <c r="S280" s="194"/>
      <c r="T280" s="19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9" t="s">
        <v>130</v>
      </c>
      <c r="AU280" s="189" t="s">
        <v>83</v>
      </c>
      <c r="AV280" s="13" t="s">
        <v>83</v>
      </c>
      <c r="AW280" s="13" t="s">
        <v>30</v>
      </c>
      <c r="AX280" s="13" t="s">
        <v>73</v>
      </c>
      <c r="AY280" s="189" t="s">
        <v>118</v>
      </c>
    </row>
    <row r="281" spans="1:51" s="13" customFormat="1" ht="12">
      <c r="A281" s="13"/>
      <c r="B281" s="188"/>
      <c r="C281" s="13"/>
      <c r="D281" s="182" t="s">
        <v>130</v>
      </c>
      <c r="E281" s="189" t="s">
        <v>1</v>
      </c>
      <c r="F281" s="190" t="s">
        <v>326</v>
      </c>
      <c r="G281" s="13"/>
      <c r="H281" s="191">
        <v>130</v>
      </c>
      <c r="I281" s="192"/>
      <c r="J281" s="13"/>
      <c r="K281" s="13"/>
      <c r="L281" s="188"/>
      <c r="M281" s="193"/>
      <c r="N281" s="194"/>
      <c r="O281" s="194"/>
      <c r="P281" s="194"/>
      <c r="Q281" s="194"/>
      <c r="R281" s="194"/>
      <c r="S281" s="194"/>
      <c r="T281" s="19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9" t="s">
        <v>130</v>
      </c>
      <c r="AU281" s="189" t="s">
        <v>83</v>
      </c>
      <c r="AV281" s="13" t="s">
        <v>83</v>
      </c>
      <c r="AW281" s="13" t="s">
        <v>30</v>
      </c>
      <c r="AX281" s="13" t="s">
        <v>73</v>
      </c>
      <c r="AY281" s="189" t="s">
        <v>118</v>
      </c>
    </row>
    <row r="282" spans="1:65" s="2" customFormat="1" ht="24.15" customHeight="1">
      <c r="A282" s="35"/>
      <c r="B282" s="168"/>
      <c r="C282" s="169" t="s">
        <v>327</v>
      </c>
      <c r="D282" s="169" t="s">
        <v>120</v>
      </c>
      <c r="E282" s="170" t="s">
        <v>328</v>
      </c>
      <c r="F282" s="171" t="s">
        <v>329</v>
      </c>
      <c r="G282" s="172" t="s">
        <v>134</v>
      </c>
      <c r="H282" s="173">
        <v>48</v>
      </c>
      <c r="I282" s="174"/>
      <c r="J282" s="175">
        <f>ROUND(I282*H282,2)</f>
        <v>0</v>
      </c>
      <c r="K282" s="171" t="s">
        <v>124</v>
      </c>
      <c r="L282" s="36"/>
      <c r="M282" s="176" t="s">
        <v>1</v>
      </c>
      <c r="N282" s="177" t="s">
        <v>38</v>
      </c>
      <c r="O282" s="74"/>
      <c r="P282" s="178">
        <f>O282*H282</f>
        <v>0</v>
      </c>
      <c r="Q282" s="178">
        <v>0</v>
      </c>
      <c r="R282" s="178">
        <f>Q282*H282</f>
        <v>0</v>
      </c>
      <c r="S282" s="178">
        <v>0</v>
      </c>
      <c r="T282" s="17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125</v>
      </c>
      <c r="AT282" s="180" t="s">
        <v>120</v>
      </c>
      <c r="AU282" s="180" t="s">
        <v>83</v>
      </c>
      <c r="AY282" s="16" t="s">
        <v>118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16" t="s">
        <v>81</v>
      </c>
      <c r="BK282" s="181">
        <f>ROUND(I282*H282,2)</f>
        <v>0</v>
      </c>
      <c r="BL282" s="16" t="s">
        <v>125</v>
      </c>
      <c r="BM282" s="180" t="s">
        <v>330</v>
      </c>
    </row>
    <row r="283" spans="1:47" s="2" customFormat="1" ht="12">
      <c r="A283" s="35"/>
      <c r="B283" s="36"/>
      <c r="C283" s="35"/>
      <c r="D283" s="182" t="s">
        <v>127</v>
      </c>
      <c r="E283" s="35"/>
      <c r="F283" s="183" t="s">
        <v>331</v>
      </c>
      <c r="G283" s="35"/>
      <c r="H283" s="35"/>
      <c r="I283" s="184"/>
      <c r="J283" s="35"/>
      <c r="K283" s="35"/>
      <c r="L283" s="36"/>
      <c r="M283" s="185"/>
      <c r="N283" s="186"/>
      <c r="O283" s="74"/>
      <c r="P283" s="74"/>
      <c r="Q283" s="74"/>
      <c r="R283" s="74"/>
      <c r="S283" s="74"/>
      <c r="T283" s="7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6" t="s">
        <v>127</v>
      </c>
      <c r="AU283" s="16" t="s">
        <v>83</v>
      </c>
    </row>
    <row r="284" spans="1:47" s="2" customFormat="1" ht="12">
      <c r="A284" s="35"/>
      <c r="B284" s="36"/>
      <c r="C284" s="35"/>
      <c r="D284" s="182" t="s">
        <v>128</v>
      </c>
      <c r="E284" s="35"/>
      <c r="F284" s="187" t="s">
        <v>332</v>
      </c>
      <c r="G284" s="35"/>
      <c r="H284" s="35"/>
      <c r="I284" s="184"/>
      <c r="J284" s="35"/>
      <c r="K284" s="35"/>
      <c r="L284" s="36"/>
      <c r="M284" s="185"/>
      <c r="N284" s="186"/>
      <c r="O284" s="74"/>
      <c r="P284" s="74"/>
      <c r="Q284" s="74"/>
      <c r="R284" s="74"/>
      <c r="S284" s="74"/>
      <c r="T284" s="7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6" t="s">
        <v>128</v>
      </c>
      <c r="AU284" s="16" t="s">
        <v>83</v>
      </c>
    </row>
    <row r="285" spans="1:51" s="13" customFormat="1" ht="12">
      <c r="A285" s="13"/>
      <c r="B285" s="188"/>
      <c r="C285" s="13"/>
      <c r="D285" s="182" t="s">
        <v>130</v>
      </c>
      <c r="E285" s="189" t="s">
        <v>1</v>
      </c>
      <c r="F285" s="190" t="s">
        <v>333</v>
      </c>
      <c r="G285" s="13"/>
      <c r="H285" s="191">
        <v>48</v>
      </c>
      <c r="I285" s="192"/>
      <c r="J285" s="13"/>
      <c r="K285" s="13"/>
      <c r="L285" s="188"/>
      <c r="M285" s="193"/>
      <c r="N285" s="194"/>
      <c r="O285" s="194"/>
      <c r="P285" s="194"/>
      <c r="Q285" s="194"/>
      <c r="R285" s="194"/>
      <c r="S285" s="194"/>
      <c r="T285" s="195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9" t="s">
        <v>130</v>
      </c>
      <c r="AU285" s="189" t="s">
        <v>83</v>
      </c>
      <c r="AV285" s="13" t="s">
        <v>83</v>
      </c>
      <c r="AW285" s="13" t="s">
        <v>30</v>
      </c>
      <c r="AX285" s="13" t="s">
        <v>81</v>
      </c>
      <c r="AY285" s="189" t="s">
        <v>118</v>
      </c>
    </row>
    <row r="286" spans="1:63" s="12" customFormat="1" ht="25.9" customHeight="1">
      <c r="A286" s="12"/>
      <c r="B286" s="155"/>
      <c r="C286" s="12"/>
      <c r="D286" s="156" t="s">
        <v>72</v>
      </c>
      <c r="E286" s="157" t="s">
        <v>334</v>
      </c>
      <c r="F286" s="157" t="s">
        <v>335</v>
      </c>
      <c r="G286" s="12"/>
      <c r="H286" s="12"/>
      <c r="I286" s="158"/>
      <c r="J286" s="159">
        <f>BK286</f>
        <v>0</v>
      </c>
      <c r="K286" s="12"/>
      <c r="L286" s="155"/>
      <c r="M286" s="160"/>
      <c r="N286" s="161"/>
      <c r="O286" s="161"/>
      <c r="P286" s="162">
        <f>SUM(P287:P299)</f>
        <v>0</v>
      </c>
      <c r="Q286" s="161"/>
      <c r="R286" s="162">
        <f>SUM(R287:R299)</f>
        <v>0</v>
      </c>
      <c r="S286" s="161"/>
      <c r="T286" s="163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6" t="s">
        <v>125</v>
      </c>
      <c r="AT286" s="164" t="s">
        <v>72</v>
      </c>
      <c r="AU286" s="164" t="s">
        <v>73</v>
      </c>
      <c r="AY286" s="156" t="s">
        <v>118</v>
      </c>
      <c r="BK286" s="165">
        <f>SUM(BK287:BK299)</f>
        <v>0</v>
      </c>
    </row>
    <row r="287" spans="1:65" s="2" customFormat="1" ht="14.4" customHeight="1">
      <c r="A287" s="35"/>
      <c r="B287" s="168"/>
      <c r="C287" s="169" t="s">
        <v>336</v>
      </c>
      <c r="D287" s="169" t="s">
        <v>120</v>
      </c>
      <c r="E287" s="170" t="s">
        <v>337</v>
      </c>
      <c r="F287" s="171" t="s">
        <v>338</v>
      </c>
      <c r="G287" s="172" t="s">
        <v>339</v>
      </c>
      <c r="H287" s="173">
        <v>115.2</v>
      </c>
      <c r="I287" s="174"/>
      <c r="J287" s="175">
        <f>ROUND(I287*H287,2)</f>
        <v>0</v>
      </c>
      <c r="K287" s="171" t="s">
        <v>340</v>
      </c>
      <c r="L287" s="36"/>
      <c r="M287" s="176" t="s">
        <v>1</v>
      </c>
      <c r="N287" s="177" t="s">
        <v>38</v>
      </c>
      <c r="O287" s="74"/>
      <c r="P287" s="178">
        <f>O287*H287</f>
        <v>0</v>
      </c>
      <c r="Q287" s="178">
        <v>0</v>
      </c>
      <c r="R287" s="178">
        <f>Q287*H287</f>
        <v>0</v>
      </c>
      <c r="S287" s="178">
        <v>0</v>
      </c>
      <c r="T287" s="17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0" t="s">
        <v>125</v>
      </c>
      <c r="AT287" s="180" t="s">
        <v>120</v>
      </c>
      <c r="AU287" s="180" t="s">
        <v>81</v>
      </c>
      <c r="AY287" s="16" t="s">
        <v>118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16" t="s">
        <v>81</v>
      </c>
      <c r="BK287" s="181">
        <f>ROUND(I287*H287,2)</f>
        <v>0</v>
      </c>
      <c r="BL287" s="16" t="s">
        <v>125</v>
      </c>
      <c r="BM287" s="180" t="s">
        <v>341</v>
      </c>
    </row>
    <row r="288" spans="1:47" s="2" customFormat="1" ht="12">
      <c r="A288" s="35"/>
      <c r="B288" s="36"/>
      <c r="C288" s="35"/>
      <c r="D288" s="182" t="s">
        <v>127</v>
      </c>
      <c r="E288" s="35"/>
      <c r="F288" s="183" t="s">
        <v>338</v>
      </c>
      <c r="G288" s="35"/>
      <c r="H288" s="35"/>
      <c r="I288" s="184"/>
      <c r="J288" s="35"/>
      <c r="K288" s="35"/>
      <c r="L288" s="36"/>
      <c r="M288" s="185"/>
      <c r="N288" s="186"/>
      <c r="O288" s="74"/>
      <c r="P288" s="74"/>
      <c r="Q288" s="74"/>
      <c r="R288" s="74"/>
      <c r="S288" s="74"/>
      <c r="T288" s="7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6" t="s">
        <v>127</v>
      </c>
      <c r="AU288" s="16" t="s">
        <v>81</v>
      </c>
    </row>
    <row r="289" spans="1:47" s="2" customFormat="1" ht="12">
      <c r="A289" s="35"/>
      <c r="B289" s="36"/>
      <c r="C289" s="35"/>
      <c r="D289" s="182" t="s">
        <v>128</v>
      </c>
      <c r="E289" s="35"/>
      <c r="F289" s="187" t="s">
        <v>342</v>
      </c>
      <c r="G289" s="35"/>
      <c r="H289" s="35"/>
      <c r="I289" s="184"/>
      <c r="J289" s="35"/>
      <c r="K289" s="35"/>
      <c r="L289" s="36"/>
      <c r="M289" s="185"/>
      <c r="N289" s="186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128</v>
      </c>
      <c r="AU289" s="16" t="s">
        <v>81</v>
      </c>
    </row>
    <row r="290" spans="1:51" s="13" customFormat="1" ht="12">
      <c r="A290" s="13"/>
      <c r="B290" s="188"/>
      <c r="C290" s="13"/>
      <c r="D290" s="182" t="s">
        <v>130</v>
      </c>
      <c r="E290" s="189" t="s">
        <v>1</v>
      </c>
      <c r="F290" s="190" t="s">
        <v>343</v>
      </c>
      <c r="G290" s="13"/>
      <c r="H290" s="191">
        <v>115.2</v>
      </c>
      <c r="I290" s="192"/>
      <c r="J290" s="13"/>
      <c r="K290" s="13"/>
      <c r="L290" s="188"/>
      <c r="M290" s="193"/>
      <c r="N290" s="194"/>
      <c r="O290" s="194"/>
      <c r="P290" s="194"/>
      <c r="Q290" s="194"/>
      <c r="R290" s="194"/>
      <c r="S290" s="194"/>
      <c r="T290" s="19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9" t="s">
        <v>130</v>
      </c>
      <c r="AU290" s="189" t="s">
        <v>81</v>
      </c>
      <c r="AV290" s="13" t="s">
        <v>83</v>
      </c>
      <c r="AW290" s="13" t="s">
        <v>30</v>
      </c>
      <c r="AX290" s="13" t="s">
        <v>81</v>
      </c>
      <c r="AY290" s="189" t="s">
        <v>118</v>
      </c>
    </row>
    <row r="291" spans="1:65" s="2" customFormat="1" ht="24.15" customHeight="1">
      <c r="A291" s="35"/>
      <c r="B291" s="168"/>
      <c r="C291" s="169" t="s">
        <v>344</v>
      </c>
      <c r="D291" s="169" t="s">
        <v>120</v>
      </c>
      <c r="E291" s="170" t="s">
        <v>345</v>
      </c>
      <c r="F291" s="171" t="s">
        <v>346</v>
      </c>
      <c r="G291" s="172" t="s">
        <v>339</v>
      </c>
      <c r="H291" s="173">
        <v>18955.3</v>
      </c>
      <c r="I291" s="174"/>
      <c r="J291" s="175">
        <f>ROUND(I291*H291,2)</f>
        <v>0</v>
      </c>
      <c r="K291" s="171" t="s">
        <v>124</v>
      </c>
      <c r="L291" s="36"/>
      <c r="M291" s="176" t="s">
        <v>1</v>
      </c>
      <c r="N291" s="177" t="s">
        <v>38</v>
      </c>
      <c r="O291" s="74"/>
      <c r="P291" s="178">
        <f>O291*H291</f>
        <v>0</v>
      </c>
      <c r="Q291" s="178">
        <v>0</v>
      </c>
      <c r="R291" s="178">
        <f>Q291*H291</f>
        <v>0</v>
      </c>
      <c r="S291" s="178">
        <v>0</v>
      </c>
      <c r="T291" s="17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0" t="s">
        <v>347</v>
      </c>
      <c r="AT291" s="180" t="s">
        <v>120</v>
      </c>
      <c r="AU291" s="180" t="s">
        <v>81</v>
      </c>
      <c r="AY291" s="16" t="s">
        <v>118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16" t="s">
        <v>81</v>
      </c>
      <c r="BK291" s="181">
        <f>ROUND(I291*H291,2)</f>
        <v>0</v>
      </c>
      <c r="BL291" s="16" t="s">
        <v>347</v>
      </c>
      <c r="BM291" s="180" t="s">
        <v>348</v>
      </c>
    </row>
    <row r="292" spans="1:47" s="2" customFormat="1" ht="12">
      <c r="A292" s="35"/>
      <c r="B292" s="36"/>
      <c r="C292" s="35"/>
      <c r="D292" s="182" t="s">
        <v>127</v>
      </c>
      <c r="E292" s="35"/>
      <c r="F292" s="183" t="s">
        <v>346</v>
      </c>
      <c r="G292" s="35"/>
      <c r="H292" s="35"/>
      <c r="I292" s="184"/>
      <c r="J292" s="35"/>
      <c r="K292" s="35"/>
      <c r="L292" s="36"/>
      <c r="M292" s="185"/>
      <c r="N292" s="186"/>
      <c r="O292" s="74"/>
      <c r="P292" s="74"/>
      <c r="Q292" s="74"/>
      <c r="R292" s="74"/>
      <c r="S292" s="74"/>
      <c r="T292" s="7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6" t="s">
        <v>127</v>
      </c>
      <c r="AU292" s="16" t="s">
        <v>81</v>
      </c>
    </row>
    <row r="293" spans="1:51" s="13" customFormat="1" ht="12">
      <c r="A293" s="13"/>
      <c r="B293" s="188"/>
      <c r="C293" s="13"/>
      <c r="D293" s="182" t="s">
        <v>130</v>
      </c>
      <c r="E293" s="189" t="s">
        <v>1</v>
      </c>
      <c r="F293" s="190" t="s">
        <v>349</v>
      </c>
      <c r="G293" s="13"/>
      <c r="H293" s="191">
        <v>15178.3</v>
      </c>
      <c r="I293" s="192"/>
      <c r="J293" s="13"/>
      <c r="K293" s="13"/>
      <c r="L293" s="188"/>
      <c r="M293" s="193"/>
      <c r="N293" s="194"/>
      <c r="O293" s="194"/>
      <c r="P293" s="194"/>
      <c r="Q293" s="194"/>
      <c r="R293" s="194"/>
      <c r="S293" s="194"/>
      <c r="T293" s="19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9" t="s">
        <v>130</v>
      </c>
      <c r="AU293" s="189" t="s">
        <v>81</v>
      </c>
      <c r="AV293" s="13" t="s">
        <v>83</v>
      </c>
      <c r="AW293" s="13" t="s">
        <v>30</v>
      </c>
      <c r="AX293" s="13" t="s">
        <v>73</v>
      </c>
      <c r="AY293" s="189" t="s">
        <v>118</v>
      </c>
    </row>
    <row r="294" spans="1:51" s="13" customFormat="1" ht="12">
      <c r="A294" s="13"/>
      <c r="B294" s="188"/>
      <c r="C294" s="13"/>
      <c r="D294" s="182" t="s">
        <v>130</v>
      </c>
      <c r="E294" s="189" t="s">
        <v>1</v>
      </c>
      <c r="F294" s="190" t="s">
        <v>350</v>
      </c>
      <c r="G294" s="13"/>
      <c r="H294" s="191">
        <v>2782.8</v>
      </c>
      <c r="I294" s="192"/>
      <c r="J294" s="13"/>
      <c r="K294" s="13"/>
      <c r="L294" s="188"/>
      <c r="M294" s="193"/>
      <c r="N294" s="194"/>
      <c r="O294" s="194"/>
      <c r="P294" s="194"/>
      <c r="Q294" s="194"/>
      <c r="R294" s="194"/>
      <c r="S294" s="194"/>
      <c r="T294" s="19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9" t="s">
        <v>130</v>
      </c>
      <c r="AU294" s="189" t="s">
        <v>81</v>
      </c>
      <c r="AV294" s="13" t="s">
        <v>83</v>
      </c>
      <c r="AW294" s="13" t="s">
        <v>30</v>
      </c>
      <c r="AX294" s="13" t="s">
        <v>73</v>
      </c>
      <c r="AY294" s="189" t="s">
        <v>118</v>
      </c>
    </row>
    <row r="295" spans="1:51" s="13" customFormat="1" ht="12">
      <c r="A295" s="13"/>
      <c r="B295" s="188"/>
      <c r="C295" s="13"/>
      <c r="D295" s="182" t="s">
        <v>130</v>
      </c>
      <c r="E295" s="189" t="s">
        <v>1</v>
      </c>
      <c r="F295" s="190" t="s">
        <v>351</v>
      </c>
      <c r="G295" s="13"/>
      <c r="H295" s="191">
        <v>994.2</v>
      </c>
      <c r="I295" s="192"/>
      <c r="J295" s="13"/>
      <c r="K295" s="13"/>
      <c r="L295" s="188"/>
      <c r="M295" s="193"/>
      <c r="N295" s="194"/>
      <c r="O295" s="194"/>
      <c r="P295" s="194"/>
      <c r="Q295" s="194"/>
      <c r="R295" s="194"/>
      <c r="S295" s="194"/>
      <c r="T295" s="19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9" t="s">
        <v>130</v>
      </c>
      <c r="AU295" s="189" t="s">
        <v>81</v>
      </c>
      <c r="AV295" s="13" t="s">
        <v>83</v>
      </c>
      <c r="AW295" s="13" t="s">
        <v>30</v>
      </c>
      <c r="AX295" s="13" t="s">
        <v>73</v>
      </c>
      <c r="AY295" s="189" t="s">
        <v>118</v>
      </c>
    </row>
    <row r="296" spans="1:65" s="2" customFormat="1" ht="24.15" customHeight="1">
      <c r="A296" s="35"/>
      <c r="B296" s="168"/>
      <c r="C296" s="169" t="s">
        <v>352</v>
      </c>
      <c r="D296" s="169" t="s">
        <v>120</v>
      </c>
      <c r="E296" s="170" t="s">
        <v>353</v>
      </c>
      <c r="F296" s="171" t="s">
        <v>346</v>
      </c>
      <c r="G296" s="172" t="s">
        <v>339</v>
      </c>
      <c r="H296" s="173">
        <v>912.648</v>
      </c>
      <c r="I296" s="174"/>
      <c r="J296" s="175">
        <f>ROUND(I296*H296,2)</f>
        <v>0</v>
      </c>
      <c r="K296" s="171" t="s">
        <v>1</v>
      </c>
      <c r="L296" s="36"/>
      <c r="M296" s="176" t="s">
        <v>1</v>
      </c>
      <c r="N296" s="177" t="s">
        <v>38</v>
      </c>
      <c r="O296" s="74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125</v>
      </c>
      <c r="AT296" s="180" t="s">
        <v>120</v>
      </c>
      <c r="AU296" s="180" t="s">
        <v>81</v>
      </c>
      <c r="AY296" s="16" t="s">
        <v>118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16" t="s">
        <v>81</v>
      </c>
      <c r="BK296" s="181">
        <f>ROUND(I296*H296,2)</f>
        <v>0</v>
      </c>
      <c r="BL296" s="16" t="s">
        <v>125</v>
      </c>
      <c r="BM296" s="180" t="s">
        <v>354</v>
      </c>
    </row>
    <row r="297" spans="1:47" s="2" customFormat="1" ht="12">
      <c r="A297" s="35"/>
      <c r="B297" s="36"/>
      <c r="C297" s="35"/>
      <c r="D297" s="182" t="s">
        <v>127</v>
      </c>
      <c r="E297" s="35"/>
      <c r="F297" s="183" t="s">
        <v>355</v>
      </c>
      <c r="G297" s="35"/>
      <c r="H297" s="35"/>
      <c r="I297" s="184"/>
      <c r="J297" s="35"/>
      <c r="K297" s="35"/>
      <c r="L297" s="36"/>
      <c r="M297" s="185"/>
      <c r="N297" s="186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127</v>
      </c>
      <c r="AU297" s="16" t="s">
        <v>81</v>
      </c>
    </row>
    <row r="298" spans="1:47" s="2" customFormat="1" ht="12">
      <c r="A298" s="35"/>
      <c r="B298" s="36"/>
      <c r="C298" s="35"/>
      <c r="D298" s="182" t="s">
        <v>128</v>
      </c>
      <c r="E298" s="35"/>
      <c r="F298" s="187" t="s">
        <v>342</v>
      </c>
      <c r="G298" s="35"/>
      <c r="H298" s="35"/>
      <c r="I298" s="184"/>
      <c r="J298" s="35"/>
      <c r="K298" s="35"/>
      <c r="L298" s="36"/>
      <c r="M298" s="185"/>
      <c r="N298" s="186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128</v>
      </c>
      <c r="AU298" s="16" t="s">
        <v>81</v>
      </c>
    </row>
    <row r="299" spans="1:51" s="13" customFormat="1" ht="12">
      <c r="A299" s="13"/>
      <c r="B299" s="188"/>
      <c r="C299" s="13"/>
      <c r="D299" s="182" t="s">
        <v>130</v>
      </c>
      <c r="E299" s="189" t="s">
        <v>1</v>
      </c>
      <c r="F299" s="190" t="s">
        <v>356</v>
      </c>
      <c r="G299" s="13"/>
      <c r="H299" s="191">
        <v>912.648</v>
      </c>
      <c r="I299" s="192"/>
      <c r="J299" s="13"/>
      <c r="K299" s="13"/>
      <c r="L299" s="188"/>
      <c r="M299" s="196"/>
      <c r="N299" s="197"/>
      <c r="O299" s="197"/>
      <c r="P299" s="197"/>
      <c r="Q299" s="197"/>
      <c r="R299" s="197"/>
      <c r="S299" s="197"/>
      <c r="T299" s="19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9" t="s">
        <v>130</v>
      </c>
      <c r="AU299" s="189" t="s">
        <v>81</v>
      </c>
      <c r="AV299" s="13" t="s">
        <v>83</v>
      </c>
      <c r="AW299" s="13" t="s">
        <v>30</v>
      </c>
      <c r="AX299" s="13" t="s">
        <v>73</v>
      </c>
      <c r="AY299" s="189" t="s">
        <v>118</v>
      </c>
    </row>
    <row r="300" spans="1:31" s="2" customFormat="1" ht="6.95" customHeight="1">
      <c r="A300" s="35"/>
      <c r="B300" s="57"/>
      <c r="C300" s="58"/>
      <c r="D300" s="58"/>
      <c r="E300" s="58"/>
      <c r="F300" s="58"/>
      <c r="G300" s="58"/>
      <c r="H300" s="58"/>
      <c r="I300" s="58"/>
      <c r="J300" s="58"/>
      <c r="K300" s="58"/>
      <c r="L300" s="36"/>
      <c r="M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</row>
  </sheetData>
  <autoFilter ref="C121:K29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357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ROUND((SUM(BE120:BE170)),2)</f>
        <v>0</v>
      </c>
      <c r="G33" s="35"/>
      <c r="H33" s="35"/>
      <c r="I33" s="125">
        <v>0.21</v>
      </c>
      <c r="J33" s="124">
        <f>ROUND(((SUM(BE120:BE170))*I33),2)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ROUND((SUM(BF120:BF170)),2)</f>
        <v>0</v>
      </c>
      <c r="G34" s="35"/>
      <c r="H34" s="35"/>
      <c r="I34" s="125">
        <v>0.15</v>
      </c>
      <c r="J34" s="124">
        <f>ROUND(((SUM(BF120:BF170))*I34),2)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ROUND((SUM(BG120:BG170)),2)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ROUND((SUM(BH120:BH170)),2)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ROUND((SUM(BI120:BI170)),2)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102 -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J120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J121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J122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100</v>
      </c>
      <c r="E99" s="143"/>
      <c r="F99" s="143"/>
      <c r="G99" s="143"/>
      <c r="H99" s="143"/>
      <c r="I99" s="143"/>
      <c r="J99" s="144">
        <f>J135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101</v>
      </c>
      <c r="E100" s="143"/>
      <c r="F100" s="143"/>
      <c r="G100" s="143"/>
      <c r="H100" s="143"/>
      <c r="I100" s="143"/>
      <c r="J100" s="144">
        <f>J157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103</v>
      </c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5"/>
      <c r="D110" s="35"/>
      <c r="E110" s="118" t="str">
        <f>E7</f>
        <v>II/329 Plaňany - Radim</v>
      </c>
      <c r="F110" s="29"/>
      <c r="G110" s="29"/>
      <c r="H110" s="29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90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64" t="str">
        <f>E9</f>
        <v>SO 102 - Oprava komunikace</v>
      </c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5"/>
      <c r="E114" s="35"/>
      <c r="F114" s="24" t="str">
        <f>F12</f>
        <v xml:space="preserve"> </v>
      </c>
      <c r="G114" s="35"/>
      <c r="H114" s="35"/>
      <c r="I114" s="29" t="s">
        <v>22</v>
      </c>
      <c r="J114" s="66" t="str">
        <f>IF(J12="","",J12)</f>
        <v>25. 1. 2018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5"/>
      <c r="E116" s="35"/>
      <c r="F116" s="24" t="str">
        <f>E15</f>
        <v xml:space="preserve"> </v>
      </c>
      <c r="G116" s="35"/>
      <c r="H116" s="35"/>
      <c r="I116" s="29" t="s">
        <v>29</v>
      </c>
      <c r="J116" s="33" t="str">
        <f>E21</f>
        <v xml:space="preserve"> 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5"/>
      <c r="E117" s="35"/>
      <c r="F117" s="24" t="str">
        <f>IF(E18="","",E18)</f>
        <v>Vyplň údaj</v>
      </c>
      <c r="G117" s="35"/>
      <c r="H117" s="35"/>
      <c r="I117" s="29" t="s">
        <v>31</v>
      </c>
      <c r="J117" s="33" t="str">
        <f>E24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45"/>
      <c r="B119" s="146"/>
      <c r="C119" s="147" t="s">
        <v>104</v>
      </c>
      <c r="D119" s="148" t="s">
        <v>58</v>
      </c>
      <c r="E119" s="148" t="s">
        <v>54</v>
      </c>
      <c r="F119" s="148" t="s">
        <v>55</v>
      </c>
      <c r="G119" s="148" t="s">
        <v>105</v>
      </c>
      <c r="H119" s="148" t="s">
        <v>106</v>
      </c>
      <c r="I119" s="148" t="s">
        <v>107</v>
      </c>
      <c r="J119" s="148" t="s">
        <v>94</v>
      </c>
      <c r="K119" s="149" t="s">
        <v>108</v>
      </c>
      <c r="L119" s="150"/>
      <c r="M119" s="83" t="s">
        <v>1</v>
      </c>
      <c r="N119" s="84" t="s">
        <v>37</v>
      </c>
      <c r="O119" s="84" t="s">
        <v>109</v>
      </c>
      <c r="P119" s="84" t="s">
        <v>110</v>
      </c>
      <c r="Q119" s="84" t="s">
        <v>111</v>
      </c>
      <c r="R119" s="84" t="s">
        <v>112</v>
      </c>
      <c r="S119" s="84" t="s">
        <v>113</v>
      </c>
      <c r="T119" s="85" t="s">
        <v>114</v>
      </c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63" s="2" customFormat="1" ht="22.8" customHeight="1">
      <c r="A120" s="35"/>
      <c r="B120" s="36"/>
      <c r="C120" s="90" t="s">
        <v>115</v>
      </c>
      <c r="D120" s="35"/>
      <c r="E120" s="35"/>
      <c r="F120" s="35"/>
      <c r="G120" s="35"/>
      <c r="H120" s="35"/>
      <c r="I120" s="35"/>
      <c r="J120" s="151">
        <f>BK120</f>
        <v>0</v>
      </c>
      <c r="K120" s="35"/>
      <c r="L120" s="36"/>
      <c r="M120" s="86"/>
      <c r="N120" s="70"/>
      <c r="O120" s="87"/>
      <c r="P120" s="152">
        <f>P121</f>
        <v>0</v>
      </c>
      <c r="Q120" s="87"/>
      <c r="R120" s="152">
        <f>R121</f>
        <v>0</v>
      </c>
      <c r="S120" s="87"/>
      <c r="T120" s="153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72</v>
      </c>
      <c r="AU120" s="16" t="s">
        <v>96</v>
      </c>
      <c r="BK120" s="154">
        <f>BK121</f>
        <v>0</v>
      </c>
    </row>
    <row r="121" spans="1:63" s="12" customFormat="1" ht="25.9" customHeight="1">
      <c r="A121" s="12"/>
      <c r="B121" s="155"/>
      <c r="C121" s="12"/>
      <c r="D121" s="156" t="s">
        <v>72</v>
      </c>
      <c r="E121" s="157" t="s">
        <v>116</v>
      </c>
      <c r="F121" s="157" t="s">
        <v>117</v>
      </c>
      <c r="G121" s="12"/>
      <c r="H121" s="12"/>
      <c r="I121" s="158"/>
      <c r="J121" s="159">
        <f>BK121</f>
        <v>0</v>
      </c>
      <c r="K121" s="12"/>
      <c r="L121" s="155"/>
      <c r="M121" s="160"/>
      <c r="N121" s="161"/>
      <c r="O121" s="161"/>
      <c r="P121" s="162">
        <f>P122+P135+P157</f>
        <v>0</v>
      </c>
      <c r="Q121" s="161"/>
      <c r="R121" s="162">
        <f>R122+R135+R157</f>
        <v>0</v>
      </c>
      <c r="S121" s="161"/>
      <c r="T121" s="163">
        <f>T122+T135+T157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6" t="s">
        <v>81</v>
      </c>
      <c r="AT121" s="164" t="s">
        <v>72</v>
      </c>
      <c r="AU121" s="164" t="s">
        <v>73</v>
      </c>
      <c r="AY121" s="156" t="s">
        <v>118</v>
      </c>
      <c r="BK121" s="165">
        <f>BK122+BK135+BK157</f>
        <v>0</v>
      </c>
    </row>
    <row r="122" spans="1:63" s="12" customFormat="1" ht="22.8" customHeight="1">
      <c r="A122" s="12"/>
      <c r="B122" s="155"/>
      <c r="C122" s="12"/>
      <c r="D122" s="156" t="s">
        <v>72</v>
      </c>
      <c r="E122" s="166" t="s">
        <v>81</v>
      </c>
      <c r="F122" s="166" t="s">
        <v>119</v>
      </c>
      <c r="G122" s="12"/>
      <c r="H122" s="12"/>
      <c r="I122" s="158"/>
      <c r="J122" s="167">
        <f>BK122</f>
        <v>0</v>
      </c>
      <c r="K122" s="12"/>
      <c r="L122" s="155"/>
      <c r="M122" s="160"/>
      <c r="N122" s="161"/>
      <c r="O122" s="161"/>
      <c r="P122" s="162">
        <f>SUM(P123:P134)</f>
        <v>0</v>
      </c>
      <c r="Q122" s="161"/>
      <c r="R122" s="162">
        <f>SUM(R123:R134)</f>
        <v>0</v>
      </c>
      <c r="S122" s="161"/>
      <c r="T122" s="163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6" t="s">
        <v>81</v>
      </c>
      <c r="AT122" s="164" t="s">
        <v>72</v>
      </c>
      <c r="AU122" s="164" t="s">
        <v>81</v>
      </c>
      <c r="AY122" s="156" t="s">
        <v>118</v>
      </c>
      <c r="BK122" s="165">
        <f>SUM(BK123:BK134)</f>
        <v>0</v>
      </c>
    </row>
    <row r="123" spans="1:65" s="2" customFormat="1" ht="24.15" customHeight="1">
      <c r="A123" s="35"/>
      <c r="B123" s="168"/>
      <c r="C123" s="169" t="s">
        <v>81</v>
      </c>
      <c r="D123" s="169" t="s">
        <v>120</v>
      </c>
      <c r="E123" s="170" t="s">
        <v>358</v>
      </c>
      <c r="F123" s="171" t="s">
        <v>133</v>
      </c>
      <c r="G123" s="172" t="s">
        <v>134</v>
      </c>
      <c r="H123" s="173">
        <v>100.95</v>
      </c>
      <c r="I123" s="174"/>
      <c r="J123" s="175">
        <f>ROUND(I123*H123,2)</f>
        <v>0</v>
      </c>
      <c r="K123" s="171" t="s">
        <v>124</v>
      </c>
      <c r="L123" s="36"/>
      <c r="M123" s="176" t="s">
        <v>1</v>
      </c>
      <c r="N123" s="177" t="s">
        <v>38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0" t="s">
        <v>125</v>
      </c>
      <c r="AT123" s="180" t="s">
        <v>120</v>
      </c>
      <c r="AU123" s="180" t="s">
        <v>83</v>
      </c>
      <c r="AY123" s="16" t="s">
        <v>118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6" t="s">
        <v>81</v>
      </c>
      <c r="BK123" s="181">
        <f>ROUND(I123*H123,2)</f>
        <v>0</v>
      </c>
      <c r="BL123" s="16" t="s">
        <v>125</v>
      </c>
      <c r="BM123" s="180" t="s">
        <v>359</v>
      </c>
    </row>
    <row r="124" spans="1:47" s="2" customFormat="1" ht="12">
      <c r="A124" s="35"/>
      <c r="B124" s="36"/>
      <c r="C124" s="35"/>
      <c r="D124" s="182" t="s">
        <v>127</v>
      </c>
      <c r="E124" s="35"/>
      <c r="F124" s="183" t="s">
        <v>360</v>
      </c>
      <c r="G124" s="35"/>
      <c r="H124" s="35"/>
      <c r="I124" s="184"/>
      <c r="J124" s="35"/>
      <c r="K124" s="35"/>
      <c r="L124" s="36"/>
      <c r="M124" s="185"/>
      <c r="N124" s="186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127</v>
      </c>
      <c r="AU124" s="16" t="s">
        <v>83</v>
      </c>
    </row>
    <row r="125" spans="1:47" s="2" customFormat="1" ht="12">
      <c r="A125" s="35"/>
      <c r="B125" s="36"/>
      <c r="C125" s="35"/>
      <c r="D125" s="182" t="s">
        <v>128</v>
      </c>
      <c r="E125" s="35"/>
      <c r="F125" s="187" t="s">
        <v>137</v>
      </c>
      <c r="G125" s="35"/>
      <c r="H125" s="35"/>
      <c r="I125" s="184"/>
      <c r="J125" s="35"/>
      <c r="K125" s="35"/>
      <c r="L125" s="36"/>
      <c r="M125" s="185"/>
      <c r="N125" s="186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128</v>
      </c>
      <c r="AU125" s="16" t="s">
        <v>83</v>
      </c>
    </row>
    <row r="126" spans="1:51" s="13" customFormat="1" ht="12">
      <c r="A126" s="13"/>
      <c r="B126" s="188"/>
      <c r="C126" s="13"/>
      <c r="D126" s="182" t="s">
        <v>130</v>
      </c>
      <c r="E126" s="189" t="s">
        <v>1</v>
      </c>
      <c r="F126" s="190" t="s">
        <v>361</v>
      </c>
      <c r="G126" s="13"/>
      <c r="H126" s="191">
        <v>100.95</v>
      </c>
      <c r="I126" s="192"/>
      <c r="J126" s="13"/>
      <c r="K126" s="13"/>
      <c r="L126" s="188"/>
      <c r="M126" s="193"/>
      <c r="N126" s="194"/>
      <c r="O126" s="194"/>
      <c r="P126" s="194"/>
      <c r="Q126" s="194"/>
      <c r="R126" s="194"/>
      <c r="S126" s="194"/>
      <c r="T126" s="19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9" t="s">
        <v>130</v>
      </c>
      <c r="AU126" s="189" t="s">
        <v>83</v>
      </c>
      <c r="AV126" s="13" t="s">
        <v>83</v>
      </c>
      <c r="AW126" s="13" t="s">
        <v>30</v>
      </c>
      <c r="AX126" s="13" t="s">
        <v>73</v>
      </c>
      <c r="AY126" s="189" t="s">
        <v>118</v>
      </c>
    </row>
    <row r="127" spans="1:65" s="2" customFormat="1" ht="24.15" customHeight="1">
      <c r="A127" s="35"/>
      <c r="B127" s="168"/>
      <c r="C127" s="169" t="s">
        <v>83</v>
      </c>
      <c r="D127" s="169" t="s">
        <v>120</v>
      </c>
      <c r="E127" s="170" t="s">
        <v>143</v>
      </c>
      <c r="F127" s="171" t="s">
        <v>133</v>
      </c>
      <c r="G127" s="172" t="s">
        <v>134</v>
      </c>
      <c r="H127" s="173">
        <v>201.9</v>
      </c>
      <c r="I127" s="174"/>
      <c r="J127" s="175">
        <f>ROUND(I127*H127,2)</f>
        <v>0</v>
      </c>
      <c r="K127" s="171" t="s">
        <v>1</v>
      </c>
      <c r="L127" s="36"/>
      <c r="M127" s="176" t="s">
        <v>1</v>
      </c>
      <c r="N127" s="177" t="s">
        <v>38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0" t="s">
        <v>125</v>
      </c>
      <c r="AT127" s="180" t="s">
        <v>120</v>
      </c>
      <c r="AU127" s="180" t="s">
        <v>83</v>
      </c>
      <c r="AY127" s="16" t="s">
        <v>118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6" t="s">
        <v>81</v>
      </c>
      <c r="BK127" s="181">
        <f>ROUND(I127*H127,2)</f>
        <v>0</v>
      </c>
      <c r="BL127" s="16" t="s">
        <v>125</v>
      </c>
      <c r="BM127" s="180" t="s">
        <v>362</v>
      </c>
    </row>
    <row r="128" spans="1:47" s="2" customFormat="1" ht="12">
      <c r="A128" s="35"/>
      <c r="B128" s="36"/>
      <c r="C128" s="35"/>
      <c r="D128" s="182" t="s">
        <v>127</v>
      </c>
      <c r="E128" s="35"/>
      <c r="F128" s="183" t="s">
        <v>363</v>
      </c>
      <c r="G128" s="35"/>
      <c r="H128" s="35"/>
      <c r="I128" s="184"/>
      <c r="J128" s="35"/>
      <c r="K128" s="35"/>
      <c r="L128" s="36"/>
      <c r="M128" s="185"/>
      <c r="N128" s="186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127</v>
      </c>
      <c r="AU128" s="16" t="s">
        <v>83</v>
      </c>
    </row>
    <row r="129" spans="1:47" s="2" customFormat="1" ht="12">
      <c r="A129" s="35"/>
      <c r="B129" s="36"/>
      <c r="C129" s="35"/>
      <c r="D129" s="182" t="s">
        <v>128</v>
      </c>
      <c r="E129" s="35"/>
      <c r="F129" s="187" t="s">
        <v>137</v>
      </c>
      <c r="G129" s="35"/>
      <c r="H129" s="35"/>
      <c r="I129" s="184"/>
      <c r="J129" s="35"/>
      <c r="K129" s="35"/>
      <c r="L129" s="36"/>
      <c r="M129" s="185"/>
      <c r="N129" s="186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128</v>
      </c>
      <c r="AU129" s="16" t="s">
        <v>83</v>
      </c>
    </row>
    <row r="130" spans="1:51" s="13" customFormat="1" ht="12">
      <c r="A130" s="13"/>
      <c r="B130" s="188"/>
      <c r="C130" s="13"/>
      <c r="D130" s="182" t="s">
        <v>130</v>
      </c>
      <c r="E130" s="189" t="s">
        <v>1</v>
      </c>
      <c r="F130" s="190" t="s">
        <v>364</v>
      </c>
      <c r="G130" s="13"/>
      <c r="H130" s="191">
        <v>201.9</v>
      </c>
      <c r="I130" s="192"/>
      <c r="J130" s="13"/>
      <c r="K130" s="13"/>
      <c r="L130" s="188"/>
      <c r="M130" s="193"/>
      <c r="N130" s="194"/>
      <c r="O130" s="194"/>
      <c r="P130" s="194"/>
      <c r="Q130" s="194"/>
      <c r="R130" s="194"/>
      <c r="S130" s="194"/>
      <c r="T130" s="19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9" t="s">
        <v>130</v>
      </c>
      <c r="AU130" s="189" t="s">
        <v>83</v>
      </c>
      <c r="AV130" s="13" t="s">
        <v>83</v>
      </c>
      <c r="AW130" s="13" t="s">
        <v>30</v>
      </c>
      <c r="AX130" s="13" t="s">
        <v>73</v>
      </c>
      <c r="AY130" s="189" t="s">
        <v>118</v>
      </c>
    </row>
    <row r="131" spans="1:65" s="2" customFormat="1" ht="24.15" customHeight="1">
      <c r="A131" s="35"/>
      <c r="B131" s="168"/>
      <c r="C131" s="169" t="s">
        <v>142</v>
      </c>
      <c r="D131" s="169" t="s">
        <v>120</v>
      </c>
      <c r="E131" s="170" t="s">
        <v>148</v>
      </c>
      <c r="F131" s="171" t="s">
        <v>149</v>
      </c>
      <c r="G131" s="172" t="s">
        <v>150</v>
      </c>
      <c r="H131" s="173">
        <v>17.5</v>
      </c>
      <c r="I131" s="174"/>
      <c r="J131" s="175">
        <f>ROUND(I131*H131,2)</f>
        <v>0</v>
      </c>
      <c r="K131" s="171" t="s">
        <v>124</v>
      </c>
      <c r="L131" s="36"/>
      <c r="M131" s="176" t="s">
        <v>1</v>
      </c>
      <c r="N131" s="177" t="s">
        <v>38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0" t="s">
        <v>125</v>
      </c>
      <c r="AT131" s="180" t="s">
        <v>120</v>
      </c>
      <c r="AU131" s="180" t="s">
        <v>83</v>
      </c>
      <c r="AY131" s="16" t="s">
        <v>118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6" t="s">
        <v>81</v>
      </c>
      <c r="BK131" s="181">
        <f>ROUND(I131*H131,2)</f>
        <v>0</v>
      </c>
      <c r="BL131" s="16" t="s">
        <v>125</v>
      </c>
      <c r="BM131" s="180" t="s">
        <v>365</v>
      </c>
    </row>
    <row r="132" spans="1:47" s="2" customFormat="1" ht="12">
      <c r="A132" s="35"/>
      <c r="B132" s="36"/>
      <c r="C132" s="35"/>
      <c r="D132" s="182" t="s">
        <v>127</v>
      </c>
      <c r="E132" s="35"/>
      <c r="F132" s="183" t="s">
        <v>149</v>
      </c>
      <c r="G132" s="35"/>
      <c r="H132" s="35"/>
      <c r="I132" s="184"/>
      <c r="J132" s="35"/>
      <c r="K132" s="35"/>
      <c r="L132" s="36"/>
      <c r="M132" s="185"/>
      <c r="N132" s="186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127</v>
      </c>
      <c r="AU132" s="16" t="s">
        <v>83</v>
      </c>
    </row>
    <row r="133" spans="1:47" s="2" customFormat="1" ht="12">
      <c r="A133" s="35"/>
      <c r="B133" s="36"/>
      <c r="C133" s="35"/>
      <c r="D133" s="182" t="s">
        <v>128</v>
      </c>
      <c r="E133" s="35"/>
      <c r="F133" s="187" t="s">
        <v>152</v>
      </c>
      <c r="G133" s="35"/>
      <c r="H133" s="35"/>
      <c r="I133" s="184"/>
      <c r="J133" s="35"/>
      <c r="K133" s="35"/>
      <c r="L133" s="36"/>
      <c r="M133" s="185"/>
      <c r="N133" s="186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128</v>
      </c>
      <c r="AU133" s="16" t="s">
        <v>83</v>
      </c>
    </row>
    <row r="134" spans="1:51" s="13" customFormat="1" ht="12">
      <c r="A134" s="13"/>
      <c r="B134" s="188"/>
      <c r="C134" s="13"/>
      <c r="D134" s="182" t="s">
        <v>130</v>
      </c>
      <c r="E134" s="189" t="s">
        <v>1</v>
      </c>
      <c r="F134" s="190" t="s">
        <v>366</v>
      </c>
      <c r="G134" s="13"/>
      <c r="H134" s="191">
        <v>17.5</v>
      </c>
      <c r="I134" s="192"/>
      <c r="J134" s="13"/>
      <c r="K134" s="13"/>
      <c r="L134" s="188"/>
      <c r="M134" s="193"/>
      <c r="N134" s="194"/>
      <c r="O134" s="194"/>
      <c r="P134" s="194"/>
      <c r="Q134" s="194"/>
      <c r="R134" s="194"/>
      <c r="S134" s="194"/>
      <c r="T134" s="19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9" t="s">
        <v>130</v>
      </c>
      <c r="AU134" s="189" t="s">
        <v>83</v>
      </c>
      <c r="AV134" s="13" t="s">
        <v>83</v>
      </c>
      <c r="AW134" s="13" t="s">
        <v>30</v>
      </c>
      <c r="AX134" s="13" t="s">
        <v>81</v>
      </c>
      <c r="AY134" s="189" t="s">
        <v>118</v>
      </c>
    </row>
    <row r="135" spans="1:63" s="12" customFormat="1" ht="22.8" customHeight="1">
      <c r="A135" s="12"/>
      <c r="B135" s="155"/>
      <c r="C135" s="12"/>
      <c r="D135" s="156" t="s">
        <v>72</v>
      </c>
      <c r="E135" s="166" t="s">
        <v>154</v>
      </c>
      <c r="F135" s="166" t="s">
        <v>230</v>
      </c>
      <c r="G135" s="12"/>
      <c r="H135" s="12"/>
      <c r="I135" s="158"/>
      <c r="J135" s="167">
        <f>BK135</f>
        <v>0</v>
      </c>
      <c r="K135" s="12"/>
      <c r="L135" s="155"/>
      <c r="M135" s="160"/>
      <c r="N135" s="161"/>
      <c r="O135" s="161"/>
      <c r="P135" s="162">
        <f>SUM(P136:P156)</f>
        <v>0</v>
      </c>
      <c r="Q135" s="161"/>
      <c r="R135" s="162">
        <f>SUM(R136:R156)</f>
        <v>0</v>
      </c>
      <c r="S135" s="161"/>
      <c r="T135" s="163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6" t="s">
        <v>81</v>
      </c>
      <c r="AT135" s="164" t="s">
        <v>72</v>
      </c>
      <c r="AU135" s="164" t="s">
        <v>81</v>
      </c>
      <c r="AY135" s="156" t="s">
        <v>118</v>
      </c>
      <c r="BK135" s="165">
        <f>SUM(BK136:BK156)</f>
        <v>0</v>
      </c>
    </row>
    <row r="136" spans="1:65" s="2" customFormat="1" ht="24.15" customHeight="1">
      <c r="A136" s="35"/>
      <c r="B136" s="168"/>
      <c r="C136" s="169" t="s">
        <v>125</v>
      </c>
      <c r="D136" s="169" t="s">
        <v>120</v>
      </c>
      <c r="E136" s="170" t="s">
        <v>367</v>
      </c>
      <c r="F136" s="171" t="s">
        <v>368</v>
      </c>
      <c r="G136" s="172" t="s">
        <v>123</v>
      </c>
      <c r="H136" s="173">
        <v>2099.76</v>
      </c>
      <c r="I136" s="174"/>
      <c r="J136" s="175">
        <f>ROUND(I136*H136,2)</f>
        <v>0</v>
      </c>
      <c r="K136" s="171" t="s">
        <v>124</v>
      </c>
      <c r="L136" s="36"/>
      <c r="M136" s="176" t="s">
        <v>1</v>
      </c>
      <c r="N136" s="177" t="s">
        <v>38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125</v>
      </c>
      <c r="AT136" s="180" t="s">
        <v>120</v>
      </c>
      <c r="AU136" s="180" t="s">
        <v>83</v>
      </c>
      <c r="AY136" s="16" t="s">
        <v>118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6" t="s">
        <v>81</v>
      </c>
      <c r="BK136" s="181">
        <f>ROUND(I136*H136,2)</f>
        <v>0</v>
      </c>
      <c r="BL136" s="16" t="s">
        <v>125</v>
      </c>
      <c r="BM136" s="180" t="s">
        <v>369</v>
      </c>
    </row>
    <row r="137" spans="1:47" s="2" customFormat="1" ht="12">
      <c r="A137" s="35"/>
      <c r="B137" s="36"/>
      <c r="C137" s="35"/>
      <c r="D137" s="182" t="s">
        <v>127</v>
      </c>
      <c r="E137" s="35"/>
      <c r="F137" s="183" t="s">
        <v>368</v>
      </c>
      <c r="G137" s="35"/>
      <c r="H137" s="35"/>
      <c r="I137" s="184"/>
      <c r="J137" s="35"/>
      <c r="K137" s="35"/>
      <c r="L137" s="36"/>
      <c r="M137" s="185"/>
      <c r="N137" s="186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127</v>
      </c>
      <c r="AU137" s="16" t="s">
        <v>83</v>
      </c>
    </row>
    <row r="138" spans="1:47" s="2" customFormat="1" ht="12">
      <c r="A138" s="35"/>
      <c r="B138" s="36"/>
      <c r="C138" s="35"/>
      <c r="D138" s="182" t="s">
        <v>128</v>
      </c>
      <c r="E138" s="35"/>
      <c r="F138" s="187" t="s">
        <v>259</v>
      </c>
      <c r="G138" s="35"/>
      <c r="H138" s="35"/>
      <c r="I138" s="184"/>
      <c r="J138" s="35"/>
      <c r="K138" s="35"/>
      <c r="L138" s="36"/>
      <c r="M138" s="185"/>
      <c r="N138" s="186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128</v>
      </c>
      <c r="AU138" s="16" t="s">
        <v>83</v>
      </c>
    </row>
    <row r="139" spans="1:51" s="13" customFormat="1" ht="12">
      <c r="A139" s="13"/>
      <c r="B139" s="188"/>
      <c r="C139" s="13"/>
      <c r="D139" s="182" t="s">
        <v>130</v>
      </c>
      <c r="E139" s="189" t="s">
        <v>1</v>
      </c>
      <c r="F139" s="190" t="s">
        <v>370</v>
      </c>
      <c r="G139" s="13"/>
      <c r="H139" s="191">
        <v>2099.76</v>
      </c>
      <c r="I139" s="192"/>
      <c r="J139" s="13"/>
      <c r="K139" s="13"/>
      <c r="L139" s="188"/>
      <c r="M139" s="193"/>
      <c r="N139" s="194"/>
      <c r="O139" s="194"/>
      <c r="P139" s="194"/>
      <c r="Q139" s="194"/>
      <c r="R139" s="194"/>
      <c r="S139" s="194"/>
      <c r="T139" s="19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9" t="s">
        <v>130</v>
      </c>
      <c r="AU139" s="189" t="s">
        <v>83</v>
      </c>
      <c r="AV139" s="13" t="s">
        <v>83</v>
      </c>
      <c r="AW139" s="13" t="s">
        <v>30</v>
      </c>
      <c r="AX139" s="13" t="s">
        <v>81</v>
      </c>
      <c r="AY139" s="189" t="s">
        <v>118</v>
      </c>
    </row>
    <row r="140" spans="1:65" s="2" customFormat="1" ht="24.15" customHeight="1">
      <c r="A140" s="35"/>
      <c r="B140" s="168"/>
      <c r="C140" s="169" t="s">
        <v>154</v>
      </c>
      <c r="D140" s="169" t="s">
        <v>120</v>
      </c>
      <c r="E140" s="170" t="s">
        <v>266</v>
      </c>
      <c r="F140" s="171" t="s">
        <v>267</v>
      </c>
      <c r="G140" s="172" t="s">
        <v>123</v>
      </c>
      <c r="H140" s="173">
        <v>2019</v>
      </c>
      <c r="I140" s="174"/>
      <c r="J140" s="175">
        <f>ROUND(I140*H140,2)</f>
        <v>0</v>
      </c>
      <c r="K140" s="171" t="s">
        <v>124</v>
      </c>
      <c r="L140" s="36"/>
      <c r="M140" s="176" t="s">
        <v>1</v>
      </c>
      <c r="N140" s="177" t="s">
        <v>38</v>
      </c>
      <c r="O140" s="74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125</v>
      </c>
      <c r="AT140" s="180" t="s">
        <v>120</v>
      </c>
      <c r="AU140" s="180" t="s">
        <v>83</v>
      </c>
      <c r="AY140" s="16" t="s">
        <v>118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6" t="s">
        <v>81</v>
      </c>
      <c r="BK140" s="181">
        <f>ROUND(I140*H140,2)</f>
        <v>0</v>
      </c>
      <c r="BL140" s="16" t="s">
        <v>125</v>
      </c>
      <c r="BM140" s="180" t="s">
        <v>371</v>
      </c>
    </row>
    <row r="141" spans="1:47" s="2" customFormat="1" ht="12">
      <c r="A141" s="35"/>
      <c r="B141" s="36"/>
      <c r="C141" s="35"/>
      <c r="D141" s="182" t="s">
        <v>127</v>
      </c>
      <c r="E141" s="35"/>
      <c r="F141" s="183" t="s">
        <v>267</v>
      </c>
      <c r="G141" s="35"/>
      <c r="H141" s="35"/>
      <c r="I141" s="184"/>
      <c r="J141" s="35"/>
      <c r="K141" s="35"/>
      <c r="L141" s="36"/>
      <c r="M141" s="185"/>
      <c r="N141" s="186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127</v>
      </c>
      <c r="AU141" s="16" t="s">
        <v>83</v>
      </c>
    </row>
    <row r="142" spans="1:47" s="2" customFormat="1" ht="12">
      <c r="A142" s="35"/>
      <c r="B142" s="36"/>
      <c r="C142" s="35"/>
      <c r="D142" s="182" t="s">
        <v>128</v>
      </c>
      <c r="E142" s="35"/>
      <c r="F142" s="187" t="s">
        <v>269</v>
      </c>
      <c r="G142" s="35"/>
      <c r="H142" s="35"/>
      <c r="I142" s="184"/>
      <c r="J142" s="35"/>
      <c r="K142" s="35"/>
      <c r="L142" s="36"/>
      <c r="M142" s="185"/>
      <c r="N142" s="186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128</v>
      </c>
      <c r="AU142" s="16" t="s">
        <v>83</v>
      </c>
    </row>
    <row r="143" spans="1:51" s="13" customFormat="1" ht="12">
      <c r="A143" s="13"/>
      <c r="B143" s="188"/>
      <c r="C143" s="13"/>
      <c r="D143" s="182" t="s">
        <v>130</v>
      </c>
      <c r="E143" s="189" t="s">
        <v>1</v>
      </c>
      <c r="F143" s="190" t="s">
        <v>372</v>
      </c>
      <c r="G143" s="13"/>
      <c r="H143" s="191">
        <v>2019</v>
      </c>
      <c r="I143" s="192"/>
      <c r="J143" s="13"/>
      <c r="K143" s="13"/>
      <c r="L143" s="188"/>
      <c r="M143" s="193"/>
      <c r="N143" s="194"/>
      <c r="O143" s="194"/>
      <c r="P143" s="194"/>
      <c r="Q143" s="194"/>
      <c r="R143" s="194"/>
      <c r="S143" s="194"/>
      <c r="T143" s="19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9" t="s">
        <v>130</v>
      </c>
      <c r="AU143" s="189" t="s">
        <v>83</v>
      </c>
      <c r="AV143" s="13" t="s">
        <v>83</v>
      </c>
      <c r="AW143" s="13" t="s">
        <v>30</v>
      </c>
      <c r="AX143" s="13" t="s">
        <v>81</v>
      </c>
      <c r="AY143" s="189" t="s">
        <v>118</v>
      </c>
    </row>
    <row r="144" spans="1:65" s="2" customFormat="1" ht="24.15" customHeight="1">
      <c r="A144" s="35"/>
      <c r="B144" s="168"/>
      <c r="C144" s="169" t="s">
        <v>162</v>
      </c>
      <c r="D144" s="169" t="s">
        <v>120</v>
      </c>
      <c r="E144" s="170" t="s">
        <v>373</v>
      </c>
      <c r="F144" s="171" t="s">
        <v>374</v>
      </c>
      <c r="G144" s="172" t="s">
        <v>123</v>
      </c>
      <c r="H144" s="173">
        <v>201.9</v>
      </c>
      <c r="I144" s="174"/>
      <c r="J144" s="175">
        <f>ROUND(I144*H144,2)</f>
        <v>0</v>
      </c>
      <c r="K144" s="171" t="s">
        <v>124</v>
      </c>
      <c r="L144" s="36"/>
      <c r="M144" s="176" t="s">
        <v>1</v>
      </c>
      <c r="N144" s="177" t="s">
        <v>38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125</v>
      </c>
      <c r="AT144" s="180" t="s">
        <v>120</v>
      </c>
      <c r="AU144" s="180" t="s">
        <v>83</v>
      </c>
      <c r="AY144" s="16" t="s">
        <v>118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6" t="s">
        <v>81</v>
      </c>
      <c r="BK144" s="181">
        <f>ROUND(I144*H144,2)</f>
        <v>0</v>
      </c>
      <c r="BL144" s="16" t="s">
        <v>125</v>
      </c>
      <c r="BM144" s="180" t="s">
        <v>375</v>
      </c>
    </row>
    <row r="145" spans="1:47" s="2" customFormat="1" ht="12">
      <c r="A145" s="35"/>
      <c r="B145" s="36"/>
      <c r="C145" s="35"/>
      <c r="D145" s="182" t="s">
        <v>127</v>
      </c>
      <c r="E145" s="35"/>
      <c r="F145" s="183" t="s">
        <v>376</v>
      </c>
      <c r="G145" s="35"/>
      <c r="H145" s="35"/>
      <c r="I145" s="184"/>
      <c r="J145" s="35"/>
      <c r="K145" s="35"/>
      <c r="L145" s="36"/>
      <c r="M145" s="185"/>
      <c r="N145" s="186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127</v>
      </c>
      <c r="AU145" s="16" t="s">
        <v>83</v>
      </c>
    </row>
    <row r="146" spans="1:47" s="2" customFormat="1" ht="12">
      <c r="A146" s="35"/>
      <c r="B146" s="36"/>
      <c r="C146" s="35"/>
      <c r="D146" s="182" t="s">
        <v>128</v>
      </c>
      <c r="E146" s="35"/>
      <c r="F146" s="187" t="s">
        <v>269</v>
      </c>
      <c r="G146" s="35"/>
      <c r="H146" s="35"/>
      <c r="I146" s="184"/>
      <c r="J146" s="35"/>
      <c r="K146" s="35"/>
      <c r="L146" s="36"/>
      <c r="M146" s="185"/>
      <c r="N146" s="186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128</v>
      </c>
      <c r="AU146" s="16" t="s">
        <v>83</v>
      </c>
    </row>
    <row r="147" spans="1:51" s="13" customFormat="1" ht="12">
      <c r="A147" s="13"/>
      <c r="B147" s="188"/>
      <c r="C147" s="13"/>
      <c r="D147" s="182" t="s">
        <v>130</v>
      </c>
      <c r="E147" s="189" t="s">
        <v>1</v>
      </c>
      <c r="F147" s="190" t="s">
        <v>364</v>
      </c>
      <c r="G147" s="13"/>
      <c r="H147" s="191">
        <v>201.9</v>
      </c>
      <c r="I147" s="192"/>
      <c r="J147" s="13"/>
      <c r="K147" s="13"/>
      <c r="L147" s="188"/>
      <c r="M147" s="193"/>
      <c r="N147" s="194"/>
      <c r="O147" s="194"/>
      <c r="P147" s="194"/>
      <c r="Q147" s="194"/>
      <c r="R147" s="194"/>
      <c r="S147" s="194"/>
      <c r="T147" s="19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9" t="s">
        <v>130</v>
      </c>
      <c r="AU147" s="189" t="s">
        <v>83</v>
      </c>
      <c r="AV147" s="13" t="s">
        <v>83</v>
      </c>
      <c r="AW147" s="13" t="s">
        <v>30</v>
      </c>
      <c r="AX147" s="13" t="s">
        <v>81</v>
      </c>
      <c r="AY147" s="189" t="s">
        <v>118</v>
      </c>
    </row>
    <row r="148" spans="1:65" s="2" customFormat="1" ht="24.15" customHeight="1">
      <c r="A148" s="35"/>
      <c r="B148" s="168"/>
      <c r="C148" s="169" t="s">
        <v>170</v>
      </c>
      <c r="D148" s="169" t="s">
        <v>120</v>
      </c>
      <c r="E148" s="170" t="s">
        <v>377</v>
      </c>
      <c r="F148" s="171" t="s">
        <v>378</v>
      </c>
      <c r="G148" s="172" t="s">
        <v>150</v>
      </c>
      <c r="H148" s="173">
        <v>67.2</v>
      </c>
      <c r="I148" s="174"/>
      <c r="J148" s="175">
        <f>ROUND(I148*H148,2)</f>
        <v>0</v>
      </c>
      <c r="K148" s="171" t="s">
        <v>124</v>
      </c>
      <c r="L148" s="36"/>
      <c r="M148" s="176" t="s">
        <v>1</v>
      </c>
      <c r="N148" s="177" t="s">
        <v>38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125</v>
      </c>
      <c r="AT148" s="180" t="s">
        <v>120</v>
      </c>
      <c r="AU148" s="180" t="s">
        <v>83</v>
      </c>
      <c r="AY148" s="16" t="s">
        <v>118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6" t="s">
        <v>81</v>
      </c>
      <c r="BK148" s="181">
        <f>ROUND(I148*H148,2)</f>
        <v>0</v>
      </c>
      <c r="BL148" s="16" t="s">
        <v>125</v>
      </c>
      <c r="BM148" s="180" t="s">
        <v>379</v>
      </c>
    </row>
    <row r="149" spans="1:47" s="2" customFormat="1" ht="12">
      <c r="A149" s="35"/>
      <c r="B149" s="36"/>
      <c r="C149" s="35"/>
      <c r="D149" s="182" t="s">
        <v>127</v>
      </c>
      <c r="E149" s="35"/>
      <c r="F149" s="183" t="s">
        <v>378</v>
      </c>
      <c r="G149" s="35"/>
      <c r="H149" s="35"/>
      <c r="I149" s="184"/>
      <c r="J149" s="35"/>
      <c r="K149" s="35"/>
      <c r="L149" s="36"/>
      <c r="M149" s="185"/>
      <c r="N149" s="186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127</v>
      </c>
      <c r="AU149" s="16" t="s">
        <v>83</v>
      </c>
    </row>
    <row r="150" spans="1:47" s="2" customFormat="1" ht="12">
      <c r="A150" s="35"/>
      <c r="B150" s="36"/>
      <c r="C150" s="35"/>
      <c r="D150" s="182" t="s">
        <v>128</v>
      </c>
      <c r="E150" s="35"/>
      <c r="F150" s="187" t="s">
        <v>380</v>
      </c>
      <c r="G150" s="35"/>
      <c r="H150" s="35"/>
      <c r="I150" s="184"/>
      <c r="J150" s="35"/>
      <c r="K150" s="35"/>
      <c r="L150" s="36"/>
      <c r="M150" s="185"/>
      <c r="N150" s="186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128</v>
      </c>
      <c r="AU150" s="16" t="s">
        <v>83</v>
      </c>
    </row>
    <row r="151" spans="1:51" s="13" customFormat="1" ht="12">
      <c r="A151" s="13"/>
      <c r="B151" s="188"/>
      <c r="C151" s="13"/>
      <c r="D151" s="182" t="s">
        <v>130</v>
      </c>
      <c r="E151" s="189" t="s">
        <v>1</v>
      </c>
      <c r="F151" s="190" t="s">
        <v>381</v>
      </c>
      <c r="G151" s="13"/>
      <c r="H151" s="191">
        <v>67.2</v>
      </c>
      <c r="I151" s="192"/>
      <c r="J151" s="13"/>
      <c r="K151" s="13"/>
      <c r="L151" s="188"/>
      <c r="M151" s="193"/>
      <c r="N151" s="194"/>
      <c r="O151" s="194"/>
      <c r="P151" s="194"/>
      <c r="Q151" s="194"/>
      <c r="R151" s="194"/>
      <c r="S151" s="194"/>
      <c r="T151" s="19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9" t="s">
        <v>130</v>
      </c>
      <c r="AU151" s="189" t="s">
        <v>83</v>
      </c>
      <c r="AV151" s="13" t="s">
        <v>83</v>
      </c>
      <c r="AW151" s="13" t="s">
        <v>30</v>
      </c>
      <c r="AX151" s="13" t="s">
        <v>81</v>
      </c>
      <c r="AY151" s="189" t="s">
        <v>118</v>
      </c>
    </row>
    <row r="152" spans="1:65" s="2" customFormat="1" ht="14.4" customHeight="1">
      <c r="A152" s="35"/>
      <c r="B152" s="168"/>
      <c r="C152" s="169" t="s">
        <v>179</v>
      </c>
      <c r="D152" s="169" t="s">
        <v>120</v>
      </c>
      <c r="E152" s="170" t="s">
        <v>277</v>
      </c>
      <c r="F152" s="171" t="s">
        <v>278</v>
      </c>
      <c r="G152" s="172" t="s">
        <v>150</v>
      </c>
      <c r="H152" s="173">
        <v>689.5</v>
      </c>
      <c r="I152" s="174"/>
      <c r="J152" s="175">
        <f>ROUND(I152*H152,2)</f>
        <v>0</v>
      </c>
      <c r="K152" s="171" t="s">
        <v>124</v>
      </c>
      <c r="L152" s="36"/>
      <c r="M152" s="176" t="s">
        <v>1</v>
      </c>
      <c r="N152" s="177" t="s">
        <v>38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125</v>
      </c>
      <c r="AT152" s="180" t="s">
        <v>120</v>
      </c>
      <c r="AU152" s="180" t="s">
        <v>83</v>
      </c>
      <c r="AY152" s="16" t="s">
        <v>118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6" t="s">
        <v>81</v>
      </c>
      <c r="BK152" s="181">
        <f>ROUND(I152*H152,2)</f>
        <v>0</v>
      </c>
      <c r="BL152" s="16" t="s">
        <v>125</v>
      </c>
      <c r="BM152" s="180" t="s">
        <v>382</v>
      </c>
    </row>
    <row r="153" spans="1:47" s="2" customFormat="1" ht="12">
      <c r="A153" s="35"/>
      <c r="B153" s="36"/>
      <c r="C153" s="35"/>
      <c r="D153" s="182" t="s">
        <v>127</v>
      </c>
      <c r="E153" s="35"/>
      <c r="F153" s="183" t="s">
        <v>278</v>
      </c>
      <c r="G153" s="35"/>
      <c r="H153" s="35"/>
      <c r="I153" s="184"/>
      <c r="J153" s="35"/>
      <c r="K153" s="35"/>
      <c r="L153" s="36"/>
      <c r="M153" s="185"/>
      <c r="N153" s="186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127</v>
      </c>
      <c r="AU153" s="16" t="s">
        <v>83</v>
      </c>
    </row>
    <row r="154" spans="1:47" s="2" customFormat="1" ht="12">
      <c r="A154" s="35"/>
      <c r="B154" s="36"/>
      <c r="C154" s="35"/>
      <c r="D154" s="182" t="s">
        <v>128</v>
      </c>
      <c r="E154" s="35"/>
      <c r="F154" s="187" t="s">
        <v>280</v>
      </c>
      <c r="G154" s="35"/>
      <c r="H154" s="35"/>
      <c r="I154" s="184"/>
      <c r="J154" s="35"/>
      <c r="K154" s="35"/>
      <c r="L154" s="36"/>
      <c r="M154" s="185"/>
      <c r="N154" s="186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128</v>
      </c>
      <c r="AU154" s="16" t="s">
        <v>83</v>
      </c>
    </row>
    <row r="155" spans="1:51" s="13" customFormat="1" ht="12">
      <c r="A155" s="13"/>
      <c r="B155" s="188"/>
      <c r="C155" s="13"/>
      <c r="D155" s="182" t="s">
        <v>130</v>
      </c>
      <c r="E155" s="189" t="s">
        <v>1</v>
      </c>
      <c r="F155" s="190" t="s">
        <v>383</v>
      </c>
      <c r="G155" s="13"/>
      <c r="H155" s="191">
        <v>17.5</v>
      </c>
      <c r="I155" s="192"/>
      <c r="J155" s="13"/>
      <c r="K155" s="13"/>
      <c r="L155" s="188"/>
      <c r="M155" s="193"/>
      <c r="N155" s="194"/>
      <c r="O155" s="194"/>
      <c r="P155" s="194"/>
      <c r="Q155" s="194"/>
      <c r="R155" s="194"/>
      <c r="S155" s="194"/>
      <c r="T155" s="19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9" t="s">
        <v>130</v>
      </c>
      <c r="AU155" s="189" t="s">
        <v>83</v>
      </c>
      <c r="AV155" s="13" t="s">
        <v>83</v>
      </c>
      <c r="AW155" s="13" t="s">
        <v>30</v>
      </c>
      <c r="AX155" s="13" t="s">
        <v>73</v>
      </c>
      <c r="AY155" s="189" t="s">
        <v>118</v>
      </c>
    </row>
    <row r="156" spans="1:51" s="13" customFormat="1" ht="12">
      <c r="A156" s="13"/>
      <c r="B156" s="188"/>
      <c r="C156" s="13"/>
      <c r="D156" s="182" t="s">
        <v>130</v>
      </c>
      <c r="E156" s="189" t="s">
        <v>1</v>
      </c>
      <c r="F156" s="190" t="s">
        <v>384</v>
      </c>
      <c r="G156" s="13"/>
      <c r="H156" s="191">
        <v>672</v>
      </c>
      <c r="I156" s="192"/>
      <c r="J156" s="13"/>
      <c r="K156" s="13"/>
      <c r="L156" s="188"/>
      <c r="M156" s="193"/>
      <c r="N156" s="194"/>
      <c r="O156" s="194"/>
      <c r="P156" s="194"/>
      <c r="Q156" s="194"/>
      <c r="R156" s="194"/>
      <c r="S156" s="194"/>
      <c r="T156" s="19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9" t="s">
        <v>130</v>
      </c>
      <c r="AU156" s="189" t="s">
        <v>83</v>
      </c>
      <c r="AV156" s="13" t="s">
        <v>83</v>
      </c>
      <c r="AW156" s="13" t="s">
        <v>30</v>
      </c>
      <c r="AX156" s="13" t="s">
        <v>73</v>
      </c>
      <c r="AY156" s="189" t="s">
        <v>118</v>
      </c>
    </row>
    <row r="157" spans="1:63" s="12" customFormat="1" ht="22.8" customHeight="1">
      <c r="A157" s="12"/>
      <c r="B157" s="155"/>
      <c r="C157" s="12"/>
      <c r="D157" s="156" t="s">
        <v>72</v>
      </c>
      <c r="E157" s="166" t="s">
        <v>186</v>
      </c>
      <c r="F157" s="166" t="s">
        <v>281</v>
      </c>
      <c r="G157" s="12"/>
      <c r="H157" s="12"/>
      <c r="I157" s="158"/>
      <c r="J157" s="167">
        <f>BK157</f>
        <v>0</v>
      </c>
      <c r="K157" s="12"/>
      <c r="L157" s="155"/>
      <c r="M157" s="160"/>
      <c r="N157" s="161"/>
      <c r="O157" s="161"/>
      <c r="P157" s="162">
        <f>SUM(P158:P170)</f>
        <v>0</v>
      </c>
      <c r="Q157" s="161"/>
      <c r="R157" s="162">
        <f>SUM(R158:R170)</f>
        <v>0</v>
      </c>
      <c r="S157" s="161"/>
      <c r="T157" s="163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6" t="s">
        <v>81</v>
      </c>
      <c r="AT157" s="164" t="s">
        <v>72</v>
      </c>
      <c r="AU157" s="164" t="s">
        <v>81</v>
      </c>
      <c r="AY157" s="156" t="s">
        <v>118</v>
      </c>
      <c r="BK157" s="165">
        <f>SUM(BK158:BK170)</f>
        <v>0</v>
      </c>
    </row>
    <row r="158" spans="1:65" s="2" customFormat="1" ht="24.15" customHeight="1">
      <c r="A158" s="35"/>
      <c r="B158" s="168"/>
      <c r="C158" s="169" t="s">
        <v>186</v>
      </c>
      <c r="D158" s="169" t="s">
        <v>120</v>
      </c>
      <c r="E158" s="170" t="s">
        <v>312</v>
      </c>
      <c r="F158" s="171" t="s">
        <v>313</v>
      </c>
      <c r="G158" s="172" t="s">
        <v>123</v>
      </c>
      <c r="H158" s="173">
        <v>12</v>
      </c>
      <c r="I158" s="174"/>
      <c r="J158" s="175">
        <f>ROUND(I158*H158,2)</f>
        <v>0</v>
      </c>
      <c r="K158" s="171" t="s">
        <v>124</v>
      </c>
      <c r="L158" s="36"/>
      <c r="M158" s="176" t="s">
        <v>1</v>
      </c>
      <c r="N158" s="177" t="s">
        <v>38</v>
      </c>
      <c r="O158" s="74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125</v>
      </c>
      <c r="AT158" s="180" t="s">
        <v>120</v>
      </c>
      <c r="AU158" s="180" t="s">
        <v>83</v>
      </c>
      <c r="AY158" s="16" t="s">
        <v>118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6" t="s">
        <v>81</v>
      </c>
      <c r="BK158" s="181">
        <f>ROUND(I158*H158,2)</f>
        <v>0</v>
      </c>
      <c r="BL158" s="16" t="s">
        <v>125</v>
      </c>
      <c r="BM158" s="180" t="s">
        <v>385</v>
      </c>
    </row>
    <row r="159" spans="1:47" s="2" customFormat="1" ht="12">
      <c r="A159" s="35"/>
      <c r="B159" s="36"/>
      <c r="C159" s="35"/>
      <c r="D159" s="182" t="s">
        <v>127</v>
      </c>
      <c r="E159" s="35"/>
      <c r="F159" s="183" t="s">
        <v>313</v>
      </c>
      <c r="G159" s="35"/>
      <c r="H159" s="35"/>
      <c r="I159" s="184"/>
      <c r="J159" s="35"/>
      <c r="K159" s="35"/>
      <c r="L159" s="36"/>
      <c r="M159" s="185"/>
      <c r="N159" s="186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127</v>
      </c>
      <c r="AU159" s="16" t="s">
        <v>83</v>
      </c>
    </row>
    <row r="160" spans="1:47" s="2" customFormat="1" ht="12">
      <c r="A160" s="35"/>
      <c r="B160" s="36"/>
      <c r="C160" s="35"/>
      <c r="D160" s="182" t="s">
        <v>128</v>
      </c>
      <c r="E160" s="35"/>
      <c r="F160" s="187" t="s">
        <v>315</v>
      </c>
      <c r="G160" s="35"/>
      <c r="H160" s="35"/>
      <c r="I160" s="184"/>
      <c r="J160" s="35"/>
      <c r="K160" s="35"/>
      <c r="L160" s="36"/>
      <c r="M160" s="185"/>
      <c r="N160" s="186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128</v>
      </c>
      <c r="AU160" s="16" t="s">
        <v>83</v>
      </c>
    </row>
    <row r="161" spans="1:51" s="13" customFormat="1" ht="12">
      <c r="A161" s="13"/>
      <c r="B161" s="188"/>
      <c r="C161" s="13"/>
      <c r="D161" s="182" t="s">
        <v>130</v>
      </c>
      <c r="E161" s="189" t="s">
        <v>1</v>
      </c>
      <c r="F161" s="190" t="s">
        <v>386</v>
      </c>
      <c r="G161" s="13"/>
      <c r="H161" s="191">
        <v>12</v>
      </c>
      <c r="I161" s="192"/>
      <c r="J161" s="13"/>
      <c r="K161" s="13"/>
      <c r="L161" s="188"/>
      <c r="M161" s="193"/>
      <c r="N161" s="194"/>
      <c r="O161" s="194"/>
      <c r="P161" s="194"/>
      <c r="Q161" s="194"/>
      <c r="R161" s="194"/>
      <c r="S161" s="194"/>
      <c r="T161" s="19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9" t="s">
        <v>130</v>
      </c>
      <c r="AU161" s="189" t="s">
        <v>83</v>
      </c>
      <c r="AV161" s="13" t="s">
        <v>83</v>
      </c>
      <c r="AW161" s="13" t="s">
        <v>30</v>
      </c>
      <c r="AX161" s="13" t="s">
        <v>73</v>
      </c>
      <c r="AY161" s="189" t="s">
        <v>118</v>
      </c>
    </row>
    <row r="162" spans="1:65" s="2" customFormat="1" ht="24.15" customHeight="1">
      <c r="A162" s="35"/>
      <c r="B162" s="168"/>
      <c r="C162" s="169" t="s">
        <v>193</v>
      </c>
      <c r="D162" s="169" t="s">
        <v>120</v>
      </c>
      <c r="E162" s="170" t="s">
        <v>318</v>
      </c>
      <c r="F162" s="171" t="s">
        <v>319</v>
      </c>
      <c r="G162" s="172" t="s">
        <v>123</v>
      </c>
      <c r="H162" s="173">
        <v>12</v>
      </c>
      <c r="I162" s="174"/>
      <c r="J162" s="175">
        <f>ROUND(I162*H162,2)</f>
        <v>0</v>
      </c>
      <c r="K162" s="171" t="s">
        <v>124</v>
      </c>
      <c r="L162" s="36"/>
      <c r="M162" s="176" t="s">
        <v>1</v>
      </c>
      <c r="N162" s="177" t="s">
        <v>38</v>
      </c>
      <c r="O162" s="74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125</v>
      </c>
      <c r="AT162" s="180" t="s">
        <v>120</v>
      </c>
      <c r="AU162" s="180" t="s">
        <v>83</v>
      </c>
      <c r="AY162" s="16" t="s">
        <v>118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6" t="s">
        <v>81</v>
      </c>
      <c r="BK162" s="181">
        <f>ROUND(I162*H162,2)</f>
        <v>0</v>
      </c>
      <c r="BL162" s="16" t="s">
        <v>125</v>
      </c>
      <c r="BM162" s="180" t="s">
        <v>387</v>
      </c>
    </row>
    <row r="163" spans="1:47" s="2" customFormat="1" ht="12">
      <c r="A163" s="35"/>
      <c r="B163" s="36"/>
      <c r="C163" s="35"/>
      <c r="D163" s="182" t="s">
        <v>127</v>
      </c>
      <c r="E163" s="35"/>
      <c r="F163" s="183" t="s">
        <v>319</v>
      </c>
      <c r="G163" s="35"/>
      <c r="H163" s="35"/>
      <c r="I163" s="184"/>
      <c r="J163" s="35"/>
      <c r="K163" s="35"/>
      <c r="L163" s="36"/>
      <c r="M163" s="185"/>
      <c r="N163" s="186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127</v>
      </c>
      <c r="AU163" s="16" t="s">
        <v>83</v>
      </c>
    </row>
    <row r="164" spans="1:47" s="2" customFormat="1" ht="12">
      <c r="A164" s="35"/>
      <c r="B164" s="36"/>
      <c r="C164" s="35"/>
      <c r="D164" s="182" t="s">
        <v>128</v>
      </c>
      <c r="E164" s="35"/>
      <c r="F164" s="187" t="s">
        <v>315</v>
      </c>
      <c r="G164" s="35"/>
      <c r="H164" s="35"/>
      <c r="I164" s="184"/>
      <c r="J164" s="35"/>
      <c r="K164" s="35"/>
      <c r="L164" s="36"/>
      <c r="M164" s="185"/>
      <c r="N164" s="186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128</v>
      </c>
      <c r="AU164" s="16" t="s">
        <v>83</v>
      </c>
    </row>
    <row r="165" spans="1:51" s="13" customFormat="1" ht="12">
      <c r="A165" s="13"/>
      <c r="B165" s="188"/>
      <c r="C165" s="13"/>
      <c r="D165" s="182" t="s">
        <v>130</v>
      </c>
      <c r="E165" s="189" t="s">
        <v>1</v>
      </c>
      <c r="F165" s="190" t="s">
        <v>386</v>
      </c>
      <c r="G165" s="13"/>
      <c r="H165" s="191">
        <v>12</v>
      </c>
      <c r="I165" s="192"/>
      <c r="J165" s="13"/>
      <c r="K165" s="13"/>
      <c r="L165" s="188"/>
      <c r="M165" s="193"/>
      <c r="N165" s="194"/>
      <c r="O165" s="194"/>
      <c r="P165" s="194"/>
      <c r="Q165" s="194"/>
      <c r="R165" s="194"/>
      <c r="S165" s="194"/>
      <c r="T165" s="19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9" t="s">
        <v>130</v>
      </c>
      <c r="AU165" s="189" t="s">
        <v>83</v>
      </c>
      <c r="AV165" s="13" t="s">
        <v>83</v>
      </c>
      <c r="AW165" s="13" t="s">
        <v>30</v>
      </c>
      <c r="AX165" s="13" t="s">
        <v>73</v>
      </c>
      <c r="AY165" s="189" t="s">
        <v>118</v>
      </c>
    </row>
    <row r="166" spans="1:65" s="2" customFormat="1" ht="24.15" customHeight="1">
      <c r="A166" s="35"/>
      <c r="B166" s="168"/>
      <c r="C166" s="169" t="s">
        <v>199</v>
      </c>
      <c r="D166" s="169" t="s">
        <v>120</v>
      </c>
      <c r="E166" s="170" t="s">
        <v>322</v>
      </c>
      <c r="F166" s="171" t="s">
        <v>323</v>
      </c>
      <c r="G166" s="172" t="s">
        <v>150</v>
      </c>
      <c r="H166" s="173">
        <v>50</v>
      </c>
      <c r="I166" s="174"/>
      <c r="J166" s="175">
        <f>ROUND(I166*H166,2)</f>
        <v>0</v>
      </c>
      <c r="K166" s="171" t="s">
        <v>124</v>
      </c>
      <c r="L166" s="36"/>
      <c r="M166" s="176" t="s">
        <v>1</v>
      </c>
      <c r="N166" s="177" t="s">
        <v>38</v>
      </c>
      <c r="O166" s="74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125</v>
      </c>
      <c r="AT166" s="180" t="s">
        <v>120</v>
      </c>
      <c r="AU166" s="180" t="s">
        <v>83</v>
      </c>
      <c r="AY166" s="16" t="s">
        <v>118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6" t="s">
        <v>81</v>
      </c>
      <c r="BK166" s="181">
        <f>ROUND(I166*H166,2)</f>
        <v>0</v>
      </c>
      <c r="BL166" s="16" t="s">
        <v>125</v>
      </c>
      <c r="BM166" s="180" t="s">
        <v>388</v>
      </c>
    </row>
    <row r="167" spans="1:47" s="2" customFormat="1" ht="12">
      <c r="A167" s="35"/>
      <c r="B167" s="36"/>
      <c r="C167" s="35"/>
      <c r="D167" s="182" t="s">
        <v>127</v>
      </c>
      <c r="E167" s="35"/>
      <c r="F167" s="183" t="s">
        <v>323</v>
      </c>
      <c r="G167" s="35"/>
      <c r="H167" s="35"/>
      <c r="I167" s="184"/>
      <c r="J167" s="35"/>
      <c r="K167" s="35"/>
      <c r="L167" s="36"/>
      <c r="M167" s="185"/>
      <c r="N167" s="186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127</v>
      </c>
      <c r="AU167" s="16" t="s">
        <v>83</v>
      </c>
    </row>
    <row r="168" spans="1:47" s="2" customFormat="1" ht="12">
      <c r="A168" s="35"/>
      <c r="B168" s="36"/>
      <c r="C168" s="35"/>
      <c r="D168" s="182" t="s">
        <v>128</v>
      </c>
      <c r="E168" s="35"/>
      <c r="F168" s="187" t="s">
        <v>325</v>
      </c>
      <c r="G168" s="35"/>
      <c r="H168" s="35"/>
      <c r="I168" s="184"/>
      <c r="J168" s="35"/>
      <c r="K168" s="35"/>
      <c r="L168" s="36"/>
      <c r="M168" s="185"/>
      <c r="N168" s="186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128</v>
      </c>
      <c r="AU168" s="16" t="s">
        <v>83</v>
      </c>
    </row>
    <row r="169" spans="1:51" s="13" customFormat="1" ht="12">
      <c r="A169" s="13"/>
      <c r="B169" s="188"/>
      <c r="C169" s="13"/>
      <c r="D169" s="182" t="s">
        <v>130</v>
      </c>
      <c r="E169" s="189" t="s">
        <v>1</v>
      </c>
      <c r="F169" s="190" t="s">
        <v>366</v>
      </c>
      <c r="G169" s="13"/>
      <c r="H169" s="191">
        <v>17.5</v>
      </c>
      <c r="I169" s="192"/>
      <c r="J169" s="13"/>
      <c r="K169" s="13"/>
      <c r="L169" s="188"/>
      <c r="M169" s="193"/>
      <c r="N169" s="194"/>
      <c r="O169" s="194"/>
      <c r="P169" s="194"/>
      <c r="Q169" s="194"/>
      <c r="R169" s="194"/>
      <c r="S169" s="194"/>
      <c r="T169" s="19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9" t="s">
        <v>130</v>
      </c>
      <c r="AU169" s="189" t="s">
        <v>83</v>
      </c>
      <c r="AV169" s="13" t="s">
        <v>83</v>
      </c>
      <c r="AW169" s="13" t="s">
        <v>30</v>
      </c>
      <c r="AX169" s="13" t="s">
        <v>73</v>
      </c>
      <c r="AY169" s="189" t="s">
        <v>118</v>
      </c>
    </row>
    <row r="170" spans="1:51" s="13" customFormat="1" ht="12">
      <c r="A170" s="13"/>
      <c r="B170" s="188"/>
      <c r="C170" s="13"/>
      <c r="D170" s="182" t="s">
        <v>130</v>
      </c>
      <c r="E170" s="189" t="s">
        <v>1</v>
      </c>
      <c r="F170" s="190" t="s">
        <v>389</v>
      </c>
      <c r="G170" s="13"/>
      <c r="H170" s="191">
        <v>32.5</v>
      </c>
      <c r="I170" s="192"/>
      <c r="J170" s="13"/>
      <c r="K170" s="13"/>
      <c r="L170" s="188"/>
      <c r="M170" s="196"/>
      <c r="N170" s="197"/>
      <c r="O170" s="197"/>
      <c r="P170" s="197"/>
      <c r="Q170" s="197"/>
      <c r="R170" s="197"/>
      <c r="S170" s="197"/>
      <c r="T170" s="19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9" t="s">
        <v>130</v>
      </c>
      <c r="AU170" s="189" t="s">
        <v>83</v>
      </c>
      <c r="AV170" s="13" t="s">
        <v>83</v>
      </c>
      <c r="AW170" s="13" t="s">
        <v>30</v>
      </c>
      <c r="AX170" s="13" t="s">
        <v>73</v>
      </c>
      <c r="AY170" s="189" t="s">
        <v>118</v>
      </c>
    </row>
    <row r="171" spans="1:31" s="2" customFormat="1" ht="6.95" customHeight="1">
      <c r="A171" s="35"/>
      <c r="B171" s="57"/>
      <c r="C171" s="58"/>
      <c r="D171" s="58"/>
      <c r="E171" s="58"/>
      <c r="F171" s="58"/>
      <c r="G171" s="58"/>
      <c r="H171" s="58"/>
      <c r="I171" s="58"/>
      <c r="J171" s="58"/>
      <c r="K171" s="58"/>
      <c r="L171" s="36"/>
      <c r="M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</row>
  </sheetData>
  <autoFilter ref="C119:K17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390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">
        <v>391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392</v>
      </c>
      <c r="F24" s="35"/>
      <c r="G24" s="35"/>
      <c r="H24" s="35"/>
      <c r="I24" s="29" t="s">
        <v>26</v>
      </c>
      <c r="J24" s="24" t="s">
        <v>393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ROUND((SUM(BE117:BE147)),2)</f>
        <v>0</v>
      </c>
      <c r="G33" s="35"/>
      <c r="H33" s="35"/>
      <c r="I33" s="125">
        <v>0.21</v>
      </c>
      <c r="J33" s="124">
        <f>ROUND(((SUM(BE117:BE147))*I33),2)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ROUND((SUM(BF117:BF147)),2)</f>
        <v>0</v>
      </c>
      <c r="G34" s="35"/>
      <c r="H34" s="35"/>
      <c r="I34" s="125">
        <v>0.15</v>
      </c>
      <c r="J34" s="124">
        <f>ROUND(((SUM(BF117:BF147))*I34),2)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ROUND((SUM(BG117:BG147)),2)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ROUND((SUM(BH117:BH147)),2)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ROUND((SUM(BI117:BI147)),2)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>Forvia CZ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102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103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II/329 Plaňany - Radim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90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25. 1. 2018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>Forvia CZ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45"/>
      <c r="B116" s="146"/>
      <c r="C116" s="147" t="s">
        <v>104</v>
      </c>
      <c r="D116" s="148" t="s">
        <v>58</v>
      </c>
      <c r="E116" s="148" t="s">
        <v>54</v>
      </c>
      <c r="F116" s="148" t="s">
        <v>55</v>
      </c>
      <c r="G116" s="148" t="s">
        <v>105</v>
      </c>
      <c r="H116" s="148" t="s">
        <v>106</v>
      </c>
      <c r="I116" s="148" t="s">
        <v>107</v>
      </c>
      <c r="J116" s="148" t="s">
        <v>94</v>
      </c>
      <c r="K116" s="149" t="s">
        <v>108</v>
      </c>
      <c r="L116" s="150"/>
      <c r="M116" s="83" t="s">
        <v>1</v>
      </c>
      <c r="N116" s="84" t="s">
        <v>37</v>
      </c>
      <c r="O116" s="84" t="s">
        <v>109</v>
      </c>
      <c r="P116" s="84" t="s">
        <v>110</v>
      </c>
      <c r="Q116" s="84" t="s">
        <v>111</v>
      </c>
      <c r="R116" s="84" t="s">
        <v>112</v>
      </c>
      <c r="S116" s="84" t="s">
        <v>113</v>
      </c>
      <c r="T116" s="85" t="s">
        <v>114</v>
      </c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63" s="2" customFormat="1" ht="22.8" customHeight="1">
      <c r="A117" s="35"/>
      <c r="B117" s="36"/>
      <c r="C117" s="90" t="s">
        <v>115</v>
      </c>
      <c r="D117" s="35"/>
      <c r="E117" s="35"/>
      <c r="F117" s="35"/>
      <c r="G117" s="35"/>
      <c r="H117" s="35"/>
      <c r="I117" s="35"/>
      <c r="J117" s="151">
        <f>BK117</f>
        <v>0</v>
      </c>
      <c r="K117" s="35"/>
      <c r="L117" s="36"/>
      <c r="M117" s="86"/>
      <c r="N117" s="70"/>
      <c r="O117" s="87"/>
      <c r="P117" s="152">
        <f>P118</f>
        <v>0</v>
      </c>
      <c r="Q117" s="87"/>
      <c r="R117" s="152">
        <f>R118</f>
        <v>0</v>
      </c>
      <c r="S117" s="87"/>
      <c r="T117" s="153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96</v>
      </c>
      <c r="BK117" s="154">
        <f>BK118</f>
        <v>0</v>
      </c>
    </row>
    <row r="118" spans="1:63" s="12" customFormat="1" ht="25.9" customHeight="1">
      <c r="A118" s="12"/>
      <c r="B118" s="155"/>
      <c r="C118" s="12"/>
      <c r="D118" s="156" t="s">
        <v>72</v>
      </c>
      <c r="E118" s="157" t="s">
        <v>334</v>
      </c>
      <c r="F118" s="157" t="s">
        <v>335</v>
      </c>
      <c r="G118" s="12"/>
      <c r="H118" s="12"/>
      <c r="I118" s="158"/>
      <c r="J118" s="159">
        <f>BK118</f>
        <v>0</v>
      </c>
      <c r="K118" s="12"/>
      <c r="L118" s="155"/>
      <c r="M118" s="160"/>
      <c r="N118" s="161"/>
      <c r="O118" s="161"/>
      <c r="P118" s="162">
        <f>SUM(P119:P147)</f>
        <v>0</v>
      </c>
      <c r="Q118" s="161"/>
      <c r="R118" s="162">
        <f>SUM(R119:R147)</f>
        <v>0</v>
      </c>
      <c r="S118" s="161"/>
      <c r="T118" s="163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6" t="s">
        <v>125</v>
      </c>
      <c r="AT118" s="164" t="s">
        <v>72</v>
      </c>
      <c r="AU118" s="164" t="s">
        <v>73</v>
      </c>
      <c r="AY118" s="156" t="s">
        <v>118</v>
      </c>
      <c r="BK118" s="165">
        <f>SUM(BK119:BK147)</f>
        <v>0</v>
      </c>
    </row>
    <row r="119" spans="1:65" s="2" customFormat="1" ht="24.15" customHeight="1">
      <c r="A119" s="35"/>
      <c r="B119" s="168"/>
      <c r="C119" s="169" t="s">
        <v>81</v>
      </c>
      <c r="D119" s="169" t="s">
        <v>120</v>
      </c>
      <c r="E119" s="170" t="s">
        <v>394</v>
      </c>
      <c r="F119" s="171" t="s">
        <v>395</v>
      </c>
      <c r="G119" s="172" t="s">
        <v>396</v>
      </c>
      <c r="H119" s="173">
        <v>1</v>
      </c>
      <c r="I119" s="174"/>
      <c r="J119" s="175">
        <f>ROUND(I119*H119,2)</f>
        <v>0</v>
      </c>
      <c r="K119" s="171" t="s">
        <v>124</v>
      </c>
      <c r="L119" s="36"/>
      <c r="M119" s="176" t="s">
        <v>1</v>
      </c>
      <c r="N119" s="177" t="s">
        <v>38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0" t="s">
        <v>347</v>
      </c>
      <c r="AT119" s="180" t="s">
        <v>120</v>
      </c>
      <c r="AU119" s="180" t="s">
        <v>81</v>
      </c>
      <c r="AY119" s="16" t="s">
        <v>118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6" t="s">
        <v>81</v>
      </c>
      <c r="BK119" s="181">
        <f>ROUND(I119*H119,2)</f>
        <v>0</v>
      </c>
      <c r="BL119" s="16" t="s">
        <v>347</v>
      </c>
      <c r="BM119" s="180" t="s">
        <v>397</v>
      </c>
    </row>
    <row r="120" spans="1:47" s="2" customFormat="1" ht="12">
      <c r="A120" s="35"/>
      <c r="B120" s="36"/>
      <c r="C120" s="35"/>
      <c r="D120" s="182" t="s">
        <v>127</v>
      </c>
      <c r="E120" s="35"/>
      <c r="F120" s="183" t="s">
        <v>398</v>
      </c>
      <c r="G120" s="35"/>
      <c r="H120" s="35"/>
      <c r="I120" s="184"/>
      <c r="J120" s="35"/>
      <c r="K120" s="35"/>
      <c r="L120" s="36"/>
      <c r="M120" s="185"/>
      <c r="N120" s="186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127</v>
      </c>
      <c r="AU120" s="16" t="s">
        <v>81</v>
      </c>
    </row>
    <row r="121" spans="1:65" s="2" customFormat="1" ht="24.15" customHeight="1">
      <c r="A121" s="35"/>
      <c r="B121" s="168"/>
      <c r="C121" s="169" t="s">
        <v>83</v>
      </c>
      <c r="D121" s="169" t="s">
        <v>120</v>
      </c>
      <c r="E121" s="170" t="s">
        <v>399</v>
      </c>
      <c r="F121" s="171" t="s">
        <v>400</v>
      </c>
      <c r="G121" s="172" t="s">
        <v>396</v>
      </c>
      <c r="H121" s="173">
        <v>1</v>
      </c>
      <c r="I121" s="174"/>
      <c r="J121" s="175">
        <f>ROUND(I121*H121,2)</f>
        <v>0</v>
      </c>
      <c r="K121" s="171" t="s">
        <v>340</v>
      </c>
      <c r="L121" s="36"/>
      <c r="M121" s="176" t="s">
        <v>1</v>
      </c>
      <c r="N121" s="177" t="s">
        <v>38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0" t="s">
        <v>125</v>
      </c>
      <c r="AT121" s="180" t="s">
        <v>120</v>
      </c>
      <c r="AU121" s="180" t="s">
        <v>81</v>
      </c>
      <c r="AY121" s="16" t="s">
        <v>118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6" t="s">
        <v>81</v>
      </c>
      <c r="BK121" s="181">
        <f>ROUND(I121*H121,2)</f>
        <v>0</v>
      </c>
      <c r="BL121" s="16" t="s">
        <v>125</v>
      </c>
      <c r="BM121" s="180" t="s">
        <v>401</v>
      </c>
    </row>
    <row r="122" spans="1:47" s="2" customFormat="1" ht="12">
      <c r="A122" s="35"/>
      <c r="B122" s="36"/>
      <c r="C122" s="35"/>
      <c r="D122" s="182" t="s">
        <v>127</v>
      </c>
      <c r="E122" s="35"/>
      <c r="F122" s="183" t="s">
        <v>402</v>
      </c>
      <c r="G122" s="35"/>
      <c r="H122" s="35"/>
      <c r="I122" s="184"/>
      <c r="J122" s="35"/>
      <c r="K122" s="35"/>
      <c r="L122" s="36"/>
      <c r="M122" s="185"/>
      <c r="N122" s="186"/>
      <c r="O122" s="74"/>
      <c r="P122" s="74"/>
      <c r="Q122" s="74"/>
      <c r="R122" s="74"/>
      <c r="S122" s="74"/>
      <c r="T122" s="7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127</v>
      </c>
      <c r="AU122" s="16" t="s">
        <v>81</v>
      </c>
    </row>
    <row r="123" spans="1:47" s="2" customFormat="1" ht="12">
      <c r="A123" s="35"/>
      <c r="B123" s="36"/>
      <c r="C123" s="35"/>
      <c r="D123" s="182" t="s">
        <v>128</v>
      </c>
      <c r="E123" s="35"/>
      <c r="F123" s="187" t="s">
        <v>403</v>
      </c>
      <c r="G123" s="35"/>
      <c r="H123" s="35"/>
      <c r="I123" s="184"/>
      <c r="J123" s="35"/>
      <c r="K123" s="35"/>
      <c r="L123" s="36"/>
      <c r="M123" s="185"/>
      <c r="N123" s="186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128</v>
      </c>
      <c r="AU123" s="16" t="s">
        <v>81</v>
      </c>
    </row>
    <row r="124" spans="1:65" s="2" customFormat="1" ht="24.15" customHeight="1">
      <c r="A124" s="35"/>
      <c r="B124" s="168"/>
      <c r="C124" s="169" t="s">
        <v>142</v>
      </c>
      <c r="D124" s="169" t="s">
        <v>120</v>
      </c>
      <c r="E124" s="170" t="s">
        <v>404</v>
      </c>
      <c r="F124" s="171" t="s">
        <v>405</v>
      </c>
      <c r="G124" s="172" t="s">
        <v>406</v>
      </c>
      <c r="H124" s="173">
        <v>1</v>
      </c>
      <c r="I124" s="174"/>
      <c r="J124" s="175">
        <f>ROUND(I124*H124,2)</f>
        <v>0</v>
      </c>
      <c r="K124" s="171" t="s">
        <v>1</v>
      </c>
      <c r="L124" s="36"/>
      <c r="M124" s="176" t="s">
        <v>1</v>
      </c>
      <c r="N124" s="177" t="s">
        <v>38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0" t="s">
        <v>125</v>
      </c>
      <c r="AT124" s="180" t="s">
        <v>120</v>
      </c>
      <c r="AU124" s="180" t="s">
        <v>81</v>
      </c>
      <c r="AY124" s="16" t="s">
        <v>118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6" t="s">
        <v>81</v>
      </c>
      <c r="BK124" s="181">
        <f>ROUND(I124*H124,2)</f>
        <v>0</v>
      </c>
      <c r="BL124" s="16" t="s">
        <v>125</v>
      </c>
      <c r="BM124" s="180" t="s">
        <v>407</v>
      </c>
    </row>
    <row r="125" spans="1:47" s="2" customFormat="1" ht="12">
      <c r="A125" s="35"/>
      <c r="B125" s="36"/>
      <c r="C125" s="35"/>
      <c r="D125" s="182" t="s">
        <v>127</v>
      </c>
      <c r="E125" s="35"/>
      <c r="F125" s="183" t="s">
        <v>405</v>
      </c>
      <c r="G125" s="35"/>
      <c r="H125" s="35"/>
      <c r="I125" s="184"/>
      <c r="J125" s="35"/>
      <c r="K125" s="35"/>
      <c r="L125" s="36"/>
      <c r="M125" s="185"/>
      <c r="N125" s="186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127</v>
      </c>
      <c r="AU125" s="16" t="s">
        <v>81</v>
      </c>
    </row>
    <row r="126" spans="1:65" s="2" customFormat="1" ht="14.4" customHeight="1">
      <c r="A126" s="35"/>
      <c r="B126" s="168"/>
      <c r="C126" s="169" t="s">
        <v>125</v>
      </c>
      <c r="D126" s="169" t="s">
        <v>120</v>
      </c>
      <c r="E126" s="170" t="s">
        <v>408</v>
      </c>
      <c r="F126" s="171" t="s">
        <v>409</v>
      </c>
      <c r="G126" s="172" t="s">
        <v>396</v>
      </c>
      <c r="H126" s="173">
        <v>1</v>
      </c>
      <c r="I126" s="174"/>
      <c r="J126" s="175">
        <f>ROUND(I126*H126,2)</f>
        <v>0</v>
      </c>
      <c r="K126" s="171" t="s">
        <v>1</v>
      </c>
      <c r="L126" s="36"/>
      <c r="M126" s="176" t="s">
        <v>1</v>
      </c>
      <c r="N126" s="177" t="s">
        <v>38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125</v>
      </c>
      <c r="AT126" s="180" t="s">
        <v>120</v>
      </c>
      <c r="AU126" s="180" t="s">
        <v>81</v>
      </c>
      <c r="AY126" s="16" t="s">
        <v>118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6" t="s">
        <v>81</v>
      </c>
      <c r="BK126" s="181">
        <f>ROUND(I126*H126,2)</f>
        <v>0</v>
      </c>
      <c r="BL126" s="16" t="s">
        <v>125</v>
      </c>
      <c r="BM126" s="180" t="s">
        <v>410</v>
      </c>
    </row>
    <row r="127" spans="1:47" s="2" customFormat="1" ht="12">
      <c r="A127" s="35"/>
      <c r="B127" s="36"/>
      <c r="C127" s="35"/>
      <c r="D127" s="182" t="s">
        <v>127</v>
      </c>
      <c r="E127" s="35"/>
      <c r="F127" s="183" t="s">
        <v>411</v>
      </c>
      <c r="G127" s="35"/>
      <c r="H127" s="35"/>
      <c r="I127" s="184"/>
      <c r="J127" s="35"/>
      <c r="K127" s="35"/>
      <c r="L127" s="36"/>
      <c r="M127" s="185"/>
      <c r="N127" s="186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127</v>
      </c>
      <c r="AU127" s="16" t="s">
        <v>81</v>
      </c>
    </row>
    <row r="128" spans="1:65" s="2" customFormat="1" ht="14.4" customHeight="1">
      <c r="A128" s="35"/>
      <c r="B128" s="168"/>
      <c r="C128" s="169" t="s">
        <v>154</v>
      </c>
      <c r="D128" s="169" t="s">
        <v>120</v>
      </c>
      <c r="E128" s="170" t="s">
        <v>412</v>
      </c>
      <c r="F128" s="171" t="s">
        <v>413</v>
      </c>
      <c r="G128" s="172" t="s">
        <v>396</v>
      </c>
      <c r="H128" s="173">
        <v>1</v>
      </c>
      <c r="I128" s="174"/>
      <c r="J128" s="175">
        <f>ROUND(I128*H128,2)</f>
        <v>0</v>
      </c>
      <c r="K128" s="171" t="s">
        <v>414</v>
      </c>
      <c r="L128" s="36"/>
      <c r="M128" s="176" t="s">
        <v>1</v>
      </c>
      <c r="N128" s="177" t="s">
        <v>38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0" t="s">
        <v>125</v>
      </c>
      <c r="AT128" s="180" t="s">
        <v>120</v>
      </c>
      <c r="AU128" s="180" t="s">
        <v>81</v>
      </c>
      <c r="AY128" s="16" t="s">
        <v>118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6" t="s">
        <v>81</v>
      </c>
      <c r="BK128" s="181">
        <f>ROUND(I128*H128,2)</f>
        <v>0</v>
      </c>
      <c r="BL128" s="16" t="s">
        <v>125</v>
      </c>
      <c r="BM128" s="180" t="s">
        <v>415</v>
      </c>
    </row>
    <row r="129" spans="1:47" s="2" customFormat="1" ht="12">
      <c r="A129" s="35"/>
      <c r="B129" s="36"/>
      <c r="C129" s="35"/>
      <c r="D129" s="182" t="s">
        <v>127</v>
      </c>
      <c r="E129" s="35"/>
      <c r="F129" s="183" t="s">
        <v>409</v>
      </c>
      <c r="G129" s="35"/>
      <c r="H129" s="35"/>
      <c r="I129" s="184"/>
      <c r="J129" s="35"/>
      <c r="K129" s="35"/>
      <c r="L129" s="36"/>
      <c r="M129" s="185"/>
      <c r="N129" s="186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127</v>
      </c>
      <c r="AU129" s="16" t="s">
        <v>81</v>
      </c>
    </row>
    <row r="130" spans="1:65" s="2" customFormat="1" ht="14.4" customHeight="1">
      <c r="A130" s="35"/>
      <c r="B130" s="168"/>
      <c r="C130" s="169" t="s">
        <v>162</v>
      </c>
      <c r="D130" s="169" t="s">
        <v>120</v>
      </c>
      <c r="E130" s="170" t="s">
        <v>416</v>
      </c>
      <c r="F130" s="171" t="s">
        <v>417</v>
      </c>
      <c r="G130" s="172" t="s">
        <v>396</v>
      </c>
      <c r="H130" s="173">
        <v>1</v>
      </c>
      <c r="I130" s="174"/>
      <c r="J130" s="175">
        <f>ROUND(I130*H130,2)</f>
        <v>0</v>
      </c>
      <c r="K130" s="171" t="s">
        <v>340</v>
      </c>
      <c r="L130" s="36"/>
      <c r="M130" s="176" t="s">
        <v>1</v>
      </c>
      <c r="N130" s="177" t="s">
        <v>38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0" t="s">
        <v>347</v>
      </c>
      <c r="AT130" s="180" t="s">
        <v>120</v>
      </c>
      <c r="AU130" s="180" t="s">
        <v>81</v>
      </c>
      <c r="AY130" s="16" t="s">
        <v>118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6" t="s">
        <v>81</v>
      </c>
      <c r="BK130" s="181">
        <f>ROUND(I130*H130,2)</f>
        <v>0</v>
      </c>
      <c r="BL130" s="16" t="s">
        <v>347</v>
      </c>
      <c r="BM130" s="180" t="s">
        <v>418</v>
      </c>
    </row>
    <row r="131" spans="1:47" s="2" customFormat="1" ht="12">
      <c r="A131" s="35"/>
      <c r="B131" s="36"/>
      <c r="C131" s="35"/>
      <c r="D131" s="182" t="s">
        <v>127</v>
      </c>
      <c r="E131" s="35"/>
      <c r="F131" s="183" t="s">
        <v>417</v>
      </c>
      <c r="G131" s="35"/>
      <c r="H131" s="35"/>
      <c r="I131" s="184"/>
      <c r="J131" s="35"/>
      <c r="K131" s="35"/>
      <c r="L131" s="36"/>
      <c r="M131" s="185"/>
      <c r="N131" s="186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127</v>
      </c>
      <c r="AU131" s="16" t="s">
        <v>81</v>
      </c>
    </row>
    <row r="132" spans="1:47" s="2" customFormat="1" ht="12">
      <c r="A132" s="35"/>
      <c r="B132" s="36"/>
      <c r="C132" s="35"/>
      <c r="D132" s="182" t="s">
        <v>128</v>
      </c>
      <c r="E132" s="35"/>
      <c r="F132" s="187" t="s">
        <v>419</v>
      </c>
      <c r="G132" s="35"/>
      <c r="H132" s="35"/>
      <c r="I132" s="184"/>
      <c r="J132" s="35"/>
      <c r="K132" s="35"/>
      <c r="L132" s="36"/>
      <c r="M132" s="185"/>
      <c r="N132" s="186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128</v>
      </c>
      <c r="AU132" s="16" t="s">
        <v>81</v>
      </c>
    </row>
    <row r="133" spans="1:65" s="2" customFormat="1" ht="24.15" customHeight="1">
      <c r="A133" s="35"/>
      <c r="B133" s="168"/>
      <c r="C133" s="169" t="s">
        <v>170</v>
      </c>
      <c r="D133" s="169" t="s">
        <v>120</v>
      </c>
      <c r="E133" s="170" t="s">
        <v>420</v>
      </c>
      <c r="F133" s="171" t="s">
        <v>421</v>
      </c>
      <c r="G133" s="172" t="s">
        <v>406</v>
      </c>
      <c r="H133" s="173">
        <v>1</v>
      </c>
      <c r="I133" s="174"/>
      <c r="J133" s="175">
        <f>ROUND(I133*H133,2)</f>
        <v>0</v>
      </c>
      <c r="K133" s="171" t="s">
        <v>1</v>
      </c>
      <c r="L133" s="36"/>
      <c r="M133" s="176" t="s">
        <v>1</v>
      </c>
      <c r="N133" s="177" t="s">
        <v>38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125</v>
      </c>
      <c r="AT133" s="180" t="s">
        <v>120</v>
      </c>
      <c r="AU133" s="180" t="s">
        <v>81</v>
      </c>
      <c r="AY133" s="16" t="s">
        <v>118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6" t="s">
        <v>81</v>
      </c>
      <c r="BK133" s="181">
        <f>ROUND(I133*H133,2)</f>
        <v>0</v>
      </c>
      <c r="BL133" s="16" t="s">
        <v>125</v>
      </c>
      <c r="BM133" s="180" t="s">
        <v>422</v>
      </c>
    </row>
    <row r="134" spans="1:47" s="2" customFormat="1" ht="12">
      <c r="A134" s="35"/>
      <c r="B134" s="36"/>
      <c r="C134" s="35"/>
      <c r="D134" s="182" t="s">
        <v>127</v>
      </c>
      <c r="E134" s="35"/>
      <c r="F134" s="183" t="s">
        <v>423</v>
      </c>
      <c r="G134" s="35"/>
      <c r="H134" s="35"/>
      <c r="I134" s="184"/>
      <c r="J134" s="35"/>
      <c r="K134" s="35"/>
      <c r="L134" s="36"/>
      <c r="M134" s="185"/>
      <c r="N134" s="186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127</v>
      </c>
      <c r="AU134" s="16" t="s">
        <v>81</v>
      </c>
    </row>
    <row r="135" spans="1:65" s="2" customFormat="1" ht="14.4" customHeight="1">
      <c r="A135" s="35"/>
      <c r="B135" s="168"/>
      <c r="C135" s="169" t="s">
        <v>179</v>
      </c>
      <c r="D135" s="169" t="s">
        <v>120</v>
      </c>
      <c r="E135" s="170" t="s">
        <v>424</v>
      </c>
      <c r="F135" s="171" t="s">
        <v>425</v>
      </c>
      <c r="G135" s="172" t="s">
        <v>396</v>
      </c>
      <c r="H135" s="173">
        <v>1</v>
      </c>
      <c r="I135" s="174"/>
      <c r="J135" s="175">
        <f>ROUND(I135*H135,2)</f>
        <v>0</v>
      </c>
      <c r="K135" s="171" t="s">
        <v>340</v>
      </c>
      <c r="L135" s="36"/>
      <c r="M135" s="176" t="s">
        <v>1</v>
      </c>
      <c r="N135" s="177" t="s">
        <v>38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347</v>
      </c>
      <c r="AT135" s="180" t="s">
        <v>120</v>
      </c>
      <c r="AU135" s="180" t="s">
        <v>81</v>
      </c>
      <c r="AY135" s="16" t="s">
        <v>118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6" t="s">
        <v>81</v>
      </c>
      <c r="BK135" s="181">
        <f>ROUND(I135*H135,2)</f>
        <v>0</v>
      </c>
      <c r="BL135" s="16" t="s">
        <v>347</v>
      </c>
      <c r="BM135" s="180" t="s">
        <v>426</v>
      </c>
    </row>
    <row r="136" spans="1:47" s="2" customFormat="1" ht="12">
      <c r="A136" s="35"/>
      <c r="B136" s="36"/>
      <c r="C136" s="35"/>
      <c r="D136" s="182" t="s">
        <v>127</v>
      </c>
      <c r="E136" s="35"/>
      <c r="F136" s="183" t="s">
        <v>427</v>
      </c>
      <c r="G136" s="35"/>
      <c r="H136" s="35"/>
      <c r="I136" s="184"/>
      <c r="J136" s="35"/>
      <c r="K136" s="35"/>
      <c r="L136" s="36"/>
      <c r="M136" s="185"/>
      <c r="N136" s="186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127</v>
      </c>
      <c r="AU136" s="16" t="s">
        <v>81</v>
      </c>
    </row>
    <row r="137" spans="1:47" s="2" customFormat="1" ht="12">
      <c r="A137" s="35"/>
      <c r="B137" s="36"/>
      <c r="C137" s="35"/>
      <c r="D137" s="182" t="s">
        <v>128</v>
      </c>
      <c r="E137" s="35"/>
      <c r="F137" s="187" t="s">
        <v>428</v>
      </c>
      <c r="G137" s="35"/>
      <c r="H137" s="35"/>
      <c r="I137" s="184"/>
      <c r="J137" s="35"/>
      <c r="K137" s="35"/>
      <c r="L137" s="36"/>
      <c r="M137" s="185"/>
      <c r="N137" s="186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128</v>
      </c>
      <c r="AU137" s="16" t="s">
        <v>81</v>
      </c>
    </row>
    <row r="138" spans="1:65" s="2" customFormat="1" ht="14.4" customHeight="1">
      <c r="A138" s="35"/>
      <c r="B138" s="168"/>
      <c r="C138" s="169" t="s">
        <v>186</v>
      </c>
      <c r="D138" s="169" t="s">
        <v>120</v>
      </c>
      <c r="E138" s="170" t="s">
        <v>429</v>
      </c>
      <c r="F138" s="171" t="s">
        <v>430</v>
      </c>
      <c r="G138" s="172" t="s">
        <v>285</v>
      </c>
      <c r="H138" s="173">
        <v>2</v>
      </c>
      <c r="I138" s="174"/>
      <c r="J138" s="175">
        <f>ROUND(I138*H138,2)</f>
        <v>0</v>
      </c>
      <c r="K138" s="171" t="s">
        <v>1</v>
      </c>
      <c r="L138" s="36"/>
      <c r="M138" s="176" t="s">
        <v>1</v>
      </c>
      <c r="N138" s="177" t="s">
        <v>38</v>
      </c>
      <c r="O138" s="74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347</v>
      </c>
      <c r="AT138" s="180" t="s">
        <v>120</v>
      </c>
      <c r="AU138" s="180" t="s">
        <v>81</v>
      </c>
      <c r="AY138" s="16" t="s">
        <v>118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6" t="s">
        <v>81</v>
      </c>
      <c r="BK138" s="181">
        <f>ROUND(I138*H138,2)</f>
        <v>0</v>
      </c>
      <c r="BL138" s="16" t="s">
        <v>347</v>
      </c>
      <c r="BM138" s="180" t="s">
        <v>431</v>
      </c>
    </row>
    <row r="139" spans="1:47" s="2" customFormat="1" ht="12">
      <c r="A139" s="35"/>
      <c r="B139" s="36"/>
      <c r="C139" s="35"/>
      <c r="D139" s="182" t="s">
        <v>127</v>
      </c>
      <c r="E139" s="35"/>
      <c r="F139" s="183" t="s">
        <v>432</v>
      </c>
      <c r="G139" s="35"/>
      <c r="H139" s="35"/>
      <c r="I139" s="184"/>
      <c r="J139" s="35"/>
      <c r="K139" s="35"/>
      <c r="L139" s="36"/>
      <c r="M139" s="185"/>
      <c r="N139" s="186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127</v>
      </c>
      <c r="AU139" s="16" t="s">
        <v>81</v>
      </c>
    </row>
    <row r="140" spans="1:51" s="13" customFormat="1" ht="12">
      <c r="A140" s="13"/>
      <c r="B140" s="188"/>
      <c r="C140" s="13"/>
      <c r="D140" s="182" t="s">
        <v>130</v>
      </c>
      <c r="E140" s="189" t="s">
        <v>1</v>
      </c>
      <c r="F140" s="190" t="s">
        <v>433</v>
      </c>
      <c r="G140" s="13"/>
      <c r="H140" s="191">
        <v>1</v>
      </c>
      <c r="I140" s="192"/>
      <c r="J140" s="13"/>
      <c r="K140" s="13"/>
      <c r="L140" s="188"/>
      <c r="M140" s="193"/>
      <c r="N140" s="194"/>
      <c r="O140" s="194"/>
      <c r="P140" s="194"/>
      <c r="Q140" s="194"/>
      <c r="R140" s="194"/>
      <c r="S140" s="194"/>
      <c r="T140" s="19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9" t="s">
        <v>130</v>
      </c>
      <c r="AU140" s="189" t="s">
        <v>81</v>
      </c>
      <c r="AV140" s="13" t="s">
        <v>83</v>
      </c>
      <c r="AW140" s="13" t="s">
        <v>30</v>
      </c>
      <c r="AX140" s="13" t="s">
        <v>73</v>
      </c>
      <c r="AY140" s="189" t="s">
        <v>118</v>
      </c>
    </row>
    <row r="141" spans="1:51" s="13" customFormat="1" ht="12">
      <c r="A141" s="13"/>
      <c r="B141" s="188"/>
      <c r="C141" s="13"/>
      <c r="D141" s="182" t="s">
        <v>130</v>
      </c>
      <c r="E141" s="189" t="s">
        <v>1</v>
      </c>
      <c r="F141" s="190" t="s">
        <v>434</v>
      </c>
      <c r="G141" s="13"/>
      <c r="H141" s="191">
        <v>1</v>
      </c>
      <c r="I141" s="192"/>
      <c r="J141" s="13"/>
      <c r="K141" s="13"/>
      <c r="L141" s="188"/>
      <c r="M141" s="193"/>
      <c r="N141" s="194"/>
      <c r="O141" s="194"/>
      <c r="P141" s="194"/>
      <c r="Q141" s="194"/>
      <c r="R141" s="194"/>
      <c r="S141" s="194"/>
      <c r="T141" s="19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9" t="s">
        <v>130</v>
      </c>
      <c r="AU141" s="189" t="s">
        <v>81</v>
      </c>
      <c r="AV141" s="13" t="s">
        <v>83</v>
      </c>
      <c r="AW141" s="13" t="s">
        <v>30</v>
      </c>
      <c r="AX141" s="13" t="s">
        <v>73</v>
      </c>
      <c r="AY141" s="189" t="s">
        <v>118</v>
      </c>
    </row>
    <row r="142" spans="1:65" s="2" customFormat="1" ht="14.4" customHeight="1">
      <c r="A142" s="35"/>
      <c r="B142" s="168"/>
      <c r="C142" s="169" t="s">
        <v>193</v>
      </c>
      <c r="D142" s="169" t="s">
        <v>120</v>
      </c>
      <c r="E142" s="170" t="s">
        <v>435</v>
      </c>
      <c r="F142" s="171" t="s">
        <v>430</v>
      </c>
      <c r="G142" s="172" t="s">
        <v>285</v>
      </c>
      <c r="H142" s="173">
        <v>2</v>
      </c>
      <c r="I142" s="174"/>
      <c r="J142" s="175">
        <f>ROUND(I142*H142,2)</f>
        <v>0</v>
      </c>
      <c r="K142" s="171" t="s">
        <v>1</v>
      </c>
      <c r="L142" s="36"/>
      <c r="M142" s="176" t="s">
        <v>1</v>
      </c>
      <c r="N142" s="177" t="s">
        <v>38</v>
      </c>
      <c r="O142" s="74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347</v>
      </c>
      <c r="AT142" s="180" t="s">
        <v>120</v>
      </c>
      <c r="AU142" s="180" t="s">
        <v>81</v>
      </c>
      <c r="AY142" s="16" t="s">
        <v>118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6" t="s">
        <v>81</v>
      </c>
      <c r="BK142" s="181">
        <f>ROUND(I142*H142,2)</f>
        <v>0</v>
      </c>
      <c r="BL142" s="16" t="s">
        <v>347</v>
      </c>
      <c r="BM142" s="180" t="s">
        <v>436</v>
      </c>
    </row>
    <row r="143" spans="1:47" s="2" customFormat="1" ht="12">
      <c r="A143" s="35"/>
      <c r="B143" s="36"/>
      <c r="C143" s="35"/>
      <c r="D143" s="182" t="s">
        <v>127</v>
      </c>
      <c r="E143" s="35"/>
      <c r="F143" s="183" t="s">
        <v>437</v>
      </c>
      <c r="G143" s="35"/>
      <c r="H143" s="35"/>
      <c r="I143" s="184"/>
      <c r="J143" s="35"/>
      <c r="K143" s="35"/>
      <c r="L143" s="36"/>
      <c r="M143" s="185"/>
      <c r="N143" s="186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127</v>
      </c>
      <c r="AU143" s="16" t="s">
        <v>81</v>
      </c>
    </row>
    <row r="144" spans="1:51" s="13" customFormat="1" ht="12">
      <c r="A144" s="13"/>
      <c r="B144" s="188"/>
      <c r="C144" s="13"/>
      <c r="D144" s="182" t="s">
        <v>130</v>
      </c>
      <c r="E144" s="189" t="s">
        <v>1</v>
      </c>
      <c r="F144" s="190" t="s">
        <v>438</v>
      </c>
      <c r="G144" s="13"/>
      <c r="H144" s="191">
        <v>2</v>
      </c>
      <c r="I144" s="192"/>
      <c r="J144" s="13"/>
      <c r="K144" s="13"/>
      <c r="L144" s="188"/>
      <c r="M144" s="193"/>
      <c r="N144" s="194"/>
      <c r="O144" s="194"/>
      <c r="P144" s="194"/>
      <c r="Q144" s="194"/>
      <c r="R144" s="194"/>
      <c r="S144" s="194"/>
      <c r="T144" s="19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9" t="s">
        <v>130</v>
      </c>
      <c r="AU144" s="189" t="s">
        <v>81</v>
      </c>
      <c r="AV144" s="13" t="s">
        <v>83</v>
      </c>
      <c r="AW144" s="13" t="s">
        <v>30</v>
      </c>
      <c r="AX144" s="13" t="s">
        <v>73</v>
      </c>
      <c r="AY144" s="189" t="s">
        <v>118</v>
      </c>
    </row>
    <row r="145" spans="1:65" s="2" customFormat="1" ht="24.15" customHeight="1">
      <c r="A145" s="35"/>
      <c r="B145" s="168"/>
      <c r="C145" s="169" t="s">
        <v>199</v>
      </c>
      <c r="D145" s="169" t="s">
        <v>120</v>
      </c>
      <c r="E145" s="170" t="s">
        <v>439</v>
      </c>
      <c r="F145" s="171" t="s">
        <v>440</v>
      </c>
      <c r="G145" s="172" t="s">
        <v>396</v>
      </c>
      <c r="H145" s="173">
        <v>1</v>
      </c>
      <c r="I145" s="174"/>
      <c r="J145" s="175">
        <f>ROUND(I145*H145,2)</f>
        <v>0</v>
      </c>
      <c r="K145" s="171" t="s">
        <v>340</v>
      </c>
      <c r="L145" s="36"/>
      <c r="M145" s="176" t="s">
        <v>1</v>
      </c>
      <c r="N145" s="177" t="s">
        <v>38</v>
      </c>
      <c r="O145" s="74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347</v>
      </c>
      <c r="AT145" s="180" t="s">
        <v>120</v>
      </c>
      <c r="AU145" s="180" t="s">
        <v>81</v>
      </c>
      <c r="AY145" s="16" t="s">
        <v>118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16" t="s">
        <v>81</v>
      </c>
      <c r="BK145" s="181">
        <f>ROUND(I145*H145,2)</f>
        <v>0</v>
      </c>
      <c r="BL145" s="16" t="s">
        <v>347</v>
      </c>
      <c r="BM145" s="180" t="s">
        <v>441</v>
      </c>
    </row>
    <row r="146" spans="1:47" s="2" customFormat="1" ht="12">
      <c r="A146" s="35"/>
      <c r="B146" s="36"/>
      <c r="C146" s="35"/>
      <c r="D146" s="182" t="s">
        <v>127</v>
      </c>
      <c r="E146" s="35"/>
      <c r="F146" s="183" t="s">
        <v>440</v>
      </c>
      <c r="G146" s="35"/>
      <c r="H146" s="35"/>
      <c r="I146" s="184"/>
      <c r="J146" s="35"/>
      <c r="K146" s="35"/>
      <c r="L146" s="36"/>
      <c r="M146" s="185"/>
      <c r="N146" s="186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127</v>
      </c>
      <c r="AU146" s="16" t="s">
        <v>81</v>
      </c>
    </row>
    <row r="147" spans="1:47" s="2" customFormat="1" ht="12">
      <c r="A147" s="35"/>
      <c r="B147" s="36"/>
      <c r="C147" s="35"/>
      <c r="D147" s="182" t="s">
        <v>128</v>
      </c>
      <c r="E147" s="35"/>
      <c r="F147" s="187" t="s">
        <v>442</v>
      </c>
      <c r="G147" s="35"/>
      <c r="H147" s="35"/>
      <c r="I147" s="184"/>
      <c r="J147" s="35"/>
      <c r="K147" s="35"/>
      <c r="L147" s="36"/>
      <c r="M147" s="199"/>
      <c r="N147" s="200"/>
      <c r="O147" s="201"/>
      <c r="P147" s="201"/>
      <c r="Q147" s="201"/>
      <c r="R147" s="201"/>
      <c r="S147" s="201"/>
      <c r="T147" s="202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128</v>
      </c>
      <c r="AU147" s="16" t="s">
        <v>81</v>
      </c>
    </row>
    <row r="148" spans="1:31" s="2" customFormat="1" ht="6.95" customHeight="1">
      <c r="A148" s="35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2020-07-24T09:12:25Z</dcterms:created>
  <dcterms:modified xsi:type="dcterms:W3CDTF">2020-07-24T09:12:30Z</dcterms:modified>
  <cp:category/>
  <cp:version/>
  <cp:contentType/>
  <cp:contentStatus/>
</cp:coreProperties>
</file>