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670" windowHeight="9750" activeTab="0"/>
  </bookViews>
  <sheets>
    <sheet name="Všeobecné podmínky" sheetId="5" r:id="rId1"/>
    <sheet name="Rekapitulace stavby" sheetId="1" r:id="rId2"/>
    <sheet name="SO 100.00 - Organizace vý..." sheetId="2" r:id="rId3"/>
    <sheet name="SO 100.01 - Zpevněné ploc..." sheetId="3" r:id="rId4"/>
    <sheet name="Pokyny pro vyplnění" sheetId="4" r:id="rId5"/>
  </sheets>
  <definedNames>
    <definedName name="_xlnm._FilterDatabase" localSheetId="2" hidden="1">'SO 100.00 - Organizace vý...'!$C$77:$K$186</definedName>
    <definedName name="_xlnm._FilterDatabase" localSheetId="3" hidden="1">'SO 100.01 - Zpevněné ploc...'!$C$84:$K$251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stavby'!$C$39:$AQ$54</definedName>
    <definedName name="_xlnm.Print_Area" localSheetId="2">'SO 100.00 - Organizace vý...'!$C$4:$J$36,'SO 100.00 - Organizace vý...'!$C$42:$J$59,'SO 100.00 - Organizace vý...'!$C$65:$K$186</definedName>
    <definedName name="_xlnm.Print_Area" localSheetId="3">'SO 100.01 - Zpevněné ploc...'!$C$4:$J$36,'SO 100.01 - Zpevněné ploc...'!$C$42:$J$66,'SO 100.01 - Zpevněné ploc...'!$C$72:$K$251</definedName>
    <definedName name="_xlnm.Print_Area" localSheetId="0">'Všeobecné podmínky'!$B$3:$E$34</definedName>
    <definedName name="_xlnm.Print_Titles" localSheetId="1">'Rekapitulace stavby'!$49:$49</definedName>
    <definedName name="_xlnm.Print_Titles" localSheetId="2">'SO 100.00 - Organizace vý...'!$77:$77</definedName>
    <definedName name="_xlnm.Print_Titles" localSheetId="3">'SO 100.01 - Zpevněné ploc...'!$84:$84</definedName>
  </definedNames>
  <calcPr calcId="152511"/>
</workbook>
</file>

<file path=xl/sharedStrings.xml><?xml version="1.0" encoding="utf-8"?>
<sst xmlns="http://schemas.openxmlformats.org/spreadsheetml/2006/main" count="3846" uniqueCount="787">
  <si>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</si>
  <si>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</si>
  <si>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</si>
  <si>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</si>
  <si>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</si>
  <si>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</si>
  <si>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</si>
  <si>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{ba1936b5-e723-44f8-bc86-3a1d095d36a9}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</si>
  <si>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</si>
  <si>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</si>
  <si>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</si>
  <si>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</si>
  <si>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</si>
  <si>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</si>
  <si>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</si>
  <si>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</si>
  <si>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2016-01ba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</si>
  <si>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</si>
  <si>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</si>
  <si>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Město Votice - Realizace ul. Táborská</t>
  </si>
  <si>
    <t>0,1</t>
  </si>
  <si>
    <t>KSO:</t>
  </si>
  <si>
    <t/>
  </si>
  <si>
    <t>CC-CZ:</t>
  </si>
  <si>
    <t>1</t>
  </si>
  <si>
    <t>Místo:</t>
  </si>
  <si>
    <t>úsek mezi kruhovým objezdem a ul. Javorskou</t>
  </si>
  <si>
    <t>Datum:</t>
  </si>
  <si>
    <t>3.12.2017</t>
  </si>
  <si>
    <t>10</t>
  </si>
  <si>
    <t>100</t>
  </si>
  <si>
    <t>Zadavatel:</t>
  </si>
  <si>
    <t>IČ:</t>
  </si>
  <si>
    <t>00066001</t>
  </si>
  <si>
    <t>KSUS Středočeského kraje, příspěvková organizace</t>
  </si>
  <si>
    <t>DIČ:</t>
  </si>
  <si>
    <t>Uchazeč:</t>
  </si>
  <si>
    <t>Vyplň údaj</t>
  </si>
  <si>
    <t>Projektant:</t>
  </si>
  <si>
    <t>01443780</t>
  </si>
  <si>
    <t>DOPAS s.r.o., Kubelíkova 1224/42, 130 00 Praha 3</t>
  </si>
  <si>
    <t>CZ 01443780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</si>
  <si>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</si>
  <si>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</si>
  <si>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</si>
  <si>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</si>
  <si>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</si>
  <si>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</si>
  <si>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</si>
  <si>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</si>
  <si>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</si>
  <si>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</si>
  <si>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</si>
  <si>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</si>
  <si>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</si>
  <si>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</si>
  <si>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</si>
  <si>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</si>
  <si>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</si>
  <si>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</si>
  <si>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</si>
  <si>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</si>
  <si>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</si>
  <si>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</si>
  <si>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</si>
  <si>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</si>
  <si>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</si>
  <si>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</si>
  <si>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</si>
  <si>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</si>
  <si>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</si>
  <si>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</si>
  <si>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</si>
  <si>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</si>
  <si>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</si>
  <si>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</si>
  <si>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</si>
  <si>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</si>
  <si>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</si>
  <si>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</si>
  <si>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</si>
  <si>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</si>
  <si>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</si>
  <si>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100.00</t>
  </si>
  <si>
    <t>Organizace výstavby</t>
  </si>
  <si>
    <t>STA</t>
  </si>
  <si>
    <t>{05b0f3f8-4499-47b6-a150-f9c1694a5cb4}</t>
  </si>
  <si>
    <t>2</t>
  </si>
  <si>
    <t>SO 100.01</t>
  </si>
  <si>
    <t>Zpevněné plochy a komunikace</t>
  </si>
  <si>
    <t>{d86f1982-af40-478c-8f4c-8dc83649bf50}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</si>
  <si>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</si>
  <si>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</si>
  <si>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</si>
  <si>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</si>
  <si>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</si>
  <si>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</si>
  <si>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</si>
  <si>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100.00 - Organizace výstavby</t>
  </si>
  <si>
    <t>00232963</t>
  </si>
  <si>
    <t>Město Votice, Komenského nám. 700, 259 17 Votice</t>
  </si>
  <si>
    <t>DOPAS s.r.o., kubelíkova 1224/42, 130 00 Praha 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</si>
  <si>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</si>
  <si>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</si>
  <si>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</si>
  <si>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</si>
  <si>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</si>
  <si>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</si>
  <si>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91 - Doplňující konstrukce a práce pozemních komunikací, letišť a ploch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</si>
  <si>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</si>
  <si>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</si>
  <si>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</si>
  <si>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</si>
  <si>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</si>
  <si>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</si>
  <si>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</si>
  <si>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</si>
  <si>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</si>
  <si>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</si>
  <si>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</si>
  <si>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</si>
  <si>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</si>
  <si>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</si>
  <si>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</si>
  <si>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</si>
  <si>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</si>
  <si>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91</t>
  </si>
  <si>
    <t>Doplňující konstrukce a práce pozemních komunikací, letišť a ploch</t>
  </si>
  <si>
    <t>K</t>
  </si>
  <si>
    <t>913121111</t>
  </si>
  <si>
    <t>Montáž a demontáž dočasné dopravní značky kompletní základní</t>
  </si>
  <si>
    <t>kus</t>
  </si>
  <si>
    <t>4</t>
  </si>
  <si>
    <t>1484698422</t>
  </si>
  <si>
    <t>VV</t>
  </si>
  <si>
    <t>Výřez 1</t>
  </si>
  <si>
    <t>žlutá směrová - VOTICE IS11d</t>
  </si>
  <si>
    <t>5</t>
  </si>
  <si>
    <t>žlutá objížďka - IS11c</t>
  </si>
  <si>
    <t>Výřez 2</t>
  </si>
  <si>
    <t>slepá - IP10a</t>
  </si>
  <si>
    <t>Výřez 3</t>
  </si>
  <si>
    <t>3</t>
  </si>
  <si>
    <t>Výřez 4</t>
  </si>
  <si>
    <t>pracovní místo 3</t>
  </si>
  <si>
    <t>práce na silnici - A15</t>
  </si>
  <si>
    <t>pokládka obrusné vrstvy</t>
  </si>
  <si>
    <t>přikázaný směr jízdy - C3a</t>
  </si>
  <si>
    <t>slepá - IP10b</t>
  </si>
  <si>
    <t>pracovní místo 1</t>
  </si>
  <si>
    <t>světelná signalizace - A10</t>
  </si>
  <si>
    <t>pracovní místo 2</t>
  </si>
  <si>
    <t>913121211</t>
  </si>
  <si>
    <t>Příplatek k dočasné dopravní značce kompletní základní za první a ZKD den použití</t>
  </si>
  <si>
    <t>821715321</t>
  </si>
  <si>
    <t>45*60</t>
  </si>
  <si>
    <t>913221111</t>
  </si>
  <si>
    <t>Montáž a demontáž dočasné dopravní zábrany Z2 světelné šířky 1,5 m se 3 světly</t>
  </si>
  <si>
    <t>1667542201</t>
  </si>
  <si>
    <t>III. etapa</t>
  </si>
  <si>
    <t>IV. etapa</t>
  </si>
  <si>
    <t>913221211</t>
  </si>
  <si>
    <t>Příplatek k dočasné dopravní zábraně Z2 světelné šířky 1,5m se 3 světly za první a ZKD den použití</t>
  </si>
  <si>
    <t>-438681538</t>
  </si>
  <si>
    <t>14*60</t>
  </si>
  <si>
    <t>913121112</t>
  </si>
  <si>
    <t>Montáž a demontáž dočasné dopravní značky kompletní zvětšené</t>
  </si>
  <si>
    <t>-727781764</t>
  </si>
  <si>
    <t>výřez 1</t>
  </si>
  <si>
    <t>upozornění objížďka - IP22</t>
  </si>
  <si>
    <t>výřez 2</t>
  </si>
  <si>
    <t>výřez 3</t>
  </si>
  <si>
    <t>6</t>
  </si>
  <si>
    <t>913121212</t>
  </si>
  <si>
    <t>Příplatek k dočasné dopravní značce kompletní zvětšené za první a ZKD den použití</t>
  </si>
  <si>
    <t>1725850059</t>
  </si>
  <si>
    <t>10*60</t>
  </si>
  <si>
    <t>7</t>
  </si>
  <si>
    <t>913321111</t>
  </si>
  <si>
    <t>Montáž a demontáž dočasné dopravní směrové desky základní Z4</t>
  </si>
  <si>
    <t>-1164988279</t>
  </si>
  <si>
    <t>22</t>
  </si>
  <si>
    <t>8</t>
  </si>
  <si>
    <t>913321211</t>
  </si>
  <si>
    <t>Příplatek k dočasné směrové desce základní Z4 za první a ZKD den použití</t>
  </si>
  <si>
    <t>-2129898691</t>
  </si>
  <si>
    <t>44*60</t>
  </si>
  <si>
    <t>9</t>
  </si>
  <si>
    <t>913321115</t>
  </si>
  <si>
    <t>Montáž a demontáž dočasných dopravních vodících zařízení soupravy směrových desek Z4 s výstražným světlem 3 desky</t>
  </si>
  <si>
    <t>CS ÚRS 2014 01</t>
  </si>
  <si>
    <t>-1604606558</t>
  </si>
  <si>
    <t>ul. Táborská x Sv. Čecha</t>
  </si>
  <si>
    <t>913321215</t>
  </si>
  <si>
    <t>Montáž a demontáž dočasných dopravních vodících zařízení Příplatek za první a každý další den použití dočasných dopravních vodících zařízení k ceně 32-1115</t>
  </si>
  <si>
    <t>-321440870</t>
  </si>
  <si>
    <t>3*60</t>
  </si>
  <si>
    <t>11</t>
  </si>
  <si>
    <t>913411111</t>
  </si>
  <si>
    <t>Montáž a demontáž mobilní semaforové soupravy se 2 semafory</t>
  </si>
  <si>
    <t>1691840398</t>
  </si>
  <si>
    <t>12</t>
  </si>
  <si>
    <t>913411211</t>
  </si>
  <si>
    <t>Příplatek k dočasné mobilní semaforové soupravě se 2 semafory za první a ZKD den použití</t>
  </si>
  <si>
    <t>1344944495</t>
  </si>
  <si>
    <t>4*60</t>
  </si>
  <si>
    <t>13</t>
  </si>
  <si>
    <t>913911113</t>
  </si>
  <si>
    <t>Montáž a demontáž akumulátoru dočasného dopravního značení olověného 12 V/180 Ah</t>
  </si>
  <si>
    <t>-864863656</t>
  </si>
  <si>
    <t>14</t>
  </si>
  <si>
    <t>913911211</t>
  </si>
  <si>
    <t>Příplatek k dočasnému akumulátor 12V/7,2 Ah za první a ZKD den použití</t>
  </si>
  <si>
    <t>-473782908</t>
  </si>
  <si>
    <t>2*60</t>
  </si>
  <si>
    <t>913911122</t>
  </si>
  <si>
    <t>Montáž a demontáž dočasného zásobníku ocelového na akumulátor a řídící jednotku</t>
  </si>
  <si>
    <t>198244946</t>
  </si>
  <si>
    <t>16</t>
  </si>
  <si>
    <t>913911222</t>
  </si>
  <si>
    <t>Příplatek k dočasnému ocelovému zásobníku na akumulátor za první a ZKD den použití</t>
  </si>
  <si>
    <t>1901787909</t>
  </si>
  <si>
    <t>17</t>
  </si>
  <si>
    <t>915331112</t>
  </si>
  <si>
    <t>Vodorovné značení předformovaným termoplastem čáry šířky 250 mm</t>
  </si>
  <si>
    <t>m</t>
  </si>
  <si>
    <t>-1584554595</t>
  </si>
  <si>
    <t>2*3</t>
  </si>
  <si>
    <t>SO 100.01 - Zpevněné plochy a komunikace</t>
  </si>
  <si>
    <t xml:space="preserve">    1 - Zemní práce</t>
  </si>
  <si>
    <t xml:space="preserve">    5711 - Skladba 1 - konstrukce vozovky</t>
  </si>
  <si>
    <t xml:space="preserve">    5712 - Skladba 1A - konstrukce ploch dopr. stínů a pojížděného srpku</t>
  </si>
  <si>
    <t xml:space="preserve">    5721 - Skladba - přídlažba, vodící proužek</t>
  </si>
  <si>
    <t xml:space="preserve">    8 - Trubní vedení</t>
  </si>
  <si>
    <t xml:space="preserve">    96 - Bourání konstrukcí</t>
  </si>
  <si>
    <t xml:space="preserve">    99 - Přesuny hmot a sutí</t>
  </si>
  <si>
    <t>Zemní práce</t>
  </si>
  <si>
    <t>132201101</t>
  </si>
  <si>
    <t>Hloubení rýh š do 600 mm v hornině tř. 3 objemu do 100 m3</t>
  </si>
  <si>
    <t>m3</t>
  </si>
  <si>
    <t>981125632</t>
  </si>
  <si>
    <t>pro drenáž DN 150, plocha řezu 0,17 m2</t>
  </si>
  <si>
    <t>(75,93+62,56+42,62+51,34+54,05+40,66+41,81+59,34+7,12+64,31+10,6+73,89)*0,17</t>
  </si>
  <si>
    <t>162501101</t>
  </si>
  <si>
    <t>Vodorovné přemístění do 2500 m výkopku/sypaniny z horniny tř. 1 až 4</t>
  </si>
  <si>
    <t>-114904473</t>
  </si>
  <si>
    <t>171201211</t>
  </si>
  <si>
    <t>Poplatek za uložení odpadu ze sypaniny na skládce (skládkovné)</t>
  </si>
  <si>
    <t>t</t>
  </si>
  <si>
    <t>-1270156408</t>
  </si>
  <si>
    <t>99,319*1,8</t>
  </si>
  <si>
    <t>181951102</t>
  </si>
  <si>
    <t>Úprava pláně v hornině tř. 1 až 4 se zhutněním</t>
  </si>
  <si>
    <t>m2</t>
  </si>
  <si>
    <t>-334620442</t>
  </si>
  <si>
    <t>"skladba 1" 2039,39</t>
  </si>
  <si>
    <t>"skladba 1a" 18,97</t>
  </si>
  <si>
    <t>"přídlažby" 816,84*0,25</t>
  </si>
  <si>
    <t>5711</t>
  </si>
  <si>
    <t>Skladba 1 - konstrukce vozovky</t>
  </si>
  <si>
    <t>576123111</t>
  </si>
  <si>
    <t>Asfaltový koberec mastixový SMA 8 (AKMJ) s rozprostřením a se zhutněním v pruhu šířky do 3 m, po zhutnění tl. 30 mm</t>
  </si>
  <si>
    <t>1379159373</t>
  </si>
  <si>
    <t>SKLADBA 1 asfaltová vozovka</t>
  </si>
  <si>
    <t>2039,39</t>
  </si>
  <si>
    <t>SKLADBA 1 asfaltová vozovka (napojení přes odskoky)</t>
  </si>
  <si>
    <t>179,64</t>
  </si>
  <si>
    <t>SKLADBA 1 asfaltová vozovka (úprava obrusné a ložné vrstvy)</t>
  </si>
  <si>
    <t>325,7</t>
  </si>
  <si>
    <t>573111112</t>
  </si>
  <si>
    <t>Postřik infiltrační PI z asfaltu silničního s posypem kamenivem, v množství 1,00 kg/m2</t>
  </si>
  <si>
    <t>CS ÚRS 2017 01</t>
  </si>
  <si>
    <t>890504887</t>
  </si>
  <si>
    <t>P</t>
  </si>
  <si>
    <t>Poznámka k položce:
PI EKM 1.0 kg/m2 ČSN 73 6129</t>
  </si>
  <si>
    <t>577165132</t>
  </si>
  <si>
    <t>Asfaltový beton vrstva ložní ACL 16 (ABH) s rozprostřením a zhutněním z modifikovaného asfaltu v pruhu šířky do 3 m, po zhutnění tl. 70 mm</t>
  </si>
  <si>
    <t>416748974</t>
  </si>
  <si>
    <t>-1117973796</t>
  </si>
  <si>
    <t>919721201</t>
  </si>
  <si>
    <t>Geomříž pro vyztužení asfaltového povrchu z polypropylénu</t>
  </si>
  <si>
    <t>935727007</t>
  </si>
  <si>
    <t>Poznámka k položce:
kotvená k podkladu, opatření proti prokopírování trhlin</t>
  </si>
  <si>
    <t>565136111</t>
  </si>
  <si>
    <t>Asfaltový beton vrstva podkladní ACP 22 (obalované kamenivo hrubozrnné - OKH) s rozprostřením a zhutněním v pruhu šířky do 3 m, po zhutnění tl. 50 mm</t>
  </si>
  <si>
    <t>642748734</t>
  </si>
  <si>
    <t>573231106</t>
  </si>
  <si>
    <t>Postřik spojovací PS bez posypu kamenivem ze silniční emulze, v množství 0,30 kg/m2</t>
  </si>
  <si>
    <t>-722370153</t>
  </si>
  <si>
    <t>Poznámka k položce:
PS EKM 0,3 kg/m2, ČSN 73 6129</t>
  </si>
  <si>
    <t>567122111</t>
  </si>
  <si>
    <t>Podklad ze směsi stmelené cementem bez dilatačních spár, s rozprostřením a zhutněním SC C 8/10 (KSC I), po zhutnění tl. 120 mm</t>
  </si>
  <si>
    <t>-493294581</t>
  </si>
  <si>
    <t>564871111</t>
  </si>
  <si>
    <t>Podklad ze štěrkodrti ŠD s rozprostřením a zhutněním, po zhutnění tl. 250 mm</t>
  </si>
  <si>
    <t>1585559718</t>
  </si>
  <si>
    <t>919726123</t>
  </si>
  <si>
    <t>Geotextilie pro ochranu, separaci a filtraci netkaná měrná hmotnost do 500 g/m2</t>
  </si>
  <si>
    <t>-287455975</t>
  </si>
  <si>
    <t>5712</t>
  </si>
  <si>
    <t>Skladba 1A - konstrukce ploch dopr. stínů a pojížděného srpku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</si>
  <si>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</si>
  <si>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</si>
  <si>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9123029</t>
  </si>
  <si>
    <t>M</t>
  </si>
  <si>
    <t>583801590</t>
  </si>
  <si>
    <t>kostka dlažební velká, žula velikost 15/17 třída I</t>
  </si>
  <si>
    <t>100729446</t>
  </si>
  <si>
    <t>Poznámka k položce:
Kostka 120/120 mm
1 t = 2,4 m2</t>
  </si>
  <si>
    <t>18,97*0,4375 'Přepočtené koeficientem množství</t>
  </si>
  <si>
    <t>564801112</t>
  </si>
  <si>
    <t>Podklad ze štěrkodrti ŠD s rozprostřením a zhutněním, po zhutnění tl. 40 mm</t>
  </si>
  <si>
    <t>-1115728628</t>
  </si>
  <si>
    <t>18</t>
  </si>
  <si>
    <t>567122110</t>
  </si>
  <si>
    <t>-1852036570</t>
  </si>
  <si>
    <t>19</t>
  </si>
  <si>
    <t>346903470</t>
  </si>
  <si>
    <t>20</t>
  </si>
  <si>
    <t>1357480473</t>
  </si>
  <si>
    <t>5721</t>
  </si>
  <si>
    <t>Skladba - přídlažba, vodící proužek</t>
  </si>
  <si>
    <t>916111112</t>
  </si>
  <si>
    <t>Osazení silniční obruby z dlažebních kostek v jedné řadě s ložem tl. přes 50 do 100 mm, s vyplněním a zatřením spár cementovou maltou z velkých kostek bez boční opěry, do lože z betonu prostého tř. C 12/15</t>
  </si>
  <si>
    <t>-828210373</t>
  </si>
  <si>
    <t>204,21/0,25</t>
  </si>
  <si>
    <t>916111113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</si>
  <si>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</si>
  <si>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1398967909</t>
  </si>
  <si>
    <t>23</t>
  </si>
  <si>
    <t>802506392</t>
  </si>
  <si>
    <t xml:space="preserve">Poznámka k položce:
Kostka 120/120 mm
0,065 t/m pro velké kostky,
</t>
  </si>
  <si>
    <t>1633,68*0,06825 'Přepočtené koeficientem množství</t>
  </si>
  <si>
    <t>24</t>
  </si>
  <si>
    <t>916991121</t>
  </si>
  <si>
    <t>Lože pod obrubníky, krajníky nebo obruby z dlažebních kostek z betonu prostého tř. C 12/15</t>
  </si>
  <si>
    <t>-1162015278</t>
  </si>
  <si>
    <t>plocha řezu 0,06 m2</t>
  </si>
  <si>
    <t>204,21/0,25*0,06</t>
  </si>
  <si>
    <t>Trubní vedení</t>
  </si>
  <si>
    <t>25</t>
  </si>
  <si>
    <t>212752213</t>
  </si>
  <si>
    <t>Trativod z drenážních trubek plastových flexibilních D do 160 mm včetně lože otevřený výkop</t>
  </si>
  <si>
    <t>1326295888</t>
  </si>
  <si>
    <t>drenáž DN 150</t>
  </si>
  <si>
    <t>(75,93+62,56+42,62+51,34+54,05+40,66+41,81+59,34+7,12+64,31+10,6+73,89)</t>
  </si>
  <si>
    <t>26</t>
  </si>
  <si>
    <t>211571121</t>
  </si>
  <si>
    <t>Výplň odvodňovacích žeber nebo trativodů kamenivem drobným těženým</t>
  </si>
  <si>
    <t>417646318</t>
  </si>
  <si>
    <t>0,2*0,2*3,14*(75,93+62,56+42,62+51,34+54,05+40,66+41,81+59,34+7,12+64,31+10,6+73,89)</t>
  </si>
  <si>
    <t>-0,075*0,075*3,14*(75,93+62,56+42,62+51,34+54,05+40,66+41,81+59,34+7,12+64,31+10,6+73,89)</t>
  </si>
  <si>
    <t>27</t>
  </si>
  <si>
    <t>211971110</t>
  </si>
  <si>
    <t>Zřízení opláštění žeber nebo trativodů geotextilií v rýze nebo zářezu sklonu do 1:2</t>
  </si>
  <si>
    <t>823278502</t>
  </si>
  <si>
    <t>1,8*(75,93+62,56+42,62+51,34+54,05+40,66+41,81+59,34+7,12+64,31+10,6+73,89)</t>
  </si>
  <si>
    <t>28</t>
  </si>
  <si>
    <t>871355221</t>
  </si>
  <si>
    <t>Kanalizační potrubí z tvrdého PVC-systém KG tuhost třídy SN8 DN200</t>
  </si>
  <si>
    <t>-625863907</t>
  </si>
  <si>
    <t>přípojka DN 200 (napojení nové UV)</t>
  </si>
  <si>
    <t>2,67+1,66+3,35+2,57+1,8+15,7+0,85+1,22+5,54+1,51+5,03+9,07</t>
  </si>
  <si>
    <t>29</t>
  </si>
  <si>
    <t>895941311</t>
  </si>
  <si>
    <t>Zřízení vpusti kanalizační uliční z betonových dílců typ UVB-50</t>
  </si>
  <si>
    <t>401519123</t>
  </si>
  <si>
    <t>30</t>
  </si>
  <si>
    <t>286143431</t>
  </si>
  <si>
    <t>uliční vpusť DN 400 "vysoká" s usazovacím prostorem (87cm)</t>
  </si>
  <si>
    <t>1463900948</t>
  </si>
  <si>
    <t>31</t>
  </si>
  <si>
    <t>286143430</t>
  </si>
  <si>
    <t>-1203921746</t>
  </si>
  <si>
    <t>32</t>
  </si>
  <si>
    <t>899201111</t>
  </si>
  <si>
    <t>Osazení mříží litinových včetně rámů a košů na bahno hmotnosti do 50 kg</t>
  </si>
  <si>
    <t>-1348077324</t>
  </si>
  <si>
    <t>33</t>
  </si>
  <si>
    <t>286617740</t>
  </si>
  <si>
    <t>mříž dešťová obdélníková litinová 315/40t</t>
  </si>
  <si>
    <t>-352124946</t>
  </si>
  <si>
    <t>34</t>
  </si>
  <si>
    <t>899231111</t>
  </si>
  <si>
    <t>Výšková úprava uličního vstupu nebo vpusti do 200 mm zvýšením mříže</t>
  </si>
  <si>
    <t>146821826</t>
  </si>
  <si>
    <t>uliční vpusť - upravovaná</t>
  </si>
  <si>
    <t>35</t>
  </si>
  <si>
    <t>899331111</t>
  </si>
  <si>
    <t>Výšková úprava uličního vstupu nebo vpusti do 200 mm zvýšením poklopu</t>
  </si>
  <si>
    <t>944677575</t>
  </si>
  <si>
    <t>úprava kanalizační šachty</t>
  </si>
  <si>
    <t>36</t>
  </si>
  <si>
    <t>899431111</t>
  </si>
  <si>
    <t>Výšková úprava uličního vstupu nebo vpusti do 200 mm zvýšením krycího hrnce, šoupěte nebo hydrantu bez úpravy armatur</t>
  </si>
  <si>
    <t>1255663369</t>
  </si>
  <si>
    <t>úprava vodovodního šoupěte</t>
  </si>
  <si>
    <t>úprava šoupěte hydrantu</t>
  </si>
  <si>
    <t>37</t>
  </si>
  <si>
    <t>914111111</t>
  </si>
  <si>
    <t>Montáž svislé dopravní značky do velikosti 1 m2 objímkami na sloupek nebo konzolu</t>
  </si>
  <si>
    <t>216504741</t>
  </si>
  <si>
    <t>přesunuté</t>
  </si>
  <si>
    <t>nové</t>
  </si>
  <si>
    <t>38</t>
  </si>
  <si>
    <t>404440561</t>
  </si>
  <si>
    <t>značka dopravní svislá reflexní  AL 3M</t>
  </si>
  <si>
    <t>-41856543</t>
  </si>
  <si>
    <t>39</t>
  </si>
  <si>
    <t>914511112</t>
  </si>
  <si>
    <t>Montáž sloupku dopravních značek délky do 3,5 m s betonovým základem a patkou</t>
  </si>
  <si>
    <t>1188845558</t>
  </si>
  <si>
    <t>40</t>
  </si>
  <si>
    <t>404452300</t>
  </si>
  <si>
    <t>sloupek Zn 70 - 350</t>
  </si>
  <si>
    <t>-1486835094</t>
  </si>
  <si>
    <t>41</t>
  </si>
  <si>
    <t>404452410</t>
  </si>
  <si>
    <t>patka hliníková HP 70</t>
  </si>
  <si>
    <t>-47806306</t>
  </si>
  <si>
    <t>42</t>
  </si>
  <si>
    <t>404452540</t>
  </si>
  <si>
    <t>víčko plastové na sloupek 70</t>
  </si>
  <si>
    <t>2138926889</t>
  </si>
  <si>
    <t>43</t>
  </si>
  <si>
    <t>914-R01</t>
  </si>
  <si>
    <t>Demontáž a montáž informačního radaru včetně nového sloupku</t>
  </si>
  <si>
    <t>-1283408744</t>
  </si>
  <si>
    <t>44</t>
  </si>
  <si>
    <t>915111111</t>
  </si>
  <si>
    <t>Vodorovné dopravní značení stříkané barvou dělící čára šířky 125 mm souvislá bílá základní</t>
  </si>
  <si>
    <t>-237512213</t>
  </si>
  <si>
    <t>45</t>
  </si>
  <si>
    <t>915211112</t>
  </si>
  <si>
    <t>Vodorovné dopravní značení retroreflexním bílým plastem dělící čáry souvislé šířky 125 mm</t>
  </si>
  <si>
    <t>-1745348667</t>
  </si>
  <si>
    <t>"V1a" 25,19+52,49+7,13</t>
  </si>
  <si>
    <t>"V10b" 84</t>
  </si>
  <si>
    <t>46</t>
  </si>
  <si>
    <t>915111121</t>
  </si>
  <si>
    <t>Vodorovné dopravní značení stříkané barvou dělící čára šířky 125 mm přerušovaná bílá základní</t>
  </si>
  <si>
    <t>-1671169032</t>
  </si>
  <si>
    <t>47</t>
  </si>
  <si>
    <t>915211122</t>
  </si>
  <si>
    <t>Vodorovné dopravní značení retroreflexním bílým plastem dělící čáry přerušované šířky 125 mm</t>
  </si>
  <si>
    <t>949321386</t>
  </si>
  <si>
    <t>"V2b" 10,26+12,1+39,22+58,49+3,69+30,4+13,6+16,59+9,04+23,77</t>
  </si>
  <si>
    <t>48</t>
  </si>
  <si>
    <t>915131111</t>
  </si>
  <si>
    <t>Vodorovné dopravní značení stříkané barvou přechody pro chodce, šipky, symboly bílé základní</t>
  </si>
  <si>
    <t>-67645990</t>
  </si>
  <si>
    <t>49</t>
  </si>
  <si>
    <t>915231112</t>
  </si>
  <si>
    <t>Vodorovné dopravní značení retroreflexním bílým plastem přechody pro chodce, šipky nebo symboly</t>
  </si>
  <si>
    <t>95693633</t>
  </si>
  <si>
    <t>V7 přechod pro chodce, plocha 1 pruhu 1.95 m2</t>
  </si>
  <si>
    <t>6*1,95</t>
  </si>
  <si>
    <t>V7B místo pro přecházení</t>
  </si>
  <si>
    <t>0,25*0,5*7*2</t>
  </si>
  <si>
    <t>50</t>
  </si>
  <si>
    <t>915611111</t>
  </si>
  <si>
    <t>Předznačení pro vodorovné značení stříkané barvou nebo prováděné z nátěrových hmot liniové dělicí čáry, vodicí proužky</t>
  </si>
  <si>
    <t>339449844</t>
  </si>
  <si>
    <t>168,81+217,16</t>
  </si>
  <si>
    <t>51</t>
  </si>
  <si>
    <t>915621111</t>
  </si>
  <si>
    <t>Předznačení pro vodorovné značení stříkané barvou nebo prováděné z nátěrových hmot plošné šipky, symboly, nápisy</t>
  </si>
  <si>
    <t>2096838807</t>
  </si>
  <si>
    <t>52</t>
  </si>
  <si>
    <t>938908411</t>
  </si>
  <si>
    <t>Čištění vozovek splachováním vodou povrchu podkladu nebo krytu živičného, betonového nebo dlážděného</t>
  </si>
  <si>
    <t>-656906192</t>
  </si>
  <si>
    <t>bourání - asfaltové plochy - frézované</t>
  </si>
  <si>
    <t>3055,99</t>
  </si>
  <si>
    <t>asfaltová vozovka (úprava obrusné a ložné vrstvy)</t>
  </si>
  <si>
    <t>asfaltová vozovka (napojení přes odskoky)</t>
  </si>
  <si>
    <t>96</t>
  </si>
  <si>
    <t>Bourání konstrukcí</t>
  </si>
  <si>
    <t>53</t>
  </si>
  <si>
    <t>113107226</t>
  </si>
  <si>
    <t>Odstranění podkladu pl přes 200 m2 z kameniva drceného se štětem tl od 300 do 450 mm</t>
  </si>
  <si>
    <t>-2145493101</t>
  </si>
  <si>
    <t>Poznámka k položce:
Pozor:
Jedná se o cementoštěrkovou zpevněnou vrstvu viz IGP.</t>
  </si>
  <si>
    <t>bourání - asfaltové plochy (vozovka)</t>
  </si>
  <si>
    <t>54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</si>
  <si>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</si>
  <si>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</si>
  <si>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-1638410499</t>
  </si>
  <si>
    <t>Poznámka k položce:
předpoklad 2x frézování po 5-8 cm tj. celkově tl. 10-15 cm</t>
  </si>
  <si>
    <t>2*3055,99</t>
  </si>
  <si>
    <t>55</t>
  </si>
  <si>
    <t>899232110</t>
  </si>
  <si>
    <t>Vybourání uličního vpusti do 200 mm</t>
  </si>
  <si>
    <t>-795029309</t>
  </si>
  <si>
    <t>rušení uliční vpusti</t>
  </si>
  <si>
    <t>56</t>
  </si>
  <si>
    <t>966006132</t>
  </si>
  <si>
    <t>Odstranění značek dopravních nebo orientačních se sloupky s betonovými patkami</t>
  </si>
  <si>
    <t>215405691</t>
  </si>
  <si>
    <t>rušené</t>
  </si>
  <si>
    <t>přesouvané</t>
  </si>
  <si>
    <t>57</t>
  </si>
  <si>
    <t>997002611</t>
  </si>
  <si>
    <t>Nakládání suti a vybouraných hmot</t>
  </si>
  <si>
    <t>-63142473</t>
  </si>
  <si>
    <t>58</t>
  </si>
  <si>
    <t>997221551</t>
  </si>
  <si>
    <t>Vodorovná doprava suti ze sypkých materiálů do 1 km</t>
  </si>
  <si>
    <t>295478547</t>
  </si>
  <si>
    <t>asfalty pro další využití</t>
  </si>
  <si>
    <t>1564,667</t>
  </si>
  <si>
    <t>ostatní vybourané kamenivo</t>
  </si>
  <si>
    <t>1711,354</t>
  </si>
  <si>
    <t>59</t>
  </si>
  <si>
    <t>997221559</t>
  </si>
  <si>
    <t>Příplatek ZKD 1 km u vodorovné dopravy suti ze sypkých materiálů</t>
  </si>
  <si>
    <t>1366352202</t>
  </si>
  <si>
    <t>1564,667*14</t>
  </si>
  <si>
    <t>1711,354*1,5</t>
  </si>
  <si>
    <t>60</t>
  </si>
  <si>
    <t>997221561</t>
  </si>
  <si>
    <t>Vodorovná doprava suti z kusových materiálů do 1 km</t>
  </si>
  <si>
    <t>687894952</t>
  </si>
  <si>
    <t>uliční vpustě, koše a dopr. značky</t>
  </si>
  <si>
    <t>4,195+0,902</t>
  </si>
  <si>
    <t>61</t>
  </si>
  <si>
    <t>997221569</t>
  </si>
  <si>
    <t>Příplatek ZKD 1 km u vodorovné dopravy suti z kusových materiálů</t>
  </si>
  <si>
    <t>1011416021</t>
  </si>
  <si>
    <t>(4,195+0,902)*1,5</t>
  </si>
  <si>
    <t>62</t>
  </si>
  <si>
    <t>997013831</t>
  </si>
  <si>
    <t>Poplatek za uložení stavebního směsného odpadu na skládce (skládkovné)</t>
  </si>
  <si>
    <t>440424534</t>
  </si>
  <si>
    <t>63</t>
  </si>
  <si>
    <t>997221855</t>
  </si>
  <si>
    <t>Poplatek za uložení odpadu z kameniva na skládce (skládkovné)</t>
  </si>
  <si>
    <t>-1472763827</t>
  </si>
  <si>
    <t>99</t>
  </si>
  <si>
    <t>Přesuny hmot a sutí</t>
  </si>
  <si>
    <t>64</t>
  </si>
  <si>
    <t>998225111</t>
  </si>
  <si>
    <t>Přesun hmot pro komunikace s krytem z kameniva, monolitickým betonovým nebo živičným dopravní vzdálenost do 200 m jakékoliv délky objektu</t>
  </si>
  <si>
    <t>1536642694</t>
  </si>
  <si>
    <t>65</t>
  </si>
  <si>
    <t>998276101</t>
  </si>
  <si>
    <t>Přesun hmot pro trubní vedení z trub z plastických hmot otevřený výkop</t>
  </si>
  <si>
    <t>2119203438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</si>
  <si>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</si>
  <si>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</si>
  <si>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</si>
  <si>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</si>
  <si>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</si>
  <si>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</si>
  <si>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</si>
  <si>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</si>
  <si>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</si>
  <si>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</si>
  <si>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</si>
  <si>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</si>
  <si>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</si>
  <si>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</si>
  <si>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</si>
  <si>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</si>
  <si>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</si>
  <si>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</si>
  <si>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</si>
  <si>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</si>
  <si>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</si>
  <si>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</si>
  <si>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</si>
  <si>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</si>
  <si>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</si>
  <si>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</si>
  <si>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</si>
  <si>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</si>
  <si>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</si>
  <si>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</si>
  <si>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</si>
  <si>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</si>
  <si>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</si>
  <si>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</si>
  <si>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</si>
  <si>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</si>
  <si>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</si>
  <si>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</si>
  <si>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</si>
  <si>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</si>
  <si>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</si>
  <si>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</si>
  <si>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</si>
  <si>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</si>
  <si>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</si>
  <si>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</si>
  <si>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</si>
  <si>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</si>
  <si>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</si>
  <si>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</si>
  <si>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</si>
  <si>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</si>
  <si>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</si>
  <si>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</si>
  <si>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</si>
  <si>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</si>
  <si>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</si>
  <si>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</si>
  <si>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</si>
  <si>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</si>
  <si>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</si>
  <si>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</si>
  <si>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</si>
  <si>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</si>
  <si>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</si>
  <si>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</si>
  <si>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</si>
  <si>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</si>
  <si>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</si>
  <si>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</si>
  <si>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</si>
  <si>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</si>
  <si>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</si>
  <si>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</si>
  <si>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</si>
  <si>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</si>
  <si>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</si>
  <si>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</si>
  <si>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</si>
  <si>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</si>
  <si>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</si>
  <si>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</si>
  <si>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</si>
  <si>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</si>
  <si>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</si>
  <si>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</si>
  <si>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</si>
  <si>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</si>
  <si>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</si>
  <si>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</si>
  <si>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</si>
  <si>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</si>
  <si>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</si>
  <si>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</si>
  <si>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</si>
  <si>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</si>
  <si>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</si>
  <si>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</si>
  <si>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</si>
  <si>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</si>
  <si>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</si>
  <si>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</si>
  <si>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</si>
  <si>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</si>
  <si>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</si>
  <si>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</si>
  <si>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</si>
  <si>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</si>
  <si>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</si>
  <si>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</si>
  <si>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</si>
  <si>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</si>
  <si>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</si>
  <si>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</si>
  <si>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</si>
  <si>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</si>
  <si>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</si>
  <si>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</si>
  <si>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</si>
  <si>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</si>
  <si>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</si>
  <si>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</si>
  <si>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</si>
  <si>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</si>
  <si>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</si>
  <si>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</si>
  <si>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</si>
  <si>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</si>
  <si>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</si>
  <si>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</si>
  <si>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</si>
  <si>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</si>
  <si>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</si>
  <si>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</si>
  <si>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</si>
  <si>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</si>
  <si>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</si>
  <si>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</si>
  <si>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</si>
  <si>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</si>
  <si>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</si>
  <si>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</si>
  <si>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</si>
  <si>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</si>
  <si>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</si>
  <si>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</si>
  <si>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</si>
  <si>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</si>
  <si>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</si>
  <si>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</si>
  <si>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</si>
  <si>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</si>
  <si>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</si>
  <si>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</si>
  <si>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</si>
  <si>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</si>
  <si>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</si>
  <si>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</si>
  <si>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</si>
  <si>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</si>
  <si>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</si>
  <si>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</si>
  <si>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</si>
  <si>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</si>
  <si>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</si>
  <si>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</si>
  <si>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</si>
  <si>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</si>
  <si>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</si>
  <si>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</si>
  <si>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</si>
  <si>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</si>
  <si>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</si>
  <si>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</si>
  <si>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</si>
  <si>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</si>
  <si>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</si>
  <si>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</si>
  <si>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</si>
  <si>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</si>
  <si>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</si>
  <si>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</si>
  <si>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</si>
  <si>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VŠEOBECNÉ PODMÍNKY K CENĚ DÍLA</t>
  </si>
  <si>
    <t>Stavba: Město Votice - Realizace ul. Táborská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</si>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</sst>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28" xfId="21" applyFont="1" applyFill="1" applyBorder="1" applyAlignment="1" applyProtection="1">
      <alignment horizontal="center"/>
      <protection/>
    </xf>
    <xf numFmtId="0" fontId="15" fillId="0" borderId="29" xfId="21" applyFont="1" applyFill="1" applyBorder="1" applyAlignment="1" applyProtection="1">
      <alignment horizontal="center"/>
      <protection/>
    </xf>
    <xf numFmtId="0" fontId="15" fillId="0" borderId="30" xfId="2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15" fillId="0" borderId="31" xfId="21" applyFont="1" applyFill="1" applyBorder="1" applyAlignment="1" applyProtection="1">
      <alignment horizontal="center"/>
      <protection/>
    </xf>
    <xf numFmtId="0" fontId="15" fillId="0" borderId="0" xfId="21" applyFont="1" applyFill="1" applyBorder="1" applyAlignment="1" applyProtection="1">
      <alignment horizontal="center"/>
      <protection/>
    </xf>
    <xf numFmtId="0" fontId="15" fillId="0" borderId="32" xfId="2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31" xfId="0" applyBorder="1" applyAlignment="1" applyProtection="1">
      <alignment vertical="top"/>
      <protection/>
    </xf>
    <xf numFmtId="0" fontId="40" fillId="0" borderId="0" xfId="21" applyFont="1" applyBorder="1" applyAlignment="1" applyProtection="1">
      <alignment vertical="top" wrapText="1"/>
      <protection/>
    </xf>
    <xf numFmtId="0" fontId="1" fillId="0" borderId="0" xfId="2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/>
      <protection/>
    </xf>
    <xf numFmtId="0" fontId="41" fillId="0" borderId="0" xfId="21" applyFont="1" applyBorder="1" applyAlignment="1" applyProtection="1">
      <alignment vertical="top" wrapText="1"/>
      <protection/>
    </xf>
    <xf numFmtId="0" fontId="40" fillId="0" borderId="0" xfId="21" applyNumberFormat="1" applyFont="1" applyBorder="1" applyAlignment="1" applyProtection="1">
      <alignment horizontal="justify" vertical="top" wrapText="1"/>
      <protection/>
    </xf>
    <xf numFmtId="0" fontId="40" fillId="0" borderId="0" xfId="2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iver Diamond_CELKOVÁ REKAPITULAC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4"/>
  <sheetViews>
    <sheetView showGridLines="0" tabSelected="1" workbookViewId="0" topLeftCell="A13">
      <selection activeCell="D14" sqref="D14"/>
    </sheetView>
  </sheetViews>
  <sheetFormatPr defaultColWidth="9.33203125" defaultRowHeight="13.5"/>
  <cols>
    <col min="1" max="1" width="9.33203125" style="385" customWidth="1"/>
    <col min="2" max="2" width="2" style="385" customWidth="1"/>
    <col min="3" max="3" width="6" style="385" customWidth="1"/>
    <col min="4" max="4" width="112" style="385" customWidth="1"/>
    <col min="5" max="5" width="2.33203125" style="385" customWidth="1"/>
    <col min="6" max="257" width="9.33203125" style="385" customWidth="1"/>
    <col min="258" max="258" width="2" style="385" customWidth="1"/>
    <col min="259" max="259" width="6" style="385" customWidth="1"/>
    <col min="260" max="260" width="112" style="385" customWidth="1"/>
    <col min="261" max="261" width="2.33203125" style="385" customWidth="1"/>
    <col min="262" max="513" width="9.33203125" style="385" customWidth="1"/>
    <col min="514" max="514" width="2" style="385" customWidth="1"/>
    <col min="515" max="515" width="6" style="385" customWidth="1"/>
    <col min="516" max="516" width="112" style="385" customWidth="1"/>
    <col min="517" max="517" width="2.33203125" style="385" customWidth="1"/>
    <col min="518" max="769" width="9.33203125" style="385" customWidth="1"/>
    <col min="770" max="770" width="2" style="385" customWidth="1"/>
    <col min="771" max="771" width="6" style="385" customWidth="1"/>
    <col min="772" max="772" width="112" style="385" customWidth="1"/>
    <col min="773" max="773" width="2.33203125" style="385" customWidth="1"/>
    <col min="774" max="1025" width="9.33203125" style="385" customWidth="1"/>
    <col min="1026" max="1026" width="2" style="385" customWidth="1"/>
    <col min="1027" max="1027" width="6" style="385" customWidth="1"/>
    <col min="1028" max="1028" width="112" style="385" customWidth="1"/>
    <col min="1029" max="1029" width="2.33203125" style="385" customWidth="1"/>
    <col min="1030" max="1281" width="9.33203125" style="385" customWidth="1"/>
    <col min="1282" max="1282" width="2" style="385" customWidth="1"/>
    <col min="1283" max="1283" width="6" style="385" customWidth="1"/>
    <col min="1284" max="1284" width="112" style="385" customWidth="1"/>
    <col min="1285" max="1285" width="2.33203125" style="385" customWidth="1"/>
    <col min="1286" max="1537" width="9.33203125" style="385" customWidth="1"/>
    <col min="1538" max="1538" width="2" style="385" customWidth="1"/>
    <col min="1539" max="1539" width="6" style="385" customWidth="1"/>
    <col min="1540" max="1540" width="112" style="385" customWidth="1"/>
    <col min="1541" max="1541" width="2.33203125" style="385" customWidth="1"/>
    <col min="1542" max="1793" width="9.33203125" style="385" customWidth="1"/>
    <col min="1794" max="1794" width="2" style="385" customWidth="1"/>
    <col min="1795" max="1795" width="6" style="385" customWidth="1"/>
    <col min="1796" max="1796" width="112" style="385" customWidth="1"/>
    <col min="1797" max="1797" width="2.33203125" style="385" customWidth="1"/>
    <col min="1798" max="2049" width="9.33203125" style="385" customWidth="1"/>
    <col min="2050" max="2050" width="2" style="385" customWidth="1"/>
    <col min="2051" max="2051" width="6" style="385" customWidth="1"/>
    <col min="2052" max="2052" width="112" style="385" customWidth="1"/>
    <col min="2053" max="2053" width="2.33203125" style="385" customWidth="1"/>
    <col min="2054" max="2305" width="9.33203125" style="385" customWidth="1"/>
    <col min="2306" max="2306" width="2" style="385" customWidth="1"/>
    <col min="2307" max="2307" width="6" style="385" customWidth="1"/>
    <col min="2308" max="2308" width="112" style="385" customWidth="1"/>
    <col min="2309" max="2309" width="2.33203125" style="385" customWidth="1"/>
    <col min="2310" max="2561" width="9.33203125" style="385" customWidth="1"/>
    <col min="2562" max="2562" width="2" style="385" customWidth="1"/>
    <col min="2563" max="2563" width="6" style="385" customWidth="1"/>
    <col min="2564" max="2564" width="112" style="385" customWidth="1"/>
    <col min="2565" max="2565" width="2.33203125" style="385" customWidth="1"/>
    <col min="2566" max="2817" width="9.33203125" style="385" customWidth="1"/>
    <col min="2818" max="2818" width="2" style="385" customWidth="1"/>
    <col min="2819" max="2819" width="6" style="385" customWidth="1"/>
    <col min="2820" max="2820" width="112" style="385" customWidth="1"/>
    <col min="2821" max="2821" width="2.33203125" style="385" customWidth="1"/>
    <col min="2822" max="3073" width="9.33203125" style="385" customWidth="1"/>
    <col min="3074" max="3074" width="2" style="385" customWidth="1"/>
    <col min="3075" max="3075" width="6" style="385" customWidth="1"/>
    <col min="3076" max="3076" width="112" style="385" customWidth="1"/>
    <col min="3077" max="3077" width="2.33203125" style="385" customWidth="1"/>
    <col min="3078" max="3329" width="9.33203125" style="385" customWidth="1"/>
    <col min="3330" max="3330" width="2" style="385" customWidth="1"/>
    <col min="3331" max="3331" width="6" style="385" customWidth="1"/>
    <col min="3332" max="3332" width="112" style="385" customWidth="1"/>
    <col min="3333" max="3333" width="2.33203125" style="385" customWidth="1"/>
    <col min="3334" max="3585" width="9.33203125" style="385" customWidth="1"/>
    <col min="3586" max="3586" width="2" style="385" customWidth="1"/>
    <col min="3587" max="3587" width="6" style="385" customWidth="1"/>
    <col min="3588" max="3588" width="112" style="385" customWidth="1"/>
    <col min="3589" max="3589" width="2.33203125" style="385" customWidth="1"/>
    <col min="3590" max="3841" width="9.33203125" style="385" customWidth="1"/>
    <col min="3842" max="3842" width="2" style="385" customWidth="1"/>
    <col min="3843" max="3843" width="6" style="385" customWidth="1"/>
    <col min="3844" max="3844" width="112" style="385" customWidth="1"/>
    <col min="3845" max="3845" width="2.33203125" style="385" customWidth="1"/>
    <col min="3846" max="4097" width="9.33203125" style="385" customWidth="1"/>
    <col min="4098" max="4098" width="2" style="385" customWidth="1"/>
    <col min="4099" max="4099" width="6" style="385" customWidth="1"/>
    <col min="4100" max="4100" width="112" style="385" customWidth="1"/>
    <col min="4101" max="4101" width="2.33203125" style="385" customWidth="1"/>
    <col min="4102" max="4353" width="9.33203125" style="385" customWidth="1"/>
    <col min="4354" max="4354" width="2" style="385" customWidth="1"/>
    <col min="4355" max="4355" width="6" style="385" customWidth="1"/>
    <col min="4356" max="4356" width="112" style="385" customWidth="1"/>
    <col min="4357" max="4357" width="2.33203125" style="385" customWidth="1"/>
    <col min="4358" max="4609" width="9.33203125" style="385" customWidth="1"/>
    <col min="4610" max="4610" width="2" style="385" customWidth="1"/>
    <col min="4611" max="4611" width="6" style="385" customWidth="1"/>
    <col min="4612" max="4612" width="112" style="385" customWidth="1"/>
    <col min="4613" max="4613" width="2.33203125" style="385" customWidth="1"/>
    <col min="4614" max="4865" width="9.33203125" style="385" customWidth="1"/>
    <col min="4866" max="4866" width="2" style="385" customWidth="1"/>
    <col min="4867" max="4867" width="6" style="385" customWidth="1"/>
    <col min="4868" max="4868" width="112" style="385" customWidth="1"/>
    <col min="4869" max="4869" width="2.33203125" style="385" customWidth="1"/>
    <col min="4870" max="5121" width="9.33203125" style="385" customWidth="1"/>
    <col min="5122" max="5122" width="2" style="385" customWidth="1"/>
    <col min="5123" max="5123" width="6" style="385" customWidth="1"/>
    <col min="5124" max="5124" width="112" style="385" customWidth="1"/>
    <col min="5125" max="5125" width="2.33203125" style="385" customWidth="1"/>
    <col min="5126" max="5377" width="9.33203125" style="385" customWidth="1"/>
    <col min="5378" max="5378" width="2" style="385" customWidth="1"/>
    <col min="5379" max="5379" width="6" style="385" customWidth="1"/>
    <col min="5380" max="5380" width="112" style="385" customWidth="1"/>
    <col min="5381" max="5381" width="2.33203125" style="385" customWidth="1"/>
    <col min="5382" max="5633" width="9.33203125" style="385" customWidth="1"/>
    <col min="5634" max="5634" width="2" style="385" customWidth="1"/>
    <col min="5635" max="5635" width="6" style="385" customWidth="1"/>
    <col min="5636" max="5636" width="112" style="385" customWidth="1"/>
    <col min="5637" max="5637" width="2.33203125" style="385" customWidth="1"/>
    <col min="5638" max="5889" width="9.33203125" style="385" customWidth="1"/>
    <col min="5890" max="5890" width="2" style="385" customWidth="1"/>
    <col min="5891" max="5891" width="6" style="385" customWidth="1"/>
    <col min="5892" max="5892" width="112" style="385" customWidth="1"/>
    <col min="5893" max="5893" width="2.33203125" style="385" customWidth="1"/>
    <col min="5894" max="6145" width="9.33203125" style="385" customWidth="1"/>
    <col min="6146" max="6146" width="2" style="385" customWidth="1"/>
    <col min="6147" max="6147" width="6" style="385" customWidth="1"/>
    <col min="6148" max="6148" width="112" style="385" customWidth="1"/>
    <col min="6149" max="6149" width="2.33203125" style="385" customWidth="1"/>
    <col min="6150" max="6401" width="9.33203125" style="385" customWidth="1"/>
    <col min="6402" max="6402" width="2" style="385" customWidth="1"/>
    <col min="6403" max="6403" width="6" style="385" customWidth="1"/>
    <col min="6404" max="6404" width="112" style="385" customWidth="1"/>
    <col min="6405" max="6405" width="2.33203125" style="385" customWidth="1"/>
    <col min="6406" max="6657" width="9.33203125" style="385" customWidth="1"/>
    <col min="6658" max="6658" width="2" style="385" customWidth="1"/>
    <col min="6659" max="6659" width="6" style="385" customWidth="1"/>
    <col min="6660" max="6660" width="112" style="385" customWidth="1"/>
    <col min="6661" max="6661" width="2.33203125" style="385" customWidth="1"/>
    <col min="6662" max="6913" width="9.33203125" style="385" customWidth="1"/>
    <col min="6914" max="6914" width="2" style="385" customWidth="1"/>
    <col min="6915" max="6915" width="6" style="385" customWidth="1"/>
    <col min="6916" max="6916" width="112" style="385" customWidth="1"/>
    <col min="6917" max="6917" width="2.33203125" style="385" customWidth="1"/>
    <col min="6918" max="7169" width="9.33203125" style="385" customWidth="1"/>
    <col min="7170" max="7170" width="2" style="385" customWidth="1"/>
    <col min="7171" max="7171" width="6" style="385" customWidth="1"/>
    <col min="7172" max="7172" width="112" style="385" customWidth="1"/>
    <col min="7173" max="7173" width="2.33203125" style="385" customWidth="1"/>
    <col min="7174" max="7425" width="9.33203125" style="385" customWidth="1"/>
    <col min="7426" max="7426" width="2" style="385" customWidth="1"/>
    <col min="7427" max="7427" width="6" style="385" customWidth="1"/>
    <col min="7428" max="7428" width="112" style="385" customWidth="1"/>
    <col min="7429" max="7429" width="2.33203125" style="385" customWidth="1"/>
    <col min="7430" max="7681" width="9.33203125" style="385" customWidth="1"/>
    <col min="7682" max="7682" width="2" style="385" customWidth="1"/>
    <col min="7683" max="7683" width="6" style="385" customWidth="1"/>
    <col min="7684" max="7684" width="112" style="385" customWidth="1"/>
    <col min="7685" max="7685" width="2.33203125" style="385" customWidth="1"/>
    <col min="7686" max="7937" width="9.33203125" style="385" customWidth="1"/>
    <col min="7938" max="7938" width="2" style="385" customWidth="1"/>
    <col min="7939" max="7939" width="6" style="385" customWidth="1"/>
    <col min="7940" max="7940" width="112" style="385" customWidth="1"/>
    <col min="7941" max="7941" width="2.33203125" style="385" customWidth="1"/>
    <col min="7942" max="8193" width="9.33203125" style="385" customWidth="1"/>
    <col min="8194" max="8194" width="2" style="385" customWidth="1"/>
    <col min="8195" max="8195" width="6" style="385" customWidth="1"/>
    <col min="8196" max="8196" width="112" style="385" customWidth="1"/>
    <col min="8197" max="8197" width="2.33203125" style="385" customWidth="1"/>
    <col min="8198" max="8449" width="9.33203125" style="385" customWidth="1"/>
    <col min="8450" max="8450" width="2" style="385" customWidth="1"/>
    <col min="8451" max="8451" width="6" style="385" customWidth="1"/>
    <col min="8452" max="8452" width="112" style="385" customWidth="1"/>
    <col min="8453" max="8453" width="2.33203125" style="385" customWidth="1"/>
    <col min="8454" max="8705" width="9.33203125" style="385" customWidth="1"/>
    <col min="8706" max="8706" width="2" style="385" customWidth="1"/>
    <col min="8707" max="8707" width="6" style="385" customWidth="1"/>
    <col min="8708" max="8708" width="112" style="385" customWidth="1"/>
    <col min="8709" max="8709" width="2.33203125" style="385" customWidth="1"/>
    <col min="8710" max="8961" width="9.33203125" style="385" customWidth="1"/>
    <col min="8962" max="8962" width="2" style="385" customWidth="1"/>
    <col min="8963" max="8963" width="6" style="385" customWidth="1"/>
    <col min="8964" max="8964" width="112" style="385" customWidth="1"/>
    <col min="8965" max="8965" width="2.33203125" style="385" customWidth="1"/>
    <col min="8966" max="9217" width="9.33203125" style="385" customWidth="1"/>
    <col min="9218" max="9218" width="2" style="385" customWidth="1"/>
    <col min="9219" max="9219" width="6" style="385" customWidth="1"/>
    <col min="9220" max="9220" width="112" style="385" customWidth="1"/>
    <col min="9221" max="9221" width="2.33203125" style="385" customWidth="1"/>
    <col min="9222" max="9473" width="9.33203125" style="385" customWidth="1"/>
    <col min="9474" max="9474" width="2" style="385" customWidth="1"/>
    <col min="9475" max="9475" width="6" style="385" customWidth="1"/>
    <col min="9476" max="9476" width="112" style="385" customWidth="1"/>
    <col min="9477" max="9477" width="2.33203125" style="385" customWidth="1"/>
    <col min="9478" max="9729" width="9.33203125" style="385" customWidth="1"/>
    <col min="9730" max="9730" width="2" style="385" customWidth="1"/>
    <col min="9731" max="9731" width="6" style="385" customWidth="1"/>
    <col min="9732" max="9732" width="112" style="385" customWidth="1"/>
    <col min="9733" max="9733" width="2.33203125" style="385" customWidth="1"/>
    <col min="9734" max="9985" width="9.33203125" style="385" customWidth="1"/>
    <col min="9986" max="9986" width="2" style="385" customWidth="1"/>
    <col min="9987" max="9987" width="6" style="385" customWidth="1"/>
    <col min="9988" max="9988" width="112" style="385" customWidth="1"/>
    <col min="9989" max="9989" width="2.33203125" style="385" customWidth="1"/>
    <col min="9990" max="10241" width="9.33203125" style="385" customWidth="1"/>
    <col min="10242" max="10242" width="2" style="385" customWidth="1"/>
    <col min="10243" max="10243" width="6" style="385" customWidth="1"/>
    <col min="10244" max="10244" width="112" style="385" customWidth="1"/>
    <col min="10245" max="10245" width="2.33203125" style="385" customWidth="1"/>
    <col min="10246" max="10497" width="9.33203125" style="385" customWidth="1"/>
    <col min="10498" max="10498" width="2" style="385" customWidth="1"/>
    <col min="10499" max="10499" width="6" style="385" customWidth="1"/>
    <col min="10500" max="10500" width="112" style="385" customWidth="1"/>
    <col min="10501" max="10501" width="2.33203125" style="385" customWidth="1"/>
    <col min="10502" max="10753" width="9.33203125" style="385" customWidth="1"/>
    <col min="10754" max="10754" width="2" style="385" customWidth="1"/>
    <col min="10755" max="10755" width="6" style="385" customWidth="1"/>
    <col min="10756" max="10756" width="112" style="385" customWidth="1"/>
    <col min="10757" max="10757" width="2.33203125" style="385" customWidth="1"/>
    <col min="10758" max="11009" width="9.33203125" style="385" customWidth="1"/>
    <col min="11010" max="11010" width="2" style="385" customWidth="1"/>
    <col min="11011" max="11011" width="6" style="385" customWidth="1"/>
    <col min="11012" max="11012" width="112" style="385" customWidth="1"/>
    <col min="11013" max="11013" width="2.33203125" style="385" customWidth="1"/>
    <col min="11014" max="11265" width="9.33203125" style="385" customWidth="1"/>
    <col min="11266" max="11266" width="2" style="385" customWidth="1"/>
    <col min="11267" max="11267" width="6" style="385" customWidth="1"/>
    <col min="11268" max="11268" width="112" style="385" customWidth="1"/>
    <col min="11269" max="11269" width="2.33203125" style="385" customWidth="1"/>
    <col min="11270" max="11521" width="9.33203125" style="385" customWidth="1"/>
    <col min="11522" max="11522" width="2" style="385" customWidth="1"/>
    <col min="11523" max="11523" width="6" style="385" customWidth="1"/>
    <col min="11524" max="11524" width="112" style="385" customWidth="1"/>
    <col min="11525" max="11525" width="2.33203125" style="385" customWidth="1"/>
    <col min="11526" max="11777" width="9.33203125" style="385" customWidth="1"/>
    <col min="11778" max="11778" width="2" style="385" customWidth="1"/>
    <col min="11779" max="11779" width="6" style="385" customWidth="1"/>
    <col min="11780" max="11780" width="112" style="385" customWidth="1"/>
    <col min="11781" max="11781" width="2.33203125" style="385" customWidth="1"/>
    <col min="11782" max="12033" width="9.33203125" style="385" customWidth="1"/>
    <col min="12034" max="12034" width="2" style="385" customWidth="1"/>
    <col min="12035" max="12035" width="6" style="385" customWidth="1"/>
    <col min="12036" max="12036" width="112" style="385" customWidth="1"/>
    <col min="12037" max="12037" width="2.33203125" style="385" customWidth="1"/>
    <col min="12038" max="12289" width="9.33203125" style="385" customWidth="1"/>
    <col min="12290" max="12290" width="2" style="385" customWidth="1"/>
    <col min="12291" max="12291" width="6" style="385" customWidth="1"/>
    <col min="12292" max="12292" width="112" style="385" customWidth="1"/>
    <col min="12293" max="12293" width="2.33203125" style="385" customWidth="1"/>
    <col min="12294" max="12545" width="9.33203125" style="385" customWidth="1"/>
    <col min="12546" max="12546" width="2" style="385" customWidth="1"/>
    <col min="12547" max="12547" width="6" style="385" customWidth="1"/>
    <col min="12548" max="12548" width="112" style="385" customWidth="1"/>
    <col min="12549" max="12549" width="2.33203125" style="385" customWidth="1"/>
    <col min="12550" max="12801" width="9.33203125" style="385" customWidth="1"/>
    <col min="12802" max="12802" width="2" style="385" customWidth="1"/>
    <col min="12803" max="12803" width="6" style="385" customWidth="1"/>
    <col min="12804" max="12804" width="112" style="385" customWidth="1"/>
    <col min="12805" max="12805" width="2.33203125" style="385" customWidth="1"/>
    <col min="12806" max="13057" width="9.33203125" style="385" customWidth="1"/>
    <col min="13058" max="13058" width="2" style="385" customWidth="1"/>
    <col min="13059" max="13059" width="6" style="385" customWidth="1"/>
    <col min="13060" max="13060" width="112" style="385" customWidth="1"/>
    <col min="13061" max="13061" width="2.33203125" style="385" customWidth="1"/>
    <col min="13062" max="13313" width="9.33203125" style="385" customWidth="1"/>
    <col min="13314" max="13314" width="2" style="385" customWidth="1"/>
    <col min="13315" max="13315" width="6" style="385" customWidth="1"/>
    <col min="13316" max="13316" width="112" style="385" customWidth="1"/>
    <col min="13317" max="13317" width="2.33203125" style="385" customWidth="1"/>
    <col min="13318" max="13569" width="9.33203125" style="385" customWidth="1"/>
    <col min="13570" max="13570" width="2" style="385" customWidth="1"/>
    <col min="13571" max="13571" width="6" style="385" customWidth="1"/>
    <col min="13572" max="13572" width="112" style="385" customWidth="1"/>
    <col min="13573" max="13573" width="2.33203125" style="385" customWidth="1"/>
    <col min="13574" max="13825" width="9.33203125" style="385" customWidth="1"/>
    <col min="13826" max="13826" width="2" style="385" customWidth="1"/>
    <col min="13827" max="13827" width="6" style="385" customWidth="1"/>
    <col min="13828" max="13828" width="112" style="385" customWidth="1"/>
    <col min="13829" max="13829" width="2.33203125" style="385" customWidth="1"/>
    <col min="13830" max="14081" width="9.33203125" style="385" customWidth="1"/>
    <col min="14082" max="14082" width="2" style="385" customWidth="1"/>
    <col min="14083" max="14083" width="6" style="385" customWidth="1"/>
    <col min="14084" max="14084" width="112" style="385" customWidth="1"/>
    <col min="14085" max="14085" width="2.33203125" style="385" customWidth="1"/>
    <col min="14086" max="14337" width="9.33203125" style="385" customWidth="1"/>
    <col min="14338" max="14338" width="2" style="385" customWidth="1"/>
    <col min="14339" max="14339" width="6" style="385" customWidth="1"/>
    <col min="14340" max="14340" width="112" style="385" customWidth="1"/>
    <col min="14341" max="14341" width="2.33203125" style="385" customWidth="1"/>
    <col min="14342" max="14593" width="9.33203125" style="385" customWidth="1"/>
    <col min="14594" max="14594" width="2" style="385" customWidth="1"/>
    <col min="14595" max="14595" width="6" style="385" customWidth="1"/>
    <col min="14596" max="14596" width="112" style="385" customWidth="1"/>
    <col min="14597" max="14597" width="2.33203125" style="385" customWidth="1"/>
    <col min="14598" max="14849" width="9.33203125" style="385" customWidth="1"/>
    <col min="14850" max="14850" width="2" style="385" customWidth="1"/>
    <col min="14851" max="14851" width="6" style="385" customWidth="1"/>
    <col min="14852" max="14852" width="112" style="385" customWidth="1"/>
    <col min="14853" max="14853" width="2.33203125" style="385" customWidth="1"/>
    <col min="14854" max="15105" width="9.33203125" style="385" customWidth="1"/>
    <col min="15106" max="15106" width="2" style="385" customWidth="1"/>
    <col min="15107" max="15107" width="6" style="385" customWidth="1"/>
    <col min="15108" max="15108" width="112" style="385" customWidth="1"/>
    <col min="15109" max="15109" width="2.33203125" style="385" customWidth="1"/>
    <col min="15110" max="15361" width="9.33203125" style="385" customWidth="1"/>
    <col min="15362" max="15362" width="2" style="385" customWidth="1"/>
    <col min="15363" max="15363" width="6" style="385" customWidth="1"/>
    <col min="15364" max="15364" width="112" style="385" customWidth="1"/>
    <col min="15365" max="15365" width="2.33203125" style="385" customWidth="1"/>
    <col min="15366" max="15617" width="9.33203125" style="385" customWidth="1"/>
    <col min="15618" max="15618" width="2" style="385" customWidth="1"/>
    <col min="15619" max="15619" width="6" style="385" customWidth="1"/>
    <col min="15620" max="15620" width="112" style="385" customWidth="1"/>
    <col min="15621" max="15621" width="2.33203125" style="385" customWidth="1"/>
    <col min="15622" max="15873" width="9.33203125" style="385" customWidth="1"/>
    <col min="15874" max="15874" width="2" style="385" customWidth="1"/>
    <col min="15875" max="15875" width="6" style="385" customWidth="1"/>
    <col min="15876" max="15876" width="112" style="385" customWidth="1"/>
    <col min="15877" max="15877" width="2.33203125" style="385" customWidth="1"/>
    <col min="15878" max="16129" width="9.33203125" style="385" customWidth="1"/>
    <col min="16130" max="16130" width="2" style="385" customWidth="1"/>
    <col min="16131" max="16131" width="6" style="385" customWidth="1"/>
    <col min="16132" max="16132" width="112" style="385" customWidth="1"/>
    <col min="16133" max="16133" width="2.33203125" style="385" customWidth="1"/>
    <col min="16134" max="16384" width="9.33203125" style="385" customWidth="1"/>
  </cols>
  <sheetData>
    <row r="2" ht="12.75" customHeight="1"/>
    <row r="3" spans="2:5" ht="26.25" customHeight="1">
      <c r="B3" s="382" t="s">
        <v>731</v>
      </c>
      <c r="C3" s="383"/>
      <c r="D3" s="383"/>
      <c r="E3" s="384"/>
    </row>
    <row r="4" spans="2:5" ht="21">
      <c r="B4" s="386"/>
      <c r="C4" s="387"/>
      <c r="D4" s="387"/>
      <c r="E4" s="388"/>
    </row>
    <row r="5" spans="2:5" ht="21">
      <c r="B5" s="386"/>
      <c r="C5" s="389" t="s">
        <v>732</v>
      </c>
      <c r="D5" s="387"/>
      <c r="E5" s="388"/>
    </row>
    <row r="6" spans="2:5" ht="13.5">
      <c r="B6" s="390"/>
      <c r="C6" s="391"/>
      <c r="D6" s="392"/>
      <c r="E6" s="393"/>
    </row>
    <row r="7" spans="2:5" ht="33.75" customHeight="1">
      <c r="B7" s="390"/>
      <c r="C7" s="391" t="s">
        <v>733</v>
      </c>
      <c r="D7" s="391" t="s">
        <v>734</v>
      </c>
      <c r="E7" s="393"/>
    </row>
    <row r="8" spans="2:5" ht="25.5" customHeight="1">
      <c r="B8" s="390"/>
      <c r="C8" s="391" t="s">
        <v>735</v>
      </c>
      <c r="D8" s="394" t="s">
        <v>736</v>
      </c>
      <c r="E8" s="393"/>
    </row>
    <row r="9" spans="2:5" ht="60" customHeight="1">
      <c r="B9" s="390"/>
      <c r="C9" s="391" t="s">
        <v>737</v>
      </c>
      <c r="D9" s="394" t="s">
        <v>738</v>
      </c>
      <c r="E9" s="393"/>
    </row>
    <row r="10" spans="2:5" ht="48.75" customHeight="1">
      <c r="B10" s="390"/>
      <c r="C10" s="391" t="s">
        <v>739</v>
      </c>
      <c r="D10" s="394" t="s">
        <v>740</v>
      </c>
      <c r="E10" s="393"/>
    </row>
    <row r="11" spans="2:5" ht="36.75" customHeight="1">
      <c r="B11" s="390"/>
      <c r="C11" s="391" t="s">
        <v>741</v>
      </c>
      <c r="D11" s="395" t="s">
        <v>742</v>
      </c>
      <c r="E11" s="393"/>
    </row>
    <row r="12" spans="2:5" ht="48" customHeight="1">
      <c r="B12" s="390"/>
      <c r="C12" s="391" t="s">
        <v>743</v>
      </c>
      <c r="D12" s="395" t="s">
        <v>744</v>
      </c>
      <c r="E12" s="393"/>
    </row>
    <row r="13" spans="2:5" ht="84" customHeight="1">
      <c r="B13" s="390"/>
      <c r="C13" s="391" t="s">
        <v>745</v>
      </c>
      <c r="D13" s="391" t="s">
        <v>746</v>
      </c>
      <c r="E13" s="393"/>
    </row>
    <row r="14" spans="2:5" ht="58.5" customHeight="1">
      <c r="B14" s="390"/>
      <c r="C14" s="391" t="s">
        <v>747</v>
      </c>
      <c r="D14" s="391" t="s">
        <v>748</v>
      </c>
      <c r="E14" s="393"/>
    </row>
    <row r="15" spans="2:5" ht="60" customHeight="1">
      <c r="B15" s="390"/>
      <c r="C15" s="391" t="s">
        <v>749</v>
      </c>
      <c r="D15" s="396" t="s">
        <v>750</v>
      </c>
      <c r="E15" s="393"/>
    </row>
    <row r="16" spans="2:5" ht="37.5" customHeight="1">
      <c r="B16" s="390"/>
      <c r="C16" s="391" t="s">
        <v>751</v>
      </c>
      <c r="D16" s="396" t="s">
        <v>752</v>
      </c>
      <c r="E16" s="393"/>
    </row>
    <row r="17" spans="2:5" ht="36" customHeight="1">
      <c r="B17" s="390"/>
      <c r="C17" s="391" t="s">
        <v>753</v>
      </c>
      <c r="D17" s="396" t="s">
        <v>754</v>
      </c>
      <c r="E17" s="393"/>
    </row>
    <row r="18" spans="2:5" ht="37.5" customHeight="1">
      <c r="B18" s="390"/>
      <c r="C18" s="391" t="s">
        <v>755</v>
      </c>
      <c r="D18" s="394" t="s">
        <v>756</v>
      </c>
      <c r="E18" s="393"/>
    </row>
    <row r="19" spans="2:5" ht="36" customHeight="1">
      <c r="B19" s="390"/>
      <c r="C19" s="391" t="s">
        <v>757</v>
      </c>
      <c r="D19" s="391" t="s">
        <v>758</v>
      </c>
      <c r="E19" s="393"/>
    </row>
    <row r="20" spans="2:5" ht="45.75" customHeight="1">
      <c r="B20" s="390"/>
      <c r="C20" s="391" t="s">
        <v>759</v>
      </c>
      <c r="D20" s="396" t="s">
        <v>760</v>
      </c>
      <c r="E20" s="393"/>
    </row>
    <row r="21" spans="2:5" ht="48.75" customHeight="1">
      <c r="B21" s="390"/>
      <c r="C21" s="391" t="s">
        <v>761</v>
      </c>
      <c r="D21" s="391" t="s">
        <v>762</v>
      </c>
      <c r="E21" s="393"/>
    </row>
    <row r="22" spans="2:5" ht="35.25" customHeight="1">
      <c r="B22" s="390"/>
      <c r="C22" s="391" t="s">
        <v>763</v>
      </c>
      <c r="D22" s="391" t="s">
        <v>764</v>
      </c>
      <c r="E22" s="393"/>
    </row>
    <row r="23" spans="2:5" ht="48" customHeight="1">
      <c r="B23" s="390"/>
      <c r="C23" s="391" t="s">
        <v>765</v>
      </c>
      <c r="D23" s="391" t="s">
        <v>766</v>
      </c>
      <c r="E23" s="393"/>
    </row>
    <row r="24" spans="2:5" ht="36" customHeight="1">
      <c r="B24" s="390"/>
      <c r="C24" s="391" t="s">
        <v>767</v>
      </c>
      <c r="D24" s="391" t="s">
        <v>768</v>
      </c>
      <c r="E24" s="393"/>
    </row>
    <row r="25" spans="2:5" ht="60" customHeight="1">
      <c r="B25" s="390"/>
      <c r="C25" s="391" t="s">
        <v>769</v>
      </c>
      <c r="D25" s="391" t="s">
        <v>770</v>
      </c>
      <c r="E25" s="393"/>
    </row>
    <row r="26" spans="2:5" ht="48" customHeight="1">
      <c r="B26" s="390"/>
      <c r="C26" s="391" t="s">
        <v>771</v>
      </c>
      <c r="D26" s="391" t="s">
        <v>772</v>
      </c>
      <c r="E26" s="393"/>
    </row>
    <row r="27" spans="2:5" ht="36.75" customHeight="1">
      <c r="B27" s="390"/>
      <c r="C27" s="391" t="s">
        <v>773</v>
      </c>
      <c r="D27" s="396" t="s">
        <v>774</v>
      </c>
      <c r="E27" s="393"/>
    </row>
    <row r="28" spans="2:5" ht="35.25" customHeight="1">
      <c r="B28" s="390"/>
      <c r="C28" s="391" t="s">
        <v>775</v>
      </c>
      <c r="D28" s="391" t="s">
        <v>776</v>
      </c>
      <c r="E28" s="393"/>
    </row>
    <row r="29" spans="2:5" ht="60.75" customHeight="1">
      <c r="B29" s="390"/>
      <c r="C29" s="391" t="s">
        <v>777</v>
      </c>
      <c r="D29" s="391" t="s">
        <v>778</v>
      </c>
      <c r="E29" s="393"/>
    </row>
    <row r="30" spans="2:5" ht="24.75" customHeight="1">
      <c r="B30" s="390"/>
      <c r="C30" s="391" t="s">
        <v>779</v>
      </c>
      <c r="D30" s="391" t="s">
        <v>780</v>
      </c>
      <c r="E30" s="393"/>
    </row>
    <row r="31" spans="2:5" ht="38.25" customHeight="1">
      <c r="B31" s="390"/>
      <c r="C31" s="391" t="s">
        <v>781</v>
      </c>
      <c r="D31" s="396" t="s">
        <v>782</v>
      </c>
      <c r="E31" s="393"/>
    </row>
    <row r="32" spans="2:5" ht="27" customHeight="1">
      <c r="B32" s="390"/>
      <c r="C32" s="391" t="s">
        <v>783</v>
      </c>
      <c r="D32" s="391" t="s">
        <v>784</v>
      </c>
      <c r="E32" s="393"/>
    </row>
    <row r="33" spans="2:5" ht="24">
      <c r="B33" s="390"/>
      <c r="C33" s="391" t="s">
        <v>785</v>
      </c>
      <c r="D33" s="391" t="s">
        <v>786</v>
      </c>
      <c r="E33" s="393"/>
    </row>
    <row r="34" spans="2:5" ht="13.5">
      <c r="B34" s="397"/>
      <c r="C34" s="398"/>
      <c r="D34" s="398"/>
      <c r="E34" s="399"/>
    </row>
  </sheetData>
  <sheetProtection password="DF4D" sheet="1" objects="1" scenarios="1"/>
  <mergeCells count="1">
    <mergeCell ref="B3:E3"/>
  </mergeCells>
  <printOptions/>
  <pageMargins left="0.5905511811023623" right="0.5905511811023623" top="0.5905511811023623" bottom="0.5905511811023623" header="0.31496062992125984" footer="0.31496062992125984"/>
  <pageSetup fitToHeight="2" fitToWidth="1" horizontalDpi="1200" verticalDpi="1200" orientation="portrait" paperSize="9" scale="9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4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57" t="s">
        <v>16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7"/>
      <c r="AQ5" s="29"/>
      <c r="BE5" s="355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59" t="s">
        <v>19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7"/>
      <c r="AQ6" s="29"/>
      <c r="BE6" s="356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56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56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56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33</v>
      </c>
      <c r="AO10" s="27"/>
      <c r="AP10" s="27"/>
      <c r="AQ10" s="29"/>
      <c r="BE10" s="356"/>
      <c r="BS10" s="22" t="s">
        <v>20</v>
      </c>
    </row>
    <row r="11" spans="2:71" ht="18.4" customHeight="1">
      <c r="B11" s="26"/>
      <c r="C11" s="27"/>
      <c r="D11" s="27"/>
      <c r="E11" s="33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35</v>
      </c>
      <c r="AL11" s="27"/>
      <c r="AM11" s="27"/>
      <c r="AN11" s="33" t="s">
        <v>22</v>
      </c>
      <c r="AO11" s="27"/>
      <c r="AP11" s="27"/>
      <c r="AQ11" s="29"/>
      <c r="BE11" s="356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56"/>
      <c r="BS12" s="22" t="s">
        <v>20</v>
      </c>
    </row>
    <row r="13" spans="2:71" ht="14.45" customHeight="1">
      <c r="B13" s="26"/>
      <c r="C13" s="27"/>
      <c r="D13" s="35" t="s">
        <v>36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37</v>
      </c>
      <c r="AO13" s="27"/>
      <c r="AP13" s="27"/>
      <c r="AQ13" s="29"/>
      <c r="BE13" s="356"/>
      <c r="BS13" s="22" t="s">
        <v>20</v>
      </c>
    </row>
    <row r="14" spans="2:71" ht="15">
      <c r="B14" s="26"/>
      <c r="C14" s="27"/>
      <c r="D14" s="27"/>
      <c r="E14" s="360" t="s">
        <v>37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5" t="s">
        <v>35</v>
      </c>
      <c r="AL14" s="27"/>
      <c r="AM14" s="27"/>
      <c r="AN14" s="37" t="s">
        <v>37</v>
      </c>
      <c r="AO14" s="27"/>
      <c r="AP14" s="27"/>
      <c r="AQ14" s="29"/>
      <c r="BE14" s="356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56"/>
      <c r="BS15" s="22" t="s">
        <v>6</v>
      </c>
    </row>
    <row r="16" spans="2:71" ht="14.45" customHeight="1">
      <c r="B16" s="26"/>
      <c r="C16" s="27"/>
      <c r="D16" s="35" t="s">
        <v>38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39</v>
      </c>
      <c r="AO16" s="27"/>
      <c r="AP16" s="27"/>
      <c r="AQ16" s="29"/>
      <c r="BE16" s="356"/>
      <c r="BS16" s="22" t="s">
        <v>6</v>
      </c>
    </row>
    <row r="17" spans="2:71" ht="18.4" customHeight="1">
      <c r="B17" s="26"/>
      <c r="C17" s="27"/>
      <c r="D17" s="27"/>
      <c r="E17" s="33" t="s">
        <v>40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35</v>
      </c>
      <c r="AL17" s="27"/>
      <c r="AM17" s="27"/>
      <c r="AN17" s="33" t="s">
        <v>41</v>
      </c>
      <c r="AO17" s="27"/>
      <c r="AP17" s="27"/>
      <c r="AQ17" s="29"/>
      <c r="BE17" s="356"/>
      <c r="BS17" s="22" t="s">
        <v>42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56"/>
      <c r="BS18" s="22" t="s">
        <v>8</v>
      </c>
    </row>
    <row r="19" spans="2:71" ht="14.45" customHeight="1">
      <c r="B19" s="26"/>
      <c r="C19" s="27"/>
      <c r="D19" s="35" t="s">
        <v>43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56"/>
      <c r="BS19" s="22" t="s">
        <v>8</v>
      </c>
    </row>
    <row r="20" spans="2:71" ht="22.5" customHeight="1">
      <c r="B20" s="26"/>
      <c r="C20" s="27"/>
      <c r="D20" s="27"/>
      <c r="E20" s="362" t="s">
        <v>22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7"/>
      <c r="AP20" s="27"/>
      <c r="AQ20" s="29"/>
      <c r="BE20" s="356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56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56"/>
    </row>
    <row r="23" spans="2:57" s="1" customFormat="1" ht="25.9" customHeight="1">
      <c r="B23" s="39"/>
      <c r="C23" s="40"/>
      <c r="D23" s="41" t="s">
        <v>44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63">
        <f>ROUND(AG51,2)</f>
        <v>0</v>
      </c>
      <c r="AL23" s="364"/>
      <c r="AM23" s="364"/>
      <c r="AN23" s="364"/>
      <c r="AO23" s="364"/>
      <c r="AP23" s="40"/>
      <c r="AQ23" s="43"/>
      <c r="BE23" s="356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56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65" t="s">
        <v>45</v>
      </c>
      <c r="M25" s="365"/>
      <c r="N25" s="365"/>
      <c r="O25" s="365"/>
      <c r="P25" s="40"/>
      <c r="Q25" s="40"/>
      <c r="R25" s="40"/>
      <c r="S25" s="40"/>
      <c r="T25" s="40"/>
      <c r="U25" s="40"/>
      <c r="V25" s="40"/>
      <c r="W25" s="365" t="s">
        <v>46</v>
      </c>
      <c r="X25" s="365"/>
      <c r="Y25" s="365"/>
      <c r="Z25" s="365"/>
      <c r="AA25" s="365"/>
      <c r="AB25" s="365"/>
      <c r="AC25" s="365"/>
      <c r="AD25" s="365"/>
      <c r="AE25" s="365"/>
      <c r="AF25" s="40"/>
      <c r="AG25" s="40"/>
      <c r="AH25" s="40"/>
      <c r="AI25" s="40"/>
      <c r="AJ25" s="40"/>
      <c r="AK25" s="365" t="s">
        <v>47</v>
      </c>
      <c r="AL25" s="365"/>
      <c r="AM25" s="365"/>
      <c r="AN25" s="365"/>
      <c r="AO25" s="365"/>
      <c r="AP25" s="40"/>
      <c r="AQ25" s="43"/>
      <c r="BE25" s="356"/>
    </row>
    <row r="26" spans="2:57" s="2" customFormat="1" ht="14.45" customHeight="1">
      <c r="B26" s="45"/>
      <c r="C26" s="46"/>
      <c r="D26" s="47" t="s">
        <v>48</v>
      </c>
      <c r="E26" s="46"/>
      <c r="F26" s="47" t="s">
        <v>49</v>
      </c>
      <c r="G26" s="46"/>
      <c r="H26" s="46"/>
      <c r="I26" s="46"/>
      <c r="J26" s="46"/>
      <c r="K26" s="46"/>
      <c r="L26" s="348">
        <v>0.21</v>
      </c>
      <c r="M26" s="349"/>
      <c r="N26" s="349"/>
      <c r="O26" s="349"/>
      <c r="P26" s="46"/>
      <c r="Q26" s="46"/>
      <c r="R26" s="46"/>
      <c r="S26" s="46"/>
      <c r="T26" s="46"/>
      <c r="U26" s="46"/>
      <c r="V26" s="46"/>
      <c r="W26" s="350">
        <f>ROUND(AZ51,2)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6"/>
      <c r="AG26" s="46"/>
      <c r="AH26" s="46"/>
      <c r="AI26" s="46"/>
      <c r="AJ26" s="46"/>
      <c r="AK26" s="350">
        <f>ROUND(AV51,2)</f>
        <v>0</v>
      </c>
      <c r="AL26" s="349"/>
      <c r="AM26" s="349"/>
      <c r="AN26" s="349"/>
      <c r="AO26" s="349"/>
      <c r="AP26" s="46"/>
      <c r="AQ26" s="48"/>
      <c r="BE26" s="356"/>
    </row>
    <row r="27" spans="2:57" s="2" customFormat="1" ht="14.45" customHeight="1">
      <c r="B27" s="45"/>
      <c r="C27" s="46"/>
      <c r="D27" s="46"/>
      <c r="E27" s="46"/>
      <c r="F27" s="47" t="s">
        <v>50</v>
      </c>
      <c r="G27" s="46"/>
      <c r="H27" s="46"/>
      <c r="I27" s="46"/>
      <c r="J27" s="46"/>
      <c r="K27" s="46"/>
      <c r="L27" s="348">
        <v>0.15</v>
      </c>
      <c r="M27" s="349"/>
      <c r="N27" s="349"/>
      <c r="O27" s="349"/>
      <c r="P27" s="46"/>
      <c r="Q27" s="46"/>
      <c r="R27" s="46"/>
      <c r="S27" s="46"/>
      <c r="T27" s="46"/>
      <c r="U27" s="46"/>
      <c r="V27" s="46"/>
      <c r="W27" s="350">
        <f>ROUND(BA51,2)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6"/>
      <c r="AG27" s="46"/>
      <c r="AH27" s="46"/>
      <c r="AI27" s="46"/>
      <c r="AJ27" s="46"/>
      <c r="AK27" s="350">
        <f>ROUND(AW51,2)</f>
        <v>0</v>
      </c>
      <c r="AL27" s="349"/>
      <c r="AM27" s="349"/>
      <c r="AN27" s="349"/>
      <c r="AO27" s="349"/>
      <c r="AP27" s="46"/>
      <c r="AQ27" s="48"/>
      <c r="BE27" s="356"/>
    </row>
    <row r="28" spans="2:57" s="2" customFormat="1" ht="14.45" customHeight="1" hidden="1">
      <c r="B28" s="45"/>
      <c r="C28" s="46"/>
      <c r="D28" s="46"/>
      <c r="E28" s="46"/>
      <c r="F28" s="47" t="s">
        <v>51</v>
      </c>
      <c r="G28" s="46"/>
      <c r="H28" s="46"/>
      <c r="I28" s="46"/>
      <c r="J28" s="46"/>
      <c r="K28" s="46"/>
      <c r="L28" s="348">
        <v>0.21</v>
      </c>
      <c r="M28" s="349"/>
      <c r="N28" s="349"/>
      <c r="O28" s="349"/>
      <c r="P28" s="46"/>
      <c r="Q28" s="46"/>
      <c r="R28" s="46"/>
      <c r="S28" s="46"/>
      <c r="T28" s="46"/>
      <c r="U28" s="46"/>
      <c r="V28" s="46"/>
      <c r="W28" s="350">
        <f>ROUND(BB51,2)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6"/>
      <c r="AG28" s="46"/>
      <c r="AH28" s="46"/>
      <c r="AI28" s="46"/>
      <c r="AJ28" s="46"/>
      <c r="AK28" s="350">
        <v>0</v>
      </c>
      <c r="AL28" s="349"/>
      <c r="AM28" s="349"/>
      <c r="AN28" s="349"/>
      <c r="AO28" s="349"/>
      <c r="AP28" s="46"/>
      <c r="AQ28" s="48"/>
      <c r="BE28" s="356"/>
    </row>
    <row r="29" spans="2:57" s="2" customFormat="1" ht="14.45" customHeight="1" hidden="1">
      <c r="B29" s="45"/>
      <c r="C29" s="46"/>
      <c r="D29" s="46"/>
      <c r="E29" s="46"/>
      <c r="F29" s="47" t="s">
        <v>52</v>
      </c>
      <c r="G29" s="46"/>
      <c r="H29" s="46"/>
      <c r="I29" s="46"/>
      <c r="J29" s="46"/>
      <c r="K29" s="46"/>
      <c r="L29" s="348">
        <v>0.15</v>
      </c>
      <c r="M29" s="349"/>
      <c r="N29" s="349"/>
      <c r="O29" s="349"/>
      <c r="P29" s="46"/>
      <c r="Q29" s="46"/>
      <c r="R29" s="46"/>
      <c r="S29" s="46"/>
      <c r="T29" s="46"/>
      <c r="U29" s="46"/>
      <c r="V29" s="46"/>
      <c r="W29" s="350">
        <f>ROUND(BC51,2)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6"/>
      <c r="AG29" s="46"/>
      <c r="AH29" s="46"/>
      <c r="AI29" s="46"/>
      <c r="AJ29" s="46"/>
      <c r="AK29" s="350">
        <v>0</v>
      </c>
      <c r="AL29" s="349"/>
      <c r="AM29" s="349"/>
      <c r="AN29" s="349"/>
      <c r="AO29" s="349"/>
      <c r="AP29" s="46"/>
      <c r="AQ29" s="48"/>
      <c r="BE29" s="356"/>
    </row>
    <row r="30" spans="2:57" s="2" customFormat="1" ht="14.45" customHeight="1" hidden="1">
      <c r="B30" s="45"/>
      <c r="C30" s="46"/>
      <c r="D30" s="46"/>
      <c r="E30" s="46"/>
      <c r="F30" s="47" t="s">
        <v>53</v>
      </c>
      <c r="G30" s="46"/>
      <c r="H30" s="46"/>
      <c r="I30" s="46"/>
      <c r="J30" s="46"/>
      <c r="K30" s="46"/>
      <c r="L30" s="348">
        <v>0</v>
      </c>
      <c r="M30" s="349"/>
      <c r="N30" s="349"/>
      <c r="O30" s="349"/>
      <c r="P30" s="46"/>
      <c r="Q30" s="46"/>
      <c r="R30" s="46"/>
      <c r="S30" s="46"/>
      <c r="T30" s="46"/>
      <c r="U30" s="46"/>
      <c r="V30" s="46"/>
      <c r="W30" s="350">
        <f>ROUND(BD51,2)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6"/>
      <c r="AG30" s="46"/>
      <c r="AH30" s="46"/>
      <c r="AI30" s="46"/>
      <c r="AJ30" s="46"/>
      <c r="AK30" s="350">
        <v>0</v>
      </c>
      <c r="AL30" s="349"/>
      <c r="AM30" s="349"/>
      <c r="AN30" s="349"/>
      <c r="AO30" s="349"/>
      <c r="AP30" s="46"/>
      <c r="AQ30" s="48"/>
      <c r="BE30" s="356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56"/>
    </row>
    <row r="32" spans="2:57" s="1" customFormat="1" ht="25.9" customHeight="1">
      <c r="B32" s="39"/>
      <c r="C32" s="49"/>
      <c r="D32" s="50" t="s">
        <v>54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55</v>
      </c>
      <c r="U32" s="51"/>
      <c r="V32" s="51"/>
      <c r="W32" s="51"/>
      <c r="X32" s="351" t="s">
        <v>56</v>
      </c>
      <c r="Y32" s="352"/>
      <c r="Z32" s="352"/>
      <c r="AA32" s="352"/>
      <c r="AB32" s="352"/>
      <c r="AC32" s="51"/>
      <c r="AD32" s="51"/>
      <c r="AE32" s="51"/>
      <c r="AF32" s="51"/>
      <c r="AG32" s="51"/>
      <c r="AH32" s="51"/>
      <c r="AI32" s="51"/>
      <c r="AJ32" s="51"/>
      <c r="AK32" s="353">
        <f>SUM(AK23:AK30)</f>
        <v>0</v>
      </c>
      <c r="AL32" s="352"/>
      <c r="AM32" s="352"/>
      <c r="AN32" s="352"/>
      <c r="AO32" s="354"/>
      <c r="AP32" s="49"/>
      <c r="AQ32" s="53"/>
      <c r="BE32" s="356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2016-01ba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4" t="str">
        <f>K6</f>
        <v>Město Votice - Realizace ul. Táborská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úsek mezi kruhovým objezdem a ul. Javorskou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36" t="str">
        <f>IF(AN8="","",AN8)</f>
        <v>3.12.2017</v>
      </c>
      <c r="AN44" s="336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KSUS Středočeského kraje, příspěvková organizace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38</v>
      </c>
      <c r="AJ46" s="61"/>
      <c r="AK46" s="61"/>
      <c r="AL46" s="61"/>
      <c r="AM46" s="337" t="str">
        <f>IF(E17="","",E17)</f>
        <v>DOPAS s.r.o., Kubelíkova 1224/42, 130 00 Praha 3</v>
      </c>
      <c r="AN46" s="337"/>
      <c r="AO46" s="337"/>
      <c r="AP46" s="337"/>
      <c r="AQ46" s="61"/>
      <c r="AR46" s="59"/>
      <c r="AS46" s="338" t="s">
        <v>58</v>
      </c>
      <c r="AT46" s="33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36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0"/>
      <c r="AT47" s="34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2"/>
      <c r="AT48" s="34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4" t="s">
        <v>59</v>
      </c>
      <c r="D49" s="345"/>
      <c r="E49" s="345"/>
      <c r="F49" s="345"/>
      <c r="G49" s="345"/>
      <c r="H49" s="77"/>
      <c r="I49" s="346" t="s">
        <v>60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61</v>
      </c>
      <c r="AH49" s="345"/>
      <c r="AI49" s="345"/>
      <c r="AJ49" s="345"/>
      <c r="AK49" s="345"/>
      <c r="AL49" s="345"/>
      <c r="AM49" s="345"/>
      <c r="AN49" s="346" t="s">
        <v>62</v>
      </c>
      <c r="AO49" s="345"/>
      <c r="AP49" s="345"/>
      <c r="AQ49" s="78" t="s">
        <v>63</v>
      </c>
      <c r="AR49" s="59"/>
      <c r="AS49" s="79" t="s">
        <v>64</v>
      </c>
      <c r="AT49" s="80" t="s">
        <v>65</v>
      </c>
      <c r="AU49" s="80" t="s">
        <v>66</v>
      </c>
      <c r="AV49" s="80" t="s">
        <v>67</v>
      </c>
      <c r="AW49" s="80" t="s">
        <v>68</v>
      </c>
      <c r="AX49" s="80" t="s">
        <v>69</v>
      </c>
      <c r="AY49" s="80" t="s">
        <v>70</v>
      </c>
      <c r="AZ49" s="80" t="s">
        <v>71</v>
      </c>
      <c r="BA49" s="80" t="s">
        <v>72</v>
      </c>
      <c r="BB49" s="80" t="s">
        <v>73</v>
      </c>
      <c r="BC49" s="80" t="s">
        <v>74</v>
      </c>
      <c r="BD49" s="81" t="s">
        <v>75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76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8">
        <f>ROUND(SUM(AG52:AG53),2)</f>
        <v>0</v>
      </c>
      <c r="AH51" s="328"/>
      <c r="AI51" s="328"/>
      <c r="AJ51" s="328"/>
      <c r="AK51" s="328"/>
      <c r="AL51" s="328"/>
      <c r="AM51" s="328"/>
      <c r="AN51" s="329">
        <f>SUM(AG51,AT51)</f>
        <v>0</v>
      </c>
      <c r="AO51" s="329"/>
      <c r="AP51" s="329"/>
      <c r="AQ51" s="87" t="s">
        <v>22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77</v>
      </c>
      <c r="BT51" s="92" t="s">
        <v>78</v>
      </c>
      <c r="BU51" s="93" t="s">
        <v>79</v>
      </c>
      <c r="BV51" s="92" t="s">
        <v>80</v>
      </c>
      <c r="BW51" s="92" t="s">
        <v>7</v>
      </c>
      <c r="BX51" s="92" t="s">
        <v>81</v>
      </c>
      <c r="CL51" s="92" t="s">
        <v>22</v>
      </c>
    </row>
    <row r="52" spans="1:91" s="5" customFormat="1" ht="37.5" customHeight="1">
      <c r="A52" s="94" t="s">
        <v>82</v>
      </c>
      <c r="B52" s="95"/>
      <c r="C52" s="96"/>
      <c r="D52" s="333" t="s">
        <v>83</v>
      </c>
      <c r="E52" s="333"/>
      <c r="F52" s="333"/>
      <c r="G52" s="333"/>
      <c r="H52" s="333"/>
      <c r="I52" s="97"/>
      <c r="J52" s="333" t="s">
        <v>84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1">
        <f>'SO 100.00 - Organizace vý...'!J27</f>
        <v>0</v>
      </c>
      <c r="AH52" s="332"/>
      <c r="AI52" s="332"/>
      <c r="AJ52" s="332"/>
      <c r="AK52" s="332"/>
      <c r="AL52" s="332"/>
      <c r="AM52" s="332"/>
      <c r="AN52" s="331">
        <f>SUM(AG52,AT52)</f>
        <v>0</v>
      </c>
      <c r="AO52" s="332"/>
      <c r="AP52" s="332"/>
      <c r="AQ52" s="98" t="s">
        <v>85</v>
      </c>
      <c r="AR52" s="99"/>
      <c r="AS52" s="100">
        <v>0</v>
      </c>
      <c r="AT52" s="101">
        <f>ROUND(SUM(AV52:AW52),2)</f>
        <v>0</v>
      </c>
      <c r="AU52" s="102">
        <f>'SO 100.00 - Organizace vý...'!P78</f>
        <v>0</v>
      </c>
      <c r="AV52" s="101">
        <f>'SO 100.00 - Organizace vý...'!J30</f>
        <v>0</v>
      </c>
      <c r="AW52" s="101">
        <f>'SO 100.00 - Organizace vý...'!J31</f>
        <v>0</v>
      </c>
      <c r="AX52" s="101">
        <f>'SO 100.00 - Organizace vý...'!J32</f>
        <v>0</v>
      </c>
      <c r="AY52" s="101">
        <f>'SO 100.00 - Organizace vý...'!J33</f>
        <v>0</v>
      </c>
      <c r="AZ52" s="101">
        <f>'SO 100.00 - Organizace vý...'!F30</f>
        <v>0</v>
      </c>
      <c r="BA52" s="101">
        <f>'SO 100.00 - Organizace vý...'!F31</f>
        <v>0</v>
      </c>
      <c r="BB52" s="101">
        <f>'SO 100.00 - Organizace vý...'!F32</f>
        <v>0</v>
      </c>
      <c r="BC52" s="101">
        <f>'SO 100.00 - Organizace vý...'!F33</f>
        <v>0</v>
      </c>
      <c r="BD52" s="103">
        <f>'SO 100.00 - Organizace vý...'!F34</f>
        <v>0</v>
      </c>
      <c r="BT52" s="104" t="s">
        <v>24</v>
      </c>
      <c r="BV52" s="104" t="s">
        <v>80</v>
      </c>
      <c r="BW52" s="104" t="s">
        <v>86</v>
      </c>
      <c r="BX52" s="104" t="s">
        <v>7</v>
      </c>
      <c r="CL52" s="104" t="s">
        <v>22</v>
      </c>
      <c r="CM52" s="104" t="s">
        <v>87</v>
      </c>
    </row>
    <row r="53" spans="1:91" s="5" customFormat="1" ht="37.5" customHeight="1">
      <c r="A53" s="94" t="s">
        <v>82</v>
      </c>
      <c r="B53" s="95"/>
      <c r="C53" s="96"/>
      <c r="D53" s="333" t="s">
        <v>88</v>
      </c>
      <c r="E53" s="333"/>
      <c r="F53" s="333"/>
      <c r="G53" s="333"/>
      <c r="H53" s="333"/>
      <c r="I53" s="97"/>
      <c r="J53" s="333" t="s">
        <v>89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1">
        <f>'SO 100.01 - Zpevněné ploc...'!J27</f>
        <v>0</v>
      </c>
      <c r="AH53" s="332"/>
      <c r="AI53" s="332"/>
      <c r="AJ53" s="332"/>
      <c r="AK53" s="332"/>
      <c r="AL53" s="332"/>
      <c r="AM53" s="332"/>
      <c r="AN53" s="331">
        <f>SUM(AG53,AT53)</f>
        <v>0</v>
      </c>
      <c r="AO53" s="332"/>
      <c r="AP53" s="332"/>
      <c r="AQ53" s="98" t="s">
        <v>85</v>
      </c>
      <c r="AR53" s="99"/>
      <c r="AS53" s="105">
        <v>0</v>
      </c>
      <c r="AT53" s="106">
        <f>ROUND(SUM(AV53:AW53),2)</f>
        <v>0</v>
      </c>
      <c r="AU53" s="107">
        <f>'SO 100.01 - Zpevněné ploc...'!P85</f>
        <v>0</v>
      </c>
      <c r="AV53" s="106">
        <f>'SO 100.01 - Zpevněné ploc...'!J30</f>
        <v>0</v>
      </c>
      <c r="AW53" s="106">
        <f>'SO 100.01 - Zpevněné ploc...'!J31</f>
        <v>0</v>
      </c>
      <c r="AX53" s="106">
        <f>'SO 100.01 - Zpevněné ploc...'!J32</f>
        <v>0</v>
      </c>
      <c r="AY53" s="106">
        <f>'SO 100.01 - Zpevněné ploc...'!J33</f>
        <v>0</v>
      </c>
      <c r="AZ53" s="106">
        <f>'SO 100.01 - Zpevněné ploc...'!F30</f>
        <v>0</v>
      </c>
      <c r="BA53" s="106">
        <f>'SO 100.01 - Zpevněné ploc...'!F31</f>
        <v>0</v>
      </c>
      <c r="BB53" s="106">
        <f>'SO 100.01 - Zpevněné ploc...'!F32</f>
        <v>0</v>
      </c>
      <c r="BC53" s="106">
        <f>'SO 100.01 - Zpevněné ploc...'!F33</f>
        <v>0</v>
      </c>
      <c r="BD53" s="108">
        <f>'SO 100.01 - Zpevněné ploc...'!F34</f>
        <v>0</v>
      </c>
      <c r="BT53" s="104" t="s">
        <v>24</v>
      </c>
      <c r="BV53" s="104" t="s">
        <v>80</v>
      </c>
      <c r="BW53" s="104" t="s">
        <v>90</v>
      </c>
      <c r="BX53" s="104" t="s">
        <v>7</v>
      </c>
      <c r="CL53" s="104" t="s">
        <v>22</v>
      </c>
      <c r="CM53" s="104" t="s">
        <v>87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 100.00 - Organizace vý...'!C2" display="/"/>
    <hyperlink ref="A53" location="'SO 100.01 - Zpevněné plo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69" t="s">
        <v>92</v>
      </c>
      <c r="H1" s="369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87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0" t="str">
        <f>'Rekapitulace stavby'!K6</f>
        <v>Město Votice - Realizace ul. Táborská</v>
      </c>
      <c r="F7" s="371"/>
      <c r="G7" s="371"/>
      <c r="H7" s="371"/>
      <c r="I7" s="115"/>
      <c r="J7" s="27"/>
      <c r="K7" s="29"/>
    </row>
    <row r="8" spans="2:11" s="1" customFormat="1" ht="1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2" t="s">
        <v>98</v>
      </c>
      <c r="F9" s="373"/>
      <c r="G9" s="373"/>
      <c r="H9" s="37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3.12.2017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99</v>
      </c>
      <c r="K14" s="43"/>
    </row>
    <row r="15" spans="2:11" s="1" customFormat="1" ht="18" customHeight="1">
      <c r="B15" s="39"/>
      <c r="C15" s="40"/>
      <c r="D15" s="40"/>
      <c r="E15" s="33" t="s">
        <v>100</v>
      </c>
      <c r="F15" s="40"/>
      <c r="G15" s="40"/>
      <c r="H15" s="40"/>
      <c r="I15" s="117" t="s">
        <v>35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36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35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38</v>
      </c>
      <c r="E20" s="40"/>
      <c r="F20" s="40"/>
      <c r="G20" s="40"/>
      <c r="H20" s="40"/>
      <c r="I20" s="117" t="s">
        <v>32</v>
      </c>
      <c r="J20" s="33" t="s">
        <v>39</v>
      </c>
      <c r="K20" s="43"/>
    </row>
    <row r="21" spans="2:11" s="1" customFormat="1" ht="18" customHeight="1">
      <c r="B21" s="39"/>
      <c r="C21" s="40"/>
      <c r="D21" s="40"/>
      <c r="E21" s="33" t="s">
        <v>101</v>
      </c>
      <c r="F21" s="40"/>
      <c r="G21" s="40"/>
      <c r="H21" s="40"/>
      <c r="I21" s="117" t="s">
        <v>35</v>
      </c>
      <c r="J21" s="33" t="s">
        <v>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43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2" t="s">
        <v>22</v>
      </c>
      <c r="F24" s="362"/>
      <c r="G24" s="362"/>
      <c r="H24" s="36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44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46</v>
      </c>
      <c r="G29" s="40"/>
      <c r="H29" s="40"/>
      <c r="I29" s="127" t="s">
        <v>45</v>
      </c>
      <c r="J29" s="44" t="s">
        <v>47</v>
      </c>
      <c r="K29" s="43"/>
    </row>
    <row r="30" spans="2:11" s="1" customFormat="1" ht="14.45" customHeight="1">
      <c r="B30" s="39"/>
      <c r="C30" s="40"/>
      <c r="D30" s="47" t="s">
        <v>48</v>
      </c>
      <c r="E30" s="47" t="s">
        <v>49</v>
      </c>
      <c r="F30" s="128">
        <f>ROUND(SUM(BE78:BE186),2)</f>
        <v>0</v>
      </c>
      <c r="G30" s="40"/>
      <c r="H30" s="40"/>
      <c r="I30" s="129">
        <v>0.21</v>
      </c>
      <c r="J30" s="128">
        <f>ROUND(ROUND((SUM(BE78:BE186)),2)*I30,2)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50</v>
      </c>
      <c r="F31" s="128">
        <f>ROUND(SUM(BF78:BF186),2)</f>
        <v>0</v>
      </c>
      <c r="G31" s="40"/>
      <c r="H31" s="40"/>
      <c r="I31" s="129">
        <v>0.15</v>
      </c>
      <c r="J31" s="128">
        <f>ROUND(ROUND((SUM(BF78:BF186)),2)*I31,2)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51</v>
      </c>
      <c r="F32" s="128">
        <f>ROUND(SUM(BG78:BG186),2)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52</v>
      </c>
      <c r="F33" s="128">
        <f>ROUND(SUM(BH78:BH186),2)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53</v>
      </c>
      <c r="F34" s="128">
        <f>ROUND(SUM(BI78:BI186),2)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54</v>
      </c>
      <c r="E36" s="77"/>
      <c r="F36" s="77"/>
      <c r="G36" s="132" t="s">
        <v>55</v>
      </c>
      <c r="H36" s="133" t="s">
        <v>56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0" t="str">
        <f>E7</f>
        <v>Město Votice - Realizace ul. Táborská</v>
      </c>
      <c r="F45" s="371"/>
      <c r="G45" s="371"/>
      <c r="H45" s="371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2" t="str">
        <f>E9</f>
        <v>SO 100.00 - Organizace výstavby</v>
      </c>
      <c r="F47" s="373"/>
      <c r="G47" s="373"/>
      <c r="H47" s="37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úsek mezi kruhovým objezdem a ul. Javorskou</v>
      </c>
      <c r="G49" s="40"/>
      <c r="H49" s="40"/>
      <c r="I49" s="117" t="s">
        <v>27</v>
      </c>
      <c r="J49" s="118" t="str">
        <f>IF(J12="","",J12)</f>
        <v>3.12.2017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Město Votice, Komenského nám. 700, 259 17 Votice</v>
      </c>
      <c r="G51" s="40"/>
      <c r="H51" s="40"/>
      <c r="I51" s="117" t="s">
        <v>38</v>
      </c>
      <c r="J51" s="33" t="str">
        <f>E21</f>
        <v>DOPAS s.r.o., kubelíkova 1224/42, 130 00 Praha 3</v>
      </c>
      <c r="K51" s="43"/>
    </row>
    <row r="52" spans="2:11" s="1" customFormat="1" ht="14.45" customHeight="1">
      <c r="B52" s="39"/>
      <c r="C52" s="35" t="s">
        <v>36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109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22.5" customHeight="1">
      <c r="B68" s="39"/>
      <c r="C68" s="61"/>
      <c r="D68" s="61"/>
      <c r="E68" s="366" t="str">
        <f>E7</f>
        <v>Město Votice - Realizace ul. Táborská</v>
      </c>
      <c r="F68" s="367"/>
      <c r="G68" s="367"/>
      <c r="H68" s="367"/>
      <c r="I68" s="161"/>
      <c r="J68" s="61"/>
      <c r="K68" s="61"/>
      <c r="L68" s="59"/>
    </row>
    <row r="69" spans="2:12" s="1" customFormat="1" ht="14.45" customHeight="1">
      <c r="B69" s="39"/>
      <c r="C69" s="63" t="s">
        <v>97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23.25" customHeight="1">
      <c r="B70" s="39"/>
      <c r="C70" s="61"/>
      <c r="D70" s="61"/>
      <c r="E70" s="334" t="str">
        <f>E9</f>
        <v>SO 100.00 - Organizace výstavby</v>
      </c>
      <c r="F70" s="368"/>
      <c r="G70" s="368"/>
      <c r="H70" s="368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25</v>
      </c>
      <c r="D72" s="61"/>
      <c r="E72" s="61"/>
      <c r="F72" s="162" t="str">
        <f>F12</f>
        <v>úsek mezi kruhovým objezdem a ul. Javorskou</v>
      </c>
      <c r="G72" s="61"/>
      <c r="H72" s="61"/>
      <c r="I72" s="163" t="s">
        <v>27</v>
      </c>
      <c r="J72" s="71" t="str">
        <f>IF(J12="","",J12)</f>
        <v>3.12.2017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5">
      <c r="B74" s="39"/>
      <c r="C74" s="63" t="s">
        <v>31</v>
      </c>
      <c r="D74" s="61"/>
      <c r="E74" s="61"/>
      <c r="F74" s="162" t="str">
        <f>E15</f>
        <v>Město Votice, Komenského nám. 700, 259 17 Votice</v>
      </c>
      <c r="G74" s="61"/>
      <c r="H74" s="61"/>
      <c r="I74" s="163" t="s">
        <v>38</v>
      </c>
      <c r="J74" s="162" t="str">
        <f>E21</f>
        <v>DOPAS s.r.o., kubelíkova 1224/42, 130 00 Praha 3</v>
      </c>
      <c r="K74" s="61"/>
      <c r="L74" s="59"/>
    </row>
    <row r="75" spans="2:12" s="1" customFormat="1" ht="14.45" customHeight="1">
      <c r="B75" s="39"/>
      <c r="C75" s="63" t="s">
        <v>36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110</v>
      </c>
      <c r="D77" s="166" t="s">
        <v>63</v>
      </c>
      <c r="E77" s="166" t="s">
        <v>59</v>
      </c>
      <c r="F77" s="166" t="s">
        <v>111</v>
      </c>
      <c r="G77" s="166" t="s">
        <v>112</v>
      </c>
      <c r="H77" s="166" t="s">
        <v>113</v>
      </c>
      <c r="I77" s="167" t="s">
        <v>114</v>
      </c>
      <c r="J77" s="166" t="s">
        <v>104</v>
      </c>
      <c r="K77" s="168" t="s">
        <v>115</v>
      </c>
      <c r="L77" s="169"/>
      <c r="M77" s="79" t="s">
        <v>116</v>
      </c>
      <c r="N77" s="80" t="s">
        <v>48</v>
      </c>
      <c r="O77" s="80" t="s">
        <v>117</v>
      </c>
      <c r="P77" s="80" t="s">
        <v>118</v>
      </c>
      <c r="Q77" s="80" t="s">
        <v>119</v>
      </c>
      <c r="R77" s="80" t="s">
        <v>120</v>
      </c>
      <c r="S77" s="80" t="s">
        <v>121</v>
      </c>
      <c r="T77" s="81" t="s">
        <v>122</v>
      </c>
    </row>
    <row r="78" spans="2:63" s="1" customFormat="1" ht="29.25" customHeight="1">
      <c r="B78" s="39"/>
      <c r="C78" s="85" t="s">
        <v>105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0.0006000000000000001</v>
      </c>
      <c r="S78" s="83"/>
      <c r="T78" s="172">
        <f>T79</f>
        <v>0</v>
      </c>
      <c r="AT78" s="22" t="s">
        <v>77</v>
      </c>
      <c r="AU78" s="22" t="s">
        <v>106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77</v>
      </c>
      <c r="E79" s="177" t="s">
        <v>123</v>
      </c>
      <c r="F79" s="177" t="s">
        <v>124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0.0006000000000000001</v>
      </c>
      <c r="S79" s="182"/>
      <c r="T79" s="184">
        <f>T80</f>
        <v>0</v>
      </c>
      <c r="AR79" s="185" t="s">
        <v>24</v>
      </c>
      <c r="AT79" s="186" t="s">
        <v>77</v>
      </c>
      <c r="AU79" s="186" t="s">
        <v>78</v>
      </c>
      <c r="AY79" s="185" t="s">
        <v>125</v>
      </c>
      <c r="BK79" s="187">
        <f>BK80</f>
        <v>0</v>
      </c>
    </row>
    <row r="80" spans="2:63" s="10" customFormat="1" ht="19.9" customHeight="1">
      <c r="B80" s="174"/>
      <c r="C80" s="175"/>
      <c r="D80" s="188" t="s">
        <v>77</v>
      </c>
      <c r="E80" s="189" t="s">
        <v>126</v>
      </c>
      <c r="F80" s="189" t="s">
        <v>127</v>
      </c>
      <c r="G80" s="175"/>
      <c r="H80" s="175"/>
      <c r="I80" s="178"/>
      <c r="J80" s="190">
        <f>BK80</f>
        <v>0</v>
      </c>
      <c r="K80" s="175"/>
      <c r="L80" s="180"/>
      <c r="M80" s="181"/>
      <c r="N80" s="182"/>
      <c r="O80" s="182"/>
      <c r="P80" s="183">
        <f>SUM(P81:P186)</f>
        <v>0</v>
      </c>
      <c r="Q80" s="182"/>
      <c r="R80" s="183">
        <f>SUM(R81:R186)</f>
        <v>0.0006000000000000001</v>
      </c>
      <c r="S80" s="182"/>
      <c r="T80" s="184">
        <f>SUM(T81:T186)</f>
        <v>0</v>
      </c>
      <c r="AR80" s="185" t="s">
        <v>24</v>
      </c>
      <c r="AT80" s="186" t="s">
        <v>77</v>
      </c>
      <c r="AU80" s="186" t="s">
        <v>24</v>
      </c>
      <c r="AY80" s="185" t="s">
        <v>125</v>
      </c>
      <c r="BK80" s="187">
        <f>SUM(BK81:BK186)</f>
        <v>0</v>
      </c>
    </row>
    <row r="81" spans="2:65" s="1" customFormat="1" ht="22.5" customHeight="1">
      <c r="B81" s="39"/>
      <c r="C81" s="191" t="s">
        <v>24</v>
      </c>
      <c r="D81" s="191" t="s">
        <v>128</v>
      </c>
      <c r="E81" s="192" t="s">
        <v>129</v>
      </c>
      <c r="F81" s="193" t="s">
        <v>130</v>
      </c>
      <c r="G81" s="194" t="s">
        <v>131</v>
      </c>
      <c r="H81" s="195">
        <v>45</v>
      </c>
      <c r="I81" s="196"/>
      <c r="J81" s="197">
        <f>ROUND(I81*H81,2)</f>
        <v>0</v>
      </c>
      <c r="K81" s="193" t="s">
        <v>22</v>
      </c>
      <c r="L81" s="59"/>
      <c r="M81" s="198" t="s">
        <v>22</v>
      </c>
      <c r="N81" s="199" t="s">
        <v>49</v>
      </c>
      <c r="O81" s="40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2" t="s">
        <v>132</v>
      </c>
      <c r="AT81" s="22" t="s">
        <v>128</v>
      </c>
      <c r="AU81" s="22" t="s">
        <v>87</v>
      </c>
      <c r="AY81" s="22" t="s">
        <v>125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2" t="s">
        <v>24</v>
      </c>
      <c r="BK81" s="202">
        <f>ROUND(I81*H81,2)</f>
        <v>0</v>
      </c>
      <c r="BL81" s="22" t="s">
        <v>132</v>
      </c>
      <c r="BM81" s="22" t="s">
        <v>133</v>
      </c>
    </row>
    <row r="82" spans="2:51" s="11" customFormat="1" ht="13.5">
      <c r="B82" s="203"/>
      <c r="C82" s="204"/>
      <c r="D82" s="205" t="s">
        <v>134</v>
      </c>
      <c r="E82" s="206" t="s">
        <v>22</v>
      </c>
      <c r="F82" s="207" t="s">
        <v>135</v>
      </c>
      <c r="G82" s="204"/>
      <c r="H82" s="208" t="s">
        <v>22</v>
      </c>
      <c r="I82" s="209"/>
      <c r="J82" s="204"/>
      <c r="K82" s="204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134</v>
      </c>
      <c r="AU82" s="214" t="s">
        <v>87</v>
      </c>
      <c r="AV82" s="11" t="s">
        <v>24</v>
      </c>
      <c r="AW82" s="11" t="s">
        <v>42</v>
      </c>
      <c r="AX82" s="11" t="s">
        <v>78</v>
      </c>
      <c r="AY82" s="214" t="s">
        <v>125</v>
      </c>
    </row>
    <row r="83" spans="2:51" s="11" customFormat="1" ht="13.5">
      <c r="B83" s="203"/>
      <c r="C83" s="204"/>
      <c r="D83" s="205" t="s">
        <v>134</v>
      </c>
      <c r="E83" s="206" t="s">
        <v>22</v>
      </c>
      <c r="F83" s="207" t="s">
        <v>136</v>
      </c>
      <c r="G83" s="204"/>
      <c r="H83" s="208" t="s">
        <v>22</v>
      </c>
      <c r="I83" s="209"/>
      <c r="J83" s="204"/>
      <c r="K83" s="204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134</v>
      </c>
      <c r="AU83" s="214" t="s">
        <v>87</v>
      </c>
      <c r="AV83" s="11" t="s">
        <v>24</v>
      </c>
      <c r="AW83" s="11" t="s">
        <v>42</v>
      </c>
      <c r="AX83" s="11" t="s">
        <v>78</v>
      </c>
      <c r="AY83" s="214" t="s">
        <v>125</v>
      </c>
    </row>
    <row r="84" spans="2:51" s="12" customFormat="1" ht="13.5">
      <c r="B84" s="215"/>
      <c r="C84" s="216"/>
      <c r="D84" s="205" t="s">
        <v>134</v>
      </c>
      <c r="E84" s="217" t="s">
        <v>22</v>
      </c>
      <c r="F84" s="218" t="s">
        <v>137</v>
      </c>
      <c r="G84" s="216"/>
      <c r="H84" s="219">
        <v>5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134</v>
      </c>
      <c r="AU84" s="225" t="s">
        <v>87</v>
      </c>
      <c r="AV84" s="12" t="s">
        <v>87</v>
      </c>
      <c r="AW84" s="12" t="s">
        <v>42</v>
      </c>
      <c r="AX84" s="12" t="s">
        <v>78</v>
      </c>
      <c r="AY84" s="225" t="s">
        <v>125</v>
      </c>
    </row>
    <row r="85" spans="2:51" s="11" customFormat="1" ht="13.5">
      <c r="B85" s="203"/>
      <c r="C85" s="204"/>
      <c r="D85" s="205" t="s">
        <v>134</v>
      </c>
      <c r="E85" s="206" t="s">
        <v>22</v>
      </c>
      <c r="F85" s="207" t="s">
        <v>138</v>
      </c>
      <c r="G85" s="204"/>
      <c r="H85" s="208" t="s">
        <v>22</v>
      </c>
      <c r="I85" s="209"/>
      <c r="J85" s="204"/>
      <c r="K85" s="204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134</v>
      </c>
      <c r="AU85" s="214" t="s">
        <v>87</v>
      </c>
      <c r="AV85" s="11" t="s">
        <v>24</v>
      </c>
      <c r="AW85" s="11" t="s">
        <v>42</v>
      </c>
      <c r="AX85" s="11" t="s">
        <v>78</v>
      </c>
      <c r="AY85" s="214" t="s">
        <v>125</v>
      </c>
    </row>
    <row r="86" spans="2:51" s="12" customFormat="1" ht="13.5">
      <c r="B86" s="215"/>
      <c r="C86" s="216"/>
      <c r="D86" s="205" t="s">
        <v>134</v>
      </c>
      <c r="E86" s="217" t="s">
        <v>22</v>
      </c>
      <c r="F86" s="218" t="s">
        <v>87</v>
      </c>
      <c r="G86" s="216"/>
      <c r="H86" s="219">
        <v>2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134</v>
      </c>
      <c r="AU86" s="225" t="s">
        <v>87</v>
      </c>
      <c r="AV86" s="12" t="s">
        <v>87</v>
      </c>
      <c r="AW86" s="12" t="s">
        <v>42</v>
      </c>
      <c r="AX86" s="12" t="s">
        <v>78</v>
      </c>
      <c r="AY86" s="225" t="s">
        <v>125</v>
      </c>
    </row>
    <row r="87" spans="2:51" s="11" customFormat="1" ht="13.5">
      <c r="B87" s="203"/>
      <c r="C87" s="204"/>
      <c r="D87" s="205" t="s">
        <v>134</v>
      </c>
      <c r="E87" s="206" t="s">
        <v>22</v>
      </c>
      <c r="F87" s="207" t="s">
        <v>139</v>
      </c>
      <c r="G87" s="204"/>
      <c r="H87" s="208" t="s">
        <v>22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134</v>
      </c>
      <c r="AU87" s="214" t="s">
        <v>87</v>
      </c>
      <c r="AV87" s="11" t="s">
        <v>24</v>
      </c>
      <c r="AW87" s="11" t="s">
        <v>42</v>
      </c>
      <c r="AX87" s="11" t="s">
        <v>78</v>
      </c>
      <c r="AY87" s="214" t="s">
        <v>125</v>
      </c>
    </row>
    <row r="88" spans="2:51" s="11" customFormat="1" ht="13.5">
      <c r="B88" s="203"/>
      <c r="C88" s="204"/>
      <c r="D88" s="205" t="s">
        <v>134</v>
      </c>
      <c r="E88" s="206" t="s">
        <v>22</v>
      </c>
      <c r="F88" s="207" t="s">
        <v>136</v>
      </c>
      <c r="G88" s="204"/>
      <c r="H88" s="208" t="s">
        <v>22</v>
      </c>
      <c r="I88" s="209"/>
      <c r="J88" s="204"/>
      <c r="K88" s="204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134</v>
      </c>
      <c r="AU88" s="214" t="s">
        <v>87</v>
      </c>
      <c r="AV88" s="11" t="s">
        <v>24</v>
      </c>
      <c r="AW88" s="11" t="s">
        <v>42</v>
      </c>
      <c r="AX88" s="11" t="s">
        <v>78</v>
      </c>
      <c r="AY88" s="214" t="s">
        <v>125</v>
      </c>
    </row>
    <row r="89" spans="2:51" s="12" customFormat="1" ht="13.5">
      <c r="B89" s="215"/>
      <c r="C89" s="216"/>
      <c r="D89" s="205" t="s">
        <v>134</v>
      </c>
      <c r="E89" s="217" t="s">
        <v>22</v>
      </c>
      <c r="F89" s="218" t="s">
        <v>132</v>
      </c>
      <c r="G89" s="216"/>
      <c r="H89" s="219">
        <v>4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134</v>
      </c>
      <c r="AU89" s="225" t="s">
        <v>87</v>
      </c>
      <c r="AV89" s="12" t="s">
        <v>87</v>
      </c>
      <c r="AW89" s="12" t="s">
        <v>42</v>
      </c>
      <c r="AX89" s="12" t="s">
        <v>78</v>
      </c>
      <c r="AY89" s="225" t="s">
        <v>125</v>
      </c>
    </row>
    <row r="90" spans="2:51" s="11" customFormat="1" ht="13.5">
      <c r="B90" s="203"/>
      <c r="C90" s="204"/>
      <c r="D90" s="205" t="s">
        <v>134</v>
      </c>
      <c r="E90" s="206" t="s">
        <v>22</v>
      </c>
      <c r="F90" s="207" t="s">
        <v>140</v>
      </c>
      <c r="G90" s="204"/>
      <c r="H90" s="208" t="s">
        <v>22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134</v>
      </c>
      <c r="AU90" s="214" t="s">
        <v>87</v>
      </c>
      <c r="AV90" s="11" t="s">
        <v>24</v>
      </c>
      <c r="AW90" s="11" t="s">
        <v>42</v>
      </c>
      <c r="AX90" s="11" t="s">
        <v>78</v>
      </c>
      <c r="AY90" s="214" t="s">
        <v>125</v>
      </c>
    </row>
    <row r="91" spans="2:51" s="12" customFormat="1" ht="13.5">
      <c r="B91" s="215"/>
      <c r="C91" s="216"/>
      <c r="D91" s="205" t="s">
        <v>134</v>
      </c>
      <c r="E91" s="217" t="s">
        <v>22</v>
      </c>
      <c r="F91" s="218" t="s">
        <v>24</v>
      </c>
      <c r="G91" s="216"/>
      <c r="H91" s="219">
        <v>1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134</v>
      </c>
      <c r="AU91" s="225" t="s">
        <v>87</v>
      </c>
      <c r="AV91" s="12" t="s">
        <v>87</v>
      </c>
      <c r="AW91" s="12" t="s">
        <v>42</v>
      </c>
      <c r="AX91" s="12" t="s">
        <v>78</v>
      </c>
      <c r="AY91" s="225" t="s">
        <v>125</v>
      </c>
    </row>
    <row r="92" spans="2:51" s="11" customFormat="1" ht="13.5">
      <c r="B92" s="203"/>
      <c r="C92" s="204"/>
      <c r="D92" s="205" t="s">
        <v>134</v>
      </c>
      <c r="E92" s="206" t="s">
        <v>22</v>
      </c>
      <c r="F92" s="207" t="s">
        <v>138</v>
      </c>
      <c r="G92" s="204"/>
      <c r="H92" s="208" t="s">
        <v>22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134</v>
      </c>
      <c r="AU92" s="214" t="s">
        <v>87</v>
      </c>
      <c r="AV92" s="11" t="s">
        <v>24</v>
      </c>
      <c r="AW92" s="11" t="s">
        <v>42</v>
      </c>
      <c r="AX92" s="11" t="s">
        <v>78</v>
      </c>
      <c r="AY92" s="214" t="s">
        <v>125</v>
      </c>
    </row>
    <row r="93" spans="2:51" s="12" customFormat="1" ht="13.5">
      <c r="B93" s="215"/>
      <c r="C93" s="216"/>
      <c r="D93" s="205" t="s">
        <v>134</v>
      </c>
      <c r="E93" s="217" t="s">
        <v>22</v>
      </c>
      <c r="F93" s="218" t="s">
        <v>24</v>
      </c>
      <c r="G93" s="216"/>
      <c r="H93" s="219">
        <v>1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87</v>
      </c>
      <c r="AV93" s="12" t="s">
        <v>87</v>
      </c>
      <c r="AW93" s="12" t="s">
        <v>42</v>
      </c>
      <c r="AX93" s="12" t="s">
        <v>78</v>
      </c>
      <c r="AY93" s="225" t="s">
        <v>125</v>
      </c>
    </row>
    <row r="94" spans="2:51" s="11" customFormat="1" ht="13.5">
      <c r="B94" s="203"/>
      <c r="C94" s="204"/>
      <c r="D94" s="205" t="s">
        <v>134</v>
      </c>
      <c r="E94" s="206" t="s">
        <v>22</v>
      </c>
      <c r="F94" s="207" t="s">
        <v>141</v>
      </c>
      <c r="G94" s="204"/>
      <c r="H94" s="208" t="s">
        <v>22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134</v>
      </c>
      <c r="AU94" s="214" t="s">
        <v>87</v>
      </c>
      <c r="AV94" s="11" t="s">
        <v>24</v>
      </c>
      <c r="AW94" s="11" t="s">
        <v>42</v>
      </c>
      <c r="AX94" s="11" t="s">
        <v>78</v>
      </c>
      <c r="AY94" s="214" t="s">
        <v>125</v>
      </c>
    </row>
    <row r="95" spans="2:51" s="11" customFormat="1" ht="13.5">
      <c r="B95" s="203"/>
      <c r="C95" s="204"/>
      <c r="D95" s="205" t="s">
        <v>134</v>
      </c>
      <c r="E95" s="206" t="s">
        <v>22</v>
      </c>
      <c r="F95" s="207" t="s">
        <v>138</v>
      </c>
      <c r="G95" s="204"/>
      <c r="H95" s="208" t="s">
        <v>22</v>
      </c>
      <c r="I95" s="209"/>
      <c r="J95" s="204"/>
      <c r="K95" s="204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134</v>
      </c>
      <c r="AU95" s="214" t="s">
        <v>87</v>
      </c>
      <c r="AV95" s="11" t="s">
        <v>24</v>
      </c>
      <c r="AW95" s="11" t="s">
        <v>42</v>
      </c>
      <c r="AX95" s="11" t="s">
        <v>78</v>
      </c>
      <c r="AY95" s="214" t="s">
        <v>125</v>
      </c>
    </row>
    <row r="96" spans="2:51" s="12" customFormat="1" ht="13.5">
      <c r="B96" s="215"/>
      <c r="C96" s="216"/>
      <c r="D96" s="205" t="s">
        <v>134</v>
      </c>
      <c r="E96" s="217" t="s">
        <v>22</v>
      </c>
      <c r="F96" s="218" t="s">
        <v>142</v>
      </c>
      <c r="G96" s="216"/>
      <c r="H96" s="219">
        <v>3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134</v>
      </c>
      <c r="AU96" s="225" t="s">
        <v>87</v>
      </c>
      <c r="AV96" s="12" t="s">
        <v>87</v>
      </c>
      <c r="AW96" s="12" t="s">
        <v>42</v>
      </c>
      <c r="AX96" s="12" t="s">
        <v>78</v>
      </c>
      <c r="AY96" s="225" t="s">
        <v>125</v>
      </c>
    </row>
    <row r="97" spans="2:51" s="11" customFormat="1" ht="13.5">
      <c r="B97" s="203"/>
      <c r="C97" s="204"/>
      <c r="D97" s="205" t="s">
        <v>134</v>
      </c>
      <c r="E97" s="206" t="s">
        <v>22</v>
      </c>
      <c r="F97" s="207" t="s">
        <v>140</v>
      </c>
      <c r="G97" s="204"/>
      <c r="H97" s="208" t="s">
        <v>22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134</v>
      </c>
      <c r="AU97" s="214" t="s">
        <v>87</v>
      </c>
      <c r="AV97" s="11" t="s">
        <v>24</v>
      </c>
      <c r="AW97" s="11" t="s">
        <v>42</v>
      </c>
      <c r="AX97" s="11" t="s">
        <v>78</v>
      </c>
      <c r="AY97" s="214" t="s">
        <v>125</v>
      </c>
    </row>
    <row r="98" spans="2:51" s="12" customFormat="1" ht="13.5">
      <c r="B98" s="215"/>
      <c r="C98" s="216"/>
      <c r="D98" s="205" t="s">
        <v>134</v>
      </c>
      <c r="E98" s="217" t="s">
        <v>22</v>
      </c>
      <c r="F98" s="218" t="s">
        <v>24</v>
      </c>
      <c r="G98" s="216"/>
      <c r="H98" s="219">
        <v>1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134</v>
      </c>
      <c r="AU98" s="225" t="s">
        <v>87</v>
      </c>
      <c r="AV98" s="12" t="s">
        <v>87</v>
      </c>
      <c r="AW98" s="12" t="s">
        <v>42</v>
      </c>
      <c r="AX98" s="12" t="s">
        <v>78</v>
      </c>
      <c r="AY98" s="225" t="s">
        <v>125</v>
      </c>
    </row>
    <row r="99" spans="2:51" s="11" customFormat="1" ht="13.5">
      <c r="B99" s="203"/>
      <c r="C99" s="204"/>
      <c r="D99" s="205" t="s">
        <v>134</v>
      </c>
      <c r="E99" s="206" t="s">
        <v>22</v>
      </c>
      <c r="F99" s="207" t="s">
        <v>143</v>
      </c>
      <c r="G99" s="204"/>
      <c r="H99" s="208" t="s">
        <v>22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134</v>
      </c>
      <c r="AU99" s="214" t="s">
        <v>87</v>
      </c>
      <c r="AV99" s="11" t="s">
        <v>24</v>
      </c>
      <c r="AW99" s="11" t="s">
        <v>42</v>
      </c>
      <c r="AX99" s="11" t="s">
        <v>78</v>
      </c>
      <c r="AY99" s="214" t="s">
        <v>125</v>
      </c>
    </row>
    <row r="100" spans="2:51" s="11" customFormat="1" ht="13.5">
      <c r="B100" s="203"/>
      <c r="C100" s="204"/>
      <c r="D100" s="205" t="s">
        <v>134</v>
      </c>
      <c r="E100" s="206" t="s">
        <v>22</v>
      </c>
      <c r="F100" s="207" t="s">
        <v>138</v>
      </c>
      <c r="G100" s="204"/>
      <c r="H100" s="208" t="s">
        <v>22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134</v>
      </c>
      <c r="AU100" s="214" t="s">
        <v>87</v>
      </c>
      <c r="AV100" s="11" t="s">
        <v>24</v>
      </c>
      <c r="AW100" s="11" t="s">
        <v>42</v>
      </c>
      <c r="AX100" s="11" t="s">
        <v>78</v>
      </c>
      <c r="AY100" s="214" t="s">
        <v>125</v>
      </c>
    </row>
    <row r="101" spans="2:51" s="12" customFormat="1" ht="13.5">
      <c r="B101" s="215"/>
      <c r="C101" s="216"/>
      <c r="D101" s="205" t="s">
        <v>134</v>
      </c>
      <c r="E101" s="217" t="s">
        <v>22</v>
      </c>
      <c r="F101" s="218" t="s">
        <v>132</v>
      </c>
      <c r="G101" s="216"/>
      <c r="H101" s="219">
        <v>4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134</v>
      </c>
      <c r="AU101" s="225" t="s">
        <v>87</v>
      </c>
      <c r="AV101" s="12" t="s">
        <v>87</v>
      </c>
      <c r="AW101" s="12" t="s">
        <v>42</v>
      </c>
      <c r="AX101" s="12" t="s">
        <v>78</v>
      </c>
      <c r="AY101" s="225" t="s">
        <v>125</v>
      </c>
    </row>
    <row r="102" spans="2:51" s="11" customFormat="1" ht="13.5">
      <c r="B102" s="203"/>
      <c r="C102" s="204"/>
      <c r="D102" s="205" t="s">
        <v>134</v>
      </c>
      <c r="E102" s="206" t="s">
        <v>22</v>
      </c>
      <c r="F102" s="207" t="s">
        <v>144</v>
      </c>
      <c r="G102" s="204"/>
      <c r="H102" s="208" t="s">
        <v>22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134</v>
      </c>
      <c r="AU102" s="214" t="s">
        <v>87</v>
      </c>
      <c r="AV102" s="11" t="s">
        <v>24</v>
      </c>
      <c r="AW102" s="11" t="s">
        <v>42</v>
      </c>
      <c r="AX102" s="11" t="s">
        <v>78</v>
      </c>
      <c r="AY102" s="214" t="s">
        <v>125</v>
      </c>
    </row>
    <row r="103" spans="2:51" s="11" customFormat="1" ht="13.5">
      <c r="B103" s="203"/>
      <c r="C103" s="204"/>
      <c r="D103" s="205" t="s">
        <v>134</v>
      </c>
      <c r="E103" s="206" t="s">
        <v>22</v>
      </c>
      <c r="F103" s="207" t="s">
        <v>140</v>
      </c>
      <c r="G103" s="204"/>
      <c r="H103" s="208" t="s">
        <v>22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134</v>
      </c>
      <c r="AU103" s="214" t="s">
        <v>87</v>
      </c>
      <c r="AV103" s="11" t="s">
        <v>24</v>
      </c>
      <c r="AW103" s="11" t="s">
        <v>42</v>
      </c>
      <c r="AX103" s="11" t="s">
        <v>78</v>
      </c>
      <c r="AY103" s="214" t="s">
        <v>125</v>
      </c>
    </row>
    <row r="104" spans="2:51" s="12" customFormat="1" ht="13.5">
      <c r="B104" s="215"/>
      <c r="C104" s="216"/>
      <c r="D104" s="205" t="s">
        <v>134</v>
      </c>
      <c r="E104" s="217" t="s">
        <v>22</v>
      </c>
      <c r="F104" s="218" t="s">
        <v>87</v>
      </c>
      <c r="G104" s="216"/>
      <c r="H104" s="219">
        <v>2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134</v>
      </c>
      <c r="AU104" s="225" t="s">
        <v>87</v>
      </c>
      <c r="AV104" s="12" t="s">
        <v>87</v>
      </c>
      <c r="AW104" s="12" t="s">
        <v>42</v>
      </c>
      <c r="AX104" s="12" t="s">
        <v>78</v>
      </c>
      <c r="AY104" s="225" t="s">
        <v>125</v>
      </c>
    </row>
    <row r="105" spans="2:51" s="11" customFormat="1" ht="13.5">
      <c r="B105" s="203"/>
      <c r="C105" s="204"/>
      <c r="D105" s="205" t="s">
        <v>134</v>
      </c>
      <c r="E105" s="206" t="s">
        <v>22</v>
      </c>
      <c r="F105" s="207" t="s">
        <v>145</v>
      </c>
      <c r="G105" s="204"/>
      <c r="H105" s="208" t="s">
        <v>22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134</v>
      </c>
      <c r="AU105" s="214" t="s">
        <v>87</v>
      </c>
      <c r="AV105" s="11" t="s">
        <v>24</v>
      </c>
      <c r="AW105" s="11" t="s">
        <v>42</v>
      </c>
      <c r="AX105" s="11" t="s">
        <v>78</v>
      </c>
      <c r="AY105" s="214" t="s">
        <v>125</v>
      </c>
    </row>
    <row r="106" spans="2:51" s="12" customFormat="1" ht="13.5">
      <c r="B106" s="215"/>
      <c r="C106" s="216"/>
      <c r="D106" s="205" t="s">
        <v>134</v>
      </c>
      <c r="E106" s="217" t="s">
        <v>22</v>
      </c>
      <c r="F106" s="218" t="s">
        <v>87</v>
      </c>
      <c r="G106" s="216"/>
      <c r="H106" s="219">
        <v>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134</v>
      </c>
      <c r="AU106" s="225" t="s">
        <v>87</v>
      </c>
      <c r="AV106" s="12" t="s">
        <v>87</v>
      </c>
      <c r="AW106" s="12" t="s">
        <v>42</v>
      </c>
      <c r="AX106" s="12" t="s">
        <v>78</v>
      </c>
      <c r="AY106" s="225" t="s">
        <v>125</v>
      </c>
    </row>
    <row r="107" spans="2:51" s="11" customFormat="1" ht="13.5">
      <c r="B107" s="203"/>
      <c r="C107" s="204"/>
      <c r="D107" s="205" t="s">
        <v>134</v>
      </c>
      <c r="E107" s="206" t="s">
        <v>22</v>
      </c>
      <c r="F107" s="207" t="s">
        <v>146</v>
      </c>
      <c r="G107" s="204"/>
      <c r="H107" s="208" t="s">
        <v>22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134</v>
      </c>
      <c r="AU107" s="214" t="s">
        <v>87</v>
      </c>
      <c r="AV107" s="11" t="s">
        <v>24</v>
      </c>
      <c r="AW107" s="11" t="s">
        <v>42</v>
      </c>
      <c r="AX107" s="11" t="s">
        <v>78</v>
      </c>
      <c r="AY107" s="214" t="s">
        <v>125</v>
      </c>
    </row>
    <row r="108" spans="2:51" s="11" customFormat="1" ht="13.5">
      <c r="B108" s="203"/>
      <c r="C108" s="204"/>
      <c r="D108" s="205" t="s">
        <v>134</v>
      </c>
      <c r="E108" s="206" t="s">
        <v>22</v>
      </c>
      <c r="F108" s="207" t="s">
        <v>147</v>
      </c>
      <c r="G108" s="204"/>
      <c r="H108" s="208" t="s">
        <v>22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134</v>
      </c>
      <c r="AU108" s="214" t="s">
        <v>87</v>
      </c>
      <c r="AV108" s="11" t="s">
        <v>24</v>
      </c>
      <c r="AW108" s="11" t="s">
        <v>42</v>
      </c>
      <c r="AX108" s="11" t="s">
        <v>78</v>
      </c>
      <c r="AY108" s="214" t="s">
        <v>125</v>
      </c>
    </row>
    <row r="109" spans="2:51" s="12" customFormat="1" ht="13.5">
      <c r="B109" s="215"/>
      <c r="C109" s="216"/>
      <c r="D109" s="205" t="s">
        <v>134</v>
      </c>
      <c r="E109" s="217" t="s">
        <v>22</v>
      </c>
      <c r="F109" s="218" t="s">
        <v>142</v>
      </c>
      <c r="G109" s="216"/>
      <c r="H109" s="219">
        <v>3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134</v>
      </c>
      <c r="AU109" s="225" t="s">
        <v>87</v>
      </c>
      <c r="AV109" s="12" t="s">
        <v>87</v>
      </c>
      <c r="AW109" s="12" t="s">
        <v>42</v>
      </c>
      <c r="AX109" s="12" t="s">
        <v>78</v>
      </c>
      <c r="AY109" s="225" t="s">
        <v>125</v>
      </c>
    </row>
    <row r="110" spans="2:51" s="11" customFormat="1" ht="13.5">
      <c r="B110" s="203"/>
      <c r="C110" s="204"/>
      <c r="D110" s="205" t="s">
        <v>134</v>
      </c>
      <c r="E110" s="206" t="s">
        <v>22</v>
      </c>
      <c r="F110" s="207" t="s">
        <v>140</v>
      </c>
      <c r="G110" s="204"/>
      <c r="H110" s="208" t="s">
        <v>22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134</v>
      </c>
      <c r="AU110" s="214" t="s">
        <v>87</v>
      </c>
      <c r="AV110" s="11" t="s">
        <v>24</v>
      </c>
      <c r="AW110" s="11" t="s">
        <v>42</v>
      </c>
      <c r="AX110" s="11" t="s">
        <v>78</v>
      </c>
      <c r="AY110" s="214" t="s">
        <v>125</v>
      </c>
    </row>
    <row r="111" spans="2:51" s="12" customFormat="1" ht="13.5">
      <c r="B111" s="215"/>
      <c r="C111" s="216"/>
      <c r="D111" s="205" t="s">
        <v>134</v>
      </c>
      <c r="E111" s="217" t="s">
        <v>22</v>
      </c>
      <c r="F111" s="218" t="s">
        <v>142</v>
      </c>
      <c r="G111" s="216"/>
      <c r="H111" s="219">
        <v>3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134</v>
      </c>
      <c r="AU111" s="225" t="s">
        <v>87</v>
      </c>
      <c r="AV111" s="12" t="s">
        <v>87</v>
      </c>
      <c r="AW111" s="12" t="s">
        <v>42</v>
      </c>
      <c r="AX111" s="12" t="s">
        <v>78</v>
      </c>
      <c r="AY111" s="225" t="s">
        <v>125</v>
      </c>
    </row>
    <row r="112" spans="2:51" s="11" customFormat="1" ht="13.5">
      <c r="B112" s="203"/>
      <c r="C112" s="204"/>
      <c r="D112" s="205" t="s">
        <v>134</v>
      </c>
      <c r="E112" s="206" t="s">
        <v>22</v>
      </c>
      <c r="F112" s="207" t="s">
        <v>148</v>
      </c>
      <c r="G112" s="204"/>
      <c r="H112" s="208" t="s">
        <v>22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134</v>
      </c>
      <c r="AU112" s="214" t="s">
        <v>87</v>
      </c>
      <c r="AV112" s="11" t="s">
        <v>24</v>
      </c>
      <c r="AW112" s="11" t="s">
        <v>42</v>
      </c>
      <c r="AX112" s="11" t="s">
        <v>78</v>
      </c>
      <c r="AY112" s="214" t="s">
        <v>125</v>
      </c>
    </row>
    <row r="113" spans="2:51" s="12" customFormat="1" ht="13.5">
      <c r="B113" s="215"/>
      <c r="C113" s="216"/>
      <c r="D113" s="205" t="s">
        <v>134</v>
      </c>
      <c r="E113" s="217" t="s">
        <v>22</v>
      </c>
      <c r="F113" s="218" t="s">
        <v>24</v>
      </c>
      <c r="G113" s="216"/>
      <c r="H113" s="219">
        <v>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134</v>
      </c>
      <c r="AU113" s="225" t="s">
        <v>87</v>
      </c>
      <c r="AV113" s="12" t="s">
        <v>87</v>
      </c>
      <c r="AW113" s="12" t="s">
        <v>42</v>
      </c>
      <c r="AX113" s="12" t="s">
        <v>78</v>
      </c>
      <c r="AY113" s="225" t="s">
        <v>125</v>
      </c>
    </row>
    <row r="114" spans="2:51" s="11" customFormat="1" ht="13.5">
      <c r="B114" s="203"/>
      <c r="C114" s="204"/>
      <c r="D114" s="205" t="s">
        <v>134</v>
      </c>
      <c r="E114" s="206" t="s">
        <v>22</v>
      </c>
      <c r="F114" s="207" t="s">
        <v>149</v>
      </c>
      <c r="G114" s="204"/>
      <c r="H114" s="208" t="s">
        <v>22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134</v>
      </c>
      <c r="AU114" s="214" t="s">
        <v>87</v>
      </c>
      <c r="AV114" s="11" t="s">
        <v>24</v>
      </c>
      <c r="AW114" s="11" t="s">
        <v>42</v>
      </c>
      <c r="AX114" s="11" t="s">
        <v>78</v>
      </c>
      <c r="AY114" s="214" t="s">
        <v>125</v>
      </c>
    </row>
    <row r="115" spans="2:51" s="11" customFormat="1" ht="13.5">
      <c r="B115" s="203"/>
      <c r="C115" s="204"/>
      <c r="D115" s="205" t="s">
        <v>134</v>
      </c>
      <c r="E115" s="206" t="s">
        <v>22</v>
      </c>
      <c r="F115" s="207" t="s">
        <v>150</v>
      </c>
      <c r="G115" s="204"/>
      <c r="H115" s="208" t="s">
        <v>22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134</v>
      </c>
      <c r="AU115" s="214" t="s">
        <v>87</v>
      </c>
      <c r="AV115" s="11" t="s">
        <v>24</v>
      </c>
      <c r="AW115" s="11" t="s">
        <v>42</v>
      </c>
      <c r="AX115" s="11" t="s">
        <v>78</v>
      </c>
      <c r="AY115" s="214" t="s">
        <v>125</v>
      </c>
    </row>
    <row r="116" spans="2:51" s="12" customFormat="1" ht="13.5">
      <c r="B116" s="215"/>
      <c r="C116" s="216"/>
      <c r="D116" s="205" t="s">
        <v>134</v>
      </c>
      <c r="E116" s="217" t="s">
        <v>22</v>
      </c>
      <c r="F116" s="218" t="s">
        <v>87</v>
      </c>
      <c r="G116" s="216"/>
      <c r="H116" s="219">
        <v>2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134</v>
      </c>
      <c r="AU116" s="225" t="s">
        <v>87</v>
      </c>
      <c r="AV116" s="12" t="s">
        <v>87</v>
      </c>
      <c r="AW116" s="12" t="s">
        <v>42</v>
      </c>
      <c r="AX116" s="12" t="s">
        <v>78</v>
      </c>
      <c r="AY116" s="225" t="s">
        <v>125</v>
      </c>
    </row>
    <row r="117" spans="2:51" s="11" customFormat="1" ht="13.5">
      <c r="B117" s="203"/>
      <c r="C117" s="204"/>
      <c r="D117" s="205" t="s">
        <v>134</v>
      </c>
      <c r="E117" s="206" t="s">
        <v>22</v>
      </c>
      <c r="F117" s="207" t="s">
        <v>145</v>
      </c>
      <c r="G117" s="204"/>
      <c r="H117" s="208" t="s">
        <v>22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134</v>
      </c>
      <c r="AU117" s="214" t="s">
        <v>87</v>
      </c>
      <c r="AV117" s="11" t="s">
        <v>24</v>
      </c>
      <c r="AW117" s="11" t="s">
        <v>42</v>
      </c>
      <c r="AX117" s="11" t="s">
        <v>78</v>
      </c>
      <c r="AY117" s="214" t="s">
        <v>125</v>
      </c>
    </row>
    <row r="118" spans="2:51" s="12" customFormat="1" ht="13.5">
      <c r="B118" s="215"/>
      <c r="C118" s="216"/>
      <c r="D118" s="205" t="s">
        <v>134</v>
      </c>
      <c r="E118" s="217" t="s">
        <v>22</v>
      </c>
      <c r="F118" s="218" t="s">
        <v>87</v>
      </c>
      <c r="G118" s="216"/>
      <c r="H118" s="219">
        <v>2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134</v>
      </c>
      <c r="AU118" s="225" t="s">
        <v>87</v>
      </c>
      <c r="AV118" s="12" t="s">
        <v>87</v>
      </c>
      <c r="AW118" s="12" t="s">
        <v>42</v>
      </c>
      <c r="AX118" s="12" t="s">
        <v>78</v>
      </c>
      <c r="AY118" s="225" t="s">
        <v>125</v>
      </c>
    </row>
    <row r="119" spans="2:51" s="11" customFormat="1" ht="13.5">
      <c r="B119" s="203"/>
      <c r="C119" s="204"/>
      <c r="D119" s="205" t="s">
        <v>134</v>
      </c>
      <c r="E119" s="206" t="s">
        <v>22</v>
      </c>
      <c r="F119" s="207" t="s">
        <v>147</v>
      </c>
      <c r="G119" s="204"/>
      <c r="H119" s="208" t="s">
        <v>22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134</v>
      </c>
      <c r="AU119" s="214" t="s">
        <v>87</v>
      </c>
      <c r="AV119" s="11" t="s">
        <v>24</v>
      </c>
      <c r="AW119" s="11" t="s">
        <v>42</v>
      </c>
      <c r="AX119" s="11" t="s">
        <v>78</v>
      </c>
      <c r="AY119" s="214" t="s">
        <v>125</v>
      </c>
    </row>
    <row r="120" spans="2:51" s="12" customFormat="1" ht="13.5">
      <c r="B120" s="215"/>
      <c r="C120" s="216"/>
      <c r="D120" s="205" t="s">
        <v>134</v>
      </c>
      <c r="E120" s="217" t="s">
        <v>22</v>
      </c>
      <c r="F120" s="218" t="s">
        <v>87</v>
      </c>
      <c r="G120" s="216"/>
      <c r="H120" s="219">
        <v>2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134</v>
      </c>
      <c r="AU120" s="225" t="s">
        <v>87</v>
      </c>
      <c r="AV120" s="12" t="s">
        <v>87</v>
      </c>
      <c r="AW120" s="12" t="s">
        <v>42</v>
      </c>
      <c r="AX120" s="12" t="s">
        <v>78</v>
      </c>
      <c r="AY120" s="225" t="s">
        <v>125</v>
      </c>
    </row>
    <row r="121" spans="2:51" s="11" customFormat="1" ht="13.5">
      <c r="B121" s="203"/>
      <c r="C121" s="204"/>
      <c r="D121" s="205" t="s">
        <v>134</v>
      </c>
      <c r="E121" s="206" t="s">
        <v>22</v>
      </c>
      <c r="F121" s="207" t="s">
        <v>151</v>
      </c>
      <c r="G121" s="204"/>
      <c r="H121" s="208" t="s">
        <v>22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134</v>
      </c>
      <c r="AU121" s="214" t="s">
        <v>87</v>
      </c>
      <c r="AV121" s="11" t="s">
        <v>24</v>
      </c>
      <c r="AW121" s="11" t="s">
        <v>42</v>
      </c>
      <c r="AX121" s="11" t="s">
        <v>78</v>
      </c>
      <c r="AY121" s="214" t="s">
        <v>125</v>
      </c>
    </row>
    <row r="122" spans="2:51" s="11" customFormat="1" ht="13.5">
      <c r="B122" s="203"/>
      <c r="C122" s="204"/>
      <c r="D122" s="205" t="s">
        <v>134</v>
      </c>
      <c r="E122" s="206" t="s">
        <v>22</v>
      </c>
      <c r="F122" s="207" t="s">
        <v>150</v>
      </c>
      <c r="G122" s="204"/>
      <c r="H122" s="208" t="s">
        <v>22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134</v>
      </c>
      <c r="AU122" s="214" t="s">
        <v>87</v>
      </c>
      <c r="AV122" s="11" t="s">
        <v>24</v>
      </c>
      <c r="AW122" s="11" t="s">
        <v>42</v>
      </c>
      <c r="AX122" s="11" t="s">
        <v>78</v>
      </c>
      <c r="AY122" s="214" t="s">
        <v>125</v>
      </c>
    </row>
    <row r="123" spans="2:51" s="12" customFormat="1" ht="13.5">
      <c r="B123" s="215"/>
      <c r="C123" s="216"/>
      <c r="D123" s="205" t="s">
        <v>134</v>
      </c>
      <c r="E123" s="217" t="s">
        <v>22</v>
      </c>
      <c r="F123" s="218" t="s">
        <v>87</v>
      </c>
      <c r="G123" s="216"/>
      <c r="H123" s="219">
        <v>2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87</v>
      </c>
      <c r="AV123" s="12" t="s">
        <v>87</v>
      </c>
      <c r="AW123" s="12" t="s">
        <v>42</v>
      </c>
      <c r="AX123" s="12" t="s">
        <v>78</v>
      </c>
      <c r="AY123" s="225" t="s">
        <v>125</v>
      </c>
    </row>
    <row r="124" spans="2:51" s="11" customFormat="1" ht="13.5">
      <c r="B124" s="203"/>
      <c r="C124" s="204"/>
      <c r="D124" s="205" t="s">
        <v>134</v>
      </c>
      <c r="E124" s="206" t="s">
        <v>22</v>
      </c>
      <c r="F124" s="207" t="s">
        <v>145</v>
      </c>
      <c r="G124" s="204"/>
      <c r="H124" s="208" t="s">
        <v>22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134</v>
      </c>
      <c r="AU124" s="214" t="s">
        <v>87</v>
      </c>
      <c r="AV124" s="11" t="s">
        <v>24</v>
      </c>
      <c r="AW124" s="11" t="s">
        <v>42</v>
      </c>
      <c r="AX124" s="11" t="s">
        <v>78</v>
      </c>
      <c r="AY124" s="214" t="s">
        <v>125</v>
      </c>
    </row>
    <row r="125" spans="2:51" s="12" customFormat="1" ht="13.5">
      <c r="B125" s="215"/>
      <c r="C125" s="216"/>
      <c r="D125" s="205" t="s">
        <v>134</v>
      </c>
      <c r="E125" s="217" t="s">
        <v>22</v>
      </c>
      <c r="F125" s="218" t="s">
        <v>87</v>
      </c>
      <c r="G125" s="216"/>
      <c r="H125" s="219">
        <v>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134</v>
      </c>
      <c r="AU125" s="225" t="s">
        <v>87</v>
      </c>
      <c r="AV125" s="12" t="s">
        <v>87</v>
      </c>
      <c r="AW125" s="12" t="s">
        <v>42</v>
      </c>
      <c r="AX125" s="12" t="s">
        <v>78</v>
      </c>
      <c r="AY125" s="225" t="s">
        <v>125</v>
      </c>
    </row>
    <row r="126" spans="2:51" s="11" customFormat="1" ht="13.5">
      <c r="B126" s="203"/>
      <c r="C126" s="204"/>
      <c r="D126" s="205" t="s">
        <v>134</v>
      </c>
      <c r="E126" s="206" t="s">
        <v>22</v>
      </c>
      <c r="F126" s="207" t="s">
        <v>147</v>
      </c>
      <c r="G126" s="204"/>
      <c r="H126" s="208" t="s">
        <v>22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134</v>
      </c>
      <c r="AU126" s="214" t="s">
        <v>87</v>
      </c>
      <c r="AV126" s="11" t="s">
        <v>24</v>
      </c>
      <c r="AW126" s="11" t="s">
        <v>42</v>
      </c>
      <c r="AX126" s="11" t="s">
        <v>78</v>
      </c>
      <c r="AY126" s="214" t="s">
        <v>125</v>
      </c>
    </row>
    <row r="127" spans="2:51" s="12" customFormat="1" ht="13.5">
      <c r="B127" s="215"/>
      <c r="C127" s="216"/>
      <c r="D127" s="226" t="s">
        <v>134</v>
      </c>
      <c r="E127" s="227" t="s">
        <v>22</v>
      </c>
      <c r="F127" s="228" t="s">
        <v>142</v>
      </c>
      <c r="G127" s="216"/>
      <c r="H127" s="229">
        <v>3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134</v>
      </c>
      <c r="AU127" s="225" t="s">
        <v>87</v>
      </c>
      <c r="AV127" s="12" t="s">
        <v>87</v>
      </c>
      <c r="AW127" s="12" t="s">
        <v>42</v>
      </c>
      <c r="AX127" s="12" t="s">
        <v>78</v>
      </c>
      <c r="AY127" s="225" t="s">
        <v>125</v>
      </c>
    </row>
    <row r="128" spans="2:65" s="1" customFormat="1" ht="22.5" customHeight="1">
      <c r="B128" s="39"/>
      <c r="C128" s="191" t="s">
        <v>87</v>
      </c>
      <c r="D128" s="191" t="s">
        <v>128</v>
      </c>
      <c r="E128" s="192" t="s">
        <v>152</v>
      </c>
      <c r="F128" s="193" t="s">
        <v>153</v>
      </c>
      <c r="G128" s="194" t="s">
        <v>131</v>
      </c>
      <c r="H128" s="195">
        <v>2700</v>
      </c>
      <c r="I128" s="196"/>
      <c r="J128" s="197">
        <f>ROUND(I128*H128,2)</f>
        <v>0</v>
      </c>
      <c r="K128" s="193" t="s">
        <v>22</v>
      </c>
      <c r="L128" s="59"/>
      <c r="M128" s="198" t="s">
        <v>22</v>
      </c>
      <c r="N128" s="199" t="s">
        <v>49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132</v>
      </c>
      <c r="AT128" s="22" t="s">
        <v>128</v>
      </c>
      <c r="AU128" s="22" t="s">
        <v>87</v>
      </c>
      <c r="AY128" s="22" t="s">
        <v>125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132</v>
      </c>
      <c r="BM128" s="22" t="s">
        <v>154</v>
      </c>
    </row>
    <row r="129" spans="2:51" s="12" customFormat="1" ht="13.5">
      <c r="B129" s="215"/>
      <c r="C129" s="216"/>
      <c r="D129" s="226" t="s">
        <v>134</v>
      </c>
      <c r="E129" s="227" t="s">
        <v>22</v>
      </c>
      <c r="F129" s="228" t="s">
        <v>155</v>
      </c>
      <c r="G129" s="216"/>
      <c r="H129" s="229">
        <v>2700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134</v>
      </c>
      <c r="AU129" s="225" t="s">
        <v>87</v>
      </c>
      <c r="AV129" s="12" t="s">
        <v>87</v>
      </c>
      <c r="AW129" s="12" t="s">
        <v>42</v>
      </c>
      <c r="AX129" s="12" t="s">
        <v>24</v>
      </c>
      <c r="AY129" s="225" t="s">
        <v>125</v>
      </c>
    </row>
    <row r="130" spans="2:65" s="1" customFormat="1" ht="22.5" customHeight="1">
      <c r="B130" s="39"/>
      <c r="C130" s="191" t="s">
        <v>142</v>
      </c>
      <c r="D130" s="191" t="s">
        <v>128</v>
      </c>
      <c r="E130" s="192" t="s">
        <v>156</v>
      </c>
      <c r="F130" s="193" t="s">
        <v>157</v>
      </c>
      <c r="G130" s="194" t="s">
        <v>131</v>
      </c>
      <c r="H130" s="195">
        <v>14</v>
      </c>
      <c r="I130" s="196"/>
      <c r="J130" s="197">
        <f>ROUND(I130*H130,2)</f>
        <v>0</v>
      </c>
      <c r="K130" s="193" t="s">
        <v>22</v>
      </c>
      <c r="L130" s="59"/>
      <c r="M130" s="198" t="s">
        <v>22</v>
      </c>
      <c r="N130" s="199" t="s">
        <v>49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132</v>
      </c>
      <c r="AT130" s="22" t="s">
        <v>128</v>
      </c>
      <c r="AU130" s="22" t="s">
        <v>87</v>
      </c>
      <c r="AY130" s="22" t="s">
        <v>125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24</v>
      </c>
      <c r="BK130" s="202">
        <f>ROUND(I130*H130,2)</f>
        <v>0</v>
      </c>
      <c r="BL130" s="22" t="s">
        <v>132</v>
      </c>
      <c r="BM130" s="22" t="s">
        <v>158</v>
      </c>
    </row>
    <row r="131" spans="2:51" s="11" customFormat="1" ht="13.5">
      <c r="B131" s="203"/>
      <c r="C131" s="204"/>
      <c r="D131" s="205" t="s">
        <v>134</v>
      </c>
      <c r="E131" s="206" t="s">
        <v>22</v>
      </c>
      <c r="F131" s="207" t="s">
        <v>144</v>
      </c>
      <c r="G131" s="204"/>
      <c r="H131" s="208" t="s">
        <v>22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134</v>
      </c>
      <c r="AU131" s="214" t="s">
        <v>87</v>
      </c>
      <c r="AV131" s="11" t="s">
        <v>24</v>
      </c>
      <c r="AW131" s="11" t="s">
        <v>42</v>
      </c>
      <c r="AX131" s="11" t="s">
        <v>78</v>
      </c>
      <c r="AY131" s="214" t="s">
        <v>125</v>
      </c>
    </row>
    <row r="132" spans="2:51" s="12" customFormat="1" ht="13.5">
      <c r="B132" s="215"/>
      <c r="C132" s="216"/>
      <c r="D132" s="205" t="s">
        <v>134</v>
      </c>
      <c r="E132" s="217" t="s">
        <v>22</v>
      </c>
      <c r="F132" s="218" t="s">
        <v>24</v>
      </c>
      <c r="G132" s="216"/>
      <c r="H132" s="219">
        <v>1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87</v>
      </c>
      <c r="AV132" s="12" t="s">
        <v>87</v>
      </c>
      <c r="AW132" s="12" t="s">
        <v>42</v>
      </c>
      <c r="AX132" s="12" t="s">
        <v>78</v>
      </c>
      <c r="AY132" s="225" t="s">
        <v>125</v>
      </c>
    </row>
    <row r="133" spans="2:51" s="11" customFormat="1" ht="13.5">
      <c r="B133" s="203"/>
      <c r="C133" s="204"/>
      <c r="D133" s="205" t="s">
        <v>134</v>
      </c>
      <c r="E133" s="206" t="s">
        <v>22</v>
      </c>
      <c r="F133" s="207" t="s">
        <v>146</v>
      </c>
      <c r="G133" s="204"/>
      <c r="H133" s="208" t="s">
        <v>22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134</v>
      </c>
      <c r="AU133" s="214" t="s">
        <v>87</v>
      </c>
      <c r="AV133" s="11" t="s">
        <v>24</v>
      </c>
      <c r="AW133" s="11" t="s">
        <v>42</v>
      </c>
      <c r="AX133" s="11" t="s">
        <v>78</v>
      </c>
      <c r="AY133" s="214" t="s">
        <v>125</v>
      </c>
    </row>
    <row r="134" spans="2:51" s="12" customFormat="1" ht="13.5">
      <c r="B134" s="215"/>
      <c r="C134" s="216"/>
      <c r="D134" s="205" t="s">
        <v>134</v>
      </c>
      <c r="E134" s="217" t="s">
        <v>22</v>
      </c>
      <c r="F134" s="218" t="s">
        <v>137</v>
      </c>
      <c r="G134" s="216"/>
      <c r="H134" s="219">
        <v>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134</v>
      </c>
      <c r="AU134" s="225" t="s">
        <v>87</v>
      </c>
      <c r="AV134" s="12" t="s">
        <v>87</v>
      </c>
      <c r="AW134" s="12" t="s">
        <v>42</v>
      </c>
      <c r="AX134" s="12" t="s">
        <v>78</v>
      </c>
      <c r="AY134" s="225" t="s">
        <v>125</v>
      </c>
    </row>
    <row r="135" spans="2:51" s="11" customFormat="1" ht="13.5">
      <c r="B135" s="203"/>
      <c r="C135" s="204"/>
      <c r="D135" s="205" t="s">
        <v>134</v>
      </c>
      <c r="E135" s="206" t="s">
        <v>22</v>
      </c>
      <c r="F135" s="207" t="s">
        <v>159</v>
      </c>
      <c r="G135" s="204"/>
      <c r="H135" s="208" t="s">
        <v>22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134</v>
      </c>
      <c r="AU135" s="214" t="s">
        <v>87</v>
      </c>
      <c r="AV135" s="11" t="s">
        <v>24</v>
      </c>
      <c r="AW135" s="11" t="s">
        <v>42</v>
      </c>
      <c r="AX135" s="11" t="s">
        <v>78</v>
      </c>
      <c r="AY135" s="214" t="s">
        <v>125</v>
      </c>
    </row>
    <row r="136" spans="2:51" s="12" customFormat="1" ht="13.5">
      <c r="B136" s="215"/>
      <c r="C136" s="216"/>
      <c r="D136" s="205" t="s">
        <v>134</v>
      </c>
      <c r="E136" s="217" t="s">
        <v>22</v>
      </c>
      <c r="F136" s="218" t="s">
        <v>87</v>
      </c>
      <c r="G136" s="216"/>
      <c r="H136" s="219">
        <v>2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87</v>
      </c>
      <c r="AV136" s="12" t="s">
        <v>87</v>
      </c>
      <c r="AW136" s="12" t="s">
        <v>42</v>
      </c>
      <c r="AX136" s="12" t="s">
        <v>78</v>
      </c>
      <c r="AY136" s="225" t="s">
        <v>125</v>
      </c>
    </row>
    <row r="137" spans="2:51" s="11" customFormat="1" ht="13.5">
      <c r="B137" s="203"/>
      <c r="C137" s="204"/>
      <c r="D137" s="205" t="s">
        <v>134</v>
      </c>
      <c r="E137" s="206" t="s">
        <v>22</v>
      </c>
      <c r="F137" s="207" t="s">
        <v>160</v>
      </c>
      <c r="G137" s="204"/>
      <c r="H137" s="208" t="s">
        <v>22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134</v>
      </c>
      <c r="AU137" s="214" t="s">
        <v>87</v>
      </c>
      <c r="AV137" s="11" t="s">
        <v>24</v>
      </c>
      <c r="AW137" s="11" t="s">
        <v>42</v>
      </c>
      <c r="AX137" s="11" t="s">
        <v>78</v>
      </c>
      <c r="AY137" s="214" t="s">
        <v>125</v>
      </c>
    </row>
    <row r="138" spans="2:51" s="12" customFormat="1" ht="13.5">
      <c r="B138" s="215"/>
      <c r="C138" s="216"/>
      <c r="D138" s="205" t="s">
        <v>134</v>
      </c>
      <c r="E138" s="217" t="s">
        <v>22</v>
      </c>
      <c r="F138" s="218" t="s">
        <v>87</v>
      </c>
      <c r="G138" s="216"/>
      <c r="H138" s="219">
        <v>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134</v>
      </c>
      <c r="AU138" s="225" t="s">
        <v>87</v>
      </c>
      <c r="AV138" s="12" t="s">
        <v>87</v>
      </c>
      <c r="AW138" s="12" t="s">
        <v>42</v>
      </c>
      <c r="AX138" s="12" t="s">
        <v>78</v>
      </c>
      <c r="AY138" s="225" t="s">
        <v>125</v>
      </c>
    </row>
    <row r="139" spans="2:51" s="11" customFormat="1" ht="13.5">
      <c r="B139" s="203"/>
      <c r="C139" s="204"/>
      <c r="D139" s="205" t="s">
        <v>134</v>
      </c>
      <c r="E139" s="206" t="s">
        <v>22</v>
      </c>
      <c r="F139" s="207" t="s">
        <v>149</v>
      </c>
      <c r="G139" s="204"/>
      <c r="H139" s="208" t="s">
        <v>22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134</v>
      </c>
      <c r="AU139" s="214" t="s">
        <v>87</v>
      </c>
      <c r="AV139" s="11" t="s">
        <v>24</v>
      </c>
      <c r="AW139" s="11" t="s">
        <v>42</v>
      </c>
      <c r="AX139" s="11" t="s">
        <v>78</v>
      </c>
      <c r="AY139" s="214" t="s">
        <v>125</v>
      </c>
    </row>
    <row r="140" spans="2:51" s="12" customFormat="1" ht="13.5">
      <c r="B140" s="215"/>
      <c r="C140" s="216"/>
      <c r="D140" s="205" t="s">
        <v>134</v>
      </c>
      <c r="E140" s="217" t="s">
        <v>22</v>
      </c>
      <c r="F140" s="218" t="s">
        <v>87</v>
      </c>
      <c r="G140" s="216"/>
      <c r="H140" s="219">
        <v>2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134</v>
      </c>
      <c r="AU140" s="225" t="s">
        <v>87</v>
      </c>
      <c r="AV140" s="12" t="s">
        <v>87</v>
      </c>
      <c r="AW140" s="12" t="s">
        <v>42</v>
      </c>
      <c r="AX140" s="12" t="s">
        <v>78</v>
      </c>
      <c r="AY140" s="225" t="s">
        <v>125</v>
      </c>
    </row>
    <row r="141" spans="2:51" s="11" customFormat="1" ht="13.5">
      <c r="B141" s="203"/>
      <c r="C141" s="204"/>
      <c r="D141" s="205" t="s">
        <v>134</v>
      </c>
      <c r="E141" s="206" t="s">
        <v>22</v>
      </c>
      <c r="F141" s="207" t="s">
        <v>151</v>
      </c>
      <c r="G141" s="204"/>
      <c r="H141" s="208" t="s">
        <v>22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134</v>
      </c>
      <c r="AU141" s="214" t="s">
        <v>87</v>
      </c>
      <c r="AV141" s="11" t="s">
        <v>24</v>
      </c>
      <c r="AW141" s="11" t="s">
        <v>42</v>
      </c>
      <c r="AX141" s="11" t="s">
        <v>78</v>
      </c>
      <c r="AY141" s="214" t="s">
        <v>125</v>
      </c>
    </row>
    <row r="142" spans="2:51" s="12" customFormat="1" ht="13.5">
      <c r="B142" s="215"/>
      <c r="C142" s="216"/>
      <c r="D142" s="226" t="s">
        <v>134</v>
      </c>
      <c r="E142" s="227" t="s">
        <v>22</v>
      </c>
      <c r="F142" s="228" t="s">
        <v>87</v>
      </c>
      <c r="G142" s="216"/>
      <c r="H142" s="229">
        <v>2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134</v>
      </c>
      <c r="AU142" s="225" t="s">
        <v>87</v>
      </c>
      <c r="AV142" s="12" t="s">
        <v>87</v>
      </c>
      <c r="AW142" s="12" t="s">
        <v>42</v>
      </c>
      <c r="AX142" s="12" t="s">
        <v>78</v>
      </c>
      <c r="AY142" s="225" t="s">
        <v>125</v>
      </c>
    </row>
    <row r="143" spans="2:65" s="1" customFormat="1" ht="31.5" customHeight="1">
      <c r="B143" s="39"/>
      <c r="C143" s="191" t="s">
        <v>132</v>
      </c>
      <c r="D143" s="191" t="s">
        <v>128</v>
      </c>
      <c r="E143" s="192" t="s">
        <v>161</v>
      </c>
      <c r="F143" s="193" t="s">
        <v>162</v>
      </c>
      <c r="G143" s="194" t="s">
        <v>131</v>
      </c>
      <c r="H143" s="195">
        <v>840</v>
      </c>
      <c r="I143" s="196"/>
      <c r="J143" s="197">
        <f>ROUND(I143*H143,2)</f>
        <v>0</v>
      </c>
      <c r="K143" s="193" t="s">
        <v>22</v>
      </c>
      <c r="L143" s="59"/>
      <c r="M143" s="198" t="s">
        <v>22</v>
      </c>
      <c r="N143" s="199" t="s">
        <v>49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132</v>
      </c>
      <c r="AT143" s="22" t="s">
        <v>128</v>
      </c>
      <c r="AU143" s="22" t="s">
        <v>87</v>
      </c>
      <c r="AY143" s="22" t="s">
        <v>125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132</v>
      </c>
      <c r="BM143" s="22" t="s">
        <v>163</v>
      </c>
    </row>
    <row r="144" spans="2:51" s="12" customFormat="1" ht="13.5">
      <c r="B144" s="215"/>
      <c r="C144" s="216"/>
      <c r="D144" s="226" t="s">
        <v>134</v>
      </c>
      <c r="E144" s="227" t="s">
        <v>22</v>
      </c>
      <c r="F144" s="228" t="s">
        <v>164</v>
      </c>
      <c r="G144" s="216"/>
      <c r="H144" s="229">
        <v>840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134</v>
      </c>
      <c r="AU144" s="225" t="s">
        <v>87</v>
      </c>
      <c r="AV144" s="12" t="s">
        <v>87</v>
      </c>
      <c r="AW144" s="12" t="s">
        <v>42</v>
      </c>
      <c r="AX144" s="12" t="s">
        <v>78</v>
      </c>
      <c r="AY144" s="225" t="s">
        <v>125</v>
      </c>
    </row>
    <row r="145" spans="2:65" s="1" customFormat="1" ht="22.5" customHeight="1">
      <c r="B145" s="39"/>
      <c r="C145" s="191" t="s">
        <v>137</v>
      </c>
      <c r="D145" s="191" t="s">
        <v>128</v>
      </c>
      <c r="E145" s="192" t="s">
        <v>165</v>
      </c>
      <c r="F145" s="193" t="s">
        <v>166</v>
      </c>
      <c r="G145" s="194" t="s">
        <v>131</v>
      </c>
      <c r="H145" s="195">
        <v>10</v>
      </c>
      <c r="I145" s="196"/>
      <c r="J145" s="197">
        <f>ROUND(I145*H145,2)</f>
        <v>0</v>
      </c>
      <c r="K145" s="193" t="s">
        <v>22</v>
      </c>
      <c r="L145" s="59"/>
      <c r="M145" s="198" t="s">
        <v>22</v>
      </c>
      <c r="N145" s="199" t="s">
        <v>49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132</v>
      </c>
      <c r="AT145" s="22" t="s">
        <v>128</v>
      </c>
      <c r="AU145" s="22" t="s">
        <v>87</v>
      </c>
      <c r="AY145" s="22" t="s">
        <v>125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24</v>
      </c>
      <c r="BK145" s="202">
        <f>ROUND(I145*H145,2)</f>
        <v>0</v>
      </c>
      <c r="BL145" s="22" t="s">
        <v>132</v>
      </c>
      <c r="BM145" s="22" t="s">
        <v>167</v>
      </c>
    </row>
    <row r="146" spans="2:51" s="11" customFormat="1" ht="13.5">
      <c r="B146" s="203"/>
      <c r="C146" s="204"/>
      <c r="D146" s="205" t="s">
        <v>134</v>
      </c>
      <c r="E146" s="206" t="s">
        <v>22</v>
      </c>
      <c r="F146" s="207" t="s">
        <v>168</v>
      </c>
      <c r="G146" s="204"/>
      <c r="H146" s="208" t="s">
        <v>22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134</v>
      </c>
      <c r="AU146" s="214" t="s">
        <v>87</v>
      </c>
      <c r="AV146" s="11" t="s">
        <v>24</v>
      </c>
      <c r="AW146" s="11" t="s">
        <v>42</v>
      </c>
      <c r="AX146" s="11" t="s">
        <v>78</v>
      </c>
      <c r="AY146" s="214" t="s">
        <v>125</v>
      </c>
    </row>
    <row r="147" spans="2:51" s="11" customFormat="1" ht="13.5">
      <c r="B147" s="203"/>
      <c r="C147" s="204"/>
      <c r="D147" s="205" t="s">
        <v>134</v>
      </c>
      <c r="E147" s="206" t="s">
        <v>22</v>
      </c>
      <c r="F147" s="207" t="s">
        <v>169</v>
      </c>
      <c r="G147" s="204"/>
      <c r="H147" s="208" t="s">
        <v>22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134</v>
      </c>
      <c r="AU147" s="214" t="s">
        <v>87</v>
      </c>
      <c r="AV147" s="11" t="s">
        <v>24</v>
      </c>
      <c r="AW147" s="11" t="s">
        <v>42</v>
      </c>
      <c r="AX147" s="11" t="s">
        <v>78</v>
      </c>
      <c r="AY147" s="214" t="s">
        <v>125</v>
      </c>
    </row>
    <row r="148" spans="2:51" s="12" customFormat="1" ht="13.5">
      <c r="B148" s="215"/>
      <c r="C148" s="216"/>
      <c r="D148" s="205" t="s">
        <v>134</v>
      </c>
      <c r="E148" s="217" t="s">
        <v>22</v>
      </c>
      <c r="F148" s="218" t="s">
        <v>142</v>
      </c>
      <c r="G148" s="216"/>
      <c r="H148" s="219">
        <v>3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134</v>
      </c>
      <c r="AU148" s="225" t="s">
        <v>87</v>
      </c>
      <c r="AV148" s="12" t="s">
        <v>87</v>
      </c>
      <c r="AW148" s="12" t="s">
        <v>42</v>
      </c>
      <c r="AX148" s="12" t="s">
        <v>78</v>
      </c>
      <c r="AY148" s="225" t="s">
        <v>125</v>
      </c>
    </row>
    <row r="149" spans="2:51" s="11" customFormat="1" ht="13.5">
      <c r="B149" s="203"/>
      <c r="C149" s="204"/>
      <c r="D149" s="205" t="s">
        <v>134</v>
      </c>
      <c r="E149" s="206" t="s">
        <v>22</v>
      </c>
      <c r="F149" s="207" t="s">
        <v>170</v>
      </c>
      <c r="G149" s="204"/>
      <c r="H149" s="208" t="s">
        <v>22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134</v>
      </c>
      <c r="AU149" s="214" t="s">
        <v>87</v>
      </c>
      <c r="AV149" s="11" t="s">
        <v>24</v>
      </c>
      <c r="AW149" s="11" t="s">
        <v>42</v>
      </c>
      <c r="AX149" s="11" t="s">
        <v>78</v>
      </c>
      <c r="AY149" s="214" t="s">
        <v>125</v>
      </c>
    </row>
    <row r="150" spans="2:51" s="11" customFormat="1" ht="13.5">
      <c r="B150" s="203"/>
      <c r="C150" s="204"/>
      <c r="D150" s="205" t="s">
        <v>134</v>
      </c>
      <c r="E150" s="206" t="s">
        <v>22</v>
      </c>
      <c r="F150" s="207" t="s">
        <v>169</v>
      </c>
      <c r="G150" s="204"/>
      <c r="H150" s="208" t="s">
        <v>22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134</v>
      </c>
      <c r="AU150" s="214" t="s">
        <v>87</v>
      </c>
      <c r="AV150" s="11" t="s">
        <v>24</v>
      </c>
      <c r="AW150" s="11" t="s">
        <v>42</v>
      </c>
      <c r="AX150" s="11" t="s">
        <v>78</v>
      </c>
      <c r="AY150" s="214" t="s">
        <v>125</v>
      </c>
    </row>
    <row r="151" spans="2:51" s="12" customFormat="1" ht="13.5">
      <c r="B151" s="215"/>
      <c r="C151" s="216"/>
      <c r="D151" s="205" t="s">
        <v>134</v>
      </c>
      <c r="E151" s="217" t="s">
        <v>22</v>
      </c>
      <c r="F151" s="218" t="s">
        <v>132</v>
      </c>
      <c r="G151" s="216"/>
      <c r="H151" s="219">
        <v>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134</v>
      </c>
      <c r="AU151" s="225" t="s">
        <v>87</v>
      </c>
      <c r="AV151" s="12" t="s">
        <v>87</v>
      </c>
      <c r="AW151" s="12" t="s">
        <v>42</v>
      </c>
      <c r="AX151" s="12" t="s">
        <v>78</v>
      </c>
      <c r="AY151" s="225" t="s">
        <v>125</v>
      </c>
    </row>
    <row r="152" spans="2:51" s="11" customFormat="1" ht="13.5">
      <c r="B152" s="203"/>
      <c r="C152" s="204"/>
      <c r="D152" s="205" t="s">
        <v>134</v>
      </c>
      <c r="E152" s="206" t="s">
        <v>22</v>
      </c>
      <c r="F152" s="207" t="s">
        <v>171</v>
      </c>
      <c r="G152" s="204"/>
      <c r="H152" s="208" t="s">
        <v>22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134</v>
      </c>
      <c r="AU152" s="214" t="s">
        <v>87</v>
      </c>
      <c r="AV152" s="11" t="s">
        <v>24</v>
      </c>
      <c r="AW152" s="11" t="s">
        <v>42</v>
      </c>
      <c r="AX152" s="11" t="s">
        <v>78</v>
      </c>
      <c r="AY152" s="214" t="s">
        <v>125</v>
      </c>
    </row>
    <row r="153" spans="2:51" s="11" customFormat="1" ht="13.5">
      <c r="B153" s="203"/>
      <c r="C153" s="204"/>
      <c r="D153" s="205" t="s">
        <v>134</v>
      </c>
      <c r="E153" s="206" t="s">
        <v>22</v>
      </c>
      <c r="F153" s="207" t="s">
        <v>169</v>
      </c>
      <c r="G153" s="204"/>
      <c r="H153" s="208" t="s">
        <v>22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134</v>
      </c>
      <c r="AU153" s="214" t="s">
        <v>87</v>
      </c>
      <c r="AV153" s="11" t="s">
        <v>24</v>
      </c>
      <c r="AW153" s="11" t="s">
        <v>42</v>
      </c>
      <c r="AX153" s="11" t="s">
        <v>78</v>
      </c>
      <c r="AY153" s="214" t="s">
        <v>125</v>
      </c>
    </row>
    <row r="154" spans="2:51" s="12" customFormat="1" ht="13.5">
      <c r="B154" s="215"/>
      <c r="C154" s="216"/>
      <c r="D154" s="226" t="s">
        <v>134</v>
      </c>
      <c r="E154" s="227" t="s">
        <v>22</v>
      </c>
      <c r="F154" s="228" t="s">
        <v>142</v>
      </c>
      <c r="G154" s="216"/>
      <c r="H154" s="229">
        <v>3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134</v>
      </c>
      <c r="AU154" s="225" t="s">
        <v>87</v>
      </c>
      <c r="AV154" s="12" t="s">
        <v>87</v>
      </c>
      <c r="AW154" s="12" t="s">
        <v>42</v>
      </c>
      <c r="AX154" s="12" t="s">
        <v>78</v>
      </c>
      <c r="AY154" s="225" t="s">
        <v>125</v>
      </c>
    </row>
    <row r="155" spans="2:65" s="1" customFormat="1" ht="22.5" customHeight="1">
      <c r="B155" s="39"/>
      <c r="C155" s="191" t="s">
        <v>172</v>
      </c>
      <c r="D155" s="191" t="s">
        <v>128</v>
      </c>
      <c r="E155" s="192" t="s">
        <v>173</v>
      </c>
      <c r="F155" s="193" t="s">
        <v>174</v>
      </c>
      <c r="G155" s="194" t="s">
        <v>131</v>
      </c>
      <c r="H155" s="195">
        <v>600</v>
      </c>
      <c r="I155" s="196"/>
      <c r="J155" s="197">
        <f>ROUND(I155*H155,2)</f>
        <v>0</v>
      </c>
      <c r="K155" s="193" t="s">
        <v>22</v>
      </c>
      <c r="L155" s="59"/>
      <c r="M155" s="198" t="s">
        <v>22</v>
      </c>
      <c r="N155" s="199" t="s">
        <v>49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2" t="s">
        <v>132</v>
      </c>
      <c r="AT155" s="22" t="s">
        <v>128</v>
      </c>
      <c r="AU155" s="22" t="s">
        <v>87</v>
      </c>
      <c r="AY155" s="22" t="s">
        <v>125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132</v>
      </c>
      <c r="BM155" s="22" t="s">
        <v>175</v>
      </c>
    </row>
    <row r="156" spans="2:51" s="12" customFormat="1" ht="13.5">
      <c r="B156" s="215"/>
      <c r="C156" s="216"/>
      <c r="D156" s="226" t="s">
        <v>134</v>
      </c>
      <c r="E156" s="227" t="s">
        <v>22</v>
      </c>
      <c r="F156" s="228" t="s">
        <v>176</v>
      </c>
      <c r="G156" s="216"/>
      <c r="H156" s="229">
        <v>600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134</v>
      </c>
      <c r="AU156" s="225" t="s">
        <v>87</v>
      </c>
      <c r="AV156" s="12" t="s">
        <v>87</v>
      </c>
      <c r="AW156" s="12" t="s">
        <v>42</v>
      </c>
      <c r="AX156" s="12" t="s">
        <v>78</v>
      </c>
      <c r="AY156" s="225" t="s">
        <v>125</v>
      </c>
    </row>
    <row r="157" spans="2:65" s="1" customFormat="1" ht="22.5" customHeight="1">
      <c r="B157" s="39"/>
      <c r="C157" s="191" t="s">
        <v>177</v>
      </c>
      <c r="D157" s="191" t="s">
        <v>128</v>
      </c>
      <c r="E157" s="192" t="s">
        <v>178</v>
      </c>
      <c r="F157" s="193" t="s">
        <v>179</v>
      </c>
      <c r="G157" s="194" t="s">
        <v>131</v>
      </c>
      <c r="H157" s="195">
        <v>44</v>
      </c>
      <c r="I157" s="196"/>
      <c r="J157" s="197">
        <f>ROUND(I157*H157,2)</f>
        <v>0</v>
      </c>
      <c r="K157" s="193" t="s">
        <v>22</v>
      </c>
      <c r="L157" s="59"/>
      <c r="M157" s="198" t="s">
        <v>22</v>
      </c>
      <c r="N157" s="199" t="s">
        <v>49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132</v>
      </c>
      <c r="AT157" s="22" t="s">
        <v>128</v>
      </c>
      <c r="AU157" s="22" t="s">
        <v>87</v>
      </c>
      <c r="AY157" s="22" t="s">
        <v>125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24</v>
      </c>
      <c r="BK157" s="202">
        <f>ROUND(I157*H157,2)</f>
        <v>0</v>
      </c>
      <c r="BL157" s="22" t="s">
        <v>132</v>
      </c>
      <c r="BM157" s="22" t="s">
        <v>180</v>
      </c>
    </row>
    <row r="158" spans="2:51" s="11" customFormat="1" ht="13.5">
      <c r="B158" s="203"/>
      <c r="C158" s="204"/>
      <c r="D158" s="205" t="s">
        <v>134</v>
      </c>
      <c r="E158" s="206" t="s">
        <v>22</v>
      </c>
      <c r="F158" s="207" t="s">
        <v>149</v>
      </c>
      <c r="G158" s="204"/>
      <c r="H158" s="208" t="s">
        <v>22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134</v>
      </c>
      <c r="AU158" s="214" t="s">
        <v>87</v>
      </c>
      <c r="AV158" s="11" t="s">
        <v>24</v>
      </c>
      <c r="AW158" s="11" t="s">
        <v>42</v>
      </c>
      <c r="AX158" s="11" t="s">
        <v>78</v>
      </c>
      <c r="AY158" s="214" t="s">
        <v>125</v>
      </c>
    </row>
    <row r="159" spans="2:51" s="12" customFormat="1" ht="13.5">
      <c r="B159" s="215"/>
      <c r="C159" s="216"/>
      <c r="D159" s="205" t="s">
        <v>134</v>
      </c>
      <c r="E159" s="217" t="s">
        <v>22</v>
      </c>
      <c r="F159" s="218" t="s">
        <v>181</v>
      </c>
      <c r="G159" s="216"/>
      <c r="H159" s="219">
        <v>22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134</v>
      </c>
      <c r="AU159" s="225" t="s">
        <v>87</v>
      </c>
      <c r="AV159" s="12" t="s">
        <v>87</v>
      </c>
      <c r="AW159" s="12" t="s">
        <v>42</v>
      </c>
      <c r="AX159" s="12" t="s">
        <v>78</v>
      </c>
      <c r="AY159" s="225" t="s">
        <v>125</v>
      </c>
    </row>
    <row r="160" spans="2:51" s="11" customFormat="1" ht="13.5">
      <c r="B160" s="203"/>
      <c r="C160" s="204"/>
      <c r="D160" s="205" t="s">
        <v>134</v>
      </c>
      <c r="E160" s="206" t="s">
        <v>22</v>
      </c>
      <c r="F160" s="207" t="s">
        <v>151</v>
      </c>
      <c r="G160" s="204"/>
      <c r="H160" s="208" t="s">
        <v>22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134</v>
      </c>
      <c r="AU160" s="214" t="s">
        <v>87</v>
      </c>
      <c r="AV160" s="11" t="s">
        <v>24</v>
      </c>
      <c r="AW160" s="11" t="s">
        <v>42</v>
      </c>
      <c r="AX160" s="11" t="s">
        <v>78</v>
      </c>
      <c r="AY160" s="214" t="s">
        <v>125</v>
      </c>
    </row>
    <row r="161" spans="2:51" s="12" customFormat="1" ht="13.5">
      <c r="B161" s="215"/>
      <c r="C161" s="216"/>
      <c r="D161" s="226" t="s">
        <v>134</v>
      </c>
      <c r="E161" s="227" t="s">
        <v>22</v>
      </c>
      <c r="F161" s="228" t="s">
        <v>181</v>
      </c>
      <c r="G161" s="216"/>
      <c r="H161" s="229">
        <v>22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134</v>
      </c>
      <c r="AU161" s="225" t="s">
        <v>87</v>
      </c>
      <c r="AV161" s="12" t="s">
        <v>87</v>
      </c>
      <c r="AW161" s="12" t="s">
        <v>42</v>
      </c>
      <c r="AX161" s="12" t="s">
        <v>78</v>
      </c>
      <c r="AY161" s="225" t="s">
        <v>125</v>
      </c>
    </row>
    <row r="162" spans="2:65" s="1" customFormat="1" ht="22.5" customHeight="1">
      <c r="B162" s="39"/>
      <c r="C162" s="191" t="s">
        <v>182</v>
      </c>
      <c r="D162" s="191" t="s">
        <v>128</v>
      </c>
      <c r="E162" s="192" t="s">
        <v>183</v>
      </c>
      <c r="F162" s="193" t="s">
        <v>184</v>
      </c>
      <c r="G162" s="194" t="s">
        <v>131</v>
      </c>
      <c r="H162" s="195">
        <v>2640</v>
      </c>
      <c r="I162" s="196"/>
      <c r="J162" s="197">
        <f>ROUND(I162*H162,2)</f>
        <v>0</v>
      </c>
      <c r="K162" s="193" t="s">
        <v>22</v>
      </c>
      <c r="L162" s="59"/>
      <c r="M162" s="198" t="s">
        <v>22</v>
      </c>
      <c r="N162" s="199" t="s">
        <v>49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132</v>
      </c>
      <c r="AT162" s="22" t="s">
        <v>128</v>
      </c>
      <c r="AU162" s="22" t="s">
        <v>87</v>
      </c>
      <c r="AY162" s="22" t="s">
        <v>125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132</v>
      </c>
      <c r="BM162" s="22" t="s">
        <v>185</v>
      </c>
    </row>
    <row r="163" spans="2:51" s="12" customFormat="1" ht="13.5">
      <c r="B163" s="215"/>
      <c r="C163" s="216"/>
      <c r="D163" s="226" t="s">
        <v>134</v>
      </c>
      <c r="E163" s="227" t="s">
        <v>22</v>
      </c>
      <c r="F163" s="228" t="s">
        <v>186</v>
      </c>
      <c r="G163" s="216"/>
      <c r="H163" s="229">
        <v>2640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134</v>
      </c>
      <c r="AU163" s="225" t="s">
        <v>87</v>
      </c>
      <c r="AV163" s="12" t="s">
        <v>87</v>
      </c>
      <c r="AW163" s="12" t="s">
        <v>42</v>
      </c>
      <c r="AX163" s="12" t="s">
        <v>78</v>
      </c>
      <c r="AY163" s="225" t="s">
        <v>125</v>
      </c>
    </row>
    <row r="164" spans="2:65" s="1" customFormat="1" ht="31.5" customHeight="1">
      <c r="B164" s="39"/>
      <c r="C164" s="191" t="s">
        <v>187</v>
      </c>
      <c r="D164" s="191" t="s">
        <v>128</v>
      </c>
      <c r="E164" s="192" t="s">
        <v>188</v>
      </c>
      <c r="F164" s="193" t="s">
        <v>189</v>
      </c>
      <c r="G164" s="194" t="s">
        <v>131</v>
      </c>
      <c r="H164" s="195">
        <v>3</v>
      </c>
      <c r="I164" s="196"/>
      <c r="J164" s="197">
        <f>ROUND(I164*H164,2)</f>
        <v>0</v>
      </c>
      <c r="K164" s="193" t="s">
        <v>190</v>
      </c>
      <c r="L164" s="59"/>
      <c r="M164" s="198" t="s">
        <v>22</v>
      </c>
      <c r="N164" s="199" t="s">
        <v>49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132</v>
      </c>
      <c r="AT164" s="22" t="s">
        <v>128</v>
      </c>
      <c r="AU164" s="22" t="s">
        <v>87</v>
      </c>
      <c r="AY164" s="22" t="s">
        <v>125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132</v>
      </c>
      <c r="BM164" s="22" t="s">
        <v>191</v>
      </c>
    </row>
    <row r="165" spans="2:51" s="11" customFormat="1" ht="13.5">
      <c r="B165" s="203"/>
      <c r="C165" s="204"/>
      <c r="D165" s="205" t="s">
        <v>134</v>
      </c>
      <c r="E165" s="206" t="s">
        <v>22</v>
      </c>
      <c r="F165" s="207" t="s">
        <v>192</v>
      </c>
      <c r="G165" s="204"/>
      <c r="H165" s="208" t="s">
        <v>22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134</v>
      </c>
      <c r="AU165" s="214" t="s">
        <v>87</v>
      </c>
      <c r="AV165" s="11" t="s">
        <v>24</v>
      </c>
      <c r="AW165" s="11" t="s">
        <v>42</v>
      </c>
      <c r="AX165" s="11" t="s">
        <v>78</v>
      </c>
      <c r="AY165" s="214" t="s">
        <v>125</v>
      </c>
    </row>
    <row r="166" spans="2:51" s="12" customFormat="1" ht="13.5">
      <c r="B166" s="215"/>
      <c r="C166" s="216"/>
      <c r="D166" s="226" t="s">
        <v>134</v>
      </c>
      <c r="E166" s="227" t="s">
        <v>22</v>
      </c>
      <c r="F166" s="228" t="s">
        <v>142</v>
      </c>
      <c r="G166" s="216"/>
      <c r="H166" s="229">
        <v>3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134</v>
      </c>
      <c r="AU166" s="225" t="s">
        <v>87</v>
      </c>
      <c r="AV166" s="12" t="s">
        <v>87</v>
      </c>
      <c r="AW166" s="12" t="s">
        <v>42</v>
      </c>
      <c r="AX166" s="12" t="s">
        <v>78</v>
      </c>
      <c r="AY166" s="225" t="s">
        <v>125</v>
      </c>
    </row>
    <row r="167" spans="2:65" s="1" customFormat="1" ht="31.5" customHeight="1">
      <c r="B167" s="39"/>
      <c r="C167" s="191" t="s">
        <v>29</v>
      </c>
      <c r="D167" s="191" t="s">
        <v>128</v>
      </c>
      <c r="E167" s="192" t="s">
        <v>193</v>
      </c>
      <c r="F167" s="193" t="s">
        <v>194</v>
      </c>
      <c r="G167" s="194" t="s">
        <v>131</v>
      </c>
      <c r="H167" s="195">
        <v>180</v>
      </c>
      <c r="I167" s="196"/>
      <c r="J167" s="197">
        <f>ROUND(I167*H167,2)</f>
        <v>0</v>
      </c>
      <c r="K167" s="193" t="s">
        <v>190</v>
      </c>
      <c r="L167" s="59"/>
      <c r="M167" s="198" t="s">
        <v>22</v>
      </c>
      <c r="N167" s="199" t="s">
        <v>49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132</v>
      </c>
      <c r="AT167" s="22" t="s">
        <v>128</v>
      </c>
      <c r="AU167" s="22" t="s">
        <v>87</v>
      </c>
      <c r="AY167" s="22" t="s">
        <v>125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132</v>
      </c>
      <c r="BM167" s="22" t="s">
        <v>195</v>
      </c>
    </row>
    <row r="168" spans="2:51" s="12" customFormat="1" ht="13.5">
      <c r="B168" s="215"/>
      <c r="C168" s="216"/>
      <c r="D168" s="226" t="s">
        <v>134</v>
      </c>
      <c r="E168" s="227" t="s">
        <v>22</v>
      </c>
      <c r="F168" s="228" t="s">
        <v>196</v>
      </c>
      <c r="G168" s="216"/>
      <c r="H168" s="229">
        <v>180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134</v>
      </c>
      <c r="AU168" s="225" t="s">
        <v>87</v>
      </c>
      <c r="AV168" s="12" t="s">
        <v>87</v>
      </c>
      <c r="AW168" s="12" t="s">
        <v>42</v>
      </c>
      <c r="AX168" s="12" t="s">
        <v>78</v>
      </c>
      <c r="AY168" s="225" t="s">
        <v>125</v>
      </c>
    </row>
    <row r="169" spans="2:65" s="1" customFormat="1" ht="22.5" customHeight="1">
      <c r="B169" s="39"/>
      <c r="C169" s="191" t="s">
        <v>197</v>
      </c>
      <c r="D169" s="191" t="s">
        <v>128</v>
      </c>
      <c r="E169" s="192" t="s">
        <v>198</v>
      </c>
      <c r="F169" s="193" t="s">
        <v>199</v>
      </c>
      <c r="G169" s="194" t="s">
        <v>131</v>
      </c>
      <c r="H169" s="195">
        <v>4</v>
      </c>
      <c r="I169" s="196"/>
      <c r="J169" s="197">
        <f>ROUND(I169*H169,2)</f>
        <v>0</v>
      </c>
      <c r="K169" s="193" t="s">
        <v>22</v>
      </c>
      <c r="L169" s="59"/>
      <c r="M169" s="198" t="s">
        <v>22</v>
      </c>
      <c r="N169" s="199" t="s">
        <v>49</v>
      </c>
      <c r="O169" s="40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2" t="s">
        <v>132</v>
      </c>
      <c r="AT169" s="22" t="s">
        <v>128</v>
      </c>
      <c r="AU169" s="22" t="s">
        <v>87</v>
      </c>
      <c r="AY169" s="22" t="s">
        <v>125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24</v>
      </c>
      <c r="BK169" s="202">
        <f>ROUND(I169*H169,2)</f>
        <v>0</v>
      </c>
      <c r="BL169" s="22" t="s">
        <v>132</v>
      </c>
      <c r="BM169" s="22" t="s">
        <v>200</v>
      </c>
    </row>
    <row r="170" spans="2:51" s="11" customFormat="1" ht="13.5">
      <c r="B170" s="203"/>
      <c r="C170" s="204"/>
      <c r="D170" s="205" t="s">
        <v>134</v>
      </c>
      <c r="E170" s="206" t="s">
        <v>22</v>
      </c>
      <c r="F170" s="207" t="s">
        <v>149</v>
      </c>
      <c r="G170" s="204"/>
      <c r="H170" s="208" t="s">
        <v>22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134</v>
      </c>
      <c r="AU170" s="214" t="s">
        <v>87</v>
      </c>
      <c r="AV170" s="11" t="s">
        <v>24</v>
      </c>
      <c r="AW170" s="11" t="s">
        <v>42</v>
      </c>
      <c r="AX170" s="11" t="s">
        <v>78</v>
      </c>
      <c r="AY170" s="214" t="s">
        <v>125</v>
      </c>
    </row>
    <row r="171" spans="2:51" s="12" customFormat="1" ht="13.5">
      <c r="B171" s="215"/>
      <c r="C171" s="216"/>
      <c r="D171" s="205" t="s">
        <v>134</v>
      </c>
      <c r="E171" s="217" t="s">
        <v>22</v>
      </c>
      <c r="F171" s="218" t="s">
        <v>87</v>
      </c>
      <c r="G171" s="216"/>
      <c r="H171" s="219">
        <v>2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134</v>
      </c>
      <c r="AU171" s="225" t="s">
        <v>87</v>
      </c>
      <c r="AV171" s="12" t="s">
        <v>87</v>
      </c>
      <c r="AW171" s="12" t="s">
        <v>42</v>
      </c>
      <c r="AX171" s="12" t="s">
        <v>78</v>
      </c>
      <c r="AY171" s="225" t="s">
        <v>125</v>
      </c>
    </row>
    <row r="172" spans="2:51" s="11" customFormat="1" ht="13.5">
      <c r="B172" s="203"/>
      <c r="C172" s="204"/>
      <c r="D172" s="205" t="s">
        <v>134</v>
      </c>
      <c r="E172" s="206" t="s">
        <v>22</v>
      </c>
      <c r="F172" s="207" t="s">
        <v>151</v>
      </c>
      <c r="G172" s="204"/>
      <c r="H172" s="208" t="s">
        <v>22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134</v>
      </c>
      <c r="AU172" s="214" t="s">
        <v>87</v>
      </c>
      <c r="AV172" s="11" t="s">
        <v>24</v>
      </c>
      <c r="AW172" s="11" t="s">
        <v>42</v>
      </c>
      <c r="AX172" s="11" t="s">
        <v>78</v>
      </c>
      <c r="AY172" s="214" t="s">
        <v>125</v>
      </c>
    </row>
    <row r="173" spans="2:51" s="12" customFormat="1" ht="13.5">
      <c r="B173" s="215"/>
      <c r="C173" s="216"/>
      <c r="D173" s="226" t="s">
        <v>134</v>
      </c>
      <c r="E173" s="227" t="s">
        <v>22</v>
      </c>
      <c r="F173" s="228" t="s">
        <v>87</v>
      </c>
      <c r="G173" s="216"/>
      <c r="H173" s="229">
        <v>2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134</v>
      </c>
      <c r="AU173" s="225" t="s">
        <v>87</v>
      </c>
      <c r="AV173" s="12" t="s">
        <v>87</v>
      </c>
      <c r="AW173" s="12" t="s">
        <v>42</v>
      </c>
      <c r="AX173" s="12" t="s">
        <v>78</v>
      </c>
      <c r="AY173" s="225" t="s">
        <v>125</v>
      </c>
    </row>
    <row r="174" spans="2:65" s="1" customFormat="1" ht="31.5" customHeight="1">
      <c r="B174" s="39"/>
      <c r="C174" s="191" t="s">
        <v>201</v>
      </c>
      <c r="D174" s="191" t="s">
        <v>128</v>
      </c>
      <c r="E174" s="192" t="s">
        <v>202</v>
      </c>
      <c r="F174" s="193" t="s">
        <v>203</v>
      </c>
      <c r="G174" s="194" t="s">
        <v>131</v>
      </c>
      <c r="H174" s="195">
        <v>240</v>
      </c>
      <c r="I174" s="196"/>
      <c r="J174" s="197">
        <f>ROUND(I174*H174,2)</f>
        <v>0</v>
      </c>
      <c r="K174" s="193" t="s">
        <v>22</v>
      </c>
      <c r="L174" s="59"/>
      <c r="M174" s="198" t="s">
        <v>22</v>
      </c>
      <c r="N174" s="199" t="s">
        <v>49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2" t="s">
        <v>132</v>
      </c>
      <c r="AT174" s="22" t="s">
        <v>128</v>
      </c>
      <c r="AU174" s="22" t="s">
        <v>87</v>
      </c>
      <c r="AY174" s="22" t="s">
        <v>125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132</v>
      </c>
      <c r="BM174" s="22" t="s">
        <v>204</v>
      </c>
    </row>
    <row r="175" spans="2:51" s="12" customFormat="1" ht="13.5">
      <c r="B175" s="215"/>
      <c r="C175" s="216"/>
      <c r="D175" s="226" t="s">
        <v>134</v>
      </c>
      <c r="E175" s="227" t="s">
        <v>22</v>
      </c>
      <c r="F175" s="228" t="s">
        <v>205</v>
      </c>
      <c r="G175" s="216"/>
      <c r="H175" s="229">
        <v>240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134</v>
      </c>
      <c r="AU175" s="225" t="s">
        <v>87</v>
      </c>
      <c r="AV175" s="12" t="s">
        <v>87</v>
      </c>
      <c r="AW175" s="12" t="s">
        <v>42</v>
      </c>
      <c r="AX175" s="12" t="s">
        <v>78</v>
      </c>
      <c r="AY175" s="225" t="s">
        <v>125</v>
      </c>
    </row>
    <row r="176" spans="2:65" s="1" customFormat="1" ht="22.5" customHeight="1">
      <c r="B176" s="39"/>
      <c r="C176" s="191" t="s">
        <v>206</v>
      </c>
      <c r="D176" s="191" t="s">
        <v>128</v>
      </c>
      <c r="E176" s="192" t="s">
        <v>207</v>
      </c>
      <c r="F176" s="193" t="s">
        <v>208</v>
      </c>
      <c r="G176" s="194" t="s">
        <v>131</v>
      </c>
      <c r="H176" s="195">
        <v>2</v>
      </c>
      <c r="I176" s="196"/>
      <c r="J176" s="197">
        <f>ROUND(I176*H176,2)</f>
        <v>0</v>
      </c>
      <c r="K176" s="193" t="s">
        <v>22</v>
      </c>
      <c r="L176" s="59"/>
      <c r="M176" s="198" t="s">
        <v>22</v>
      </c>
      <c r="N176" s="199" t="s">
        <v>49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132</v>
      </c>
      <c r="AT176" s="22" t="s">
        <v>128</v>
      </c>
      <c r="AU176" s="22" t="s">
        <v>87</v>
      </c>
      <c r="AY176" s="22" t="s">
        <v>125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132</v>
      </c>
      <c r="BM176" s="22" t="s">
        <v>209</v>
      </c>
    </row>
    <row r="177" spans="2:65" s="1" customFormat="1" ht="22.5" customHeight="1">
      <c r="B177" s="39"/>
      <c r="C177" s="191" t="s">
        <v>210</v>
      </c>
      <c r="D177" s="191" t="s">
        <v>128</v>
      </c>
      <c r="E177" s="192" t="s">
        <v>211</v>
      </c>
      <c r="F177" s="193" t="s">
        <v>212</v>
      </c>
      <c r="G177" s="194" t="s">
        <v>131</v>
      </c>
      <c r="H177" s="195">
        <v>120</v>
      </c>
      <c r="I177" s="196"/>
      <c r="J177" s="197">
        <f>ROUND(I177*H177,2)</f>
        <v>0</v>
      </c>
      <c r="K177" s="193" t="s">
        <v>22</v>
      </c>
      <c r="L177" s="59"/>
      <c r="M177" s="198" t="s">
        <v>22</v>
      </c>
      <c r="N177" s="199" t="s">
        <v>49</v>
      </c>
      <c r="O177" s="40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2" t="s">
        <v>132</v>
      </c>
      <c r="AT177" s="22" t="s">
        <v>128</v>
      </c>
      <c r="AU177" s="22" t="s">
        <v>87</v>
      </c>
      <c r="AY177" s="22" t="s">
        <v>125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24</v>
      </c>
      <c r="BK177" s="202">
        <f>ROUND(I177*H177,2)</f>
        <v>0</v>
      </c>
      <c r="BL177" s="22" t="s">
        <v>132</v>
      </c>
      <c r="BM177" s="22" t="s">
        <v>213</v>
      </c>
    </row>
    <row r="178" spans="2:51" s="12" customFormat="1" ht="13.5">
      <c r="B178" s="215"/>
      <c r="C178" s="216"/>
      <c r="D178" s="226" t="s">
        <v>134</v>
      </c>
      <c r="E178" s="227" t="s">
        <v>22</v>
      </c>
      <c r="F178" s="228" t="s">
        <v>214</v>
      </c>
      <c r="G178" s="216"/>
      <c r="H178" s="229">
        <v>120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134</v>
      </c>
      <c r="AU178" s="225" t="s">
        <v>87</v>
      </c>
      <c r="AV178" s="12" t="s">
        <v>87</v>
      </c>
      <c r="AW178" s="12" t="s">
        <v>42</v>
      </c>
      <c r="AX178" s="12" t="s">
        <v>78</v>
      </c>
      <c r="AY178" s="225" t="s">
        <v>125</v>
      </c>
    </row>
    <row r="179" spans="2:65" s="1" customFormat="1" ht="22.5" customHeight="1">
      <c r="B179" s="39"/>
      <c r="C179" s="191" t="s">
        <v>10</v>
      </c>
      <c r="D179" s="191" t="s">
        <v>128</v>
      </c>
      <c r="E179" s="192" t="s">
        <v>215</v>
      </c>
      <c r="F179" s="193" t="s">
        <v>216</v>
      </c>
      <c r="G179" s="194" t="s">
        <v>131</v>
      </c>
      <c r="H179" s="195">
        <v>2</v>
      </c>
      <c r="I179" s="196"/>
      <c r="J179" s="197">
        <f>ROUND(I179*H179,2)</f>
        <v>0</v>
      </c>
      <c r="K179" s="193" t="s">
        <v>22</v>
      </c>
      <c r="L179" s="59"/>
      <c r="M179" s="198" t="s">
        <v>22</v>
      </c>
      <c r="N179" s="199" t="s">
        <v>49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132</v>
      </c>
      <c r="AT179" s="22" t="s">
        <v>128</v>
      </c>
      <c r="AU179" s="22" t="s">
        <v>87</v>
      </c>
      <c r="AY179" s="22" t="s">
        <v>125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132</v>
      </c>
      <c r="BM179" s="22" t="s">
        <v>217</v>
      </c>
    </row>
    <row r="180" spans="2:65" s="1" customFormat="1" ht="22.5" customHeight="1">
      <c r="B180" s="39"/>
      <c r="C180" s="191" t="s">
        <v>218</v>
      </c>
      <c r="D180" s="191" t="s">
        <v>128</v>
      </c>
      <c r="E180" s="192" t="s">
        <v>219</v>
      </c>
      <c r="F180" s="193" t="s">
        <v>220</v>
      </c>
      <c r="G180" s="194" t="s">
        <v>131</v>
      </c>
      <c r="H180" s="195">
        <v>120</v>
      </c>
      <c r="I180" s="196"/>
      <c r="J180" s="197">
        <f>ROUND(I180*H180,2)</f>
        <v>0</v>
      </c>
      <c r="K180" s="193" t="s">
        <v>22</v>
      </c>
      <c r="L180" s="59"/>
      <c r="M180" s="198" t="s">
        <v>22</v>
      </c>
      <c r="N180" s="199" t="s">
        <v>49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132</v>
      </c>
      <c r="AT180" s="22" t="s">
        <v>128</v>
      </c>
      <c r="AU180" s="22" t="s">
        <v>87</v>
      </c>
      <c r="AY180" s="22" t="s">
        <v>125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132</v>
      </c>
      <c r="BM180" s="22" t="s">
        <v>221</v>
      </c>
    </row>
    <row r="181" spans="2:51" s="12" customFormat="1" ht="13.5">
      <c r="B181" s="215"/>
      <c r="C181" s="216"/>
      <c r="D181" s="226" t="s">
        <v>134</v>
      </c>
      <c r="E181" s="227" t="s">
        <v>22</v>
      </c>
      <c r="F181" s="228" t="s">
        <v>214</v>
      </c>
      <c r="G181" s="216"/>
      <c r="H181" s="229">
        <v>120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134</v>
      </c>
      <c r="AU181" s="225" t="s">
        <v>87</v>
      </c>
      <c r="AV181" s="12" t="s">
        <v>87</v>
      </c>
      <c r="AW181" s="12" t="s">
        <v>42</v>
      </c>
      <c r="AX181" s="12" t="s">
        <v>78</v>
      </c>
      <c r="AY181" s="225" t="s">
        <v>125</v>
      </c>
    </row>
    <row r="182" spans="2:65" s="1" customFormat="1" ht="22.5" customHeight="1">
      <c r="B182" s="39"/>
      <c r="C182" s="191" t="s">
        <v>222</v>
      </c>
      <c r="D182" s="191" t="s">
        <v>128</v>
      </c>
      <c r="E182" s="192" t="s">
        <v>223</v>
      </c>
      <c r="F182" s="193" t="s">
        <v>224</v>
      </c>
      <c r="G182" s="194" t="s">
        <v>225</v>
      </c>
      <c r="H182" s="195">
        <v>12</v>
      </c>
      <c r="I182" s="196"/>
      <c r="J182" s="197">
        <f>ROUND(I182*H182,2)</f>
        <v>0</v>
      </c>
      <c r="K182" s="193" t="s">
        <v>190</v>
      </c>
      <c r="L182" s="59"/>
      <c r="M182" s="198" t="s">
        <v>22</v>
      </c>
      <c r="N182" s="199" t="s">
        <v>49</v>
      </c>
      <c r="O182" s="40"/>
      <c r="P182" s="200">
        <f>O182*H182</f>
        <v>0</v>
      </c>
      <c r="Q182" s="200">
        <v>5E-05</v>
      </c>
      <c r="R182" s="200">
        <f>Q182*H182</f>
        <v>0.0006000000000000001</v>
      </c>
      <c r="S182" s="200">
        <v>0</v>
      </c>
      <c r="T182" s="201">
        <f>S182*H182</f>
        <v>0</v>
      </c>
      <c r="AR182" s="22" t="s">
        <v>132</v>
      </c>
      <c r="AT182" s="22" t="s">
        <v>128</v>
      </c>
      <c r="AU182" s="22" t="s">
        <v>87</v>
      </c>
      <c r="AY182" s="22" t="s">
        <v>125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132</v>
      </c>
      <c r="BM182" s="22" t="s">
        <v>226</v>
      </c>
    </row>
    <row r="183" spans="2:51" s="11" customFormat="1" ht="13.5">
      <c r="B183" s="203"/>
      <c r="C183" s="204"/>
      <c r="D183" s="205" t="s">
        <v>134</v>
      </c>
      <c r="E183" s="206" t="s">
        <v>22</v>
      </c>
      <c r="F183" s="207" t="s">
        <v>149</v>
      </c>
      <c r="G183" s="204"/>
      <c r="H183" s="208" t="s">
        <v>22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134</v>
      </c>
      <c r="AU183" s="214" t="s">
        <v>87</v>
      </c>
      <c r="AV183" s="11" t="s">
        <v>24</v>
      </c>
      <c r="AW183" s="11" t="s">
        <v>42</v>
      </c>
      <c r="AX183" s="11" t="s">
        <v>78</v>
      </c>
      <c r="AY183" s="214" t="s">
        <v>125</v>
      </c>
    </row>
    <row r="184" spans="2:51" s="12" customFormat="1" ht="13.5">
      <c r="B184" s="215"/>
      <c r="C184" s="216"/>
      <c r="D184" s="205" t="s">
        <v>134</v>
      </c>
      <c r="E184" s="217" t="s">
        <v>22</v>
      </c>
      <c r="F184" s="218" t="s">
        <v>227</v>
      </c>
      <c r="G184" s="216"/>
      <c r="H184" s="219">
        <v>6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134</v>
      </c>
      <c r="AU184" s="225" t="s">
        <v>87</v>
      </c>
      <c r="AV184" s="12" t="s">
        <v>87</v>
      </c>
      <c r="AW184" s="12" t="s">
        <v>42</v>
      </c>
      <c r="AX184" s="12" t="s">
        <v>78</v>
      </c>
      <c r="AY184" s="225" t="s">
        <v>125</v>
      </c>
    </row>
    <row r="185" spans="2:51" s="11" customFormat="1" ht="13.5">
      <c r="B185" s="203"/>
      <c r="C185" s="204"/>
      <c r="D185" s="205" t="s">
        <v>134</v>
      </c>
      <c r="E185" s="206" t="s">
        <v>22</v>
      </c>
      <c r="F185" s="207" t="s">
        <v>151</v>
      </c>
      <c r="G185" s="204"/>
      <c r="H185" s="208" t="s">
        <v>22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134</v>
      </c>
      <c r="AU185" s="214" t="s">
        <v>87</v>
      </c>
      <c r="AV185" s="11" t="s">
        <v>24</v>
      </c>
      <c r="AW185" s="11" t="s">
        <v>42</v>
      </c>
      <c r="AX185" s="11" t="s">
        <v>78</v>
      </c>
      <c r="AY185" s="214" t="s">
        <v>125</v>
      </c>
    </row>
    <row r="186" spans="2:51" s="12" customFormat="1" ht="13.5">
      <c r="B186" s="215"/>
      <c r="C186" s="216"/>
      <c r="D186" s="205" t="s">
        <v>134</v>
      </c>
      <c r="E186" s="217" t="s">
        <v>22</v>
      </c>
      <c r="F186" s="218" t="s">
        <v>227</v>
      </c>
      <c r="G186" s="216"/>
      <c r="H186" s="219">
        <v>6</v>
      </c>
      <c r="I186" s="220"/>
      <c r="J186" s="216"/>
      <c r="K186" s="216"/>
      <c r="L186" s="221"/>
      <c r="M186" s="230"/>
      <c r="N186" s="231"/>
      <c r="O186" s="231"/>
      <c r="P186" s="231"/>
      <c r="Q186" s="231"/>
      <c r="R186" s="231"/>
      <c r="S186" s="231"/>
      <c r="T186" s="232"/>
      <c r="AT186" s="225" t="s">
        <v>134</v>
      </c>
      <c r="AU186" s="225" t="s">
        <v>87</v>
      </c>
      <c r="AV186" s="12" t="s">
        <v>87</v>
      </c>
      <c r="AW186" s="12" t="s">
        <v>42</v>
      </c>
      <c r="AX186" s="12" t="s">
        <v>78</v>
      </c>
      <c r="AY186" s="225" t="s">
        <v>125</v>
      </c>
    </row>
    <row r="187" spans="2:12" s="1" customFormat="1" ht="6.95" customHeight="1">
      <c r="B187" s="54"/>
      <c r="C187" s="55"/>
      <c r="D187" s="55"/>
      <c r="E187" s="55"/>
      <c r="F187" s="55"/>
      <c r="G187" s="55"/>
      <c r="H187" s="55"/>
      <c r="I187" s="137"/>
      <c r="J187" s="55"/>
      <c r="K187" s="55"/>
      <c r="L187" s="59"/>
    </row>
  </sheetData>
  <sheetProtection password="CC35" sheet="1" objects="1" scenarios="1" formatCells="0" formatColumns="0" formatRows="0" sort="0" autoFilter="0"/>
  <autoFilter ref="C77:K186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2"/>
  <sheetViews>
    <sheetView showGridLines="0" workbookViewId="0" topLeftCell="A1">
      <pane ySplit="1" topLeftCell="A2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69" t="s">
        <v>92</v>
      </c>
      <c r="H1" s="369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87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0" t="str">
        <f>'Rekapitulace stavby'!K6</f>
        <v>Město Votice - Realizace ul. Táborská</v>
      </c>
      <c r="F7" s="371"/>
      <c r="G7" s="371"/>
      <c r="H7" s="371"/>
      <c r="I7" s="115"/>
      <c r="J7" s="27"/>
      <c r="K7" s="29"/>
    </row>
    <row r="8" spans="2:11" s="1" customFormat="1" ht="1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2" t="s">
        <v>228</v>
      </c>
      <c r="F9" s="373"/>
      <c r="G9" s="373"/>
      <c r="H9" s="37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3.12.2017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99</v>
      </c>
      <c r="K14" s="43"/>
    </row>
    <row r="15" spans="2:11" s="1" customFormat="1" ht="18" customHeight="1">
      <c r="B15" s="39"/>
      <c r="C15" s="40"/>
      <c r="D15" s="40"/>
      <c r="E15" s="33" t="s">
        <v>100</v>
      </c>
      <c r="F15" s="40"/>
      <c r="G15" s="40"/>
      <c r="H15" s="40"/>
      <c r="I15" s="117" t="s">
        <v>35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36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35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38</v>
      </c>
      <c r="E20" s="40"/>
      <c r="F20" s="40"/>
      <c r="G20" s="40"/>
      <c r="H20" s="40"/>
      <c r="I20" s="117" t="s">
        <v>32</v>
      </c>
      <c r="J20" s="33" t="s">
        <v>39</v>
      </c>
      <c r="K20" s="43"/>
    </row>
    <row r="21" spans="2:11" s="1" customFormat="1" ht="18" customHeight="1">
      <c r="B21" s="39"/>
      <c r="C21" s="40"/>
      <c r="D21" s="40"/>
      <c r="E21" s="33" t="s">
        <v>101</v>
      </c>
      <c r="F21" s="40"/>
      <c r="G21" s="40"/>
      <c r="H21" s="40"/>
      <c r="I21" s="117" t="s">
        <v>35</v>
      </c>
      <c r="J21" s="33" t="s">
        <v>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43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2" t="s">
        <v>22</v>
      </c>
      <c r="F24" s="362"/>
      <c r="G24" s="362"/>
      <c r="H24" s="36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44</v>
      </c>
      <c r="E27" s="40"/>
      <c r="F27" s="40"/>
      <c r="G27" s="40"/>
      <c r="H27" s="40"/>
      <c r="I27" s="116"/>
      <c r="J27" s="126">
        <f>ROUND(J85,2)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46</v>
      </c>
      <c r="G29" s="40"/>
      <c r="H29" s="40"/>
      <c r="I29" s="127" t="s">
        <v>45</v>
      </c>
      <c r="J29" s="44" t="s">
        <v>47</v>
      </c>
      <c r="K29" s="43"/>
    </row>
    <row r="30" spans="2:11" s="1" customFormat="1" ht="14.45" customHeight="1">
      <c r="B30" s="39"/>
      <c r="C30" s="40"/>
      <c r="D30" s="47" t="s">
        <v>48</v>
      </c>
      <c r="E30" s="47" t="s">
        <v>49</v>
      </c>
      <c r="F30" s="128">
        <f>ROUND(SUM(BE85:BE251),2)</f>
        <v>0</v>
      </c>
      <c r="G30" s="40"/>
      <c r="H30" s="40"/>
      <c r="I30" s="129">
        <v>0.21</v>
      </c>
      <c r="J30" s="128">
        <f>ROUND(ROUND((SUM(BE85:BE251)),2)*I30,2)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50</v>
      </c>
      <c r="F31" s="128">
        <f>ROUND(SUM(BF85:BF251),2)</f>
        <v>0</v>
      </c>
      <c r="G31" s="40"/>
      <c r="H31" s="40"/>
      <c r="I31" s="129">
        <v>0.15</v>
      </c>
      <c r="J31" s="128">
        <f>ROUND(ROUND((SUM(BF85:BF251)),2)*I31,2)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51</v>
      </c>
      <c r="F32" s="128">
        <f>ROUND(SUM(BG85:BG251),2)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52</v>
      </c>
      <c r="F33" s="128">
        <f>ROUND(SUM(BH85:BH251),2)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53</v>
      </c>
      <c r="F34" s="128">
        <f>ROUND(SUM(BI85:BI251),2)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54</v>
      </c>
      <c r="E36" s="77"/>
      <c r="F36" s="77"/>
      <c r="G36" s="132" t="s">
        <v>55</v>
      </c>
      <c r="H36" s="133" t="s">
        <v>56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0" t="str">
        <f>E7</f>
        <v>Město Votice - Realizace ul. Táborská</v>
      </c>
      <c r="F45" s="371"/>
      <c r="G45" s="371"/>
      <c r="H45" s="371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2" t="str">
        <f>E9</f>
        <v>SO 100.01 - Zpevněné plochy a komunikace</v>
      </c>
      <c r="F47" s="373"/>
      <c r="G47" s="373"/>
      <c r="H47" s="37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úsek mezi kruhovým objezdem a ul. Javorskou</v>
      </c>
      <c r="G49" s="40"/>
      <c r="H49" s="40"/>
      <c r="I49" s="117" t="s">
        <v>27</v>
      </c>
      <c r="J49" s="118" t="str">
        <f>IF(J12="","",J12)</f>
        <v>3.12.2017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Město Votice, Komenského nám. 700, 259 17 Votice</v>
      </c>
      <c r="G51" s="40"/>
      <c r="H51" s="40"/>
      <c r="I51" s="117" t="s">
        <v>38</v>
      </c>
      <c r="J51" s="33" t="str">
        <f>E21</f>
        <v>DOPAS s.r.o., kubelíkova 1224/42, 130 00 Praha 3</v>
      </c>
      <c r="K51" s="43"/>
    </row>
    <row r="52" spans="2:11" s="1" customFormat="1" ht="14.45" customHeight="1">
      <c r="B52" s="39"/>
      <c r="C52" s="35" t="s">
        <v>36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J85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J86</f>
        <v>0</v>
      </c>
      <c r="K57" s="153"/>
    </row>
    <row r="58" spans="2:11" s="8" customFormat="1" ht="19.9" customHeight="1">
      <c r="B58" s="154"/>
      <c r="C58" s="155"/>
      <c r="D58" s="156" t="s">
        <v>229</v>
      </c>
      <c r="E58" s="157"/>
      <c r="F58" s="157"/>
      <c r="G58" s="157"/>
      <c r="H58" s="157"/>
      <c r="I58" s="158"/>
      <c r="J58" s="159">
        <f>J87</f>
        <v>0</v>
      </c>
      <c r="K58" s="160"/>
    </row>
    <row r="59" spans="2:11" s="8" customFormat="1" ht="19.9" customHeight="1">
      <c r="B59" s="154"/>
      <c r="C59" s="155"/>
      <c r="D59" s="156" t="s">
        <v>230</v>
      </c>
      <c r="E59" s="157"/>
      <c r="F59" s="157"/>
      <c r="G59" s="157"/>
      <c r="H59" s="157"/>
      <c r="I59" s="158"/>
      <c r="J59" s="159">
        <f>J98</f>
        <v>0</v>
      </c>
      <c r="K59" s="160"/>
    </row>
    <row r="60" spans="2:11" s="8" customFormat="1" ht="19.9" customHeight="1">
      <c r="B60" s="154"/>
      <c r="C60" s="155"/>
      <c r="D60" s="156" t="s">
        <v>231</v>
      </c>
      <c r="E60" s="157"/>
      <c r="F60" s="157"/>
      <c r="G60" s="157"/>
      <c r="H60" s="157"/>
      <c r="I60" s="158"/>
      <c r="J60" s="159">
        <f>J121</f>
        <v>0</v>
      </c>
      <c r="K60" s="160"/>
    </row>
    <row r="61" spans="2:11" s="8" customFormat="1" ht="19.9" customHeight="1">
      <c r="B61" s="154"/>
      <c r="C61" s="155"/>
      <c r="D61" s="156" t="s">
        <v>232</v>
      </c>
      <c r="E61" s="157"/>
      <c r="F61" s="157"/>
      <c r="G61" s="157"/>
      <c r="H61" s="157"/>
      <c r="I61" s="158"/>
      <c r="J61" s="159">
        <f>J130</f>
        <v>0</v>
      </c>
      <c r="K61" s="160"/>
    </row>
    <row r="62" spans="2:11" s="8" customFormat="1" ht="19.9" customHeight="1">
      <c r="B62" s="154"/>
      <c r="C62" s="155"/>
      <c r="D62" s="156" t="s">
        <v>233</v>
      </c>
      <c r="E62" s="157"/>
      <c r="F62" s="157"/>
      <c r="G62" s="157"/>
      <c r="H62" s="157"/>
      <c r="I62" s="158"/>
      <c r="J62" s="159">
        <f>J140</f>
        <v>0</v>
      </c>
      <c r="K62" s="160"/>
    </row>
    <row r="63" spans="2:11" s="8" customFormat="1" ht="19.9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J170</f>
        <v>0</v>
      </c>
      <c r="K63" s="160"/>
    </row>
    <row r="64" spans="2:11" s="8" customFormat="1" ht="19.9" customHeight="1">
      <c r="B64" s="154"/>
      <c r="C64" s="155"/>
      <c r="D64" s="156" t="s">
        <v>234</v>
      </c>
      <c r="E64" s="157"/>
      <c r="F64" s="157"/>
      <c r="G64" s="157"/>
      <c r="H64" s="157"/>
      <c r="I64" s="158"/>
      <c r="J64" s="159">
        <f>J211</f>
        <v>0</v>
      </c>
      <c r="K64" s="160"/>
    </row>
    <row r="65" spans="2:11" s="8" customFormat="1" ht="19.9" customHeight="1">
      <c r="B65" s="154"/>
      <c r="C65" s="155"/>
      <c r="D65" s="156" t="s">
        <v>235</v>
      </c>
      <c r="E65" s="157"/>
      <c r="F65" s="157"/>
      <c r="G65" s="157"/>
      <c r="H65" s="157"/>
      <c r="I65" s="158"/>
      <c r="J65" s="159">
        <f>J249</f>
        <v>0</v>
      </c>
      <c r="K65" s="160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16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37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0"/>
      <c r="J71" s="58"/>
      <c r="K71" s="58"/>
      <c r="L71" s="59"/>
    </row>
    <row r="72" spans="2:12" s="1" customFormat="1" ht="36.95" customHeight="1">
      <c r="B72" s="39"/>
      <c r="C72" s="60" t="s">
        <v>109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4.45" customHeight="1">
      <c r="B74" s="39"/>
      <c r="C74" s="63" t="s">
        <v>18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2.5" customHeight="1">
      <c r="B75" s="39"/>
      <c r="C75" s="61"/>
      <c r="D75" s="61"/>
      <c r="E75" s="366" t="str">
        <f>E7</f>
        <v>Město Votice - Realizace ul. Táborská</v>
      </c>
      <c r="F75" s="367"/>
      <c r="G75" s="367"/>
      <c r="H75" s="367"/>
      <c r="I75" s="161"/>
      <c r="J75" s="61"/>
      <c r="K75" s="61"/>
      <c r="L75" s="59"/>
    </row>
    <row r="76" spans="2:12" s="1" customFormat="1" ht="14.45" customHeight="1">
      <c r="B76" s="39"/>
      <c r="C76" s="63" t="s">
        <v>97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23.25" customHeight="1">
      <c r="B77" s="39"/>
      <c r="C77" s="61"/>
      <c r="D77" s="61"/>
      <c r="E77" s="334" t="str">
        <f>E9</f>
        <v>SO 100.01 - Zpevněné plochy a komunikace</v>
      </c>
      <c r="F77" s="368"/>
      <c r="G77" s="368"/>
      <c r="H77" s="368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8" customHeight="1">
      <c r="B79" s="39"/>
      <c r="C79" s="63" t="s">
        <v>25</v>
      </c>
      <c r="D79" s="61"/>
      <c r="E79" s="61"/>
      <c r="F79" s="162" t="str">
        <f>F12</f>
        <v>úsek mezi kruhovým objezdem a ul. Javorskou</v>
      </c>
      <c r="G79" s="61"/>
      <c r="H79" s="61"/>
      <c r="I79" s="163" t="s">
        <v>27</v>
      </c>
      <c r="J79" s="71" t="str">
        <f>IF(J12="","",J12)</f>
        <v>3.12.2017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5">
      <c r="B81" s="39"/>
      <c r="C81" s="63" t="s">
        <v>31</v>
      </c>
      <c r="D81" s="61"/>
      <c r="E81" s="61"/>
      <c r="F81" s="162" t="str">
        <f>E15</f>
        <v>Město Votice, Komenského nám. 700, 259 17 Votice</v>
      </c>
      <c r="G81" s="61"/>
      <c r="H81" s="61"/>
      <c r="I81" s="163" t="s">
        <v>38</v>
      </c>
      <c r="J81" s="162" t="str">
        <f>E21</f>
        <v>DOPAS s.r.o., kubelíkova 1224/42, 130 00 Praha 3</v>
      </c>
      <c r="K81" s="61"/>
      <c r="L81" s="59"/>
    </row>
    <row r="82" spans="2:12" s="1" customFormat="1" ht="14.45" customHeight="1">
      <c r="B82" s="39"/>
      <c r="C82" s="63" t="s">
        <v>36</v>
      </c>
      <c r="D82" s="61"/>
      <c r="E82" s="61"/>
      <c r="F82" s="162" t="str">
        <f>IF(E18="","",E18)</f>
        <v/>
      </c>
      <c r="G82" s="61"/>
      <c r="H82" s="61"/>
      <c r="I82" s="161"/>
      <c r="J82" s="61"/>
      <c r="K82" s="61"/>
      <c r="L82" s="59"/>
    </row>
    <row r="83" spans="2:12" s="1" customFormat="1" ht="10.3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20" s="9" customFormat="1" ht="29.25" customHeight="1">
      <c r="B84" s="164"/>
      <c r="C84" s="165" t="s">
        <v>110</v>
      </c>
      <c r="D84" s="166" t="s">
        <v>63</v>
      </c>
      <c r="E84" s="166" t="s">
        <v>59</v>
      </c>
      <c r="F84" s="166" t="s">
        <v>111</v>
      </c>
      <c r="G84" s="166" t="s">
        <v>112</v>
      </c>
      <c r="H84" s="166" t="s">
        <v>113</v>
      </c>
      <c r="I84" s="167" t="s">
        <v>114</v>
      </c>
      <c r="J84" s="166" t="s">
        <v>104</v>
      </c>
      <c r="K84" s="168" t="s">
        <v>115</v>
      </c>
      <c r="L84" s="169"/>
      <c r="M84" s="79" t="s">
        <v>116</v>
      </c>
      <c r="N84" s="80" t="s">
        <v>48</v>
      </c>
      <c r="O84" s="80" t="s">
        <v>117</v>
      </c>
      <c r="P84" s="80" t="s">
        <v>118</v>
      </c>
      <c r="Q84" s="80" t="s">
        <v>119</v>
      </c>
      <c r="R84" s="80" t="s">
        <v>120</v>
      </c>
      <c r="S84" s="80" t="s">
        <v>121</v>
      </c>
      <c r="T84" s="81" t="s">
        <v>122</v>
      </c>
    </row>
    <row r="85" spans="2:63" s="1" customFormat="1" ht="29.25" customHeight="1">
      <c r="B85" s="39"/>
      <c r="C85" s="85" t="s">
        <v>105</v>
      </c>
      <c r="D85" s="61"/>
      <c r="E85" s="61"/>
      <c r="F85" s="61"/>
      <c r="G85" s="61"/>
      <c r="H85" s="61"/>
      <c r="I85" s="161"/>
      <c r="J85" s="170">
        <f>BK85</f>
        <v>0</v>
      </c>
      <c r="K85" s="61"/>
      <c r="L85" s="59"/>
      <c r="M85" s="82"/>
      <c r="N85" s="83"/>
      <c r="O85" s="83"/>
      <c r="P85" s="171">
        <f>P86</f>
        <v>0</v>
      </c>
      <c r="Q85" s="83"/>
      <c r="R85" s="171">
        <f>R86</f>
        <v>3363.70120178</v>
      </c>
      <c r="S85" s="83"/>
      <c r="T85" s="172">
        <f>T86</f>
        <v>3281.11864</v>
      </c>
      <c r="AT85" s="22" t="s">
        <v>77</v>
      </c>
      <c r="AU85" s="22" t="s">
        <v>106</v>
      </c>
      <c r="BK85" s="173">
        <f>BK86</f>
        <v>0</v>
      </c>
    </row>
    <row r="86" spans="2:63" s="10" customFormat="1" ht="37.35" customHeight="1">
      <c r="B86" s="174"/>
      <c r="C86" s="175"/>
      <c r="D86" s="176" t="s">
        <v>77</v>
      </c>
      <c r="E86" s="177" t="s">
        <v>123</v>
      </c>
      <c r="F86" s="177" t="s">
        <v>124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P87+P98+P121+P130+P140+P170+P211+P249</f>
        <v>0</v>
      </c>
      <c r="Q86" s="182"/>
      <c r="R86" s="183">
        <f>R87+R98+R121+R130+R140+R170+R211+R249</f>
        <v>3363.70120178</v>
      </c>
      <c r="S86" s="182"/>
      <c r="T86" s="184">
        <f>T87+T98+T121+T130+T140+T170+T211+T249</f>
        <v>3281.11864</v>
      </c>
      <c r="AR86" s="185" t="s">
        <v>24</v>
      </c>
      <c r="AT86" s="186" t="s">
        <v>77</v>
      </c>
      <c r="AU86" s="186" t="s">
        <v>78</v>
      </c>
      <c r="AY86" s="185" t="s">
        <v>125</v>
      </c>
      <c r="BK86" s="187">
        <f>BK87+BK98+BK121+BK130+BK140+BK170+BK211+BK249</f>
        <v>0</v>
      </c>
    </row>
    <row r="87" spans="2:63" s="10" customFormat="1" ht="19.9" customHeight="1">
      <c r="B87" s="174"/>
      <c r="C87" s="175"/>
      <c r="D87" s="188" t="s">
        <v>77</v>
      </c>
      <c r="E87" s="189" t="s">
        <v>24</v>
      </c>
      <c r="F87" s="189" t="s">
        <v>236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SUM(P88:P97)</f>
        <v>0</v>
      </c>
      <c r="Q87" s="182"/>
      <c r="R87" s="183">
        <f>SUM(R88:R97)</f>
        <v>0</v>
      </c>
      <c r="S87" s="182"/>
      <c r="T87" s="184">
        <f>SUM(T88:T97)</f>
        <v>0</v>
      </c>
      <c r="AR87" s="185" t="s">
        <v>24</v>
      </c>
      <c r="AT87" s="186" t="s">
        <v>77</v>
      </c>
      <c r="AU87" s="186" t="s">
        <v>24</v>
      </c>
      <c r="AY87" s="185" t="s">
        <v>125</v>
      </c>
      <c r="BK87" s="187">
        <f>SUM(BK88:BK97)</f>
        <v>0</v>
      </c>
    </row>
    <row r="88" spans="2:65" s="1" customFormat="1" ht="22.5" customHeight="1">
      <c r="B88" s="39"/>
      <c r="C88" s="191" t="s">
        <v>24</v>
      </c>
      <c r="D88" s="191" t="s">
        <v>128</v>
      </c>
      <c r="E88" s="192" t="s">
        <v>237</v>
      </c>
      <c r="F88" s="193" t="s">
        <v>238</v>
      </c>
      <c r="G88" s="194" t="s">
        <v>239</v>
      </c>
      <c r="H88" s="195">
        <v>99.319</v>
      </c>
      <c r="I88" s="196"/>
      <c r="J88" s="197">
        <f>ROUND(I88*H88,2)</f>
        <v>0</v>
      </c>
      <c r="K88" s="193" t="s">
        <v>22</v>
      </c>
      <c r="L88" s="59"/>
      <c r="M88" s="198" t="s">
        <v>22</v>
      </c>
      <c r="N88" s="199" t="s">
        <v>49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2" t="s">
        <v>132</v>
      </c>
      <c r="AT88" s="22" t="s">
        <v>128</v>
      </c>
      <c r="AU88" s="22" t="s">
        <v>87</v>
      </c>
      <c r="AY88" s="22" t="s">
        <v>125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24</v>
      </c>
      <c r="BK88" s="202">
        <f>ROUND(I88*H88,2)</f>
        <v>0</v>
      </c>
      <c r="BL88" s="22" t="s">
        <v>132</v>
      </c>
      <c r="BM88" s="22" t="s">
        <v>240</v>
      </c>
    </row>
    <row r="89" spans="2:51" s="11" customFormat="1" ht="13.5">
      <c r="B89" s="203"/>
      <c r="C89" s="204"/>
      <c r="D89" s="205" t="s">
        <v>134</v>
      </c>
      <c r="E89" s="206" t="s">
        <v>22</v>
      </c>
      <c r="F89" s="207" t="s">
        <v>241</v>
      </c>
      <c r="G89" s="204"/>
      <c r="H89" s="208" t="s">
        <v>22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134</v>
      </c>
      <c r="AU89" s="214" t="s">
        <v>87</v>
      </c>
      <c r="AV89" s="11" t="s">
        <v>24</v>
      </c>
      <c r="AW89" s="11" t="s">
        <v>42</v>
      </c>
      <c r="AX89" s="11" t="s">
        <v>78</v>
      </c>
      <c r="AY89" s="214" t="s">
        <v>125</v>
      </c>
    </row>
    <row r="90" spans="2:51" s="12" customFormat="1" ht="13.5">
      <c r="B90" s="215"/>
      <c r="C90" s="216"/>
      <c r="D90" s="226" t="s">
        <v>134</v>
      </c>
      <c r="E90" s="227" t="s">
        <v>22</v>
      </c>
      <c r="F90" s="228" t="s">
        <v>242</v>
      </c>
      <c r="G90" s="216"/>
      <c r="H90" s="229">
        <v>99.319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134</v>
      </c>
      <c r="AU90" s="225" t="s">
        <v>87</v>
      </c>
      <c r="AV90" s="12" t="s">
        <v>87</v>
      </c>
      <c r="AW90" s="12" t="s">
        <v>42</v>
      </c>
      <c r="AX90" s="12" t="s">
        <v>78</v>
      </c>
      <c r="AY90" s="225" t="s">
        <v>125</v>
      </c>
    </row>
    <row r="91" spans="2:65" s="1" customFormat="1" ht="22.5" customHeight="1">
      <c r="B91" s="39"/>
      <c r="C91" s="191" t="s">
        <v>87</v>
      </c>
      <c r="D91" s="191" t="s">
        <v>128</v>
      </c>
      <c r="E91" s="192" t="s">
        <v>243</v>
      </c>
      <c r="F91" s="193" t="s">
        <v>244</v>
      </c>
      <c r="G91" s="194" t="s">
        <v>239</v>
      </c>
      <c r="H91" s="195">
        <v>99.319</v>
      </c>
      <c r="I91" s="196"/>
      <c r="J91" s="197">
        <f>ROUND(I91*H91,2)</f>
        <v>0</v>
      </c>
      <c r="K91" s="193" t="s">
        <v>22</v>
      </c>
      <c r="L91" s="59"/>
      <c r="M91" s="198" t="s">
        <v>22</v>
      </c>
      <c r="N91" s="199" t="s">
        <v>49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2" t="s">
        <v>132</v>
      </c>
      <c r="AT91" s="22" t="s">
        <v>128</v>
      </c>
      <c r="AU91" s="22" t="s">
        <v>87</v>
      </c>
      <c r="AY91" s="22" t="s">
        <v>125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24</v>
      </c>
      <c r="BK91" s="202">
        <f>ROUND(I91*H91,2)</f>
        <v>0</v>
      </c>
      <c r="BL91" s="22" t="s">
        <v>132</v>
      </c>
      <c r="BM91" s="22" t="s">
        <v>245</v>
      </c>
    </row>
    <row r="92" spans="2:65" s="1" customFormat="1" ht="22.5" customHeight="1">
      <c r="B92" s="39"/>
      <c r="C92" s="191" t="s">
        <v>142</v>
      </c>
      <c r="D92" s="191" t="s">
        <v>128</v>
      </c>
      <c r="E92" s="192" t="s">
        <v>246</v>
      </c>
      <c r="F92" s="193" t="s">
        <v>247</v>
      </c>
      <c r="G92" s="194" t="s">
        <v>248</v>
      </c>
      <c r="H92" s="195">
        <v>178.774</v>
      </c>
      <c r="I92" s="196"/>
      <c r="J92" s="197">
        <f>ROUND(I92*H92,2)</f>
        <v>0</v>
      </c>
      <c r="K92" s="193" t="s">
        <v>22</v>
      </c>
      <c r="L92" s="59"/>
      <c r="M92" s="198" t="s">
        <v>22</v>
      </c>
      <c r="N92" s="199" t="s">
        <v>49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2" t="s">
        <v>132</v>
      </c>
      <c r="AT92" s="22" t="s">
        <v>128</v>
      </c>
      <c r="AU92" s="22" t="s">
        <v>87</v>
      </c>
      <c r="AY92" s="22" t="s">
        <v>125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132</v>
      </c>
      <c r="BM92" s="22" t="s">
        <v>249</v>
      </c>
    </row>
    <row r="93" spans="2:51" s="12" customFormat="1" ht="13.5">
      <c r="B93" s="215"/>
      <c r="C93" s="216"/>
      <c r="D93" s="226" t="s">
        <v>134</v>
      </c>
      <c r="E93" s="227" t="s">
        <v>22</v>
      </c>
      <c r="F93" s="228" t="s">
        <v>250</v>
      </c>
      <c r="G93" s="216"/>
      <c r="H93" s="229">
        <v>178.774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87</v>
      </c>
      <c r="AV93" s="12" t="s">
        <v>87</v>
      </c>
      <c r="AW93" s="12" t="s">
        <v>42</v>
      </c>
      <c r="AX93" s="12" t="s">
        <v>78</v>
      </c>
      <c r="AY93" s="225" t="s">
        <v>125</v>
      </c>
    </row>
    <row r="94" spans="2:65" s="1" customFormat="1" ht="22.5" customHeight="1">
      <c r="B94" s="39"/>
      <c r="C94" s="191" t="s">
        <v>132</v>
      </c>
      <c r="D94" s="191" t="s">
        <v>128</v>
      </c>
      <c r="E94" s="192" t="s">
        <v>251</v>
      </c>
      <c r="F94" s="193" t="s">
        <v>252</v>
      </c>
      <c r="G94" s="194" t="s">
        <v>253</v>
      </c>
      <c r="H94" s="195">
        <v>2262.57</v>
      </c>
      <c r="I94" s="196"/>
      <c r="J94" s="197">
        <f>ROUND(I94*H94,2)</f>
        <v>0</v>
      </c>
      <c r="K94" s="193" t="s">
        <v>22</v>
      </c>
      <c r="L94" s="59"/>
      <c r="M94" s="198" t="s">
        <v>22</v>
      </c>
      <c r="N94" s="199" t="s">
        <v>49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132</v>
      </c>
      <c r="AT94" s="22" t="s">
        <v>128</v>
      </c>
      <c r="AU94" s="22" t="s">
        <v>87</v>
      </c>
      <c r="AY94" s="22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24</v>
      </c>
      <c r="BK94" s="202">
        <f>ROUND(I94*H94,2)</f>
        <v>0</v>
      </c>
      <c r="BL94" s="22" t="s">
        <v>132</v>
      </c>
      <c r="BM94" s="22" t="s">
        <v>254</v>
      </c>
    </row>
    <row r="95" spans="2:51" s="12" customFormat="1" ht="13.5">
      <c r="B95" s="215"/>
      <c r="C95" s="216"/>
      <c r="D95" s="205" t="s">
        <v>134</v>
      </c>
      <c r="E95" s="217" t="s">
        <v>22</v>
      </c>
      <c r="F95" s="218" t="s">
        <v>255</v>
      </c>
      <c r="G95" s="216"/>
      <c r="H95" s="219">
        <v>2039.39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134</v>
      </c>
      <c r="AU95" s="225" t="s">
        <v>87</v>
      </c>
      <c r="AV95" s="12" t="s">
        <v>87</v>
      </c>
      <c r="AW95" s="12" t="s">
        <v>42</v>
      </c>
      <c r="AX95" s="12" t="s">
        <v>78</v>
      </c>
      <c r="AY95" s="225" t="s">
        <v>125</v>
      </c>
    </row>
    <row r="96" spans="2:51" s="12" customFormat="1" ht="13.5">
      <c r="B96" s="215"/>
      <c r="C96" s="216"/>
      <c r="D96" s="205" t="s">
        <v>134</v>
      </c>
      <c r="E96" s="217" t="s">
        <v>22</v>
      </c>
      <c r="F96" s="218" t="s">
        <v>256</v>
      </c>
      <c r="G96" s="216"/>
      <c r="H96" s="219">
        <v>18.97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134</v>
      </c>
      <c r="AU96" s="225" t="s">
        <v>87</v>
      </c>
      <c r="AV96" s="12" t="s">
        <v>87</v>
      </c>
      <c r="AW96" s="12" t="s">
        <v>42</v>
      </c>
      <c r="AX96" s="12" t="s">
        <v>78</v>
      </c>
      <c r="AY96" s="225" t="s">
        <v>125</v>
      </c>
    </row>
    <row r="97" spans="2:51" s="12" customFormat="1" ht="13.5">
      <c r="B97" s="215"/>
      <c r="C97" s="216"/>
      <c r="D97" s="205" t="s">
        <v>134</v>
      </c>
      <c r="E97" s="217" t="s">
        <v>22</v>
      </c>
      <c r="F97" s="218" t="s">
        <v>257</v>
      </c>
      <c r="G97" s="216"/>
      <c r="H97" s="219">
        <v>204.21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134</v>
      </c>
      <c r="AU97" s="225" t="s">
        <v>87</v>
      </c>
      <c r="AV97" s="12" t="s">
        <v>87</v>
      </c>
      <c r="AW97" s="12" t="s">
        <v>42</v>
      </c>
      <c r="AX97" s="12" t="s">
        <v>78</v>
      </c>
      <c r="AY97" s="225" t="s">
        <v>125</v>
      </c>
    </row>
    <row r="98" spans="2:63" s="10" customFormat="1" ht="29.85" customHeight="1">
      <c r="B98" s="174"/>
      <c r="C98" s="175"/>
      <c r="D98" s="188" t="s">
        <v>77</v>
      </c>
      <c r="E98" s="189" t="s">
        <v>258</v>
      </c>
      <c r="F98" s="189" t="s">
        <v>259</v>
      </c>
      <c r="G98" s="175"/>
      <c r="H98" s="175"/>
      <c r="I98" s="178"/>
      <c r="J98" s="190">
        <f>BK98</f>
        <v>0</v>
      </c>
      <c r="K98" s="175"/>
      <c r="L98" s="180"/>
      <c r="M98" s="181"/>
      <c r="N98" s="182"/>
      <c r="O98" s="182"/>
      <c r="P98" s="183">
        <f>SUM(P99:P120)</f>
        <v>0</v>
      </c>
      <c r="Q98" s="182"/>
      <c r="R98" s="183">
        <f>SUM(R99:R120)</f>
        <v>2685.2069705</v>
      </c>
      <c r="S98" s="182"/>
      <c r="T98" s="184">
        <f>SUM(T99:T120)</f>
        <v>0</v>
      </c>
      <c r="AR98" s="185" t="s">
        <v>24</v>
      </c>
      <c r="AT98" s="186" t="s">
        <v>77</v>
      </c>
      <c r="AU98" s="186" t="s">
        <v>24</v>
      </c>
      <c r="AY98" s="185" t="s">
        <v>125</v>
      </c>
      <c r="BK98" s="187">
        <f>SUM(BK99:BK120)</f>
        <v>0</v>
      </c>
    </row>
    <row r="99" spans="2:65" s="1" customFormat="1" ht="31.5" customHeight="1">
      <c r="B99" s="39"/>
      <c r="C99" s="191" t="s">
        <v>137</v>
      </c>
      <c r="D99" s="191" t="s">
        <v>128</v>
      </c>
      <c r="E99" s="192" t="s">
        <v>260</v>
      </c>
      <c r="F99" s="193" t="s">
        <v>261</v>
      </c>
      <c r="G99" s="194" t="s">
        <v>253</v>
      </c>
      <c r="H99" s="195">
        <v>2544.73</v>
      </c>
      <c r="I99" s="196"/>
      <c r="J99" s="197">
        <f>ROUND(I99*H99,2)</f>
        <v>0</v>
      </c>
      <c r="K99" s="193" t="s">
        <v>190</v>
      </c>
      <c r="L99" s="59"/>
      <c r="M99" s="198" t="s">
        <v>22</v>
      </c>
      <c r="N99" s="199" t="s">
        <v>49</v>
      </c>
      <c r="O99" s="40"/>
      <c r="P99" s="200">
        <f>O99*H99</f>
        <v>0</v>
      </c>
      <c r="Q99" s="200">
        <v>0.07251</v>
      </c>
      <c r="R99" s="200">
        <f>Q99*H99</f>
        <v>184.5183723</v>
      </c>
      <c r="S99" s="200">
        <v>0</v>
      </c>
      <c r="T99" s="201">
        <f>S99*H99</f>
        <v>0</v>
      </c>
      <c r="AR99" s="22" t="s">
        <v>132</v>
      </c>
      <c r="AT99" s="22" t="s">
        <v>128</v>
      </c>
      <c r="AU99" s="22" t="s">
        <v>87</v>
      </c>
      <c r="AY99" s="22" t="s">
        <v>125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24</v>
      </c>
      <c r="BK99" s="202">
        <f>ROUND(I99*H99,2)</f>
        <v>0</v>
      </c>
      <c r="BL99" s="22" t="s">
        <v>132</v>
      </c>
      <c r="BM99" s="22" t="s">
        <v>262</v>
      </c>
    </row>
    <row r="100" spans="2:51" s="11" customFormat="1" ht="13.5">
      <c r="B100" s="203"/>
      <c r="C100" s="204"/>
      <c r="D100" s="205" t="s">
        <v>134</v>
      </c>
      <c r="E100" s="206" t="s">
        <v>22</v>
      </c>
      <c r="F100" s="207" t="s">
        <v>263</v>
      </c>
      <c r="G100" s="204"/>
      <c r="H100" s="208" t="s">
        <v>22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134</v>
      </c>
      <c r="AU100" s="214" t="s">
        <v>87</v>
      </c>
      <c r="AV100" s="11" t="s">
        <v>24</v>
      </c>
      <c r="AW100" s="11" t="s">
        <v>42</v>
      </c>
      <c r="AX100" s="11" t="s">
        <v>78</v>
      </c>
      <c r="AY100" s="214" t="s">
        <v>125</v>
      </c>
    </row>
    <row r="101" spans="2:51" s="12" customFormat="1" ht="13.5">
      <c r="B101" s="215"/>
      <c r="C101" s="216"/>
      <c r="D101" s="205" t="s">
        <v>134</v>
      </c>
      <c r="E101" s="217" t="s">
        <v>22</v>
      </c>
      <c r="F101" s="218" t="s">
        <v>264</v>
      </c>
      <c r="G101" s="216"/>
      <c r="H101" s="219">
        <v>2039.39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134</v>
      </c>
      <c r="AU101" s="225" t="s">
        <v>87</v>
      </c>
      <c r="AV101" s="12" t="s">
        <v>87</v>
      </c>
      <c r="AW101" s="12" t="s">
        <v>42</v>
      </c>
      <c r="AX101" s="12" t="s">
        <v>78</v>
      </c>
      <c r="AY101" s="225" t="s">
        <v>125</v>
      </c>
    </row>
    <row r="102" spans="2:51" s="11" customFormat="1" ht="13.5">
      <c r="B102" s="203"/>
      <c r="C102" s="204"/>
      <c r="D102" s="205" t="s">
        <v>134</v>
      </c>
      <c r="E102" s="206" t="s">
        <v>22</v>
      </c>
      <c r="F102" s="207" t="s">
        <v>265</v>
      </c>
      <c r="G102" s="204"/>
      <c r="H102" s="208" t="s">
        <v>22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134</v>
      </c>
      <c r="AU102" s="214" t="s">
        <v>87</v>
      </c>
      <c r="AV102" s="11" t="s">
        <v>24</v>
      </c>
      <c r="AW102" s="11" t="s">
        <v>42</v>
      </c>
      <c r="AX102" s="11" t="s">
        <v>78</v>
      </c>
      <c r="AY102" s="214" t="s">
        <v>125</v>
      </c>
    </row>
    <row r="103" spans="2:51" s="12" customFormat="1" ht="13.5">
      <c r="B103" s="215"/>
      <c r="C103" s="216"/>
      <c r="D103" s="205" t="s">
        <v>134</v>
      </c>
      <c r="E103" s="217" t="s">
        <v>22</v>
      </c>
      <c r="F103" s="218" t="s">
        <v>266</v>
      </c>
      <c r="G103" s="216"/>
      <c r="H103" s="219">
        <v>179.64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134</v>
      </c>
      <c r="AU103" s="225" t="s">
        <v>87</v>
      </c>
      <c r="AV103" s="12" t="s">
        <v>87</v>
      </c>
      <c r="AW103" s="12" t="s">
        <v>42</v>
      </c>
      <c r="AX103" s="12" t="s">
        <v>78</v>
      </c>
      <c r="AY103" s="225" t="s">
        <v>125</v>
      </c>
    </row>
    <row r="104" spans="2:51" s="11" customFormat="1" ht="13.5">
      <c r="B104" s="203"/>
      <c r="C104" s="204"/>
      <c r="D104" s="205" t="s">
        <v>134</v>
      </c>
      <c r="E104" s="206" t="s">
        <v>22</v>
      </c>
      <c r="F104" s="207" t="s">
        <v>267</v>
      </c>
      <c r="G104" s="204"/>
      <c r="H104" s="208" t="s">
        <v>22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134</v>
      </c>
      <c r="AU104" s="214" t="s">
        <v>87</v>
      </c>
      <c r="AV104" s="11" t="s">
        <v>24</v>
      </c>
      <c r="AW104" s="11" t="s">
        <v>42</v>
      </c>
      <c r="AX104" s="11" t="s">
        <v>78</v>
      </c>
      <c r="AY104" s="214" t="s">
        <v>125</v>
      </c>
    </row>
    <row r="105" spans="2:51" s="12" customFormat="1" ht="13.5">
      <c r="B105" s="215"/>
      <c r="C105" s="216"/>
      <c r="D105" s="226" t="s">
        <v>134</v>
      </c>
      <c r="E105" s="227" t="s">
        <v>22</v>
      </c>
      <c r="F105" s="228" t="s">
        <v>268</v>
      </c>
      <c r="G105" s="216"/>
      <c r="H105" s="229">
        <v>325.7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134</v>
      </c>
      <c r="AU105" s="225" t="s">
        <v>87</v>
      </c>
      <c r="AV105" s="12" t="s">
        <v>87</v>
      </c>
      <c r="AW105" s="12" t="s">
        <v>42</v>
      </c>
      <c r="AX105" s="12" t="s">
        <v>78</v>
      </c>
      <c r="AY105" s="225" t="s">
        <v>125</v>
      </c>
    </row>
    <row r="106" spans="2:65" s="1" customFormat="1" ht="22.5" customHeight="1">
      <c r="B106" s="39"/>
      <c r="C106" s="191" t="s">
        <v>172</v>
      </c>
      <c r="D106" s="191" t="s">
        <v>128</v>
      </c>
      <c r="E106" s="192" t="s">
        <v>269</v>
      </c>
      <c r="F106" s="193" t="s">
        <v>270</v>
      </c>
      <c r="G106" s="194" t="s">
        <v>253</v>
      </c>
      <c r="H106" s="195">
        <v>2544.73</v>
      </c>
      <c r="I106" s="196"/>
      <c r="J106" s="197">
        <f>ROUND(I106*H106,2)</f>
        <v>0</v>
      </c>
      <c r="K106" s="193" t="s">
        <v>271</v>
      </c>
      <c r="L106" s="59"/>
      <c r="M106" s="198" t="s">
        <v>22</v>
      </c>
      <c r="N106" s="199" t="s">
        <v>49</v>
      </c>
      <c r="O106" s="40"/>
      <c r="P106" s="200">
        <f>O106*H106</f>
        <v>0</v>
      </c>
      <c r="Q106" s="200">
        <v>0.00601</v>
      </c>
      <c r="R106" s="200">
        <f>Q106*H106</f>
        <v>15.2938273</v>
      </c>
      <c r="S106" s="200">
        <v>0</v>
      </c>
      <c r="T106" s="201">
        <f>S106*H106</f>
        <v>0</v>
      </c>
      <c r="AR106" s="22" t="s">
        <v>132</v>
      </c>
      <c r="AT106" s="22" t="s">
        <v>128</v>
      </c>
      <c r="AU106" s="22" t="s">
        <v>87</v>
      </c>
      <c r="AY106" s="22" t="s">
        <v>125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132</v>
      </c>
      <c r="BM106" s="22" t="s">
        <v>272</v>
      </c>
    </row>
    <row r="107" spans="2:47" s="1" customFormat="1" ht="27">
      <c r="B107" s="39"/>
      <c r="C107" s="61"/>
      <c r="D107" s="226" t="s">
        <v>273</v>
      </c>
      <c r="E107" s="61"/>
      <c r="F107" s="233" t="s">
        <v>274</v>
      </c>
      <c r="G107" s="61"/>
      <c r="H107" s="61"/>
      <c r="I107" s="161"/>
      <c r="J107" s="61"/>
      <c r="K107" s="61"/>
      <c r="L107" s="59"/>
      <c r="M107" s="234"/>
      <c r="N107" s="40"/>
      <c r="O107" s="40"/>
      <c r="P107" s="40"/>
      <c r="Q107" s="40"/>
      <c r="R107" s="40"/>
      <c r="S107" s="40"/>
      <c r="T107" s="76"/>
      <c r="AT107" s="22" t="s">
        <v>273</v>
      </c>
      <c r="AU107" s="22" t="s">
        <v>87</v>
      </c>
    </row>
    <row r="108" spans="2:65" s="1" customFormat="1" ht="31.5" customHeight="1">
      <c r="B108" s="39"/>
      <c r="C108" s="191" t="s">
        <v>177</v>
      </c>
      <c r="D108" s="191" t="s">
        <v>128</v>
      </c>
      <c r="E108" s="192" t="s">
        <v>275</v>
      </c>
      <c r="F108" s="193" t="s">
        <v>276</v>
      </c>
      <c r="G108" s="194" t="s">
        <v>253</v>
      </c>
      <c r="H108" s="195">
        <v>2544.73</v>
      </c>
      <c r="I108" s="196"/>
      <c r="J108" s="197">
        <f>ROUND(I108*H108,2)</f>
        <v>0</v>
      </c>
      <c r="K108" s="193" t="s">
        <v>190</v>
      </c>
      <c r="L108" s="59"/>
      <c r="M108" s="198" t="s">
        <v>22</v>
      </c>
      <c r="N108" s="199" t="s">
        <v>49</v>
      </c>
      <c r="O108" s="40"/>
      <c r="P108" s="200">
        <f>O108*H108</f>
        <v>0</v>
      </c>
      <c r="Q108" s="200">
        <v>0.18152</v>
      </c>
      <c r="R108" s="200">
        <f>Q108*H108</f>
        <v>461.9193896</v>
      </c>
      <c r="S108" s="200">
        <v>0</v>
      </c>
      <c r="T108" s="201">
        <f>S108*H108</f>
        <v>0</v>
      </c>
      <c r="AR108" s="22" t="s">
        <v>132</v>
      </c>
      <c r="AT108" s="22" t="s">
        <v>128</v>
      </c>
      <c r="AU108" s="22" t="s">
        <v>87</v>
      </c>
      <c r="AY108" s="22" t="s">
        <v>125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24</v>
      </c>
      <c r="BK108" s="202">
        <f>ROUND(I108*H108,2)</f>
        <v>0</v>
      </c>
      <c r="BL108" s="22" t="s">
        <v>132</v>
      </c>
      <c r="BM108" s="22" t="s">
        <v>277</v>
      </c>
    </row>
    <row r="109" spans="2:65" s="1" customFormat="1" ht="22.5" customHeight="1">
      <c r="B109" s="39"/>
      <c r="C109" s="191" t="s">
        <v>182</v>
      </c>
      <c r="D109" s="191" t="s">
        <v>128</v>
      </c>
      <c r="E109" s="192" t="s">
        <v>269</v>
      </c>
      <c r="F109" s="193" t="s">
        <v>270</v>
      </c>
      <c r="G109" s="194" t="s">
        <v>253</v>
      </c>
      <c r="H109" s="195">
        <v>21544.73</v>
      </c>
      <c r="I109" s="196"/>
      <c r="J109" s="197">
        <f>ROUND(I109*H109,2)</f>
        <v>0</v>
      </c>
      <c r="K109" s="193" t="s">
        <v>271</v>
      </c>
      <c r="L109" s="59"/>
      <c r="M109" s="198" t="s">
        <v>22</v>
      </c>
      <c r="N109" s="199" t="s">
        <v>49</v>
      </c>
      <c r="O109" s="40"/>
      <c r="P109" s="200">
        <f>O109*H109</f>
        <v>0</v>
      </c>
      <c r="Q109" s="200">
        <v>0.00601</v>
      </c>
      <c r="R109" s="200">
        <f>Q109*H109</f>
        <v>129.4838273</v>
      </c>
      <c r="S109" s="200">
        <v>0</v>
      </c>
      <c r="T109" s="201">
        <f>S109*H109</f>
        <v>0</v>
      </c>
      <c r="AR109" s="22" t="s">
        <v>132</v>
      </c>
      <c r="AT109" s="22" t="s">
        <v>128</v>
      </c>
      <c r="AU109" s="22" t="s">
        <v>87</v>
      </c>
      <c r="AY109" s="22" t="s">
        <v>125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24</v>
      </c>
      <c r="BK109" s="202">
        <f>ROUND(I109*H109,2)</f>
        <v>0</v>
      </c>
      <c r="BL109" s="22" t="s">
        <v>132</v>
      </c>
      <c r="BM109" s="22" t="s">
        <v>278</v>
      </c>
    </row>
    <row r="110" spans="2:47" s="1" customFormat="1" ht="27">
      <c r="B110" s="39"/>
      <c r="C110" s="61"/>
      <c r="D110" s="226" t="s">
        <v>273</v>
      </c>
      <c r="E110" s="61"/>
      <c r="F110" s="233" t="s">
        <v>274</v>
      </c>
      <c r="G110" s="61"/>
      <c r="H110" s="61"/>
      <c r="I110" s="161"/>
      <c r="J110" s="61"/>
      <c r="K110" s="61"/>
      <c r="L110" s="59"/>
      <c r="M110" s="234"/>
      <c r="N110" s="40"/>
      <c r="O110" s="40"/>
      <c r="P110" s="40"/>
      <c r="Q110" s="40"/>
      <c r="R110" s="40"/>
      <c r="S110" s="40"/>
      <c r="T110" s="76"/>
      <c r="AT110" s="22" t="s">
        <v>273</v>
      </c>
      <c r="AU110" s="22" t="s">
        <v>87</v>
      </c>
    </row>
    <row r="111" spans="2:65" s="1" customFormat="1" ht="22.5" customHeight="1">
      <c r="B111" s="39"/>
      <c r="C111" s="191" t="s">
        <v>187</v>
      </c>
      <c r="D111" s="191" t="s">
        <v>128</v>
      </c>
      <c r="E111" s="192" t="s">
        <v>279</v>
      </c>
      <c r="F111" s="193" t="s">
        <v>280</v>
      </c>
      <c r="G111" s="194" t="s">
        <v>253</v>
      </c>
      <c r="H111" s="195">
        <v>2039.39</v>
      </c>
      <c r="I111" s="196"/>
      <c r="J111" s="197">
        <f>ROUND(I111*H111,2)</f>
        <v>0</v>
      </c>
      <c r="K111" s="193" t="s">
        <v>190</v>
      </c>
      <c r="L111" s="59"/>
      <c r="M111" s="198" t="s">
        <v>22</v>
      </c>
      <c r="N111" s="199" t="s">
        <v>49</v>
      </c>
      <c r="O111" s="40"/>
      <c r="P111" s="200">
        <f>O111*H111</f>
        <v>0</v>
      </c>
      <c r="Q111" s="200">
        <v>0.01375</v>
      </c>
      <c r="R111" s="200">
        <f>Q111*H111</f>
        <v>28.041612500000003</v>
      </c>
      <c r="S111" s="200">
        <v>0</v>
      </c>
      <c r="T111" s="201">
        <f>S111*H111</f>
        <v>0</v>
      </c>
      <c r="AR111" s="22" t="s">
        <v>132</v>
      </c>
      <c r="AT111" s="22" t="s">
        <v>128</v>
      </c>
      <c r="AU111" s="22" t="s">
        <v>87</v>
      </c>
      <c r="AY111" s="22" t="s">
        <v>125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24</v>
      </c>
      <c r="BK111" s="202">
        <f>ROUND(I111*H111,2)</f>
        <v>0</v>
      </c>
      <c r="BL111" s="22" t="s">
        <v>132</v>
      </c>
      <c r="BM111" s="22" t="s">
        <v>281</v>
      </c>
    </row>
    <row r="112" spans="2:47" s="1" customFormat="1" ht="27">
      <c r="B112" s="39"/>
      <c r="C112" s="61"/>
      <c r="D112" s="205" t="s">
        <v>273</v>
      </c>
      <c r="E112" s="61"/>
      <c r="F112" s="235" t="s">
        <v>282</v>
      </c>
      <c r="G112" s="61"/>
      <c r="H112" s="61"/>
      <c r="I112" s="161"/>
      <c r="J112" s="61"/>
      <c r="K112" s="61"/>
      <c r="L112" s="59"/>
      <c r="M112" s="234"/>
      <c r="N112" s="40"/>
      <c r="O112" s="40"/>
      <c r="P112" s="40"/>
      <c r="Q112" s="40"/>
      <c r="R112" s="40"/>
      <c r="S112" s="40"/>
      <c r="T112" s="76"/>
      <c r="AT112" s="22" t="s">
        <v>273</v>
      </c>
      <c r="AU112" s="22" t="s">
        <v>87</v>
      </c>
    </row>
    <row r="113" spans="2:51" s="11" customFormat="1" ht="13.5">
      <c r="B113" s="203"/>
      <c r="C113" s="204"/>
      <c r="D113" s="205" t="s">
        <v>134</v>
      </c>
      <c r="E113" s="206" t="s">
        <v>22</v>
      </c>
      <c r="F113" s="207" t="s">
        <v>263</v>
      </c>
      <c r="G113" s="204"/>
      <c r="H113" s="208" t="s">
        <v>22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134</v>
      </c>
      <c r="AU113" s="214" t="s">
        <v>87</v>
      </c>
      <c r="AV113" s="11" t="s">
        <v>24</v>
      </c>
      <c r="AW113" s="11" t="s">
        <v>42</v>
      </c>
      <c r="AX113" s="11" t="s">
        <v>78</v>
      </c>
      <c r="AY113" s="214" t="s">
        <v>125</v>
      </c>
    </row>
    <row r="114" spans="2:51" s="12" customFormat="1" ht="13.5">
      <c r="B114" s="215"/>
      <c r="C114" s="216"/>
      <c r="D114" s="226" t="s">
        <v>134</v>
      </c>
      <c r="E114" s="227" t="s">
        <v>22</v>
      </c>
      <c r="F114" s="228" t="s">
        <v>264</v>
      </c>
      <c r="G114" s="216"/>
      <c r="H114" s="229">
        <v>2039.39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134</v>
      </c>
      <c r="AU114" s="225" t="s">
        <v>87</v>
      </c>
      <c r="AV114" s="12" t="s">
        <v>87</v>
      </c>
      <c r="AW114" s="12" t="s">
        <v>42</v>
      </c>
      <c r="AX114" s="12" t="s">
        <v>78</v>
      </c>
      <c r="AY114" s="225" t="s">
        <v>125</v>
      </c>
    </row>
    <row r="115" spans="2:65" s="1" customFormat="1" ht="31.5" customHeight="1">
      <c r="B115" s="39"/>
      <c r="C115" s="191" t="s">
        <v>29</v>
      </c>
      <c r="D115" s="191" t="s">
        <v>128</v>
      </c>
      <c r="E115" s="192" t="s">
        <v>283</v>
      </c>
      <c r="F115" s="193" t="s">
        <v>284</v>
      </c>
      <c r="G115" s="194" t="s">
        <v>253</v>
      </c>
      <c r="H115" s="195">
        <v>2039.39</v>
      </c>
      <c r="I115" s="196"/>
      <c r="J115" s="197">
        <f>ROUND(I115*H115,2)</f>
        <v>0</v>
      </c>
      <c r="K115" s="193" t="s">
        <v>190</v>
      </c>
      <c r="L115" s="59"/>
      <c r="M115" s="198" t="s">
        <v>22</v>
      </c>
      <c r="N115" s="199" t="s">
        <v>49</v>
      </c>
      <c r="O115" s="40"/>
      <c r="P115" s="200">
        <f>O115*H115</f>
        <v>0</v>
      </c>
      <c r="Q115" s="200">
        <v>0.13188</v>
      </c>
      <c r="R115" s="200">
        <f>Q115*H115</f>
        <v>268.9547532</v>
      </c>
      <c r="S115" s="200">
        <v>0</v>
      </c>
      <c r="T115" s="201">
        <f>S115*H115</f>
        <v>0</v>
      </c>
      <c r="AR115" s="22" t="s">
        <v>132</v>
      </c>
      <c r="AT115" s="22" t="s">
        <v>128</v>
      </c>
      <c r="AU115" s="22" t="s">
        <v>87</v>
      </c>
      <c r="AY115" s="22" t="s">
        <v>125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24</v>
      </c>
      <c r="BK115" s="202">
        <f>ROUND(I115*H115,2)</f>
        <v>0</v>
      </c>
      <c r="BL115" s="22" t="s">
        <v>132</v>
      </c>
      <c r="BM115" s="22" t="s">
        <v>285</v>
      </c>
    </row>
    <row r="116" spans="2:65" s="1" customFormat="1" ht="22.5" customHeight="1">
      <c r="B116" s="39"/>
      <c r="C116" s="191" t="s">
        <v>197</v>
      </c>
      <c r="D116" s="191" t="s">
        <v>128</v>
      </c>
      <c r="E116" s="192" t="s">
        <v>286</v>
      </c>
      <c r="F116" s="193" t="s">
        <v>287</v>
      </c>
      <c r="G116" s="194" t="s">
        <v>253</v>
      </c>
      <c r="H116" s="195">
        <v>21544.73</v>
      </c>
      <c r="I116" s="196"/>
      <c r="J116" s="197">
        <f>ROUND(I116*H116,2)</f>
        <v>0</v>
      </c>
      <c r="K116" s="193" t="s">
        <v>271</v>
      </c>
      <c r="L116" s="59"/>
      <c r="M116" s="198" t="s">
        <v>22</v>
      </c>
      <c r="N116" s="199" t="s">
        <v>49</v>
      </c>
      <c r="O116" s="40"/>
      <c r="P116" s="200">
        <f>O116*H116</f>
        <v>0</v>
      </c>
      <c r="Q116" s="200">
        <v>0.00031</v>
      </c>
      <c r="R116" s="200">
        <f>Q116*H116</f>
        <v>6.6788663</v>
      </c>
      <c r="S116" s="200">
        <v>0</v>
      </c>
      <c r="T116" s="201">
        <f>S116*H116</f>
        <v>0</v>
      </c>
      <c r="AR116" s="22" t="s">
        <v>132</v>
      </c>
      <c r="AT116" s="22" t="s">
        <v>128</v>
      </c>
      <c r="AU116" s="22" t="s">
        <v>87</v>
      </c>
      <c r="AY116" s="22" t="s">
        <v>125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132</v>
      </c>
      <c r="BM116" s="22" t="s">
        <v>288</v>
      </c>
    </row>
    <row r="117" spans="2:47" s="1" customFormat="1" ht="27">
      <c r="B117" s="39"/>
      <c r="C117" s="61"/>
      <c r="D117" s="226" t="s">
        <v>273</v>
      </c>
      <c r="E117" s="61"/>
      <c r="F117" s="233" t="s">
        <v>289</v>
      </c>
      <c r="G117" s="61"/>
      <c r="H117" s="61"/>
      <c r="I117" s="161"/>
      <c r="J117" s="61"/>
      <c r="K117" s="61"/>
      <c r="L117" s="59"/>
      <c r="M117" s="234"/>
      <c r="N117" s="40"/>
      <c r="O117" s="40"/>
      <c r="P117" s="40"/>
      <c r="Q117" s="40"/>
      <c r="R117" s="40"/>
      <c r="S117" s="40"/>
      <c r="T117" s="76"/>
      <c r="AT117" s="22" t="s">
        <v>273</v>
      </c>
      <c r="AU117" s="22" t="s">
        <v>87</v>
      </c>
    </row>
    <row r="118" spans="2:65" s="1" customFormat="1" ht="31.5" customHeight="1">
      <c r="B118" s="39"/>
      <c r="C118" s="191" t="s">
        <v>201</v>
      </c>
      <c r="D118" s="191" t="s">
        <v>128</v>
      </c>
      <c r="E118" s="192" t="s">
        <v>290</v>
      </c>
      <c r="F118" s="193" t="s">
        <v>291</v>
      </c>
      <c r="G118" s="194" t="s">
        <v>253</v>
      </c>
      <c r="H118" s="195">
        <v>2039.39</v>
      </c>
      <c r="I118" s="196"/>
      <c r="J118" s="197">
        <f>ROUND(I118*H118,2)</f>
        <v>0</v>
      </c>
      <c r="K118" s="193" t="s">
        <v>190</v>
      </c>
      <c r="L118" s="59"/>
      <c r="M118" s="198" t="s">
        <v>22</v>
      </c>
      <c r="N118" s="199" t="s">
        <v>49</v>
      </c>
      <c r="O118" s="40"/>
      <c r="P118" s="200">
        <f>O118*H118</f>
        <v>0</v>
      </c>
      <c r="Q118" s="200">
        <v>0.30651</v>
      </c>
      <c r="R118" s="200">
        <f>Q118*H118</f>
        <v>625.0934289</v>
      </c>
      <c r="S118" s="200">
        <v>0</v>
      </c>
      <c r="T118" s="201">
        <f>S118*H118</f>
        <v>0</v>
      </c>
      <c r="AR118" s="22" t="s">
        <v>132</v>
      </c>
      <c r="AT118" s="22" t="s">
        <v>128</v>
      </c>
      <c r="AU118" s="22" t="s">
        <v>87</v>
      </c>
      <c r="AY118" s="22" t="s">
        <v>125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132</v>
      </c>
      <c r="BM118" s="22" t="s">
        <v>292</v>
      </c>
    </row>
    <row r="119" spans="2:65" s="1" customFormat="1" ht="22.5" customHeight="1">
      <c r="B119" s="39"/>
      <c r="C119" s="191" t="s">
        <v>206</v>
      </c>
      <c r="D119" s="191" t="s">
        <v>128</v>
      </c>
      <c r="E119" s="192" t="s">
        <v>293</v>
      </c>
      <c r="F119" s="193" t="s">
        <v>294</v>
      </c>
      <c r="G119" s="194" t="s">
        <v>253</v>
      </c>
      <c r="H119" s="195">
        <v>2039.39</v>
      </c>
      <c r="I119" s="196"/>
      <c r="J119" s="197">
        <f>ROUND(I119*H119,2)</f>
        <v>0</v>
      </c>
      <c r="K119" s="193" t="s">
        <v>190</v>
      </c>
      <c r="L119" s="59"/>
      <c r="M119" s="198" t="s">
        <v>22</v>
      </c>
      <c r="N119" s="199" t="s">
        <v>49</v>
      </c>
      <c r="O119" s="40"/>
      <c r="P119" s="200">
        <f>O119*H119</f>
        <v>0</v>
      </c>
      <c r="Q119" s="200">
        <v>0.4726</v>
      </c>
      <c r="R119" s="200">
        <f>Q119*H119</f>
        <v>963.8157140000001</v>
      </c>
      <c r="S119" s="200">
        <v>0</v>
      </c>
      <c r="T119" s="201">
        <f>S119*H119</f>
        <v>0</v>
      </c>
      <c r="AR119" s="22" t="s">
        <v>132</v>
      </c>
      <c r="AT119" s="22" t="s">
        <v>128</v>
      </c>
      <c r="AU119" s="22" t="s">
        <v>87</v>
      </c>
      <c r="AY119" s="22" t="s">
        <v>125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2" t="s">
        <v>24</v>
      </c>
      <c r="BK119" s="202">
        <f>ROUND(I119*H119,2)</f>
        <v>0</v>
      </c>
      <c r="BL119" s="22" t="s">
        <v>132</v>
      </c>
      <c r="BM119" s="22" t="s">
        <v>295</v>
      </c>
    </row>
    <row r="120" spans="2:65" s="1" customFormat="1" ht="22.5" customHeight="1">
      <c r="B120" s="39"/>
      <c r="C120" s="191" t="s">
        <v>210</v>
      </c>
      <c r="D120" s="191" t="s">
        <v>128</v>
      </c>
      <c r="E120" s="192" t="s">
        <v>296</v>
      </c>
      <c r="F120" s="193" t="s">
        <v>297</v>
      </c>
      <c r="G120" s="194" t="s">
        <v>253</v>
      </c>
      <c r="H120" s="195">
        <v>2039.39</v>
      </c>
      <c r="I120" s="196"/>
      <c r="J120" s="197">
        <f>ROUND(I120*H120,2)</f>
        <v>0</v>
      </c>
      <c r="K120" s="193" t="s">
        <v>22</v>
      </c>
      <c r="L120" s="59"/>
      <c r="M120" s="198" t="s">
        <v>22</v>
      </c>
      <c r="N120" s="199" t="s">
        <v>49</v>
      </c>
      <c r="O120" s="40"/>
      <c r="P120" s="200">
        <f>O120*H120</f>
        <v>0</v>
      </c>
      <c r="Q120" s="200">
        <v>0.00069</v>
      </c>
      <c r="R120" s="200">
        <f>Q120*H120</f>
        <v>1.4071791</v>
      </c>
      <c r="S120" s="200">
        <v>0</v>
      </c>
      <c r="T120" s="201">
        <f>S120*H120</f>
        <v>0</v>
      </c>
      <c r="AR120" s="22" t="s">
        <v>132</v>
      </c>
      <c r="AT120" s="22" t="s">
        <v>128</v>
      </c>
      <c r="AU120" s="22" t="s">
        <v>87</v>
      </c>
      <c r="AY120" s="22" t="s">
        <v>125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132</v>
      </c>
      <c r="BM120" s="22" t="s">
        <v>298</v>
      </c>
    </row>
    <row r="121" spans="2:63" s="10" customFormat="1" ht="29.85" customHeight="1">
      <c r="B121" s="174"/>
      <c r="C121" s="175"/>
      <c r="D121" s="188" t="s">
        <v>77</v>
      </c>
      <c r="E121" s="189" t="s">
        <v>299</v>
      </c>
      <c r="F121" s="189" t="s">
        <v>300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SUM(P122:P129)</f>
        <v>0</v>
      </c>
      <c r="Q121" s="182"/>
      <c r="R121" s="183">
        <f>SUM(R122:R129)</f>
        <v>28.0947641</v>
      </c>
      <c r="S121" s="182"/>
      <c r="T121" s="184">
        <f>SUM(T122:T129)</f>
        <v>0</v>
      </c>
      <c r="AR121" s="185" t="s">
        <v>24</v>
      </c>
      <c r="AT121" s="186" t="s">
        <v>77</v>
      </c>
      <c r="AU121" s="186" t="s">
        <v>24</v>
      </c>
      <c r="AY121" s="185" t="s">
        <v>125</v>
      </c>
      <c r="BK121" s="187">
        <f>SUM(BK122:BK129)</f>
        <v>0</v>
      </c>
    </row>
    <row r="122" spans="2:65" s="1" customFormat="1" ht="44.25" customHeight="1">
      <c r="B122" s="39"/>
      <c r="C122" s="191" t="s">
        <v>10</v>
      </c>
      <c r="D122" s="191" t="s">
        <v>128</v>
      </c>
      <c r="E122" s="192" t="s">
        <v>301</v>
      </c>
      <c r="F122" s="193" t="s">
        <v>302</v>
      </c>
      <c r="G122" s="194" t="s">
        <v>253</v>
      </c>
      <c r="H122" s="195">
        <v>18.97</v>
      </c>
      <c r="I122" s="196"/>
      <c r="J122" s="197">
        <f>ROUND(I122*H122,2)</f>
        <v>0</v>
      </c>
      <c r="K122" s="193" t="s">
        <v>190</v>
      </c>
      <c r="L122" s="59"/>
      <c r="M122" s="198" t="s">
        <v>22</v>
      </c>
      <c r="N122" s="199" t="s">
        <v>49</v>
      </c>
      <c r="O122" s="40"/>
      <c r="P122" s="200">
        <f>O122*H122</f>
        <v>0</v>
      </c>
      <c r="Q122" s="200">
        <v>0.1837</v>
      </c>
      <c r="R122" s="200">
        <f>Q122*H122</f>
        <v>3.4847889999999997</v>
      </c>
      <c r="S122" s="200">
        <v>0</v>
      </c>
      <c r="T122" s="201">
        <f>S122*H122</f>
        <v>0</v>
      </c>
      <c r="AR122" s="22" t="s">
        <v>132</v>
      </c>
      <c r="AT122" s="22" t="s">
        <v>128</v>
      </c>
      <c r="AU122" s="22" t="s">
        <v>87</v>
      </c>
      <c r="AY122" s="22" t="s">
        <v>125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24</v>
      </c>
      <c r="BK122" s="202">
        <f>ROUND(I122*H122,2)</f>
        <v>0</v>
      </c>
      <c r="BL122" s="22" t="s">
        <v>132</v>
      </c>
      <c r="BM122" s="22" t="s">
        <v>303</v>
      </c>
    </row>
    <row r="123" spans="2:65" s="1" customFormat="1" ht="22.5" customHeight="1">
      <c r="B123" s="39"/>
      <c r="C123" s="236" t="s">
        <v>218</v>
      </c>
      <c r="D123" s="236" t="s">
        <v>304</v>
      </c>
      <c r="E123" s="237" t="s">
        <v>305</v>
      </c>
      <c r="F123" s="238" t="s">
        <v>306</v>
      </c>
      <c r="G123" s="239" t="s">
        <v>248</v>
      </c>
      <c r="H123" s="240">
        <v>8.299</v>
      </c>
      <c r="I123" s="241"/>
      <c r="J123" s="242">
        <f>ROUND(I123*H123,2)</f>
        <v>0</v>
      </c>
      <c r="K123" s="238" t="s">
        <v>22</v>
      </c>
      <c r="L123" s="243"/>
      <c r="M123" s="244" t="s">
        <v>22</v>
      </c>
      <c r="N123" s="245" t="s">
        <v>49</v>
      </c>
      <c r="O123" s="40"/>
      <c r="P123" s="200">
        <f>O123*H123</f>
        <v>0</v>
      </c>
      <c r="Q123" s="200">
        <v>1</v>
      </c>
      <c r="R123" s="200">
        <f>Q123*H123</f>
        <v>8.299</v>
      </c>
      <c r="S123" s="200">
        <v>0</v>
      </c>
      <c r="T123" s="201">
        <f>S123*H123</f>
        <v>0</v>
      </c>
      <c r="AR123" s="22" t="s">
        <v>182</v>
      </c>
      <c r="AT123" s="22" t="s">
        <v>304</v>
      </c>
      <c r="AU123" s="22" t="s">
        <v>87</v>
      </c>
      <c r="AY123" s="22" t="s">
        <v>125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24</v>
      </c>
      <c r="BK123" s="202">
        <f>ROUND(I123*H123,2)</f>
        <v>0</v>
      </c>
      <c r="BL123" s="22" t="s">
        <v>132</v>
      </c>
      <c r="BM123" s="22" t="s">
        <v>307</v>
      </c>
    </row>
    <row r="124" spans="2:47" s="1" customFormat="1" ht="54">
      <c r="B124" s="39"/>
      <c r="C124" s="61"/>
      <c r="D124" s="205" t="s">
        <v>273</v>
      </c>
      <c r="E124" s="61"/>
      <c r="F124" s="235" t="s">
        <v>308</v>
      </c>
      <c r="G124" s="61"/>
      <c r="H124" s="61"/>
      <c r="I124" s="161"/>
      <c r="J124" s="61"/>
      <c r="K124" s="61"/>
      <c r="L124" s="59"/>
      <c r="M124" s="234"/>
      <c r="N124" s="40"/>
      <c r="O124" s="40"/>
      <c r="P124" s="40"/>
      <c r="Q124" s="40"/>
      <c r="R124" s="40"/>
      <c r="S124" s="40"/>
      <c r="T124" s="76"/>
      <c r="AT124" s="22" t="s">
        <v>273</v>
      </c>
      <c r="AU124" s="22" t="s">
        <v>87</v>
      </c>
    </row>
    <row r="125" spans="2:51" s="12" customFormat="1" ht="13.5">
      <c r="B125" s="215"/>
      <c r="C125" s="216"/>
      <c r="D125" s="226" t="s">
        <v>134</v>
      </c>
      <c r="E125" s="216"/>
      <c r="F125" s="228" t="s">
        <v>309</v>
      </c>
      <c r="G125" s="216"/>
      <c r="H125" s="229">
        <v>8.299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134</v>
      </c>
      <c r="AU125" s="225" t="s">
        <v>87</v>
      </c>
      <c r="AV125" s="12" t="s">
        <v>87</v>
      </c>
      <c r="AW125" s="12" t="s">
        <v>6</v>
      </c>
      <c r="AX125" s="12" t="s">
        <v>24</v>
      </c>
      <c r="AY125" s="225" t="s">
        <v>125</v>
      </c>
    </row>
    <row r="126" spans="2:65" s="1" customFormat="1" ht="22.5" customHeight="1">
      <c r="B126" s="39"/>
      <c r="C126" s="191" t="s">
        <v>222</v>
      </c>
      <c r="D126" s="191" t="s">
        <v>128</v>
      </c>
      <c r="E126" s="192" t="s">
        <v>310</v>
      </c>
      <c r="F126" s="193" t="s">
        <v>311</v>
      </c>
      <c r="G126" s="194" t="s">
        <v>253</v>
      </c>
      <c r="H126" s="195">
        <v>18.97</v>
      </c>
      <c r="I126" s="196"/>
      <c r="J126" s="197">
        <f>ROUND(I126*H126,2)</f>
        <v>0</v>
      </c>
      <c r="K126" s="193" t="s">
        <v>190</v>
      </c>
      <c r="L126" s="59"/>
      <c r="M126" s="198" t="s">
        <v>22</v>
      </c>
      <c r="N126" s="199" t="s">
        <v>49</v>
      </c>
      <c r="O126" s="40"/>
      <c r="P126" s="200">
        <f>O126*H126</f>
        <v>0</v>
      </c>
      <c r="Q126" s="200">
        <v>0.08003</v>
      </c>
      <c r="R126" s="200">
        <f>Q126*H126</f>
        <v>1.5181691</v>
      </c>
      <c r="S126" s="200">
        <v>0</v>
      </c>
      <c r="T126" s="201">
        <f>S126*H126</f>
        <v>0</v>
      </c>
      <c r="AR126" s="22" t="s">
        <v>132</v>
      </c>
      <c r="AT126" s="22" t="s">
        <v>128</v>
      </c>
      <c r="AU126" s="22" t="s">
        <v>87</v>
      </c>
      <c r="AY126" s="22" t="s">
        <v>125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132</v>
      </c>
      <c r="BM126" s="22" t="s">
        <v>312</v>
      </c>
    </row>
    <row r="127" spans="2:65" s="1" customFormat="1" ht="31.5" customHeight="1">
      <c r="B127" s="39"/>
      <c r="C127" s="191" t="s">
        <v>313</v>
      </c>
      <c r="D127" s="191" t="s">
        <v>128</v>
      </c>
      <c r="E127" s="192" t="s">
        <v>314</v>
      </c>
      <c r="F127" s="193" t="s">
        <v>291</v>
      </c>
      <c r="G127" s="194" t="s">
        <v>253</v>
      </c>
      <c r="H127" s="195">
        <v>18.97</v>
      </c>
      <c r="I127" s="196"/>
      <c r="J127" s="197">
        <f>ROUND(I127*H127,2)</f>
        <v>0</v>
      </c>
      <c r="K127" s="193" t="s">
        <v>22</v>
      </c>
      <c r="L127" s="59"/>
      <c r="M127" s="198" t="s">
        <v>22</v>
      </c>
      <c r="N127" s="199" t="s">
        <v>49</v>
      </c>
      <c r="O127" s="40"/>
      <c r="P127" s="200">
        <f>O127*H127</f>
        <v>0</v>
      </c>
      <c r="Q127" s="200">
        <v>0.30651</v>
      </c>
      <c r="R127" s="200">
        <f>Q127*H127</f>
        <v>5.8144947</v>
      </c>
      <c r="S127" s="200">
        <v>0</v>
      </c>
      <c r="T127" s="201">
        <f>S127*H127</f>
        <v>0</v>
      </c>
      <c r="AR127" s="22" t="s">
        <v>132</v>
      </c>
      <c r="AT127" s="22" t="s">
        <v>128</v>
      </c>
      <c r="AU127" s="22" t="s">
        <v>87</v>
      </c>
      <c r="AY127" s="22" t="s">
        <v>125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24</v>
      </c>
      <c r="BK127" s="202">
        <f>ROUND(I127*H127,2)</f>
        <v>0</v>
      </c>
      <c r="BL127" s="22" t="s">
        <v>132</v>
      </c>
      <c r="BM127" s="22" t="s">
        <v>315</v>
      </c>
    </row>
    <row r="128" spans="2:65" s="1" customFormat="1" ht="22.5" customHeight="1">
      <c r="B128" s="39"/>
      <c r="C128" s="191" t="s">
        <v>316</v>
      </c>
      <c r="D128" s="191" t="s">
        <v>128</v>
      </c>
      <c r="E128" s="192" t="s">
        <v>293</v>
      </c>
      <c r="F128" s="193" t="s">
        <v>294</v>
      </c>
      <c r="G128" s="194" t="s">
        <v>253</v>
      </c>
      <c r="H128" s="195">
        <v>18.97</v>
      </c>
      <c r="I128" s="196"/>
      <c r="J128" s="197">
        <f>ROUND(I128*H128,2)</f>
        <v>0</v>
      </c>
      <c r="K128" s="193" t="s">
        <v>190</v>
      </c>
      <c r="L128" s="59"/>
      <c r="M128" s="198" t="s">
        <v>22</v>
      </c>
      <c r="N128" s="199" t="s">
        <v>49</v>
      </c>
      <c r="O128" s="40"/>
      <c r="P128" s="200">
        <f>O128*H128</f>
        <v>0</v>
      </c>
      <c r="Q128" s="200">
        <v>0.4726</v>
      </c>
      <c r="R128" s="200">
        <f>Q128*H128</f>
        <v>8.965222</v>
      </c>
      <c r="S128" s="200">
        <v>0</v>
      </c>
      <c r="T128" s="201">
        <f>S128*H128</f>
        <v>0</v>
      </c>
      <c r="AR128" s="22" t="s">
        <v>132</v>
      </c>
      <c r="AT128" s="22" t="s">
        <v>128</v>
      </c>
      <c r="AU128" s="22" t="s">
        <v>87</v>
      </c>
      <c r="AY128" s="22" t="s">
        <v>125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132</v>
      </c>
      <c r="BM128" s="22" t="s">
        <v>317</v>
      </c>
    </row>
    <row r="129" spans="2:65" s="1" customFormat="1" ht="22.5" customHeight="1">
      <c r="B129" s="39"/>
      <c r="C129" s="191" t="s">
        <v>318</v>
      </c>
      <c r="D129" s="191" t="s">
        <v>128</v>
      </c>
      <c r="E129" s="192" t="s">
        <v>296</v>
      </c>
      <c r="F129" s="193" t="s">
        <v>297</v>
      </c>
      <c r="G129" s="194" t="s">
        <v>253</v>
      </c>
      <c r="H129" s="195">
        <v>18.97</v>
      </c>
      <c r="I129" s="196"/>
      <c r="J129" s="197">
        <f>ROUND(I129*H129,2)</f>
        <v>0</v>
      </c>
      <c r="K129" s="193" t="s">
        <v>22</v>
      </c>
      <c r="L129" s="59"/>
      <c r="M129" s="198" t="s">
        <v>22</v>
      </c>
      <c r="N129" s="199" t="s">
        <v>49</v>
      </c>
      <c r="O129" s="40"/>
      <c r="P129" s="200">
        <f>O129*H129</f>
        <v>0</v>
      </c>
      <c r="Q129" s="200">
        <v>0.00069</v>
      </c>
      <c r="R129" s="200">
        <f>Q129*H129</f>
        <v>0.013089299999999998</v>
      </c>
      <c r="S129" s="200">
        <v>0</v>
      </c>
      <c r="T129" s="201">
        <f>S129*H129</f>
        <v>0</v>
      </c>
      <c r="AR129" s="22" t="s">
        <v>132</v>
      </c>
      <c r="AT129" s="22" t="s">
        <v>128</v>
      </c>
      <c r="AU129" s="22" t="s">
        <v>87</v>
      </c>
      <c r="AY129" s="22" t="s">
        <v>125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132</v>
      </c>
      <c r="BM129" s="22" t="s">
        <v>319</v>
      </c>
    </row>
    <row r="130" spans="2:63" s="10" customFormat="1" ht="29.85" customHeight="1">
      <c r="B130" s="174"/>
      <c r="C130" s="175"/>
      <c r="D130" s="188" t="s">
        <v>77</v>
      </c>
      <c r="E130" s="189" t="s">
        <v>320</v>
      </c>
      <c r="F130" s="189" t="s">
        <v>321</v>
      </c>
      <c r="G130" s="175"/>
      <c r="H130" s="175"/>
      <c r="I130" s="178"/>
      <c r="J130" s="190">
        <f>BK130</f>
        <v>0</v>
      </c>
      <c r="K130" s="175"/>
      <c r="L130" s="180"/>
      <c r="M130" s="181"/>
      <c r="N130" s="182"/>
      <c r="O130" s="182"/>
      <c r="P130" s="183">
        <f>SUM(P131:P139)</f>
        <v>0</v>
      </c>
      <c r="Q130" s="182"/>
      <c r="R130" s="183">
        <f>SUM(R131:R139)</f>
        <v>377.86994819999995</v>
      </c>
      <c r="S130" s="182"/>
      <c r="T130" s="184">
        <f>SUM(T131:T139)</f>
        <v>0</v>
      </c>
      <c r="AR130" s="185" t="s">
        <v>24</v>
      </c>
      <c r="AT130" s="186" t="s">
        <v>77</v>
      </c>
      <c r="AU130" s="186" t="s">
        <v>24</v>
      </c>
      <c r="AY130" s="185" t="s">
        <v>125</v>
      </c>
      <c r="BK130" s="187">
        <f>SUM(BK131:BK139)</f>
        <v>0</v>
      </c>
    </row>
    <row r="131" spans="2:65" s="1" customFormat="1" ht="44.25" customHeight="1">
      <c r="B131" s="39"/>
      <c r="C131" s="191" t="s">
        <v>9</v>
      </c>
      <c r="D131" s="191" t="s">
        <v>128</v>
      </c>
      <c r="E131" s="192" t="s">
        <v>322</v>
      </c>
      <c r="F131" s="193" t="s">
        <v>323</v>
      </c>
      <c r="G131" s="194" t="s">
        <v>225</v>
      </c>
      <c r="H131" s="195">
        <v>816.84</v>
      </c>
      <c r="I131" s="196"/>
      <c r="J131" s="197">
        <f>ROUND(I131*H131,2)</f>
        <v>0</v>
      </c>
      <c r="K131" s="193" t="s">
        <v>190</v>
      </c>
      <c r="L131" s="59"/>
      <c r="M131" s="198" t="s">
        <v>22</v>
      </c>
      <c r="N131" s="199" t="s">
        <v>49</v>
      </c>
      <c r="O131" s="40"/>
      <c r="P131" s="200">
        <f>O131*H131</f>
        <v>0</v>
      </c>
      <c r="Q131" s="200">
        <v>0.08084</v>
      </c>
      <c r="R131" s="200">
        <f>Q131*H131</f>
        <v>66.0333456</v>
      </c>
      <c r="S131" s="200">
        <v>0</v>
      </c>
      <c r="T131" s="201">
        <f>S131*H131</f>
        <v>0</v>
      </c>
      <c r="AR131" s="22" t="s">
        <v>132</v>
      </c>
      <c r="AT131" s="22" t="s">
        <v>128</v>
      </c>
      <c r="AU131" s="22" t="s">
        <v>87</v>
      </c>
      <c r="AY131" s="22" t="s">
        <v>125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24</v>
      </c>
      <c r="BK131" s="202">
        <f>ROUND(I131*H131,2)</f>
        <v>0</v>
      </c>
      <c r="BL131" s="22" t="s">
        <v>132</v>
      </c>
      <c r="BM131" s="22" t="s">
        <v>324</v>
      </c>
    </row>
    <row r="132" spans="2:51" s="12" customFormat="1" ht="13.5">
      <c r="B132" s="215"/>
      <c r="C132" s="216"/>
      <c r="D132" s="226" t="s">
        <v>134</v>
      </c>
      <c r="E132" s="227" t="s">
        <v>22</v>
      </c>
      <c r="F132" s="228" t="s">
        <v>325</v>
      </c>
      <c r="G132" s="216"/>
      <c r="H132" s="229">
        <v>816.84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87</v>
      </c>
      <c r="AV132" s="12" t="s">
        <v>87</v>
      </c>
      <c r="AW132" s="12" t="s">
        <v>42</v>
      </c>
      <c r="AX132" s="12" t="s">
        <v>78</v>
      </c>
      <c r="AY132" s="225" t="s">
        <v>125</v>
      </c>
    </row>
    <row r="133" spans="2:65" s="1" customFormat="1" ht="44.25" customHeight="1">
      <c r="B133" s="39"/>
      <c r="C133" s="191" t="s">
        <v>181</v>
      </c>
      <c r="D133" s="191" t="s">
        <v>128</v>
      </c>
      <c r="E133" s="192" t="s">
        <v>326</v>
      </c>
      <c r="F133" s="193" t="s">
        <v>327</v>
      </c>
      <c r="G133" s="194" t="s">
        <v>225</v>
      </c>
      <c r="H133" s="195">
        <v>816.84</v>
      </c>
      <c r="I133" s="196"/>
      <c r="J133" s="197">
        <f>ROUND(I133*H133,2)</f>
        <v>0</v>
      </c>
      <c r="K133" s="193" t="s">
        <v>190</v>
      </c>
      <c r="L133" s="59"/>
      <c r="M133" s="198" t="s">
        <v>22</v>
      </c>
      <c r="N133" s="199" t="s">
        <v>49</v>
      </c>
      <c r="O133" s="40"/>
      <c r="P133" s="200">
        <f>O133*H133</f>
        <v>0</v>
      </c>
      <c r="Q133" s="200">
        <v>0.10988</v>
      </c>
      <c r="R133" s="200">
        <f>Q133*H133</f>
        <v>89.7543792</v>
      </c>
      <c r="S133" s="200">
        <v>0</v>
      </c>
      <c r="T133" s="201">
        <f>S133*H133</f>
        <v>0</v>
      </c>
      <c r="AR133" s="22" t="s">
        <v>132</v>
      </c>
      <c r="AT133" s="22" t="s">
        <v>128</v>
      </c>
      <c r="AU133" s="22" t="s">
        <v>87</v>
      </c>
      <c r="AY133" s="22" t="s">
        <v>125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24</v>
      </c>
      <c r="BK133" s="202">
        <f>ROUND(I133*H133,2)</f>
        <v>0</v>
      </c>
      <c r="BL133" s="22" t="s">
        <v>132</v>
      </c>
      <c r="BM133" s="22" t="s">
        <v>328</v>
      </c>
    </row>
    <row r="134" spans="2:65" s="1" customFormat="1" ht="22.5" customHeight="1">
      <c r="B134" s="39"/>
      <c r="C134" s="236" t="s">
        <v>329</v>
      </c>
      <c r="D134" s="236" t="s">
        <v>304</v>
      </c>
      <c r="E134" s="237" t="s">
        <v>305</v>
      </c>
      <c r="F134" s="238" t="s">
        <v>306</v>
      </c>
      <c r="G134" s="239" t="s">
        <v>248</v>
      </c>
      <c r="H134" s="240">
        <v>111.499</v>
      </c>
      <c r="I134" s="241"/>
      <c r="J134" s="242">
        <f>ROUND(I134*H134,2)</f>
        <v>0</v>
      </c>
      <c r="K134" s="238" t="s">
        <v>22</v>
      </c>
      <c r="L134" s="243"/>
      <c r="M134" s="244" t="s">
        <v>22</v>
      </c>
      <c r="N134" s="245" t="s">
        <v>49</v>
      </c>
      <c r="O134" s="40"/>
      <c r="P134" s="200">
        <f>O134*H134</f>
        <v>0</v>
      </c>
      <c r="Q134" s="200">
        <v>1</v>
      </c>
      <c r="R134" s="200">
        <f>Q134*H134</f>
        <v>111.499</v>
      </c>
      <c r="S134" s="200">
        <v>0</v>
      </c>
      <c r="T134" s="201">
        <f>S134*H134</f>
        <v>0</v>
      </c>
      <c r="AR134" s="22" t="s">
        <v>182</v>
      </c>
      <c r="AT134" s="22" t="s">
        <v>304</v>
      </c>
      <c r="AU134" s="22" t="s">
        <v>87</v>
      </c>
      <c r="AY134" s="22" t="s">
        <v>125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132</v>
      </c>
      <c r="BM134" s="22" t="s">
        <v>330</v>
      </c>
    </row>
    <row r="135" spans="2:47" s="1" customFormat="1" ht="67.5">
      <c r="B135" s="39"/>
      <c r="C135" s="61"/>
      <c r="D135" s="205" t="s">
        <v>273</v>
      </c>
      <c r="E135" s="61"/>
      <c r="F135" s="235" t="s">
        <v>331</v>
      </c>
      <c r="G135" s="61"/>
      <c r="H135" s="61"/>
      <c r="I135" s="161"/>
      <c r="J135" s="61"/>
      <c r="K135" s="61"/>
      <c r="L135" s="59"/>
      <c r="M135" s="234"/>
      <c r="N135" s="40"/>
      <c r="O135" s="40"/>
      <c r="P135" s="40"/>
      <c r="Q135" s="40"/>
      <c r="R135" s="40"/>
      <c r="S135" s="40"/>
      <c r="T135" s="76"/>
      <c r="AT135" s="22" t="s">
        <v>273</v>
      </c>
      <c r="AU135" s="22" t="s">
        <v>87</v>
      </c>
    </row>
    <row r="136" spans="2:51" s="12" customFormat="1" ht="13.5">
      <c r="B136" s="215"/>
      <c r="C136" s="216"/>
      <c r="D136" s="226" t="s">
        <v>134</v>
      </c>
      <c r="E136" s="216"/>
      <c r="F136" s="228" t="s">
        <v>332</v>
      </c>
      <c r="G136" s="216"/>
      <c r="H136" s="229">
        <v>111.499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87</v>
      </c>
      <c r="AV136" s="12" t="s">
        <v>87</v>
      </c>
      <c r="AW136" s="12" t="s">
        <v>6</v>
      </c>
      <c r="AX136" s="12" t="s">
        <v>24</v>
      </c>
      <c r="AY136" s="225" t="s">
        <v>125</v>
      </c>
    </row>
    <row r="137" spans="2:65" s="1" customFormat="1" ht="31.5" customHeight="1">
      <c r="B137" s="39"/>
      <c r="C137" s="191" t="s">
        <v>333</v>
      </c>
      <c r="D137" s="191" t="s">
        <v>128</v>
      </c>
      <c r="E137" s="192" t="s">
        <v>334</v>
      </c>
      <c r="F137" s="193" t="s">
        <v>335</v>
      </c>
      <c r="G137" s="194" t="s">
        <v>239</v>
      </c>
      <c r="H137" s="195">
        <v>49.01</v>
      </c>
      <c r="I137" s="196"/>
      <c r="J137" s="197">
        <f>ROUND(I137*H137,2)</f>
        <v>0</v>
      </c>
      <c r="K137" s="193" t="s">
        <v>190</v>
      </c>
      <c r="L137" s="59"/>
      <c r="M137" s="198" t="s">
        <v>22</v>
      </c>
      <c r="N137" s="199" t="s">
        <v>49</v>
      </c>
      <c r="O137" s="40"/>
      <c r="P137" s="200">
        <f>O137*H137</f>
        <v>0</v>
      </c>
      <c r="Q137" s="200">
        <v>2.25634</v>
      </c>
      <c r="R137" s="200">
        <f>Q137*H137</f>
        <v>110.58322339999998</v>
      </c>
      <c r="S137" s="200">
        <v>0</v>
      </c>
      <c r="T137" s="201">
        <f>S137*H137</f>
        <v>0</v>
      </c>
      <c r="AR137" s="22" t="s">
        <v>132</v>
      </c>
      <c r="AT137" s="22" t="s">
        <v>128</v>
      </c>
      <c r="AU137" s="22" t="s">
        <v>87</v>
      </c>
      <c r="AY137" s="22" t="s">
        <v>125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132</v>
      </c>
      <c r="BM137" s="22" t="s">
        <v>336</v>
      </c>
    </row>
    <row r="138" spans="2:51" s="11" customFormat="1" ht="13.5">
      <c r="B138" s="203"/>
      <c r="C138" s="204"/>
      <c r="D138" s="205" t="s">
        <v>134</v>
      </c>
      <c r="E138" s="206" t="s">
        <v>22</v>
      </c>
      <c r="F138" s="207" t="s">
        <v>337</v>
      </c>
      <c r="G138" s="204"/>
      <c r="H138" s="208" t="s">
        <v>22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134</v>
      </c>
      <c r="AU138" s="214" t="s">
        <v>87</v>
      </c>
      <c r="AV138" s="11" t="s">
        <v>24</v>
      </c>
      <c r="AW138" s="11" t="s">
        <v>42</v>
      </c>
      <c r="AX138" s="11" t="s">
        <v>78</v>
      </c>
      <c r="AY138" s="214" t="s">
        <v>125</v>
      </c>
    </row>
    <row r="139" spans="2:51" s="12" customFormat="1" ht="13.5">
      <c r="B139" s="215"/>
      <c r="C139" s="216"/>
      <c r="D139" s="205" t="s">
        <v>134</v>
      </c>
      <c r="E139" s="217" t="s">
        <v>22</v>
      </c>
      <c r="F139" s="218" t="s">
        <v>338</v>
      </c>
      <c r="G139" s="216"/>
      <c r="H139" s="219">
        <v>49.01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134</v>
      </c>
      <c r="AU139" s="225" t="s">
        <v>87</v>
      </c>
      <c r="AV139" s="12" t="s">
        <v>87</v>
      </c>
      <c r="AW139" s="12" t="s">
        <v>42</v>
      </c>
      <c r="AX139" s="12" t="s">
        <v>78</v>
      </c>
      <c r="AY139" s="225" t="s">
        <v>125</v>
      </c>
    </row>
    <row r="140" spans="2:63" s="10" customFormat="1" ht="29.85" customHeight="1">
      <c r="B140" s="174"/>
      <c r="C140" s="175"/>
      <c r="D140" s="188" t="s">
        <v>77</v>
      </c>
      <c r="E140" s="189" t="s">
        <v>182</v>
      </c>
      <c r="F140" s="189" t="s">
        <v>339</v>
      </c>
      <c r="G140" s="175"/>
      <c r="H140" s="175"/>
      <c r="I140" s="178"/>
      <c r="J140" s="190">
        <f>BK140</f>
        <v>0</v>
      </c>
      <c r="K140" s="175"/>
      <c r="L140" s="180"/>
      <c r="M140" s="181"/>
      <c r="N140" s="182"/>
      <c r="O140" s="182"/>
      <c r="P140" s="183">
        <f>SUM(P141:P169)</f>
        <v>0</v>
      </c>
      <c r="Q140" s="182"/>
      <c r="R140" s="183">
        <f>SUM(R141:R169)</f>
        <v>265.62047318</v>
      </c>
      <c r="S140" s="182"/>
      <c r="T140" s="184">
        <f>SUM(T141:T169)</f>
        <v>0</v>
      </c>
      <c r="AR140" s="185" t="s">
        <v>24</v>
      </c>
      <c r="AT140" s="186" t="s">
        <v>77</v>
      </c>
      <c r="AU140" s="186" t="s">
        <v>24</v>
      </c>
      <c r="AY140" s="185" t="s">
        <v>125</v>
      </c>
      <c r="BK140" s="187">
        <f>SUM(BK141:BK169)</f>
        <v>0</v>
      </c>
    </row>
    <row r="141" spans="2:65" s="1" customFormat="1" ht="31.5" customHeight="1">
      <c r="B141" s="39"/>
      <c r="C141" s="191" t="s">
        <v>340</v>
      </c>
      <c r="D141" s="191" t="s">
        <v>128</v>
      </c>
      <c r="E141" s="192" t="s">
        <v>341</v>
      </c>
      <c r="F141" s="193" t="s">
        <v>342</v>
      </c>
      <c r="G141" s="194" t="s">
        <v>225</v>
      </c>
      <c r="H141" s="195">
        <v>584.23</v>
      </c>
      <c r="I141" s="196"/>
      <c r="J141" s="197">
        <f>ROUND(I141*H141,2)</f>
        <v>0</v>
      </c>
      <c r="K141" s="193" t="s">
        <v>22</v>
      </c>
      <c r="L141" s="59"/>
      <c r="M141" s="198" t="s">
        <v>22</v>
      </c>
      <c r="N141" s="199" t="s">
        <v>49</v>
      </c>
      <c r="O141" s="40"/>
      <c r="P141" s="200">
        <f>O141*H141</f>
        <v>0</v>
      </c>
      <c r="Q141" s="200">
        <v>0.23058</v>
      </c>
      <c r="R141" s="200">
        <f>Q141*H141</f>
        <v>134.71175340000002</v>
      </c>
      <c r="S141" s="200">
        <v>0</v>
      </c>
      <c r="T141" s="201">
        <f>S141*H141</f>
        <v>0</v>
      </c>
      <c r="AR141" s="22" t="s">
        <v>132</v>
      </c>
      <c r="AT141" s="22" t="s">
        <v>128</v>
      </c>
      <c r="AU141" s="22" t="s">
        <v>87</v>
      </c>
      <c r="AY141" s="22" t="s">
        <v>125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132</v>
      </c>
      <c r="BM141" s="22" t="s">
        <v>343</v>
      </c>
    </row>
    <row r="142" spans="2:51" s="11" customFormat="1" ht="13.5">
      <c r="B142" s="203"/>
      <c r="C142" s="204"/>
      <c r="D142" s="205" t="s">
        <v>134</v>
      </c>
      <c r="E142" s="206" t="s">
        <v>22</v>
      </c>
      <c r="F142" s="207" t="s">
        <v>344</v>
      </c>
      <c r="G142" s="204"/>
      <c r="H142" s="208" t="s">
        <v>22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134</v>
      </c>
      <c r="AU142" s="214" t="s">
        <v>87</v>
      </c>
      <c r="AV142" s="11" t="s">
        <v>24</v>
      </c>
      <c r="AW142" s="11" t="s">
        <v>42</v>
      </c>
      <c r="AX142" s="11" t="s">
        <v>78</v>
      </c>
      <c r="AY142" s="214" t="s">
        <v>125</v>
      </c>
    </row>
    <row r="143" spans="2:51" s="12" customFormat="1" ht="13.5">
      <c r="B143" s="215"/>
      <c r="C143" s="216"/>
      <c r="D143" s="226" t="s">
        <v>134</v>
      </c>
      <c r="E143" s="227" t="s">
        <v>22</v>
      </c>
      <c r="F143" s="228" t="s">
        <v>345</v>
      </c>
      <c r="G143" s="216"/>
      <c r="H143" s="229">
        <v>584.23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134</v>
      </c>
      <c r="AU143" s="225" t="s">
        <v>87</v>
      </c>
      <c r="AV143" s="12" t="s">
        <v>87</v>
      </c>
      <c r="AW143" s="12" t="s">
        <v>42</v>
      </c>
      <c r="AX143" s="12" t="s">
        <v>78</v>
      </c>
      <c r="AY143" s="225" t="s">
        <v>125</v>
      </c>
    </row>
    <row r="144" spans="2:65" s="1" customFormat="1" ht="22.5" customHeight="1">
      <c r="B144" s="39"/>
      <c r="C144" s="191" t="s">
        <v>346</v>
      </c>
      <c r="D144" s="191" t="s">
        <v>128</v>
      </c>
      <c r="E144" s="192" t="s">
        <v>347</v>
      </c>
      <c r="F144" s="193" t="s">
        <v>348</v>
      </c>
      <c r="G144" s="194" t="s">
        <v>239</v>
      </c>
      <c r="H144" s="195">
        <v>63.06</v>
      </c>
      <c r="I144" s="196"/>
      <c r="J144" s="197">
        <f>ROUND(I144*H144,2)</f>
        <v>0</v>
      </c>
      <c r="K144" s="193" t="s">
        <v>22</v>
      </c>
      <c r="L144" s="59"/>
      <c r="M144" s="198" t="s">
        <v>22</v>
      </c>
      <c r="N144" s="199" t="s">
        <v>49</v>
      </c>
      <c r="O144" s="40"/>
      <c r="P144" s="200">
        <f>O144*H144</f>
        <v>0</v>
      </c>
      <c r="Q144" s="200">
        <v>1.9205</v>
      </c>
      <c r="R144" s="200">
        <f>Q144*H144</f>
        <v>121.10673000000001</v>
      </c>
      <c r="S144" s="200">
        <v>0</v>
      </c>
      <c r="T144" s="201">
        <f>S144*H144</f>
        <v>0</v>
      </c>
      <c r="AR144" s="22" t="s">
        <v>132</v>
      </c>
      <c r="AT144" s="22" t="s">
        <v>128</v>
      </c>
      <c r="AU144" s="22" t="s">
        <v>87</v>
      </c>
      <c r="AY144" s="22" t="s">
        <v>125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132</v>
      </c>
      <c r="BM144" s="22" t="s">
        <v>349</v>
      </c>
    </row>
    <row r="145" spans="2:51" s="11" customFormat="1" ht="13.5">
      <c r="B145" s="203"/>
      <c r="C145" s="204"/>
      <c r="D145" s="205" t="s">
        <v>134</v>
      </c>
      <c r="E145" s="206" t="s">
        <v>22</v>
      </c>
      <c r="F145" s="207" t="s">
        <v>344</v>
      </c>
      <c r="G145" s="204"/>
      <c r="H145" s="208" t="s">
        <v>22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134</v>
      </c>
      <c r="AU145" s="214" t="s">
        <v>87</v>
      </c>
      <c r="AV145" s="11" t="s">
        <v>24</v>
      </c>
      <c r="AW145" s="11" t="s">
        <v>42</v>
      </c>
      <c r="AX145" s="11" t="s">
        <v>78</v>
      </c>
      <c r="AY145" s="214" t="s">
        <v>125</v>
      </c>
    </row>
    <row r="146" spans="2:51" s="12" customFormat="1" ht="27">
      <c r="B146" s="215"/>
      <c r="C146" s="216"/>
      <c r="D146" s="205" t="s">
        <v>134</v>
      </c>
      <c r="E146" s="217" t="s">
        <v>22</v>
      </c>
      <c r="F146" s="218" t="s">
        <v>350</v>
      </c>
      <c r="G146" s="216"/>
      <c r="H146" s="219">
        <v>73.379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134</v>
      </c>
      <c r="AU146" s="225" t="s">
        <v>87</v>
      </c>
      <c r="AV146" s="12" t="s">
        <v>87</v>
      </c>
      <c r="AW146" s="12" t="s">
        <v>42</v>
      </c>
      <c r="AX146" s="12" t="s">
        <v>78</v>
      </c>
      <c r="AY146" s="225" t="s">
        <v>125</v>
      </c>
    </row>
    <row r="147" spans="2:51" s="12" customFormat="1" ht="40.5">
      <c r="B147" s="215"/>
      <c r="C147" s="216"/>
      <c r="D147" s="226" t="s">
        <v>134</v>
      </c>
      <c r="E147" s="227" t="s">
        <v>22</v>
      </c>
      <c r="F147" s="228" t="s">
        <v>351</v>
      </c>
      <c r="G147" s="216"/>
      <c r="H147" s="229">
        <v>-10.319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134</v>
      </c>
      <c r="AU147" s="225" t="s">
        <v>87</v>
      </c>
      <c r="AV147" s="12" t="s">
        <v>87</v>
      </c>
      <c r="AW147" s="12" t="s">
        <v>42</v>
      </c>
      <c r="AX147" s="12" t="s">
        <v>78</v>
      </c>
      <c r="AY147" s="225" t="s">
        <v>125</v>
      </c>
    </row>
    <row r="148" spans="2:65" s="1" customFormat="1" ht="22.5" customHeight="1">
      <c r="B148" s="39"/>
      <c r="C148" s="191" t="s">
        <v>352</v>
      </c>
      <c r="D148" s="191" t="s">
        <v>128</v>
      </c>
      <c r="E148" s="192" t="s">
        <v>353</v>
      </c>
      <c r="F148" s="193" t="s">
        <v>354</v>
      </c>
      <c r="G148" s="194" t="s">
        <v>253</v>
      </c>
      <c r="H148" s="195">
        <v>1051.614</v>
      </c>
      <c r="I148" s="196"/>
      <c r="J148" s="197">
        <f>ROUND(I148*H148,2)</f>
        <v>0</v>
      </c>
      <c r="K148" s="193" t="s">
        <v>22</v>
      </c>
      <c r="L148" s="59"/>
      <c r="M148" s="198" t="s">
        <v>22</v>
      </c>
      <c r="N148" s="199" t="s">
        <v>49</v>
      </c>
      <c r="O148" s="40"/>
      <c r="P148" s="200">
        <f>O148*H148</f>
        <v>0</v>
      </c>
      <c r="Q148" s="200">
        <v>0.00017</v>
      </c>
      <c r="R148" s="200">
        <f>Q148*H148</f>
        <v>0.17877438</v>
      </c>
      <c r="S148" s="200">
        <v>0</v>
      </c>
      <c r="T148" s="201">
        <f>S148*H148</f>
        <v>0</v>
      </c>
      <c r="AR148" s="22" t="s">
        <v>132</v>
      </c>
      <c r="AT148" s="22" t="s">
        <v>128</v>
      </c>
      <c r="AU148" s="22" t="s">
        <v>87</v>
      </c>
      <c r="AY148" s="22" t="s">
        <v>125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132</v>
      </c>
      <c r="BM148" s="22" t="s">
        <v>355</v>
      </c>
    </row>
    <row r="149" spans="2:51" s="11" customFormat="1" ht="13.5">
      <c r="B149" s="203"/>
      <c r="C149" s="204"/>
      <c r="D149" s="205" t="s">
        <v>134</v>
      </c>
      <c r="E149" s="206" t="s">
        <v>22</v>
      </c>
      <c r="F149" s="207" t="s">
        <v>344</v>
      </c>
      <c r="G149" s="204"/>
      <c r="H149" s="208" t="s">
        <v>22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134</v>
      </c>
      <c r="AU149" s="214" t="s">
        <v>87</v>
      </c>
      <c r="AV149" s="11" t="s">
        <v>24</v>
      </c>
      <c r="AW149" s="11" t="s">
        <v>42</v>
      </c>
      <c r="AX149" s="11" t="s">
        <v>78</v>
      </c>
      <c r="AY149" s="214" t="s">
        <v>125</v>
      </c>
    </row>
    <row r="150" spans="2:51" s="12" customFormat="1" ht="13.5">
      <c r="B150" s="215"/>
      <c r="C150" s="216"/>
      <c r="D150" s="226" t="s">
        <v>134</v>
      </c>
      <c r="E150" s="227" t="s">
        <v>22</v>
      </c>
      <c r="F150" s="228" t="s">
        <v>356</v>
      </c>
      <c r="G150" s="216"/>
      <c r="H150" s="229">
        <v>1051.614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134</v>
      </c>
      <c r="AU150" s="225" t="s">
        <v>87</v>
      </c>
      <c r="AV150" s="12" t="s">
        <v>87</v>
      </c>
      <c r="AW150" s="12" t="s">
        <v>42</v>
      </c>
      <c r="AX150" s="12" t="s">
        <v>78</v>
      </c>
      <c r="AY150" s="225" t="s">
        <v>125</v>
      </c>
    </row>
    <row r="151" spans="2:65" s="1" customFormat="1" ht="22.5" customHeight="1">
      <c r="B151" s="39"/>
      <c r="C151" s="191" t="s">
        <v>357</v>
      </c>
      <c r="D151" s="191" t="s">
        <v>128</v>
      </c>
      <c r="E151" s="192" t="s">
        <v>358</v>
      </c>
      <c r="F151" s="193" t="s">
        <v>359</v>
      </c>
      <c r="G151" s="194" t="s">
        <v>225</v>
      </c>
      <c r="H151" s="195">
        <v>50.97</v>
      </c>
      <c r="I151" s="196"/>
      <c r="J151" s="197">
        <f>ROUND(I151*H151,2)</f>
        <v>0</v>
      </c>
      <c r="K151" s="193" t="s">
        <v>22</v>
      </c>
      <c r="L151" s="59"/>
      <c r="M151" s="198" t="s">
        <v>22</v>
      </c>
      <c r="N151" s="199" t="s">
        <v>49</v>
      </c>
      <c r="O151" s="40"/>
      <c r="P151" s="200">
        <f>O151*H151</f>
        <v>0</v>
      </c>
      <c r="Q151" s="200">
        <v>0.00482</v>
      </c>
      <c r="R151" s="200">
        <f>Q151*H151</f>
        <v>0.2456754</v>
      </c>
      <c r="S151" s="200">
        <v>0</v>
      </c>
      <c r="T151" s="201">
        <f>S151*H151</f>
        <v>0</v>
      </c>
      <c r="AR151" s="22" t="s">
        <v>132</v>
      </c>
      <c r="AT151" s="22" t="s">
        <v>128</v>
      </c>
      <c r="AU151" s="22" t="s">
        <v>87</v>
      </c>
      <c r="AY151" s="22" t="s">
        <v>125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24</v>
      </c>
      <c r="BK151" s="202">
        <f>ROUND(I151*H151,2)</f>
        <v>0</v>
      </c>
      <c r="BL151" s="22" t="s">
        <v>132</v>
      </c>
      <c r="BM151" s="22" t="s">
        <v>360</v>
      </c>
    </row>
    <row r="152" spans="2:51" s="11" customFormat="1" ht="13.5">
      <c r="B152" s="203"/>
      <c r="C152" s="204"/>
      <c r="D152" s="205" t="s">
        <v>134</v>
      </c>
      <c r="E152" s="206" t="s">
        <v>22</v>
      </c>
      <c r="F152" s="207" t="s">
        <v>361</v>
      </c>
      <c r="G152" s="204"/>
      <c r="H152" s="208" t="s">
        <v>22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134</v>
      </c>
      <c r="AU152" s="214" t="s">
        <v>87</v>
      </c>
      <c r="AV152" s="11" t="s">
        <v>24</v>
      </c>
      <c r="AW152" s="11" t="s">
        <v>42</v>
      </c>
      <c r="AX152" s="11" t="s">
        <v>78</v>
      </c>
      <c r="AY152" s="214" t="s">
        <v>125</v>
      </c>
    </row>
    <row r="153" spans="2:51" s="12" customFormat="1" ht="13.5">
      <c r="B153" s="215"/>
      <c r="C153" s="216"/>
      <c r="D153" s="226" t="s">
        <v>134</v>
      </c>
      <c r="E153" s="227" t="s">
        <v>22</v>
      </c>
      <c r="F153" s="228" t="s">
        <v>362</v>
      </c>
      <c r="G153" s="216"/>
      <c r="H153" s="229">
        <v>50.97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87</v>
      </c>
      <c r="AV153" s="12" t="s">
        <v>87</v>
      </c>
      <c r="AW153" s="12" t="s">
        <v>42</v>
      </c>
      <c r="AX153" s="12" t="s">
        <v>78</v>
      </c>
      <c r="AY153" s="225" t="s">
        <v>125</v>
      </c>
    </row>
    <row r="154" spans="2:65" s="1" customFormat="1" ht="22.5" customHeight="1">
      <c r="B154" s="39"/>
      <c r="C154" s="191" t="s">
        <v>363</v>
      </c>
      <c r="D154" s="191" t="s">
        <v>128</v>
      </c>
      <c r="E154" s="192" t="s">
        <v>364</v>
      </c>
      <c r="F154" s="193" t="s">
        <v>365</v>
      </c>
      <c r="G154" s="194" t="s">
        <v>131</v>
      </c>
      <c r="H154" s="195">
        <v>11</v>
      </c>
      <c r="I154" s="196"/>
      <c r="J154" s="197">
        <f aca="true" t="shared" si="0" ref="J154:J159">ROUND(I154*H154,2)</f>
        <v>0</v>
      </c>
      <c r="K154" s="193" t="s">
        <v>22</v>
      </c>
      <c r="L154" s="59"/>
      <c r="M154" s="198" t="s">
        <v>22</v>
      </c>
      <c r="N154" s="199" t="s">
        <v>49</v>
      </c>
      <c r="O154" s="40"/>
      <c r="P154" s="200">
        <f aca="true" t="shared" si="1" ref="P154:P159">O154*H154</f>
        <v>0</v>
      </c>
      <c r="Q154" s="200">
        <v>0.14494</v>
      </c>
      <c r="R154" s="200">
        <f aca="true" t="shared" si="2" ref="R154:R159">Q154*H154</f>
        <v>1.59434</v>
      </c>
      <c r="S154" s="200">
        <v>0</v>
      </c>
      <c r="T154" s="201">
        <f aca="true" t="shared" si="3" ref="T154:T159">S154*H154</f>
        <v>0</v>
      </c>
      <c r="AR154" s="22" t="s">
        <v>132</v>
      </c>
      <c r="AT154" s="22" t="s">
        <v>128</v>
      </c>
      <c r="AU154" s="22" t="s">
        <v>87</v>
      </c>
      <c r="AY154" s="22" t="s">
        <v>125</v>
      </c>
      <c r="BE154" s="202">
        <f aca="true" t="shared" si="4" ref="BE154:BE159">IF(N154="základní",J154,0)</f>
        <v>0</v>
      </c>
      <c r="BF154" s="202">
        <f aca="true" t="shared" si="5" ref="BF154:BF159">IF(N154="snížená",J154,0)</f>
        <v>0</v>
      </c>
      <c r="BG154" s="202">
        <f aca="true" t="shared" si="6" ref="BG154:BG159">IF(N154="zákl. přenesená",J154,0)</f>
        <v>0</v>
      </c>
      <c r="BH154" s="202">
        <f aca="true" t="shared" si="7" ref="BH154:BH159">IF(N154="sníž. přenesená",J154,0)</f>
        <v>0</v>
      </c>
      <c r="BI154" s="202">
        <f aca="true" t="shared" si="8" ref="BI154:BI159">IF(N154="nulová",J154,0)</f>
        <v>0</v>
      </c>
      <c r="BJ154" s="22" t="s">
        <v>24</v>
      </c>
      <c r="BK154" s="202">
        <f aca="true" t="shared" si="9" ref="BK154:BK159">ROUND(I154*H154,2)</f>
        <v>0</v>
      </c>
      <c r="BL154" s="22" t="s">
        <v>132</v>
      </c>
      <c r="BM154" s="22" t="s">
        <v>366</v>
      </c>
    </row>
    <row r="155" spans="2:65" s="1" customFormat="1" ht="22.5" customHeight="1">
      <c r="B155" s="39"/>
      <c r="C155" s="236" t="s">
        <v>367</v>
      </c>
      <c r="D155" s="236" t="s">
        <v>304</v>
      </c>
      <c r="E155" s="237" t="s">
        <v>368</v>
      </c>
      <c r="F155" s="238" t="s">
        <v>369</v>
      </c>
      <c r="G155" s="239" t="s">
        <v>131</v>
      </c>
      <c r="H155" s="240">
        <v>10</v>
      </c>
      <c r="I155" s="241"/>
      <c r="J155" s="242">
        <f t="shared" si="0"/>
        <v>0</v>
      </c>
      <c r="K155" s="238" t="s">
        <v>22</v>
      </c>
      <c r="L155" s="243"/>
      <c r="M155" s="244" t="s">
        <v>22</v>
      </c>
      <c r="N155" s="245" t="s">
        <v>49</v>
      </c>
      <c r="O155" s="40"/>
      <c r="P155" s="200">
        <f t="shared" si="1"/>
        <v>0</v>
      </c>
      <c r="Q155" s="200">
        <v>0.018</v>
      </c>
      <c r="R155" s="200">
        <f t="shared" si="2"/>
        <v>0.18</v>
      </c>
      <c r="S155" s="200">
        <v>0</v>
      </c>
      <c r="T155" s="201">
        <f t="shared" si="3"/>
        <v>0</v>
      </c>
      <c r="AR155" s="22" t="s">
        <v>182</v>
      </c>
      <c r="AT155" s="22" t="s">
        <v>304</v>
      </c>
      <c r="AU155" s="22" t="s">
        <v>87</v>
      </c>
      <c r="AY155" s="22" t="s">
        <v>125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22" t="s">
        <v>24</v>
      </c>
      <c r="BK155" s="202">
        <f t="shared" si="9"/>
        <v>0</v>
      </c>
      <c r="BL155" s="22" t="s">
        <v>132</v>
      </c>
      <c r="BM155" s="22" t="s">
        <v>370</v>
      </c>
    </row>
    <row r="156" spans="2:65" s="1" customFormat="1" ht="22.5" customHeight="1">
      <c r="B156" s="39"/>
      <c r="C156" s="236" t="s">
        <v>371</v>
      </c>
      <c r="D156" s="236" t="s">
        <v>304</v>
      </c>
      <c r="E156" s="237" t="s">
        <v>372</v>
      </c>
      <c r="F156" s="238" t="s">
        <v>369</v>
      </c>
      <c r="G156" s="239" t="s">
        <v>131</v>
      </c>
      <c r="H156" s="240">
        <v>1</v>
      </c>
      <c r="I156" s="241"/>
      <c r="J156" s="242">
        <f t="shared" si="0"/>
        <v>0</v>
      </c>
      <c r="K156" s="238" t="s">
        <v>22</v>
      </c>
      <c r="L156" s="243"/>
      <c r="M156" s="244" t="s">
        <v>22</v>
      </c>
      <c r="N156" s="245" t="s">
        <v>49</v>
      </c>
      <c r="O156" s="40"/>
      <c r="P156" s="200">
        <f t="shared" si="1"/>
        <v>0</v>
      </c>
      <c r="Q156" s="200">
        <v>0.018</v>
      </c>
      <c r="R156" s="200">
        <f t="shared" si="2"/>
        <v>0.018</v>
      </c>
      <c r="S156" s="200">
        <v>0</v>
      </c>
      <c r="T156" s="201">
        <f t="shared" si="3"/>
        <v>0</v>
      </c>
      <c r="AR156" s="22" t="s">
        <v>182</v>
      </c>
      <c r="AT156" s="22" t="s">
        <v>304</v>
      </c>
      <c r="AU156" s="22" t="s">
        <v>87</v>
      </c>
      <c r="AY156" s="22" t="s">
        <v>125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22" t="s">
        <v>24</v>
      </c>
      <c r="BK156" s="202">
        <f t="shared" si="9"/>
        <v>0</v>
      </c>
      <c r="BL156" s="22" t="s">
        <v>132</v>
      </c>
      <c r="BM156" s="22" t="s">
        <v>373</v>
      </c>
    </row>
    <row r="157" spans="2:65" s="1" customFormat="1" ht="22.5" customHeight="1">
      <c r="B157" s="39"/>
      <c r="C157" s="191" t="s">
        <v>374</v>
      </c>
      <c r="D157" s="191" t="s">
        <v>128</v>
      </c>
      <c r="E157" s="192" t="s">
        <v>375</v>
      </c>
      <c r="F157" s="193" t="s">
        <v>376</v>
      </c>
      <c r="G157" s="194" t="s">
        <v>131</v>
      </c>
      <c r="H157" s="195">
        <v>1</v>
      </c>
      <c r="I157" s="196"/>
      <c r="J157" s="197">
        <f t="shared" si="0"/>
        <v>0</v>
      </c>
      <c r="K157" s="193" t="s">
        <v>22</v>
      </c>
      <c r="L157" s="59"/>
      <c r="M157" s="198" t="s">
        <v>22</v>
      </c>
      <c r="N157" s="199" t="s">
        <v>49</v>
      </c>
      <c r="O157" s="40"/>
      <c r="P157" s="200">
        <f t="shared" si="1"/>
        <v>0</v>
      </c>
      <c r="Q157" s="200">
        <v>0.00468</v>
      </c>
      <c r="R157" s="200">
        <f t="shared" si="2"/>
        <v>0.00468</v>
      </c>
      <c r="S157" s="200">
        <v>0</v>
      </c>
      <c r="T157" s="201">
        <f t="shared" si="3"/>
        <v>0</v>
      </c>
      <c r="AR157" s="22" t="s">
        <v>132</v>
      </c>
      <c r="AT157" s="22" t="s">
        <v>128</v>
      </c>
      <c r="AU157" s="22" t="s">
        <v>87</v>
      </c>
      <c r="AY157" s="22" t="s">
        <v>125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22" t="s">
        <v>24</v>
      </c>
      <c r="BK157" s="202">
        <f t="shared" si="9"/>
        <v>0</v>
      </c>
      <c r="BL157" s="22" t="s">
        <v>132</v>
      </c>
      <c r="BM157" s="22" t="s">
        <v>377</v>
      </c>
    </row>
    <row r="158" spans="2:65" s="1" customFormat="1" ht="22.5" customHeight="1">
      <c r="B158" s="39"/>
      <c r="C158" s="236" t="s">
        <v>378</v>
      </c>
      <c r="D158" s="236" t="s">
        <v>304</v>
      </c>
      <c r="E158" s="237" t="s">
        <v>379</v>
      </c>
      <c r="F158" s="238" t="s">
        <v>380</v>
      </c>
      <c r="G158" s="239" t="s">
        <v>131</v>
      </c>
      <c r="H158" s="240">
        <v>1</v>
      </c>
      <c r="I158" s="241"/>
      <c r="J158" s="242">
        <f t="shared" si="0"/>
        <v>0</v>
      </c>
      <c r="K158" s="238" t="s">
        <v>22</v>
      </c>
      <c r="L158" s="243"/>
      <c r="M158" s="244" t="s">
        <v>22</v>
      </c>
      <c r="N158" s="245" t="s">
        <v>49</v>
      </c>
      <c r="O158" s="40"/>
      <c r="P158" s="200">
        <f t="shared" si="1"/>
        <v>0</v>
      </c>
      <c r="Q158" s="200">
        <v>0.025</v>
      </c>
      <c r="R158" s="200">
        <f t="shared" si="2"/>
        <v>0.025</v>
      </c>
      <c r="S158" s="200">
        <v>0</v>
      </c>
      <c r="T158" s="201">
        <f t="shared" si="3"/>
        <v>0</v>
      </c>
      <c r="AR158" s="22" t="s">
        <v>182</v>
      </c>
      <c r="AT158" s="22" t="s">
        <v>304</v>
      </c>
      <c r="AU158" s="22" t="s">
        <v>87</v>
      </c>
      <c r="AY158" s="22" t="s">
        <v>125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22" t="s">
        <v>24</v>
      </c>
      <c r="BK158" s="202">
        <f t="shared" si="9"/>
        <v>0</v>
      </c>
      <c r="BL158" s="22" t="s">
        <v>132</v>
      </c>
      <c r="BM158" s="22" t="s">
        <v>381</v>
      </c>
    </row>
    <row r="159" spans="2:65" s="1" customFormat="1" ht="22.5" customHeight="1">
      <c r="B159" s="39"/>
      <c r="C159" s="191" t="s">
        <v>382</v>
      </c>
      <c r="D159" s="191" t="s">
        <v>128</v>
      </c>
      <c r="E159" s="192" t="s">
        <v>383</v>
      </c>
      <c r="F159" s="193" t="s">
        <v>384</v>
      </c>
      <c r="G159" s="194" t="s">
        <v>131</v>
      </c>
      <c r="H159" s="195">
        <v>6</v>
      </c>
      <c r="I159" s="196"/>
      <c r="J159" s="197">
        <f t="shared" si="0"/>
        <v>0</v>
      </c>
      <c r="K159" s="193" t="s">
        <v>22</v>
      </c>
      <c r="L159" s="59"/>
      <c r="M159" s="198" t="s">
        <v>22</v>
      </c>
      <c r="N159" s="199" t="s">
        <v>49</v>
      </c>
      <c r="O159" s="40"/>
      <c r="P159" s="200">
        <f t="shared" si="1"/>
        <v>0</v>
      </c>
      <c r="Q159" s="200">
        <v>0.42368</v>
      </c>
      <c r="R159" s="200">
        <f t="shared" si="2"/>
        <v>2.54208</v>
      </c>
      <c r="S159" s="200">
        <v>0</v>
      </c>
      <c r="T159" s="201">
        <f t="shared" si="3"/>
        <v>0</v>
      </c>
      <c r="AR159" s="22" t="s">
        <v>132</v>
      </c>
      <c r="AT159" s="22" t="s">
        <v>128</v>
      </c>
      <c r="AU159" s="22" t="s">
        <v>87</v>
      </c>
      <c r="AY159" s="22" t="s">
        <v>125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22" t="s">
        <v>24</v>
      </c>
      <c r="BK159" s="202">
        <f t="shared" si="9"/>
        <v>0</v>
      </c>
      <c r="BL159" s="22" t="s">
        <v>132</v>
      </c>
      <c r="BM159" s="22" t="s">
        <v>385</v>
      </c>
    </row>
    <row r="160" spans="2:51" s="11" customFormat="1" ht="13.5">
      <c r="B160" s="203"/>
      <c r="C160" s="204"/>
      <c r="D160" s="205" t="s">
        <v>134</v>
      </c>
      <c r="E160" s="206" t="s">
        <v>22</v>
      </c>
      <c r="F160" s="207" t="s">
        <v>386</v>
      </c>
      <c r="G160" s="204"/>
      <c r="H160" s="208" t="s">
        <v>22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134</v>
      </c>
      <c r="AU160" s="214" t="s">
        <v>87</v>
      </c>
      <c r="AV160" s="11" t="s">
        <v>24</v>
      </c>
      <c r="AW160" s="11" t="s">
        <v>42</v>
      </c>
      <c r="AX160" s="11" t="s">
        <v>78</v>
      </c>
      <c r="AY160" s="214" t="s">
        <v>125</v>
      </c>
    </row>
    <row r="161" spans="2:51" s="12" customFormat="1" ht="13.5">
      <c r="B161" s="215"/>
      <c r="C161" s="216"/>
      <c r="D161" s="226" t="s">
        <v>134</v>
      </c>
      <c r="E161" s="227" t="s">
        <v>22</v>
      </c>
      <c r="F161" s="228" t="s">
        <v>172</v>
      </c>
      <c r="G161" s="216"/>
      <c r="H161" s="229">
        <v>6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134</v>
      </c>
      <c r="AU161" s="225" t="s">
        <v>87</v>
      </c>
      <c r="AV161" s="12" t="s">
        <v>87</v>
      </c>
      <c r="AW161" s="12" t="s">
        <v>42</v>
      </c>
      <c r="AX161" s="12" t="s">
        <v>78</v>
      </c>
      <c r="AY161" s="225" t="s">
        <v>125</v>
      </c>
    </row>
    <row r="162" spans="2:65" s="1" customFormat="1" ht="22.5" customHeight="1">
      <c r="B162" s="39"/>
      <c r="C162" s="191" t="s">
        <v>387</v>
      </c>
      <c r="D162" s="191" t="s">
        <v>128</v>
      </c>
      <c r="E162" s="192" t="s">
        <v>388</v>
      </c>
      <c r="F162" s="193" t="s">
        <v>389</v>
      </c>
      <c r="G162" s="194" t="s">
        <v>131</v>
      </c>
      <c r="H162" s="195">
        <v>6</v>
      </c>
      <c r="I162" s="196"/>
      <c r="J162" s="197">
        <f>ROUND(I162*H162,2)</f>
        <v>0</v>
      </c>
      <c r="K162" s="193" t="s">
        <v>190</v>
      </c>
      <c r="L162" s="59"/>
      <c r="M162" s="198" t="s">
        <v>22</v>
      </c>
      <c r="N162" s="199" t="s">
        <v>49</v>
      </c>
      <c r="O162" s="40"/>
      <c r="P162" s="200">
        <f>O162*H162</f>
        <v>0</v>
      </c>
      <c r="Q162" s="200">
        <v>0.4208</v>
      </c>
      <c r="R162" s="200">
        <f>Q162*H162</f>
        <v>2.5248</v>
      </c>
      <c r="S162" s="200">
        <v>0</v>
      </c>
      <c r="T162" s="201">
        <f>S162*H162</f>
        <v>0</v>
      </c>
      <c r="AR162" s="22" t="s">
        <v>132</v>
      </c>
      <c r="AT162" s="22" t="s">
        <v>128</v>
      </c>
      <c r="AU162" s="22" t="s">
        <v>87</v>
      </c>
      <c r="AY162" s="22" t="s">
        <v>125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132</v>
      </c>
      <c r="BM162" s="22" t="s">
        <v>390</v>
      </c>
    </row>
    <row r="163" spans="2:51" s="11" customFormat="1" ht="13.5">
      <c r="B163" s="203"/>
      <c r="C163" s="204"/>
      <c r="D163" s="205" t="s">
        <v>134</v>
      </c>
      <c r="E163" s="206" t="s">
        <v>22</v>
      </c>
      <c r="F163" s="207" t="s">
        <v>391</v>
      </c>
      <c r="G163" s="204"/>
      <c r="H163" s="208" t="s">
        <v>22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134</v>
      </c>
      <c r="AU163" s="214" t="s">
        <v>87</v>
      </c>
      <c r="AV163" s="11" t="s">
        <v>24</v>
      </c>
      <c r="AW163" s="11" t="s">
        <v>42</v>
      </c>
      <c r="AX163" s="11" t="s">
        <v>78</v>
      </c>
      <c r="AY163" s="214" t="s">
        <v>125</v>
      </c>
    </row>
    <row r="164" spans="2:51" s="12" customFormat="1" ht="13.5">
      <c r="B164" s="215"/>
      <c r="C164" s="216"/>
      <c r="D164" s="226" t="s">
        <v>134</v>
      </c>
      <c r="E164" s="227" t="s">
        <v>22</v>
      </c>
      <c r="F164" s="228" t="s">
        <v>172</v>
      </c>
      <c r="G164" s="216"/>
      <c r="H164" s="229">
        <v>6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134</v>
      </c>
      <c r="AU164" s="225" t="s">
        <v>87</v>
      </c>
      <c r="AV164" s="12" t="s">
        <v>87</v>
      </c>
      <c r="AW164" s="12" t="s">
        <v>42</v>
      </c>
      <c r="AX164" s="12" t="s">
        <v>78</v>
      </c>
      <c r="AY164" s="225" t="s">
        <v>125</v>
      </c>
    </row>
    <row r="165" spans="2:65" s="1" customFormat="1" ht="31.5" customHeight="1">
      <c r="B165" s="39"/>
      <c r="C165" s="191" t="s">
        <v>392</v>
      </c>
      <c r="D165" s="191" t="s">
        <v>128</v>
      </c>
      <c r="E165" s="192" t="s">
        <v>393</v>
      </c>
      <c r="F165" s="193" t="s">
        <v>394</v>
      </c>
      <c r="G165" s="194" t="s">
        <v>131</v>
      </c>
      <c r="H165" s="195">
        <v>8</v>
      </c>
      <c r="I165" s="196"/>
      <c r="J165" s="197">
        <f>ROUND(I165*H165,2)</f>
        <v>0</v>
      </c>
      <c r="K165" s="193" t="s">
        <v>190</v>
      </c>
      <c r="L165" s="59"/>
      <c r="M165" s="198" t="s">
        <v>22</v>
      </c>
      <c r="N165" s="199" t="s">
        <v>49</v>
      </c>
      <c r="O165" s="40"/>
      <c r="P165" s="200">
        <f>O165*H165</f>
        <v>0</v>
      </c>
      <c r="Q165" s="200">
        <v>0.31108</v>
      </c>
      <c r="R165" s="200">
        <f>Q165*H165</f>
        <v>2.48864</v>
      </c>
      <c r="S165" s="200">
        <v>0</v>
      </c>
      <c r="T165" s="201">
        <f>S165*H165</f>
        <v>0</v>
      </c>
      <c r="AR165" s="22" t="s">
        <v>132</v>
      </c>
      <c r="AT165" s="22" t="s">
        <v>128</v>
      </c>
      <c r="AU165" s="22" t="s">
        <v>87</v>
      </c>
      <c r="AY165" s="22" t="s">
        <v>125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24</v>
      </c>
      <c r="BK165" s="202">
        <f>ROUND(I165*H165,2)</f>
        <v>0</v>
      </c>
      <c r="BL165" s="22" t="s">
        <v>132</v>
      </c>
      <c r="BM165" s="22" t="s">
        <v>395</v>
      </c>
    </row>
    <row r="166" spans="2:51" s="11" customFormat="1" ht="13.5">
      <c r="B166" s="203"/>
      <c r="C166" s="204"/>
      <c r="D166" s="205" t="s">
        <v>134</v>
      </c>
      <c r="E166" s="206" t="s">
        <v>22</v>
      </c>
      <c r="F166" s="207" t="s">
        <v>396</v>
      </c>
      <c r="G166" s="204"/>
      <c r="H166" s="208" t="s">
        <v>22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134</v>
      </c>
      <c r="AU166" s="214" t="s">
        <v>87</v>
      </c>
      <c r="AV166" s="11" t="s">
        <v>24</v>
      </c>
      <c r="AW166" s="11" t="s">
        <v>42</v>
      </c>
      <c r="AX166" s="11" t="s">
        <v>78</v>
      </c>
      <c r="AY166" s="214" t="s">
        <v>125</v>
      </c>
    </row>
    <row r="167" spans="2:51" s="12" customFormat="1" ht="13.5">
      <c r="B167" s="215"/>
      <c r="C167" s="216"/>
      <c r="D167" s="205" t="s">
        <v>134</v>
      </c>
      <c r="E167" s="217" t="s">
        <v>22</v>
      </c>
      <c r="F167" s="218" t="s">
        <v>137</v>
      </c>
      <c r="G167" s="216"/>
      <c r="H167" s="219">
        <v>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134</v>
      </c>
      <c r="AU167" s="225" t="s">
        <v>87</v>
      </c>
      <c r="AV167" s="12" t="s">
        <v>87</v>
      </c>
      <c r="AW167" s="12" t="s">
        <v>42</v>
      </c>
      <c r="AX167" s="12" t="s">
        <v>78</v>
      </c>
      <c r="AY167" s="225" t="s">
        <v>125</v>
      </c>
    </row>
    <row r="168" spans="2:51" s="11" customFormat="1" ht="13.5">
      <c r="B168" s="203"/>
      <c r="C168" s="204"/>
      <c r="D168" s="205" t="s">
        <v>134</v>
      </c>
      <c r="E168" s="206" t="s">
        <v>22</v>
      </c>
      <c r="F168" s="207" t="s">
        <v>397</v>
      </c>
      <c r="G168" s="204"/>
      <c r="H168" s="208" t="s">
        <v>22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134</v>
      </c>
      <c r="AU168" s="214" t="s">
        <v>87</v>
      </c>
      <c r="AV168" s="11" t="s">
        <v>24</v>
      </c>
      <c r="AW168" s="11" t="s">
        <v>42</v>
      </c>
      <c r="AX168" s="11" t="s">
        <v>78</v>
      </c>
      <c r="AY168" s="214" t="s">
        <v>125</v>
      </c>
    </row>
    <row r="169" spans="2:51" s="12" customFormat="1" ht="13.5">
      <c r="B169" s="215"/>
      <c r="C169" s="216"/>
      <c r="D169" s="205" t="s">
        <v>134</v>
      </c>
      <c r="E169" s="217" t="s">
        <v>22</v>
      </c>
      <c r="F169" s="218" t="s">
        <v>142</v>
      </c>
      <c r="G169" s="216"/>
      <c r="H169" s="219">
        <v>3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134</v>
      </c>
      <c r="AU169" s="225" t="s">
        <v>87</v>
      </c>
      <c r="AV169" s="12" t="s">
        <v>87</v>
      </c>
      <c r="AW169" s="12" t="s">
        <v>42</v>
      </c>
      <c r="AX169" s="12" t="s">
        <v>78</v>
      </c>
      <c r="AY169" s="225" t="s">
        <v>125</v>
      </c>
    </row>
    <row r="170" spans="2:63" s="10" customFormat="1" ht="29.85" customHeight="1">
      <c r="B170" s="174"/>
      <c r="C170" s="175"/>
      <c r="D170" s="188" t="s">
        <v>77</v>
      </c>
      <c r="E170" s="189" t="s">
        <v>126</v>
      </c>
      <c r="F170" s="189" t="s">
        <v>127</v>
      </c>
      <c r="G170" s="175"/>
      <c r="H170" s="175"/>
      <c r="I170" s="178"/>
      <c r="J170" s="190">
        <f>BK170</f>
        <v>0</v>
      </c>
      <c r="K170" s="175"/>
      <c r="L170" s="180"/>
      <c r="M170" s="181"/>
      <c r="N170" s="182"/>
      <c r="O170" s="182"/>
      <c r="P170" s="183">
        <f>SUM(P171:P210)</f>
        <v>0</v>
      </c>
      <c r="Q170" s="182"/>
      <c r="R170" s="183">
        <f>SUM(R171:R210)</f>
        <v>1.7357689999999997</v>
      </c>
      <c r="S170" s="182"/>
      <c r="T170" s="184">
        <f>SUM(T171:T210)</f>
        <v>0</v>
      </c>
      <c r="AR170" s="185" t="s">
        <v>24</v>
      </c>
      <c r="AT170" s="186" t="s">
        <v>77</v>
      </c>
      <c r="AU170" s="186" t="s">
        <v>24</v>
      </c>
      <c r="AY170" s="185" t="s">
        <v>125</v>
      </c>
      <c r="BK170" s="187">
        <f>SUM(BK171:BK210)</f>
        <v>0</v>
      </c>
    </row>
    <row r="171" spans="2:65" s="1" customFormat="1" ht="22.5" customHeight="1">
      <c r="B171" s="39"/>
      <c r="C171" s="191" t="s">
        <v>398</v>
      </c>
      <c r="D171" s="191" t="s">
        <v>128</v>
      </c>
      <c r="E171" s="192" t="s">
        <v>399</v>
      </c>
      <c r="F171" s="193" t="s">
        <v>400</v>
      </c>
      <c r="G171" s="194" t="s">
        <v>131</v>
      </c>
      <c r="H171" s="195">
        <v>20</v>
      </c>
      <c r="I171" s="196"/>
      <c r="J171" s="197">
        <f>ROUND(I171*H171,2)</f>
        <v>0</v>
      </c>
      <c r="K171" s="193" t="s">
        <v>22</v>
      </c>
      <c r="L171" s="59"/>
      <c r="M171" s="198" t="s">
        <v>22</v>
      </c>
      <c r="N171" s="199" t="s">
        <v>49</v>
      </c>
      <c r="O171" s="40"/>
      <c r="P171" s="200">
        <f>O171*H171</f>
        <v>0</v>
      </c>
      <c r="Q171" s="200">
        <v>0.0007</v>
      </c>
      <c r="R171" s="200">
        <f>Q171*H171</f>
        <v>0.014</v>
      </c>
      <c r="S171" s="200">
        <v>0</v>
      </c>
      <c r="T171" s="201">
        <f>S171*H171</f>
        <v>0</v>
      </c>
      <c r="AR171" s="22" t="s">
        <v>132</v>
      </c>
      <c r="AT171" s="22" t="s">
        <v>128</v>
      </c>
      <c r="AU171" s="22" t="s">
        <v>87</v>
      </c>
      <c r="AY171" s="22" t="s">
        <v>125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24</v>
      </c>
      <c r="BK171" s="202">
        <f>ROUND(I171*H171,2)</f>
        <v>0</v>
      </c>
      <c r="BL171" s="22" t="s">
        <v>132</v>
      </c>
      <c r="BM171" s="22" t="s">
        <v>401</v>
      </c>
    </row>
    <row r="172" spans="2:51" s="11" customFormat="1" ht="13.5">
      <c r="B172" s="203"/>
      <c r="C172" s="204"/>
      <c r="D172" s="205" t="s">
        <v>134</v>
      </c>
      <c r="E172" s="206" t="s">
        <v>22</v>
      </c>
      <c r="F172" s="207" t="s">
        <v>402</v>
      </c>
      <c r="G172" s="204"/>
      <c r="H172" s="208" t="s">
        <v>22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134</v>
      </c>
      <c r="AU172" s="214" t="s">
        <v>87</v>
      </c>
      <c r="AV172" s="11" t="s">
        <v>24</v>
      </c>
      <c r="AW172" s="11" t="s">
        <v>42</v>
      </c>
      <c r="AX172" s="11" t="s">
        <v>78</v>
      </c>
      <c r="AY172" s="214" t="s">
        <v>125</v>
      </c>
    </row>
    <row r="173" spans="2:51" s="12" customFormat="1" ht="13.5">
      <c r="B173" s="215"/>
      <c r="C173" s="216"/>
      <c r="D173" s="205" t="s">
        <v>134</v>
      </c>
      <c r="E173" s="217" t="s">
        <v>22</v>
      </c>
      <c r="F173" s="218" t="s">
        <v>182</v>
      </c>
      <c r="G173" s="216"/>
      <c r="H173" s="219">
        <v>8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134</v>
      </c>
      <c r="AU173" s="225" t="s">
        <v>87</v>
      </c>
      <c r="AV173" s="12" t="s">
        <v>87</v>
      </c>
      <c r="AW173" s="12" t="s">
        <v>42</v>
      </c>
      <c r="AX173" s="12" t="s">
        <v>78</v>
      </c>
      <c r="AY173" s="225" t="s">
        <v>125</v>
      </c>
    </row>
    <row r="174" spans="2:51" s="11" customFormat="1" ht="13.5">
      <c r="B174" s="203"/>
      <c r="C174" s="204"/>
      <c r="D174" s="205" t="s">
        <v>134</v>
      </c>
      <c r="E174" s="206" t="s">
        <v>22</v>
      </c>
      <c r="F174" s="207" t="s">
        <v>403</v>
      </c>
      <c r="G174" s="204"/>
      <c r="H174" s="208" t="s">
        <v>22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134</v>
      </c>
      <c r="AU174" s="214" t="s">
        <v>87</v>
      </c>
      <c r="AV174" s="11" t="s">
        <v>24</v>
      </c>
      <c r="AW174" s="11" t="s">
        <v>42</v>
      </c>
      <c r="AX174" s="11" t="s">
        <v>78</v>
      </c>
      <c r="AY174" s="214" t="s">
        <v>125</v>
      </c>
    </row>
    <row r="175" spans="2:51" s="12" customFormat="1" ht="13.5">
      <c r="B175" s="215"/>
      <c r="C175" s="216"/>
      <c r="D175" s="226" t="s">
        <v>134</v>
      </c>
      <c r="E175" s="227" t="s">
        <v>22</v>
      </c>
      <c r="F175" s="228" t="s">
        <v>201</v>
      </c>
      <c r="G175" s="216"/>
      <c r="H175" s="229">
        <v>12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134</v>
      </c>
      <c r="AU175" s="225" t="s">
        <v>87</v>
      </c>
      <c r="AV175" s="12" t="s">
        <v>87</v>
      </c>
      <c r="AW175" s="12" t="s">
        <v>42</v>
      </c>
      <c r="AX175" s="12" t="s">
        <v>78</v>
      </c>
      <c r="AY175" s="225" t="s">
        <v>125</v>
      </c>
    </row>
    <row r="176" spans="2:65" s="1" customFormat="1" ht="22.5" customHeight="1">
      <c r="B176" s="39"/>
      <c r="C176" s="236" t="s">
        <v>404</v>
      </c>
      <c r="D176" s="236" t="s">
        <v>304</v>
      </c>
      <c r="E176" s="237" t="s">
        <v>405</v>
      </c>
      <c r="F176" s="238" t="s">
        <v>406</v>
      </c>
      <c r="G176" s="239" t="s">
        <v>131</v>
      </c>
      <c r="H176" s="240">
        <v>12</v>
      </c>
      <c r="I176" s="241"/>
      <c r="J176" s="242">
        <f>ROUND(I176*H176,2)</f>
        <v>0</v>
      </c>
      <c r="K176" s="238" t="s">
        <v>22</v>
      </c>
      <c r="L176" s="243"/>
      <c r="M176" s="244" t="s">
        <v>22</v>
      </c>
      <c r="N176" s="245" t="s">
        <v>49</v>
      </c>
      <c r="O176" s="40"/>
      <c r="P176" s="200">
        <f>O176*H176</f>
        <v>0</v>
      </c>
      <c r="Q176" s="200">
        <v>0.004</v>
      </c>
      <c r="R176" s="200">
        <f>Q176*H176</f>
        <v>0.048</v>
      </c>
      <c r="S176" s="200">
        <v>0</v>
      </c>
      <c r="T176" s="201">
        <f>S176*H176</f>
        <v>0</v>
      </c>
      <c r="AR176" s="22" t="s">
        <v>182</v>
      </c>
      <c r="AT176" s="22" t="s">
        <v>304</v>
      </c>
      <c r="AU176" s="22" t="s">
        <v>87</v>
      </c>
      <c r="AY176" s="22" t="s">
        <v>125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132</v>
      </c>
      <c r="BM176" s="22" t="s">
        <v>407</v>
      </c>
    </row>
    <row r="177" spans="2:51" s="11" customFormat="1" ht="13.5">
      <c r="B177" s="203"/>
      <c r="C177" s="204"/>
      <c r="D177" s="205" t="s">
        <v>134</v>
      </c>
      <c r="E177" s="206" t="s">
        <v>22</v>
      </c>
      <c r="F177" s="207" t="s">
        <v>403</v>
      </c>
      <c r="G177" s="204"/>
      <c r="H177" s="208" t="s">
        <v>22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134</v>
      </c>
      <c r="AU177" s="214" t="s">
        <v>87</v>
      </c>
      <c r="AV177" s="11" t="s">
        <v>24</v>
      </c>
      <c r="AW177" s="11" t="s">
        <v>42</v>
      </c>
      <c r="AX177" s="11" t="s">
        <v>78</v>
      </c>
      <c r="AY177" s="214" t="s">
        <v>125</v>
      </c>
    </row>
    <row r="178" spans="2:51" s="12" customFormat="1" ht="13.5">
      <c r="B178" s="215"/>
      <c r="C178" s="216"/>
      <c r="D178" s="226" t="s">
        <v>134</v>
      </c>
      <c r="E178" s="227" t="s">
        <v>22</v>
      </c>
      <c r="F178" s="228" t="s">
        <v>201</v>
      </c>
      <c r="G178" s="216"/>
      <c r="H178" s="229">
        <v>12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134</v>
      </c>
      <c r="AU178" s="225" t="s">
        <v>87</v>
      </c>
      <c r="AV178" s="12" t="s">
        <v>87</v>
      </c>
      <c r="AW178" s="12" t="s">
        <v>42</v>
      </c>
      <c r="AX178" s="12" t="s">
        <v>78</v>
      </c>
      <c r="AY178" s="225" t="s">
        <v>125</v>
      </c>
    </row>
    <row r="179" spans="2:65" s="1" customFormat="1" ht="22.5" customHeight="1">
      <c r="B179" s="39"/>
      <c r="C179" s="191" t="s">
        <v>408</v>
      </c>
      <c r="D179" s="191" t="s">
        <v>128</v>
      </c>
      <c r="E179" s="192" t="s">
        <v>409</v>
      </c>
      <c r="F179" s="193" t="s">
        <v>410</v>
      </c>
      <c r="G179" s="194" t="s">
        <v>131</v>
      </c>
      <c r="H179" s="195">
        <v>13</v>
      </c>
      <c r="I179" s="196"/>
      <c r="J179" s="197">
        <f>ROUND(I179*H179,2)</f>
        <v>0</v>
      </c>
      <c r="K179" s="193" t="s">
        <v>22</v>
      </c>
      <c r="L179" s="59"/>
      <c r="M179" s="198" t="s">
        <v>22</v>
      </c>
      <c r="N179" s="199" t="s">
        <v>49</v>
      </c>
      <c r="O179" s="40"/>
      <c r="P179" s="200">
        <f>O179*H179</f>
        <v>0</v>
      </c>
      <c r="Q179" s="200">
        <v>0.11241</v>
      </c>
      <c r="R179" s="200">
        <f>Q179*H179</f>
        <v>1.46133</v>
      </c>
      <c r="S179" s="200">
        <v>0</v>
      </c>
      <c r="T179" s="201">
        <f>S179*H179</f>
        <v>0</v>
      </c>
      <c r="AR179" s="22" t="s">
        <v>132</v>
      </c>
      <c r="AT179" s="22" t="s">
        <v>128</v>
      </c>
      <c r="AU179" s="22" t="s">
        <v>87</v>
      </c>
      <c r="AY179" s="22" t="s">
        <v>125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132</v>
      </c>
      <c r="BM179" s="22" t="s">
        <v>411</v>
      </c>
    </row>
    <row r="180" spans="2:51" s="11" customFormat="1" ht="13.5">
      <c r="B180" s="203"/>
      <c r="C180" s="204"/>
      <c r="D180" s="205" t="s">
        <v>134</v>
      </c>
      <c r="E180" s="206" t="s">
        <v>22</v>
      </c>
      <c r="F180" s="207" t="s">
        <v>403</v>
      </c>
      <c r="G180" s="204"/>
      <c r="H180" s="208" t="s">
        <v>22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134</v>
      </c>
      <c r="AU180" s="214" t="s">
        <v>87</v>
      </c>
      <c r="AV180" s="11" t="s">
        <v>24</v>
      </c>
      <c r="AW180" s="11" t="s">
        <v>42</v>
      </c>
      <c r="AX180" s="11" t="s">
        <v>78</v>
      </c>
      <c r="AY180" s="214" t="s">
        <v>125</v>
      </c>
    </row>
    <row r="181" spans="2:51" s="12" customFormat="1" ht="13.5">
      <c r="B181" s="215"/>
      <c r="C181" s="216"/>
      <c r="D181" s="205" t="s">
        <v>134</v>
      </c>
      <c r="E181" s="217" t="s">
        <v>22</v>
      </c>
      <c r="F181" s="218" t="s">
        <v>201</v>
      </c>
      <c r="G181" s="216"/>
      <c r="H181" s="219">
        <v>12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134</v>
      </c>
      <c r="AU181" s="225" t="s">
        <v>87</v>
      </c>
      <c r="AV181" s="12" t="s">
        <v>87</v>
      </c>
      <c r="AW181" s="12" t="s">
        <v>42</v>
      </c>
      <c r="AX181" s="12" t="s">
        <v>78</v>
      </c>
      <c r="AY181" s="225" t="s">
        <v>125</v>
      </c>
    </row>
    <row r="182" spans="2:51" s="11" customFormat="1" ht="13.5">
      <c r="B182" s="203"/>
      <c r="C182" s="204"/>
      <c r="D182" s="205" t="s">
        <v>134</v>
      </c>
      <c r="E182" s="206" t="s">
        <v>22</v>
      </c>
      <c r="F182" s="207" t="s">
        <v>402</v>
      </c>
      <c r="G182" s="204"/>
      <c r="H182" s="208" t="s">
        <v>22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134</v>
      </c>
      <c r="AU182" s="214" t="s">
        <v>87</v>
      </c>
      <c r="AV182" s="11" t="s">
        <v>24</v>
      </c>
      <c r="AW182" s="11" t="s">
        <v>42</v>
      </c>
      <c r="AX182" s="11" t="s">
        <v>78</v>
      </c>
      <c r="AY182" s="214" t="s">
        <v>125</v>
      </c>
    </row>
    <row r="183" spans="2:51" s="12" customFormat="1" ht="13.5">
      <c r="B183" s="215"/>
      <c r="C183" s="216"/>
      <c r="D183" s="226" t="s">
        <v>134</v>
      </c>
      <c r="E183" s="227" t="s">
        <v>22</v>
      </c>
      <c r="F183" s="228" t="s">
        <v>24</v>
      </c>
      <c r="G183" s="216"/>
      <c r="H183" s="229">
        <v>1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134</v>
      </c>
      <c r="AU183" s="225" t="s">
        <v>87</v>
      </c>
      <c r="AV183" s="12" t="s">
        <v>87</v>
      </c>
      <c r="AW183" s="12" t="s">
        <v>42</v>
      </c>
      <c r="AX183" s="12" t="s">
        <v>78</v>
      </c>
      <c r="AY183" s="225" t="s">
        <v>125</v>
      </c>
    </row>
    <row r="184" spans="2:65" s="1" customFormat="1" ht="22.5" customHeight="1">
      <c r="B184" s="39"/>
      <c r="C184" s="236" t="s">
        <v>412</v>
      </c>
      <c r="D184" s="236" t="s">
        <v>304</v>
      </c>
      <c r="E184" s="237" t="s">
        <v>413</v>
      </c>
      <c r="F184" s="238" t="s">
        <v>414</v>
      </c>
      <c r="G184" s="239" t="s">
        <v>131</v>
      </c>
      <c r="H184" s="240">
        <v>7</v>
      </c>
      <c r="I184" s="241"/>
      <c r="J184" s="242">
        <f aca="true" t="shared" si="10" ref="J184:J189">ROUND(I184*H184,2)</f>
        <v>0</v>
      </c>
      <c r="K184" s="238" t="s">
        <v>22</v>
      </c>
      <c r="L184" s="243"/>
      <c r="M184" s="244" t="s">
        <v>22</v>
      </c>
      <c r="N184" s="245" t="s">
        <v>49</v>
      </c>
      <c r="O184" s="40"/>
      <c r="P184" s="200">
        <f aca="true" t="shared" si="11" ref="P184:P189">O184*H184</f>
        <v>0</v>
      </c>
      <c r="Q184" s="200">
        <v>0.0065</v>
      </c>
      <c r="R184" s="200">
        <f aca="true" t="shared" si="12" ref="R184:R189">Q184*H184</f>
        <v>0.0455</v>
      </c>
      <c r="S184" s="200">
        <v>0</v>
      </c>
      <c r="T184" s="201">
        <f aca="true" t="shared" si="13" ref="T184:T189">S184*H184</f>
        <v>0</v>
      </c>
      <c r="AR184" s="22" t="s">
        <v>182</v>
      </c>
      <c r="AT184" s="22" t="s">
        <v>304</v>
      </c>
      <c r="AU184" s="22" t="s">
        <v>87</v>
      </c>
      <c r="AY184" s="22" t="s">
        <v>125</v>
      </c>
      <c r="BE184" s="202">
        <f aca="true" t="shared" si="14" ref="BE184:BE189">IF(N184="základní",J184,0)</f>
        <v>0</v>
      </c>
      <c r="BF184" s="202">
        <f aca="true" t="shared" si="15" ref="BF184:BF189">IF(N184="snížená",J184,0)</f>
        <v>0</v>
      </c>
      <c r="BG184" s="202">
        <f aca="true" t="shared" si="16" ref="BG184:BG189">IF(N184="zákl. přenesená",J184,0)</f>
        <v>0</v>
      </c>
      <c r="BH184" s="202">
        <f aca="true" t="shared" si="17" ref="BH184:BH189">IF(N184="sníž. přenesená",J184,0)</f>
        <v>0</v>
      </c>
      <c r="BI184" s="202">
        <f aca="true" t="shared" si="18" ref="BI184:BI189">IF(N184="nulová",J184,0)</f>
        <v>0</v>
      </c>
      <c r="BJ184" s="22" t="s">
        <v>24</v>
      </c>
      <c r="BK184" s="202">
        <f aca="true" t="shared" si="19" ref="BK184:BK189">ROUND(I184*H184,2)</f>
        <v>0</v>
      </c>
      <c r="BL184" s="22" t="s">
        <v>132</v>
      </c>
      <c r="BM184" s="22" t="s">
        <v>415</v>
      </c>
    </row>
    <row r="185" spans="2:65" s="1" customFormat="1" ht="22.5" customHeight="1">
      <c r="B185" s="39"/>
      <c r="C185" s="236" t="s">
        <v>416</v>
      </c>
      <c r="D185" s="236" t="s">
        <v>304</v>
      </c>
      <c r="E185" s="237" t="s">
        <v>417</v>
      </c>
      <c r="F185" s="238" t="s">
        <v>418</v>
      </c>
      <c r="G185" s="239" t="s">
        <v>131</v>
      </c>
      <c r="H185" s="240">
        <v>7</v>
      </c>
      <c r="I185" s="241"/>
      <c r="J185" s="242">
        <f t="shared" si="10"/>
        <v>0</v>
      </c>
      <c r="K185" s="238" t="s">
        <v>22</v>
      </c>
      <c r="L185" s="243"/>
      <c r="M185" s="244" t="s">
        <v>22</v>
      </c>
      <c r="N185" s="245" t="s">
        <v>49</v>
      </c>
      <c r="O185" s="40"/>
      <c r="P185" s="200">
        <f t="shared" si="11"/>
        <v>0</v>
      </c>
      <c r="Q185" s="200">
        <v>0.0033</v>
      </c>
      <c r="R185" s="200">
        <f t="shared" si="12"/>
        <v>0.0231</v>
      </c>
      <c r="S185" s="200">
        <v>0</v>
      </c>
      <c r="T185" s="201">
        <f t="shared" si="13"/>
        <v>0</v>
      </c>
      <c r="AR185" s="22" t="s">
        <v>182</v>
      </c>
      <c r="AT185" s="22" t="s">
        <v>304</v>
      </c>
      <c r="AU185" s="22" t="s">
        <v>87</v>
      </c>
      <c r="AY185" s="22" t="s">
        <v>125</v>
      </c>
      <c r="BE185" s="202">
        <f t="shared" si="14"/>
        <v>0</v>
      </c>
      <c r="BF185" s="202">
        <f t="shared" si="15"/>
        <v>0</v>
      </c>
      <c r="BG185" s="202">
        <f t="shared" si="16"/>
        <v>0</v>
      </c>
      <c r="BH185" s="202">
        <f t="shared" si="17"/>
        <v>0</v>
      </c>
      <c r="BI185" s="202">
        <f t="shared" si="18"/>
        <v>0</v>
      </c>
      <c r="BJ185" s="22" t="s">
        <v>24</v>
      </c>
      <c r="BK185" s="202">
        <f t="shared" si="19"/>
        <v>0</v>
      </c>
      <c r="BL185" s="22" t="s">
        <v>132</v>
      </c>
      <c r="BM185" s="22" t="s">
        <v>419</v>
      </c>
    </row>
    <row r="186" spans="2:65" s="1" customFormat="1" ht="22.5" customHeight="1">
      <c r="B186" s="39"/>
      <c r="C186" s="236" t="s">
        <v>420</v>
      </c>
      <c r="D186" s="236" t="s">
        <v>304</v>
      </c>
      <c r="E186" s="237" t="s">
        <v>421</v>
      </c>
      <c r="F186" s="238" t="s">
        <v>422</v>
      </c>
      <c r="G186" s="239" t="s">
        <v>131</v>
      </c>
      <c r="H186" s="240">
        <v>7</v>
      </c>
      <c r="I186" s="241"/>
      <c r="J186" s="242">
        <f t="shared" si="10"/>
        <v>0</v>
      </c>
      <c r="K186" s="238" t="s">
        <v>22</v>
      </c>
      <c r="L186" s="243"/>
      <c r="M186" s="244" t="s">
        <v>22</v>
      </c>
      <c r="N186" s="245" t="s">
        <v>49</v>
      </c>
      <c r="O186" s="40"/>
      <c r="P186" s="200">
        <f t="shared" si="11"/>
        <v>0</v>
      </c>
      <c r="Q186" s="200">
        <v>0.00015</v>
      </c>
      <c r="R186" s="200">
        <f t="shared" si="12"/>
        <v>0.00105</v>
      </c>
      <c r="S186" s="200">
        <v>0</v>
      </c>
      <c r="T186" s="201">
        <f t="shared" si="13"/>
        <v>0</v>
      </c>
      <c r="AR186" s="22" t="s">
        <v>182</v>
      </c>
      <c r="AT186" s="22" t="s">
        <v>304</v>
      </c>
      <c r="AU186" s="22" t="s">
        <v>87</v>
      </c>
      <c r="AY186" s="22" t="s">
        <v>125</v>
      </c>
      <c r="BE186" s="202">
        <f t="shared" si="14"/>
        <v>0</v>
      </c>
      <c r="BF186" s="202">
        <f t="shared" si="15"/>
        <v>0</v>
      </c>
      <c r="BG186" s="202">
        <f t="shared" si="16"/>
        <v>0</v>
      </c>
      <c r="BH186" s="202">
        <f t="shared" si="17"/>
        <v>0</v>
      </c>
      <c r="BI186" s="202">
        <f t="shared" si="18"/>
        <v>0</v>
      </c>
      <c r="BJ186" s="22" t="s">
        <v>24</v>
      </c>
      <c r="BK186" s="202">
        <f t="shared" si="19"/>
        <v>0</v>
      </c>
      <c r="BL186" s="22" t="s">
        <v>132</v>
      </c>
      <c r="BM186" s="22" t="s">
        <v>423</v>
      </c>
    </row>
    <row r="187" spans="2:65" s="1" customFormat="1" ht="22.5" customHeight="1">
      <c r="B187" s="39"/>
      <c r="C187" s="191" t="s">
        <v>424</v>
      </c>
      <c r="D187" s="191" t="s">
        <v>128</v>
      </c>
      <c r="E187" s="192" t="s">
        <v>425</v>
      </c>
      <c r="F187" s="193" t="s">
        <v>426</v>
      </c>
      <c r="G187" s="194" t="s">
        <v>131</v>
      </c>
      <c r="H187" s="195">
        <v>1</v>
      </c>
      <c r="I187" s="196"/>
      <c r="J187" s="197">
        <f t="shared" si="10"/>
        <v>0</v>
      </c>
      <c r="K187" s="193" t="s">
        <v>22</v>
      </c>
      <c r="L187" s="59"/>
      <c r="M187" s="198" t="s">
        <v>22</v>
      </c>
      <c r="N187" s="199" t="s">
        <v>49</v>
      </c>
      <c r="O187" s="40"/>
      <c r="P187" s="200">
        <f t="shared" si="11"/>
        <v>0</v>
      </c>
      <c r="Q187" s="200">
        <v>0</v>
      </c>
      <c r="R187" s="200">
        <f t="shared" si="12"/>
        <v>0</v>
      </c>
      <c r="S187" s="200">
        <v>0</v>
      </c>
      <c r="T187" s="201">
        <f t="shared" si="13"/>
        <v>0</v>
      </c>
      <c r="AR187" s="22" t="s">
        <v>132</v>
      </c>
      <c r="AT187" s="22" t="s">
        <v>128</v>
      </c>
      <c r="AU187" s="22" t="s">
        <v>87</v>
      </c>
      <c r="AY187" s="22" t="s">
        <v>125</v>
      </c>
      <c r="BE187" s="202">
        <f t="shared" si="14"/>
        <v>0</v>
      </c>
      <c r="BF187" s="202">
        <f t="shared" si="15"/>
        <v>0</v>
      </c>
      <c r="BG187" s="202">
        <f t="shared" si="16"/>
        <v>0</v>
      </c>
      <c r="BH187" s="202">
        <f t="shared" si="17"/>
        <v>0</v>
      </c>
      <c r="BI187" s="202">
        <f t="shared" si="18"/>
        <v>0</v>
      </c>
      <c r="BJ187" s="22" t="s">
        <v>24</v>
      </c>
      <c r="BK187" s="202">
        <f t="shared" si="19"/>
        <v>0</v>
      </c>
      <c r="BL187" s="22" t="s">
        <v>132</v>
      </c>
      <c r="BM187" s="22" t="s">
        <v>427</v>
      </c>
    </row>
    <row r="188" spans="2:65" s="1" customFormat="1" ht="31.5" customHeight="1">
      <c r="B188" s="39"/>
      <c r="C188" s="191" t="s">
        <v>428</v>
      </c>
      <c r="D188" s="191" t="s">
        <v>128</v>
      </c>
      <c r="E188" s="192" t="s">
        <v>429</v>
      </c>
      <c r="F188" s="193" t="s">
        <v>430</v>
      </c>
      <c r="G188" s="194" t="s">
        <v>225</v>
      </c>
      <c r="H188" s="195">
        <v>168.81</v>
      </c>
      <c r="I188" s="196"/>
      <c r="J188" s="197">
        <f t="shared" si="10"/>
        <v>0</v>
      </c>
      <c r="K188" s="193" t="s">
        <v>271</v>
      </c>
      <c r="L188" s="59"/>
      <c r="M188" s="198" t="s">
        <v>22</v>
      </c>
      <c r="N188" s="199" t="s">
        <v>49</v>
      </c>
      <c r="O188" s="40"/>
      <c r="P188" s="200">
        <f t="shared" si="11"/>
        <v>0</v>
      </c>
      <c r="Q188" s="200">
        <v>8E-05</v>
      </c>
      <c r="R188" s="200">
        <f t="shared" si="12"/>
        <v>0.0135048</v>
      </c>
      <c r="S188" s="200">
        <v>0</v>
      </c>
      <c r="T188" s="201">
        <f t="shared" si="13"/>
        <v>0</v>
      </c>
      <c r="AR188" s="22" t="s">
        <v>132</v>
      </c>
      <c r="AT188" s="22" t="s">
        <v>128</v>
      </c>
      <c r="AU188" s="22" t="s">
        <v>87</v>
      </c>
      <c r="AY188" s="22" t="s">
        <v>125</v>
      </c>
      <c r="BE188" s="202">
        <f t="shared" si="14"/>
        <v>0</v>
      </c>
      <c r="BF188" s="202">
        <f t="shared" si="15"/>
        <v>0</v>
      </c>
      <c r="BG188" s="202">
        <f t="shared" si="16"/>
        <v>0</v>
      </c>
      <c r="BH188" s="202">
        <f t="shared" si="17"/>
        <v>0</v>
      </c>
      <c r="BI188" s="202">
        <f t="shared" si="18"/>
        <v>0</v>
      </c>
      <c r="BJ188" s="22" t="s">
        <v>24</v>
      </c>
      <c r="BK188" s="202">
        <f t="shared" si="19"/>
        <v>0</v>
      </c>
      <c r="BL188" s="22" t="s">
        <v>132</v>
      </c>
      <c r="BM188" s="22" t="s">
        <v>431</v>
      </c>
    </row>
    <row r="189" spans="2:65" s="1" customFormat="1" ht="31.5" customHeight="1">
      <c r="B189" s="39"/>
      <c r="C189" s="191" t="s">
        <v>432</v>
      </c>
      <c r="D189" s="191" t="s">
        <v>128</v>
      </c>
      <c r="E189" s="192" t="s">
        <v>433</v>
      </c>
      <c r="F189" s="193" t="s">
        <v>434</v>
      </c>
      <c r="G189" s="194" t="s">
        <v>225</v>
      </c>
      <c r="H189" s="195">
        <v>168.81</v>
      </c>
      <c r="I189" s="196"/>
      <c r="J189" s="197">
        <f t="shared" si="10"/>
        <v>0</v>
      </c>
      <c r="K189" s="193" t="s">
        <v>22</v>
      </c>
      <c r="L189" s="59"/>
      <c r="M189" s="198" t="s">
        <v>22</v>
      </c>
      <c r="N189" s="199" t="s">
        <v>49</v>
      </c>
      <c r="O189" s="40"/>
      <c r="P189" s="200">
        <f t="shared" si="11"/>
        <v>0</v>
      </c>
      <c r="Q189" s="200">
        <v>0.00033</v>
      </c>
      <c r="R189" s="200">
        <f t="shared" si="12"/>
        <v>0.0557073</v>
      </c>
      <c r="S189" s="200">
        <v>0</v>
      </c>
      <c r="T189" s="201">
        <f t="shared" si="13"/>
        <v>0</v>
      </c>
      <c r="AR189" s="22" t="s">
        <v>132</v>
      </c>
      <c r="AT189" s="22" t="s">
        <v>128</v>
      </c>
      <c r="AU189" s="22" t="s">
        <v>87</v>
      </c>
      <c r="AY189" s="22" t="s">
        <v>125</v>
      </c>
      <c r="BE189" s="202">
        <f t="shared" si="14"/>
        <v>0</v>
      </c>
      <c r="BF189" s="202">
        <f t="shared" si="15"/>
        <v>0</v>
      </c>
      <c r="BG189" s="202">
        <f t="shared" si="16"/>
        <v>0</v>
      </c>
      <c r="BH189" s="202">
        <f t="shared" si="17"/>
        <v>0</v>
      </c>
      <c r="BI189" s="202">
        <f t="shared" si="18"/>
        <v>0</v>
      </c>
      <c r="BJ189" s="22" t="s">
        <v>24</v>
      </c>
      <c r="BK189" s="202">
        <f t="shared" si="19"/>
        <v>0</v>
      </c>
      <c r="BL189" s="22" t="s">
        <v>132</v>
      </c>
      <c r="BM189" s="22" t="s">
        <v>435</v>
      </c>
    </row>
    <row r="190" spans="2:51" s="12" customFormat="1" ht="13.5">
      <c r="B190" s="215"/>
      <c r="C190" s="216"/>
      <c r="D190" s="205" t="s">
        <v>134</v>
      </c>
      <c r="E190" s="217" t="s">
        <v>22</v>
      </c>
      <c r="F190" s="218" t="s">
        <v>436</v>
      </c>
      <c r="G190" s="216"/>
      <c r="H190" s="219">
        <v>84.81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134</v>
      </c>
      <c r="AU190" s="225" t="s">
        <v>87</v>
      </c>
      <c r="AV190" s="12" t="s">
        <v>87</v>
      </c>
      <c r="AW190" s="12" t="s">
        <v>42</v>
      </c>
      <c r="AX190" s="12" t="s">
        <v>78</v>
      </c>
      <c r="AY190" s="225" t="s">
        <v>125</v>
      </c>
    </row>
    <row r="191" spans="2:51" s="12" customFormat="1" ht="13.5">
      <c r="B191" s="215"/>
      <c r="C191" s="216"/>
      <c r="D191" s="226" t="s">
        <v>134</v>
      </c>
      <c r="E191" s="227" t="s">
        <v>22</v>
      </c>
      <c r="F191" s="228" t="s">
        <v>437</v>
      </c>
      <c r="G191" s="216"/>
      <c r="H191" s="229">
        <v>84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134</v>
      </c>
      <c r="AU191" s="225" t="s">
        <v>87</v>
      </c>
      <c r="AV191" s="12" t="s">
        <v>87</v>
      </c>
      <c r="AW191" s="12" t="s">
        <v>42</v>
      </c>
      <c r="AX191" s="12" t="s">
        <v>78</v>
      </c>
      <c r="AY191" s="225" t="s">
        <v>125</v>
      </c>
    </row>
    <row r="192" spans="2:65" s="1" customFormat="1" ht="31.5" customHeight="1">
      <c r="B192" s="39"/>
      <c r="C192" s="191" t="s">
        <v>438</v>
      </c>
      <c r="D192" s="191" t="s">
        <v>128</v>
      </c>
      <c r="E192" s="192" t="s">
        <v>439</v>
      </c>
      <c r="F192" s="193" t="s">
        <v>440</v>
      </c>
      <c r="G192" s="194" t="s">
        <v>225</v>
      </c>
      <c r="H192" s="195">
        <v>217.16</v>
      </c>
      <c r="I192" s="196"/>
      <c r="J192" s="197">
        <f>ROUND(I192*H192,2)</f>
        <v>0</v>
      </c>
      <c r="K192" s="193" t="s">
        <v>271</v>
      </c>
      <c r="L192" s="59"/>
      <c r="M192" s="198" t="s">
        <v>22</v>
      </c>
      <c r="N192" s="199" t="s">
        <v>49</v>
      </c>
      <c r="O192" s="40"/>
      <c r="P192" s="200">
        <f>O192*H192</f>
        <v>0</v>
      </c>
      <c r="Q192" s="200">
        <v>3E-05</v>
      </c>
      <c r="R192" s="200">
        <f>Q192*H192</f>
        <v>0.0065148</v>
      </c>
      <c r="S192" s="200">
        <v>0</v>
      </c>
      <c r="T192" s="201">
        <f>S192*H192</f>
        <v>0</v>
      </c>
      <c r="AR192" s="22" t="s">
        <v>132</v>
      </c>
      <c r="AT192" s="22" t="s">
        <v>128</v>
      </c>
      <c r="AU192" s="22" t="s">
        <v>87</v>
      </c>
      <c r="AY192" s="22" t="s">
        <v>125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24</v>
      </c>
      <c r="BK192" s="202">
        <f>ROUND(I192*H192,2)</f>
        <v>0</v>
      </c>
      <c r="BL192" s="22" t="s">
        <v>132</v>
      </c>
      <c r="BM192" s="22" t="s">
        <v>441</v>
      </c>
    </row>
    <row r="193" spans="2:65" s="1" customFormat="1" ht="31.5" customHeight="1">
      <c r="B193" s="39"/>
      <c r="C193" s="191" t="s">
        <v>442</v>
      </c>
      <c r="D193" s="191" t="s">
        <v>128</v>
      </c>
      <c r="E193" s="192" t="s">
        <v>443</v>
      </c>
      <c r="F193" s="193" t="s">
        <v>444</v>
      </c>
      <c r="G193" s="194" t="s">
        <v>225</v>
      </c>
      <c r="H193" s="195">
        <v>217.16</v>
      </c>
      <c r="I193" s="196"/>
      <c r="J193" s="197">
        <f>ROUND(I193*H193,2)</f>
        <v>0</v>
      </c>
      <c r="K193" s="193" t="s">
        <v>22</v>
      </c>
      <c r="L193" s="59"/>
      <c r="M193" s="198" t="s">
        <v>22</v>
      </c>
      <c r="N193" s="199" t="s">
        <v>49</v>
      </c>
      <c r="O193" s="40"/>
      <c r="P193" s="200">
        <f>O193*H193</f>
        <v>0</v>
      </c>
      <c r="Q193" s="200">
        <v>0.00011</v>
      </c>
      <c r="R193" s="200">
        <f>Q193*H193</f>
        <v>0.023887600000000002</v>
      </c>
      <c r="S193" s="200">
        <v>0</v>
      </c>
      <c r="T193" s="201">
        <f>S193*H193</f>
        <v>0</v>
      </c>
      <c r="AR193" s="22" t="s">
        <v>132</v>
      </c>
      <c r="AT193" s="22" t="s">
        <v>128</v>
      </c>
      <c r="AU193" s="22" t="s">
        <v>87</v>
      </c>
      <c r="AY193" s="22" t="s">
        <v>125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24</v>
      </c>
      <c r="BK193" s="202">
        <f>ROUND(I193*H193,2)</f>
        <v>0</v>
      </c>
      <c r="BL193" s="22" t="s">
        <v>132</v>
      </c>
      <c r="BM193" s="22" t="s">
        <v>445</v>
      </c>
    </row>
    <row r="194" spans="2:51" s="12" customFormat="1" ht="13.5">
      <c r="B194" s="215"/>
      <c r="C194" s="216"/>
      <c r="D194" s="226" t="s">
        <v>134</v>
      </c>
      <c r="E194" s="227" t="s">
        <v>22</v>
      </c>
      <c r="F194" s="228" t="s">
        <v>446</v>
      </c>
      <c r="G194" s="216"/>
      <c r="H194" s="229">
        <v>217.16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134</v>
      </c>
      <c r="AU194" s="225" t="s">
        <v>87</v>
      </c>
      <c r="AV194" s="12" t="s">
        <v>87</v>
      </c>
      <c r="AW194" s="12" t="s">
        <v>42</v>
      </c>
      <c r="AX194" s="12" t="s">
        <v>78</v>
      </c>
      <c r="AY194" s="225" t="s">
        <v>125</v>
      </c>
    </row>
    <row r="195" spans="2:65" s="1" customFormat="1" ht="31.5" customHeight="1">
      <c r="B195" s="39"/>
      <c r="C195" s="191" t="s">
        <v>447</v>
      </c>
      <c r="D195" s="191" t="s">
        <v>128</v>
      </c>
      <c r="E195" s="192" t="s">
        <v>448</v>
      </c>
      <c r="F195" s="193" t="s">
        <v>449</v>
      </c>
      <c r="G195" s="194" t="s">
        <v>253</v>
      </c>
      <c r="H195" s="195">
        <v>13.45</v>
      </c>
      <c r="I195" s="196"/>
      <c r="J195" s="197">
        <f>ROUND(I195*H195,2)</f>
        <v>0</v>
      </c>
      <c r="K195" s="193" t="s">
        <v>271</v>
      </c>
      <c r="L195" s="59"/>
      <c r="M195" s="198" t="s">
        <v>22</v>
      </c>
      <c r="N195" s="199" t="s">
        <v>49</v>
      </c>
      <c r="O195" s="40"/>
      <c r="P195" s="200">
        <f>O195*H195</f>
        <v>0</v>
      </c>
      <c r="Q195" s="200">
        <v>0.0006</v>
      </c>
      <c r="R195" s="200">
        <f>Q195*H195</f>
        <v>0.008069999999999999</v>
      </c>
      <c r="S195" s="200">
        <v>0</v>
      </c>
      <c r="T195" s="201">
        <f>S195*H195</f>
        <v>0</v>
      </c>
      <c r="AR195" s="22" t="s">
        <v>132</v>
      </c>
      <c r="AT195" s="22" t="s">
        <v>128</v>
      </c>
      <c r="AU195" s="22" t="s">
        <v>87</v>
      </c>
      <c r="AY195" s="22" t="s">
        <v>125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24</v>
      </c>
      <c r="BK195" s="202">
        <f>ROUND(I195*H195,2)</f>
        <v>0</v>
      </c>
      <c r="BL195" s="22" t="s">
        <v>132</v>
      </c>
      <c r="BM195" s="22" t="s">
        <v>450</v>
      </c>
    </row>
    <row r="196" spans="2:65" s="1" customFormat="1" ht="31.5" customHeight="1">
      <c r="B196" s="39"/>
      <c r="C196" s="191" t="s">
        <v>451</v>
      </c>
      <c r="D196" s="191" t="s">
        <v>128</v>
      </c>
      <c r="E196" s="192" t="s">
        <v>452</v>
      </c>
      <c r="F196" s="193" t="s">
        <v>453</v>
      </c>
      <c r="G196" s="194" t="s">
        <v>253</v>
      </c>
      <c r="H196" s="195">
        <v>13.45</v>
      </c>
      <c r="I196" s="196"/>
      <c r="J196" s="197">
        <f>ROUND(I196*H196,2)</f>
        <v>0</v>
      </c>
      <c r="K196" s="193" t="s">
        <v>22</v>
      </c>
      <c r="L196" s="59"/>
      <c r="M196" s="198" t="s">
        <v>22</v>
      </c>
      <c r="N196" s="199" t="s">
        <v>49</v>
      </c>
      <c r="O196" s="40"/>
      <c r="P196" s="200">
        <f>O196*H196</f>
        <v>0</v>
      </c>
      <c r="Q196" s="200">
        <v>0.0026</v>
      </c>
      <c r="R196" s="200">
        <f>Q196*H196</f>
        <v>0.034969999999999994</v>
      </c>
      <c r="S196" s="200">
        <v>0</v>
      </c>
      <c r="T196" s="201">
        <f>S196*H196</f>
        <v>0</v>
      </c>
      <c r="AR196" s="22" t="s">
        <v>132</v>
      </c>
      <c r="AT196" s="22" t="s">
        <v>128</v>
      </c>
      <c r="AU196" s="22" t="s">
        <v>87</v>
      </c>
      <c r="AY196" s="22" t="s">
        <v>125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24</v>
      </c>
      <c r="BK196" s="202">
        <f>ROUND(I196*H196,2)</f>
        <v>0</v>
      </c>
      <c r="BL196" s="22" t="s">
        <v>132</v>
      </c>
      <c r="BM196" s="22" t="s">
        <v>454</v>
      </c>
    </row>
    <row r="197" spans="2:51" s="11" customFormat="1" ht="13.5">
      <c r="B197" s="203"/>
      <c r="C197" s="204"/>
      <c r="D197" s="205" t="s">
        <v>134</v>
      </c>
      <c r="E197" s="206" t="s">
        <v>22</v>
      </c>
      <c r="F197" s="207" t="s">
        <v>455</v>
      </c>
      <c r="G197" s="204"/>
      <c r="H197" s="208" t="s">
        <v>22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134</v>
      </c>
      <c r="AU197" s="214" t="s">
        <v>87</v>
      </c>
      <c r="AV197" s="11" t="s">
        <v>24</v>
      </c>
      <c r="AW197" s="11" t="s">
        <v>42</v>
      </c>
      <c r="AX197" s="11" t="s">
        <v>78</v>
      </c>
      <c r="AY197" s="214" t="s">
        <v>125</v>
      </c>
    </row>
    <row r="198" spans="2:51" s="12" customFormat="1" ht="13.5">
      <c r="B198" s="215"/>
      <c r="C198" s="216"/>
      <c r="D198" s="205" t="s">
        <v>134</v>
      </c>
      <c r="E198" s="217" t="s">
        <v>22</v>
      </c>
      <c r="F198" s="218" t="s">
        <v>456</v>
      </c>
      <c r="G198" s="216"/>
      <c r="H198" s="219">
        <v>11.7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134</v>
      </c>
      <c r="AU198" s="225" t="s">
        <v>87</v>
      </c>
      <c r="AV198" s="12" t="s">
        <v>87</v>
      </c>
      <c r="AW198" s="12" t="s">
        <v>42</v>
      </c>
      <c r="AX198" s="12" t="s">
        <v>78</v>
      </c>
      <c r="AY198" s="225" t="s">
        <v>125</v>
      </c>
    </row>
    <row r="199" spans="2:51" s="11" customFormat="1" ht="13.5">
      <c r="B199" s="203"/>
      <c r="C199" s="204"/>
      <c r="D199" s="205" t="s">
        <v>134</v>
      </c>
      <c r="E199" s="206" t="s">
        <v>22</v>
      </c>
      <c r="F199" s="207" t="s">
        <v>457</v>
      </c>
      <c r="G199" s="204"/>
      <c r="H199" s="208" t="s">
        <v>22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134</v>
      </c>
      <c r="AU199" s="214" t="s">
        <v>87</v>
      </c>
      <c r="AV199" s="11" t="s">
        <v>24</v>
      </c>
      <c r="AW199" s="11" t="s">
        <v>42</v>
      </c>
      <c r="AX199" s="11" t="s">
        <v>78</v>
      </c>
      <c r="AY199" s="214" t="s">
        <v>125</v>
      </c>
    </row>
    <row r="200" spans="2:51" s="12" customFormat="1" ht="13.5">
      <c r="B200" s="215"/>
      <c r="C200" s="216"/>
      <c r="D200" s="226" t="s">
        <v>134</v>
      </c>
      <c r="E200" s="227" t="s">
        <v>22</v>
      </c>
      <c r="F200" s="228" t="s">
        <v>458</v>
      </c>
      <c r="G200" s="216"/>
      <c r="H200" s="229">
        <v>1.75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134</v>
      </c>
      <c r="AU200" s="225" t="s">
        <v>87</v>
      </c>
      <c r="AV200" s="12" t="s">
        <v>87</v>
      </c>
      <c r="AW200" s="12" t="s">
        <v>42</v>
      </c>
      <c r="AX200" s="12" t="s">
        <v>78</v>
      </c>
      <c r="AY200" s="225" t="s">
        <v>125</v>
      </c>
    </row>
    <row r="201" spans="2:65" s="1" customFormat="1" ht="31.5" customHeight="1">
      <c r="B201" s="39"/>
      <c r="C201" s="191" t="s">
        <v>459</v>
      </c>
      <c r="D201" s="191" t="s">
        <v>128</v>
      </c>
      <c r="E201" s="192" t="s">
        <v>460</v>
      </c>
      <c r="F201" s="193" t="s">
        <v>461</v>
      </c>
      <c r="G201" s="194" t="s">
        <v>225</v>
      </c>
      <c r="H201" s="195">
        <v>385.97</v>
      </c>
      <c r="I201" s="196"/>
      <c r="J201" s="197">
        <f>ROUND(I201*H201,2)</f>
        <v>0</v>
      </c>
      <c r="K201" s="193" t="s">
        <v>190</v>
      </c>
      <c r="L201" s="59"/>
      <c r="M201" s="198" t="s">
        <v>22</v>
      </c>
      <c r="N201" s="199" t="s">
        <v>49</v>
      </c>
      <c r="O201" s="40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2" t="s">
        <v>132</v>
      </c>
      <c r="AT201" s="22" t="s">
        <v>128</v>
      </c>
      <c r="AU201" s="22" t="s">
        <v>87</v>
      </c>
      <c r="AY201" s="22" t="s">
        <v>125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24</v>
      </c>
      <c r="BK201" s="202">
        <f>ROUND(I201*H201,2)</f>
        <v>0</v>
      </c>
      <c r="BL201" s="22" t="s">
        <v>132</v>
      </c>
      <c r="BM201" s="22" t="s">
        <v>462</v>
      </c>
    </row>
    <row r="202" spans="2:51" s="12" customFormat="1" ht="13.5">
      <c r="B202" s="215"/>
      <c r="C202" s="216"/>
      <c r="D202" s="226" t="s">
        <v>134</v>
      </c>
      <c r="E202" s="227" t="s">
        <v>22</v>
      </c>
      <c r="F202" s="228" t="s">
        <v>463</v>
      </c>
      <c r="G202" s="216"/>
      <c r="H202" s="229">
        <v>385.97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134</v>
      </c>
      <c r="AU202" s="225" t="s">
        <v>87</v>
      </c>
      <c r="AV202" s="12" t="s">
        <v>87</v>
      </c>
      <c r="AW202" s="12" t="s">
        <v>42</v>
      </c>
      <c r="AX202" s="12" t="s">
        <v>78</v>
      </c>
      <c r="AY202" s="225" t="s">
        <v>125</v>
      </c>
    </row>
    <row r="203" spans="2:65" s="1" customFormat="1" ht="31.5" customHeight="1">
      <c r="B203" s="39"/>
      <c r="C203" s="191" t="s">
        <v>464</v>
      </c>
      <c r="D203" s="191" t="s">
        <v>128</v>
      </c>
      <c r="E203" s="192" t="s">
        <v>465</v>
      </c>
      <c r="F203" s="193" t="s">
        <v>466</v>
      </c>
      <c r="G203" s="194" t="s">
        <v>253</v>
      </c>
      <c r="H203" s="195">
        <v>13.45</v>
      </c>
      <c r="I203" s="196"/>
      <c r="J203" s="197">
        <f>ROUND(I203*H203,2)</f>
        <v>0</v>
      </c>
      <c r="K203" s="193" t="s">
        <v>190</v>
      </c>
      <c r="L203" s="59"/>
      <c r="M203" s="198" t="s">
        <v>22</v>
      </c>
      <c r="N203" s="199" t="s">
        <v>49</v>
      </c>
      <c r="O203" s="40"/>
      <c r="P203" s="200">
        <f>O203*H203</f>
        <v>0</v>
      </c>
      <c r="Q203" s="200">
        <v>1E-05</v>
      </c>
      <c r="R203" s="200">
        <f>Q203*H203</f>
        <v>0.00013450000000000002</v>
      </c>
      <c r="S203" s="200">
        <v>0</v>
      </c>
      <c r="T203" s="201">
        <f>S203*H203</f>
        <v>0</v>
      </c>
      <c r="AR203" s="22" t="s">
        <v>132</v>
      </c>
      <c r="AT203" s="22" t="s">
        <v>128</v>
      </c>
      <c r="AU203" s="22" t="s">
        <v>87</v>
      </c>
      <c r="AY203" s="22" t="s">
        <v>125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24</v>
      </c>
      <c r="BK203" s="202">
        <f>ROUND(I203*H203,2)</f>
        <v>0</v>
      </c>
      <c r="BL203" s="22" t="s">
        <v>132</v>
      </c>
      <c r="BM203" s="22" t="s">
        <v>467</v>
      </c>
    </row>
    <row r="204" spans="2:65" s="1" customFormat="1" ht="31.5" customHeight="1">
      <c r="B204" s="39"/>
      <c r="C204" s="191" t="s">
        <v>468</v>
      </c>
      <c r="D204" s="191" t="s">
        <v>128</v>
      </c>
      <c r="E204" s="192" t="s">
        <v>469</v>
      </c>
      <c r="F204" s="193" t="s">
        <v>470</v>
      </c>
      <c r="G204" s="194" t="s">
        <v>253</v>
      </c>
      <c r="H204" s="195">
        <v>3561.33</v>
      </c>
      <c r="I204" s="196"/>
      <c r="J204" s="197">
        <f>ROUND(I204*H204,2)</f>
        <v>0</v>
      </c>
      <c r="K204" s="193" t="s">
        <v>190</v>
      </c>
      <c r="L204" s="59"/>
      <c r="M204" s="198" t="s">
        <v>22</v>
      </c>
      <c r="N204" s="199" t="s">
        <v>49</v>
      </c>
      <c r="O204" s="40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2" t="s">
        <v>132</v>
      </c>
      <c r="AT204" s="22" t="s">
        <v>128</v>
      </c>
      <c r="AU204" s="22" t="s">
        <v>87</v>
      </c>
      <c r="AY204" s="22" t="s">
        <v>125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24</v>
      </c>
      <c r="BK204" s="202">
        <f>ROUND(I204*H204,2)</f>
        <v>0</v>
      </c>
      <c r="BL204" s="22" t="s">
        <v>132</v>
      </c>
      <c r="BM204" s="22" t="s">
        <v>471</v>
      </c>
    </row>
    <row r="205" spans="2:51" s="11" customFormat="1" ht="13.5">
      <c r="B205" s="203"/>
      <c r="C205" s="204"/>
      <c r="D205" s="205" t="s">
        <v>134</v>
      </c>
      <c r="E205" s="206" t="s">
        <v>22</v>
      </c>
      <c r="F205" s="207" t="s">
        <v>472</v>
      </c>
      <c r="G205" s="204"/>
      <c r="H205" s="208" t="s">
        <v>22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134</v>
      </c>
      <c r="AU205" s="214" t="s">
        <v>87</v>
      </c>
      <c r="AV205" s="11" t="s">
        <v>24</v>
      </c>
      <c r="AW205" s="11" t="s">
        <v>42</v>
      </c>
      <c r="AX205" s="11" t="s">
        <v>78</v>
      </c>
      <c r="AY205" s="214" t="s">
        <v>125</v>
      </c>
    </row>
    <row r="206" spans="2:51" s="12" customFormat="1" ht="13.5">
      <c r="B206" s="215"/>
      <c r="C206" s="216"/>
      <c r="D206" s="205" t="s">
        <v>134</v>
      </c>
      <c r="E206" s="217" t="s">
        <v>22</v>
      </c>
      <c r="F206" s="218" t="s">
        <v>473</v>
      </c>
      <c r="G206" s="216"/>
      <c r="H206" s="219">
        <v>3055.99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134</v>
      </c>
      <c r="AU206" s="225" t="s">
        <v>87</v>
      </c>
      <c r="AV206" s="12" t="s">
        <v>87</v>
      </c>
      <c r="AW206" s="12" t="s">
        <v>42</v>
      </c>
      <c r="AX206" s="12" t="s">
        <v>78</v>
      </c>
      <c r="AY206" s="225" t="s">
        <v>125</v>
      </c>
    </row>
    <row r="207" spans="2:51" s="11" customFormat="1" ht="13.5">
      <c r="B207" s="203"/>
      <c r="C207" s="204"/>
      <c r="D207" s="205" t="s">
        <v>134</v>
      </c>
      <c r="E207" s="206" t="s">
        <v>22</v>
      </c>
      <c r="F207" s="207" t="s">
        <v>474</v>
      </c>
      <c r="G207" s="204"/>
      <c r="H207" s="208" t="s">
        <v>22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134</v>
      </c>
      <c r="AU207" s="214" t="s">
        <v>87</v>
      </c>
      <c r="AV207" s="11" t="s">
        <v>24</v>
      </c>
      <c r="AW207" s="11" t="s">
        <v>42</v>
      </c>
      <c r="AX207" s="11" t="s">
        <v>78</v>
      </c>
      <c r="AY207" s="214" t="s">
        <v>125</v>
      </c>
    </row>
    <row r="208" spans="2:51" s="12" customFormat="1" ht="13.5">
      <c r="B208" s="215"/>
      <c r="C208" s="216"/>
      <c r="D208" s="205" t="s">
        <v>134</v>
      </c>
      <c r="E208" s="217" t="s">
        <v>22</v>
      </c>
      <c r="F208" s="218" t="s">
        <v>268</v>
      </c>
      <c r="G208" s="216"/>
      <c r="H208" s="219">
        <v>325.7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134</v>
      </c>
      <c r="AU208" s="225" t="s">
        <v>87</v>
      </c>
      <c r="AV208" s="12" t="s">
        <v>87</v>
      </c>
      <c r="AW208" s="12" t="s">
        <v>42</v>
      </c>
      <c r="AX208" s="12" t="s">
        <v>78</v>
      </c>
      <c r="AY208" s="225" t="s">
        <v>125</v>
      </c>
    </row>
    <row r="209" spans="2:51" s="11" customFormat="1" ht="13.5">
      <c r="B209" s="203"/>
      <c r="C209" s="204"/>
      <c r="D209" s="205" t="s">
        <v>134</v>
      </c>
      <c r="E209" s="206" t="s">
        <v>22</v>
      </c>
      <c r="F209" s="207" t="s">
        <v>475</v>
      </c>
      <c r="G209" s="204"/>
      <c r="H209" s="208" t="s">
        <v>22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134</v>
      </c>
      <c r="AU209" s="214" t="s">
        <v>87</v>
      </c>
      <c r="AV209" s="11" t="s">
        <v>24</v>
      </c>
      <c r="AW209" s="11" t="s">
        <v>42</v>
      </c>
      <c r="AX209" s="11" t="s">
        <v>78</v>
      </c>
      <c r="AY209" s="214" t="s">
        <v>125</v>
      </c>
    </row>
    <row r="210" spans="2:51" s="12" customFormat="1" ht="13.5">
      <c r="B210" s="215"/>
      <c r="C210" s="216"/>
      <c r="D210" s="205" t="s">
        <v>134</v>
      </c>
      <c r="E210" s="217" t="s">
        <v>22</v>
      </c>
      <c r="F210" s="218" t="s">
        <v>266</v>
      </c>
      <c r="G210" s="216"/>
      <c r="H210" s="219">
        <v>179.64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134</v>
      </c>
      <c r="AU210" s="225" t="s">
        <v>87</v>
      </c>
      <c r="AV210" s="12" t="s">
        <v>87</v>
      </c>
      <c r="AW210" s="12" t="s">
        <v>42</v>
      </c>
      <c r="AX210" s="12" t="s">
        <v>78</v>
      </c>
      <c r="AY210" s="225" t="s">
        <v>125</v>
      </c>
    </row>
    <row r="211" spans="2:63" s="10" customFormat="1" ht="29.85" customHeight="1">
      <c r="B211" s="174"/>
      <c r="C211" s="175"/>
      <c r="D211" s="188" t="s">
        <v>77</v>
      </c>
      <c r="E211" s="189" t="s">
        <v>476</v>
      </c>
      <c r="F211" s="189" t="s">
        <v>477</v>
      </c>
      <c r="G211" s="175"/>
      <c r="H211" s="175"/>
      <c r="I211" s="178"/>
      <c r="J211" s="190">
        <f>BK211</f>
        <v>0</v>
      </c>
      <c r="K211" s="175"/>
      <c r="L211" s="180"/>
      <c r="M211" s="181"/>
      <c r="N211" s="182"/>
      <c r="O211" s="182"/>
      <c r="P211" s="183">
        <f>SUM(P212:P248)</f>
        <v>0</v>
      </c>
      <c r="Q211" s="182"/>
      <c r="R211" s="183">
        <f>SUM(R212:R248)</f>
        <v>5.1732768</v>
      </c>
      <c r="S211" s="182"/>
      <c r="T211" s="184">
        <f>SUM(T212:T248)</f>
        <v>3281.11864</v>
      </c>
      <c r="AR211" s="185" t="s">
        <v>24</v>
      </c>
      <c r="AT211" s="186" t="s">
        <v>77</v>
      </c>
      <c r="AU211" s="186" t="s">
        <v>24</v>
      </c>
      <c r="AY211" s="185" t="s">
        <v>125</v>
      </c>
      <c r="BK211" s="187">
        <f>SUM(BK212:BK248)</f>
        <v>0</v>
      </c>
    </row>
    <row r="212" spans="2:65" s="1" customFormat="1" ht="22.5" customHeight="1">
      <c r="B212" s="39"/>
      <c r="C212" s="191" t="s">
        <v>478</v>
      </c>
      <c r="D212" s="191" t="s">
        <v>128</v>
      </c>
      <c r="E212" s="192" t="s">
        <v>479</v>
      </c>
      <c r="F212" s="193" t="s">
        <v>480</v>
      </c>
      <c r="G212" s="194" t="s">
        <v>253</v>
      </c>
      <c r="H212" s="195">
        <v>3055.99</v>
      </c>
      <c r="I212" s="196"/>
      <c r="J212" s="197">
        <f>ROUND(I212*H212,2)</f>
        <v>0</v>
      </c>
      <c r="K212" s="193" t="s">
        <v>22</v>
      </c>
      <c r="L212" s="59"/>
      <c r="M212" s="198" t="s">
        <v>22</v>
      </c>
      <c r="N212" s="199" t="s">
        <v>49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0.56</v>
      </c>
      <c r="T212" s="201">
        <f>S212*H212</f>
        <v>1711.3544</v>
      </c>
      <c r="AR212" s="22" t="s">
        <v>132</v>
      </c>
      <c r="AT212" s="22" t="s">
        <v>128</v>
      </c>
      <c r="AU212" s="22" t="s">
        <v>87</v>
      </c>
      <c r="AY212" s="22" t="s">
        <v>125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132</v>
      </c>
      <c r="BM212" s="22" t="s">
        <v>481</v>
      </c>
    </row>
    <row r="213" spans="2:47" s="1" customFormat="1" ht="40.5">
      <c r="B213" s="39"/>
      <c r="C213" s="61"/>
      <c r="D213" s="205" t="s">
        <v>273</v>
      </c>
      <c r="E213" s="61"/>
      <c r="F213" s="235" t="s">
        <v>482</v>
      </c>
      <c r="G213" s="61"/>
      <c r="H213" s="61"/>
      <c r="I213" s="161"/>
      <c r="J213" s="61"/>
      <c r="K213" s="61"/>
      <c r="L213" s="59"/>
      <c r="M213" s="234"/>
      <c r="N213" s="40"/>
      <c r="O213" s="40"/>
      <c r="P213" s="40"/>
      <c r="Q213" s="40"/>
      <c r="R213" s="40"/>
      <c r="S213" s="40"/>
      <c r="T213" s="76"/>
      <c r="AT213" s="22" t="s">
        <v>273</v>
      </c>
      <c r="AU213" s="22" t="s">
        <v>87</v>
      </c>
    </row>
    <row r="214" spans="2:51" s="11" customFormat="1" ht="13.5">
      <c r="B214" s="203"/>
      <c r="C214" s="204"/>
      <c r="D214" s="205" t="s">
        <v>134</v>
      </c>
      <c r="E214" s="206" t="s">
        <v>22</v>
      </c>
      <c r="F214" s="207" t="s">
        <v>483</v>
      </c>
      <c r="G214" s="204"/>
      <c r="H214" s="208" t="s">
        <v>22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134</v>
      </c>
      <c r="AU214" s="214" t="s">
        <v>87</v>
      </c>
      <c r="AV214" s="11" t="s">
        <v>24</v>
      </c>
      <c r="AW214" s="11" t="s">
        <v>42</v>
      </c>
      <c r="AX214" s="11" t="s">
        <v>78</v>
      </c>
      <c r="AY214" s="214" t="s">
        <v>125</v>
      </c>
    </row>
    <row r="215" spans="2:51" s="12" customFormat="1" ht="13.5">
      <c r="B215" s="215"/>
      <c r="C215" s="216"/>
      <c r="D215" s="226" t="s">
        <v>134</v>
      </c>
      <c r="E215" s="227" t="s">
        <v>22</v>
      </c>
      <c r="F215" s="228" t="s">
        <v>473</v>
      </c>
      <c r="G215" s="216"/>
      <c r="H215" s="229">
        <v>3055.99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134</v>
      </c>
      <c r="AU215" s="225" t="s">
        <v>87</v>
      </c>
      <c r="AV215" s="12" t="s">
        <v>87</v>
      </c>
      <c r="AW215" s="12" t="s">
        <v>42</v>
      </c>
      <c r="AX215" s="12" t="s">
        <v>78</v>
      </c>
      <c r="AY215" s="225" t="s">
        <v>125</v>
      </c>
    </row>
    <row r="216" spans="2:65" s="1" customFormat="1" ht="44.25" customHeight="1">
      <c r="B216" s="39"/>
      <c r="C216" s="191" t="s">
        <v>484</v>
      </c>
      <c r="D216" s="191" t="s">
        <v>128</v>
      </c>
      <c r="E216" s="192" t="s">
        <v>485</v>
      </c>
      <c r="F216" s="193" t="s">
        <v>486</v>
      </c>
      <c r="G216" s="194" t="s">
        <v>253</v>
      </c>
      <c r="H216" s="195">
        <v>6111.98</v>
      </c>
      <c r="I216" s="196"/>
      <c r="J216" s="197">
        <f>ROUND(I216*H216,2)</f>
        <v>0</v>
      </c>
      <c r="K216" s="193" t="s">
        <v>190</v>
      </c>
      <c r="L216" s="59"/>
      <c r="M216" s="198" t="s">
        <v>22</v>
      </c>
      <c r="N216" s="199" t="s">
        <v>49</v>
      </c>
      <c r="O216" s="40"/>
      <c r="P216" s="200">
        <f>O216*H216</f>
        <v>0</v>
      </c>
      <c r="Q216" s="200">
        <v>0.00016</v>
      </c>
      <c r="R216" s="200">
        <f>Q216*H216</f>
        <v>0.9779168</v>
      </c>
      <c r="S216" s="200">
        <v>0.256</v>
      </c>
      <c r="T216" s="201">
        <f>S216*H216</f>
        <v>1564.66688</v>
      </c>
      <c r="AR216" s="22" t="s">
        <v>132</v>
      </c>
      <c r="AT216" s="22" t="s">
        <v>128</v>
      </c>
      <c r="AU216" s="22" t="s">
        <v>87</v>
      </c>
      <c r="AY216" s="22" t="s">
        <v>125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2" t="s">
        <v>24</v>
      </c>
      <c r="BK216" s="202">
        <f>ROUND(I216*H216,2)</f>
        <v>0</v>
      </c>
      <c r="BL216" s="22" t="s">
        <v>132</v>
      </c>
      <c r="BM216" s="22" t="s">
        <v>487</v>
      </c>
    </row>
    <row r="217" spans="2:47" s="1" customFormat="1" ht="27">
      <c r="B217" s="39"/>
      <c r="C217" s="61"/>
      <c r="D217" s="205" t="s">
        <v>273</v>
      </c>
      <c r="E217" s="61"/>
      <c r="F217" s="235" t="s">
        <v>488</v>
      </c>
      <c r="G217" s="61"/>
      <c r="H217" s="61"/>
      <c r="I217" s="161"/>
      <c r="J217" s="61"/>
      <c r="K217" s="61"/>
      <c r="L217" s="59"/>
      <c r="M217" s="234"/>
      <c r="N217" s="40"/>
      <c r="O217" s="40"/>
      <c r="P217" s="40"/>
      <c r="Q217" s="40"/>
      <c r="R217" s="40"/>
      <c r="S217" s="40"/>
      <c r="T217" s="76"/>
      <c r="AT217" s="22" t="s">
        <v>273</v>
      </c>
      <c r="AU217" s="22" t="s">
        <v>87</v>
      </c>
    </row>
    <row r="218" spans="2:51" s="11" customFormat="1" ht="13.5">
      <c r="B218" s="203"/>
      <c r="C218" s="204"/>
      <c r="D218" s="205" t="s">
        <v>134</v>
      </c>
      <c r="E218" s="206" t="s">
        <v>22</v>
      </c>
      <c r="F218" s="207" t="s">
        <v>483</v>
      </c>
      <c r="G218" s="204"/>
      <c r="H218" s="208" t="s">
        <v>22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134</v>
      </c>
      <c r="AU218" s="214" t="s">
        <v>87</v>
      </c>
      <c r="AV218" s="11" t="s">
        <v>24</v>
      </c>
      <c r="AW218" s="11" t="s">
        <v>42</v>
      </c>
      <c r="AX218" s="11" t="s">
        <v>78</v>
      </c>
      <c r="AY218" s="214" t="s">
        <v>125</v>
      </c>
    </row>
    <row r="219" spans="2:51" s="12" customFormat="1" ht="13.5">
      <c r="B219" s="215"/>
      <c r="C219" s="216"/>
      <c r="D219" s="226" t="s">
        <v>134</v>
      </c>
      <c r="E219" s="227" t="s">
        <v>22</v>
      </c>
      <c r="F219" s="228" t="s">
        <v>489</v>
      </c>
      <c r="G219" s="216"/>
      <c r="H219" s="229">
        <v>6111.98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134</v>
      </c>
      <c r="AU219" s="225" t="s">
        <v>87</v>
      </c>
      <c r="AV219" s="12" t="s">
        <v>87</v>
      </c>
      <c r="AW219" s="12" t="s">
        <v>42</v>
      </c>
      <c r="AX219" s="12" t="s">
        <v>78</v>
      </c>
      <c r="AY219" s="225" t="s">
        <v>125</v>
      </c>
    </row>
    <row r="220" spans="2:65" s="1" customFormat="1" ht="22.5" customHeight="1">
      <c r="B220" s="39"/>
      <c r="C220" s="191" t="s">
        <v>490</v>
      </c>
      <c r="D220" s="191" t="s">
        <v>128</v>
      </c>
      <c r="E220" s="192" t="s">
        <v>491</v>
      </c>
      <c r="F220" s="193" t="s">
        <v>492</v>
      </c>
      <c r="G220" s="194" t="s">
        <v>131</v>
      </c>
      <c r="H220" s="195">
        <v>13</v>
      </c>
      <c r="I220" s="196"/>
      <c r="J220" s="197">
        <f>ROUND(I220*H220,2)</f>
        <v>0</v>
      </c>
      <c r="K220" s="193" t="s">
        <v>22</v>
      </c>
      <c r="L220" s="59"/>
      <c r="M220" s="198" t="s">
        <v>22</v>
      </c>
      <c r="N220" s="199" t="s">
        <v>49</v>
      </c>
      <c r="O220" s="40"/>
      <c r="P220" s="200">
        <f>O220*H220</f>
        <v>0</v>
      </c>
      <c r="Q220" s="200">
        <v>0.32272</v>
      </c>
      <c r="R220" s="200">
        <f>Q220*H220</f>
        <v>4.19536</v>
      </c>
      <c r="S220" s="200">
        <v>0.32272</v>
      </c>
      <c r="T220" s="201">
        <f>S220*H220</f>
        <v>4.19536</v>
      </c>
      <c r="AR220" s="22" t="s">
        <v>132</v>
      </c>
      <c r="AT220" s="22" t="s">
        <v>128</v>
      </c>
      <c r="AU220" s="22" t="s">
        <v>87</v>
      </c>
      <c r="AY220" s="22" t="s">
        <v>125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2" t="s">
        <v>24</v>
      </c>
      <c r="BK220" s="202">
        <f>ROUND(I220*H220,2)</f>
        <v>0</v>
      </c>
      <c r="BL220" s="22" t="s">
        <v>132</v>
      </c>
      <c r="BM220" s="22" t="s">
        <v>493</v>
      </c>
    </row>
    <row r="221" spans="2:51" s="11" customFormat="1" ht="13.5">
      <c r="B221" s="203"/>
      <c r="C221" s="204"/>
      <c r="D221" s="205" t="s">
        <v>134</v>
      </c>
      <c r="E221" s="206" t="s">
        <v>22</v>
      </c>
      <c r="F221" s="207" t="s">
        <v>494</v>
      </c>
      <c r="G221" s="204"/>
      <c r="H221" s="208" t="s">
        <v>22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134</v>
      </c>
      <c r="AU221" s="214" t="s">
        <v>87</v>
      </c>
      <c r="AV221" s="11" t="s">
        <v>24</v>
      </c>
      <c r="AW221" s="11" t="s">
        <v>42</v>
      </c>
      <c r="AX221" s="11" t="s">
        <v>78</v>
      </c>
      <c r="AY221" s="214" t="s">
        <v>125</v>
      </c>
    </row>
    <row r="222" spans="2:51" s="12" customFormat="1" ht="13.5">
      <c r="B222" s="215"/>
      <c r="C222" s="216"/>
      <c r="D222" s="226" t="s">
        <v>134</v>
      </c>
      <c r="E222" s="227" t="s">
        <v>22</v>
      </c>
      <c r="F222" s="228" t="s">
        <v>206</v>
      </c>
      <c r="G222" s="216"/>
      <c r="H222" s="229">
        <v>13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134</v>
      </c>
      <c r="AU222" s="225" t="s">
        <v>87</v>
      </c>
      <c r="AV222" s="12" t="s">
        <v>87</v>
      </c>
      <c r="AW222" s="12" t="s">
        <v>42</v>
      </c>
      <c r="AX222" s="12" t="s">
        <v>78</v>
      </c>
      <c r="AY222" s="225" t="s">
        <v>125</v>
      </c>
    </row>
    <row r="223" spans="2:65" s="1" customFormat="1" ht="22.5" customHeight="1">
      <c r="B223" s="39"/>
      <c r="C223" s="191" t="s">
        <v>495</v>
      </c>
      <c r="D223" s="191" t="s">
        <v>128</v>
      </c>
      <c r="E223" s="192" t="s">
        <v>496</v>
      </c>
      <c r="F223" s="193" t="s">
        <v>497</v>
      </c>
      <c r="G223" s="194" t="s">
        <v>131</v>
      </c>
      <c r="H223" s="195">
        <v>11</v>
      </c>
      <c r="I223" s="196"/>
      <c r="J223" s="197">
        <f>ROUND(I223*H223,2)</f>
        <v>0</v>
      </c>
      <c r="K223" s="193" t="s">
        <v>22</v>
      </c>
      <c r="L223" s="59"/>
      <c r="M223" s="198" t="s">
        <v>22</v>
      </c>
      <c r="N223" s="199" t="s">
        <v>49</v>
      </c>
      <c r="O223" s="40"/>
      <c r="P223" s="200">
        <f>O223*H223</f>
        <v>0</v>
      </c>
      <c r="Q223" s="200">
        <v>0</v>
      </c>
      <c r="R223" s="200">
        <f>Q223*H223</f>
        <v>0</v>
      </c>
      <c r="S223" s="200">
        <v>0.082</v>
      </c>
      <c r="T223" s="201">
        <f>S223*H223</f>
        <v>0.902</v>
      </c>
      <c r="AR223" s="22" t="s">
        <v>132</v>
      </c>
      <c r="AT223" s="22" t="s">
        <v>128</v>
      </c>
      <c r="AU223" s="22" t="s">
        <v>87</v>
      </c>
      <c r="AY223" s="22" t="s">
        <v>125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24</v>
      </c>
      <c r="BK223" s="202">
        <f>ROUND(I223*H223,2)</f>
        <v>0</v>
      </c>
      <c r="BL223" s="22" t="s">
        <v>132</v>
      </c>
      <c r="BM223" s="22" t="s">
        <v>498</v>
      </c>
    </row>
    <row r="224" spans="2:51" s="11" customFormat="1" ht="13.5">
      <c r="B224" s="203"/>
      <c r="C224" s="204"/>
      <c r="D224" s="205" t="s">
        <v>134</v>
      </c>
      <c r="E224" s="206" t="s">
        <v>22</v>
      </c>
      <c r="F224" s="207" t="s">
        <v>499</v>
      </c>
      <c r="G224" s="204"/>
      <c r="H224" s="208" t="s">
        <v>22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134</v>
      </c>
      <c r="AU224" s="214" t="s">
        <v>87</v>
      </c>
      <c r="AV224" s="11" t="s">
        <v>24</v>
      </c>
      <c r="AW224" s="11" t="s">
        <v>42</v>
      </c>
      <c r="AX224" s="11" t="s">
        <v>78</v>
      </c>
      <c r="AY224" s="214" t="s">
        <v>125</v>
      </c>
    </row>
    <row r="225" spans="2:51" s="12" customFormat="1" ht="13.5">
      <c r="B225" s="215"/>
      <c r="C225" s="216"/>
      <c r="D225" s="205" t="s">
        <v>134</v>
      </c>
      <c r="E225" s="217" t="s">
        <v>22</v>
      </c>
      <c r="F225" s="218" t="s">
        <v>142</v>
      </c>
      <c r="G225" s="216"/>
      <c r="H225" s="219">
        <v>3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134</v>
      </c>
      <c r="AU225" s="225" t="s">
        <v>87</v>
      </c>
      <c r="AV225" s="12" t="s">
        <v>87</v>
      </c>
      <c r="AW225" s="12" t="s">
        <v>42</v>
      </c>
      <c r="AX225" s="12" t="s">
        <v>78</v>
      </c>
      <c r="AY225" s="225" t="s">
        <v>125</v>
      </c>
    </row>
    <row r="226" spans="2:51" s="11" customFormat="1" ht="13.5">
      <c r="B226" s="203"/>
      <c r="C226" s="204"/>
      <c r="D226" s="205" t="s">
        <v>134</v>
      </c>
      <c r="E226" s="206" t="s">
        <v>22</v>
      </c>
      <c r="F226" s="207" t="s">
        <v>500</v>
      </c>
      <c r="G226" s="204"/>
      <c r="H226" s="208" t="s">
        <v>22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134</v>
      </c>
      <c r="AU226" s="214" t="s">
        <v>87</v>
      </c>
      <c r="AV226" s="11" t="s">
        <v>24</v>
      </c>
      <c r="AW226" s="11" t="s">
        <v>42</v>
      </c>
      <c r="AX226" s="11" t="s">
        <v>78</v>
      </c>
      <c r="AY226" s="214" t="s">
        <v>125</v>
      </c>
    </row>
    <row r="227" spans="2:51" s="12" customFormat="1" ht="13.5">
      <c r="B227" s="215"/>
      <c r="C227" s="216"/>
      <c r="D227" s="226" t="s">
        <v>134</v>
      </c>
      <c r="E227" s="227" t="s">
        <v>22</v>
      </c>
      <c r="F227" s="228" t="s">
        <v>182</v>
      </c>
      <c r="G227" s="216"/>
      <c r="H227" s="229">
        <v>8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134</v>
      </c>
      <c r="AU227" s="225" t="s">
        <v>87</v>
      </c>
      <c r="AV227" s="12" t="s">
        <v>87</v>
      </c>
      <c r="AW227" s="12" t="s">
        <v>42</v>
      </c>
      <c r="AX227" s="12" t="s">
        <v>78</v>
      </c>
      <c r="AY227" s="225" t="s">
        <v>125</v>
      </c>
    </row>
    <row r="228" spans="2:65" s="1" customFormat="1" ht="22.5" customHeight="1">
      <c r="B228" s="39"/>
      <c r="C228" s="191" t="s">
        <v>501</v>
      </c>
      <c r="D228" s="191" t="s">
        <v>128</v>
      </c>
      <c r="E228" s="192" t="s">
        <v>502</v>
      </c>
      <c r="F228" s="193" t="s">
        <v>503</v>
      </c>
      <c r="G228" s="194" t="s">
        <v>248</v>
      </c>
      <c r="H228" s="195">
        <v>3281.119</v>
      </c>
      <c r="I228" s="196"/>
      <c r="J228" s="197">
        <f>ROUND(I228*H228,2)</f>
        <v>0</v>
      </c>
      <c r="K228" s="193" t="s">
        <v>22</v>
      </c>
      <c r="L228" s="59"/>
      <c r="M228" s="198" t="s">
        <v>22</v>
      </c>
      <c r="N228" s="199" t="s">
        <v>49</v>
      </c>
      <c r="O228" s="40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2" t="s">
        <v>132</v>
      </c>
      <c r="AT228" s="22" t="s">
        <v>128</v>
      </c>
      <c r="AU228" s="22" t="s">
        <v>87</v>
      </c>
      <c r="AY228" s="22" t="s">
        <v>125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24</v>
      </c>
      <c r="BK228" s="202">
        <f>ROUND(I228*H228,2)</f>
        <v>0</v>
      </c>
      <c r="BL228" s="22" t="s">
        <v>132</v>
      </c>
      <c r="BM228" s="22" t="s">
        <v>504</v>
      </c>
    </row>
    <row r="229" spans="2:65" s="1" customFormat="1" ht="22.5" customHeight="1">
      <c r="B229" s="39"/>
      <c r="C229" s="191" t="s">
        <v>505</v>
      </c>
      <c r="D229" s="191" t="s">
        <v>128</v>
      </c>
      <c r="E229" s="192" t="s">
        <v>506</v>
      </c>
      <c r="F229" s="193" t="s">
        <v>507</v>
      </c>
      <c r="G229" s="194" t="s">
        <v>248</v>
      </c>
      <c r="H229" s="195">
        <v>3276.021</v>
      </c>
      <c r="I229" s="196"/>
      <c r="J229" s="197">
        <f>ROUND(I229*H229,2)</f>
        <v>0</v>
      </c>
      <c r="K229" s="193" t="s">
        <v>22</v>
      </c>
      <c r="L229" s="59"/>
      <c r="M229" s="198" t="s">
        <v>22</v>
      </c>
      <c r="N229" s="199" t="s">
        <v>49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132</v>
      </c>
      <c r="AT229" s="22" t="s">
        <v>128</v>
      </c>
      <c r="AU229" s="22" t="s">
        <v>87</v>
      </c>
      <c r="AY229" s="22" t="s">
        <v>125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24</v>
      </c>
      <c r="BK229" s="202">
        <f>ROUND(I229*H229,2)</f>
        <v>0</v>
      </c>
      <c r="BL229" s="22" t="s">
        <v>132</v>
      </c>
      <c r="BM229" s="22" t="s">
        <v>508</v>
      </c>
    </row>
    <row r="230" spans="2:51" s="11" customFormat="1" ht="13.5">
      <c r="B230" s="203"/>
      <c r="C230" s="204"/>
      <c r="D230" s="205" t="s">
        <v>134</v>
      </c>
      <c r="E230" s="206" t="s">
        <v>22</v>
      </c>
      <c r="F230" s="207" t="s">
        <v>509</v>
      </c>
      <c r="G230" s="204"/>
      <c r="H230" s="208" t="s">
        <v>22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134</v>
      </c>
      <c r="AU230" s="214" t="s">
        <v>87</v>
      </c>
      <c r="AV230" s="11" t="s">
        <v>24</v>
      </c>
      <c r="AW230" s="11" t="s">
        <v>42</v>
      </c>
      <c r="AX230" s="11" t="s">
        <v>78</v>
      </c>
      <c r="AY230" s="214" t="s">
        <v>125</v>
      </c>
    </row>
    <row r="231" spans="2:51" s="12" customFormat="1" ht="13.5">
      <c r="B231" s="215"/>
      <c r="C231" s="216"/>
      <c r="D231" s="205" t="s">
        <v>134</v>
      </c>
      <c r="E231" s="217" t="s">
        <v>22</v>
      </c>
      <c r="F231" s="218" t="s">
        <v>510</v>
      </c>
      <c r="G231" s="216"/>
      <c r="H231" s="219">
        <v>1564.667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134</v>
      </c>
      <c r="AU231" s="225" t="s">
        <v>87</v>
      </c>
      <c r="AV231" s="12" t="s">
        <v>87</v>
      </c>
      <c r="AW231" s="12" t="s">
        <v>42</v>
      </c>
      <c r="AX231" s="12" t="s">
        <v>78</v>
      </c>
      <c r="AY231" s="225" t="s">
        <v>125</v>
      </c>
    </row>
    <row r="232" spans="2:51" s="11" customFormat="1" ht="13.5">
      <c r="B232" s="203"/>
      <c r="C232" s="204"/>
      <c r="D232" s="205" t="s">
        <v>134</v>
      </c>
      <c r="E232" s="206" t="s">
        <v>22</v>
      </c>
      <c r="F232" s="207" t="s">
        <v>511</v>
      </c>
      <c r="G232" s="204"/>
      <c r="H232" s="208" t="s">
        <v>22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134</v>
      </c>
      <c r="AU232" s="214" t="s">
        <v>87</v>
      </c>
      <c r="AV232" s="11" t="s">
        <v>24</v>
      </c>
      <c r="AW232" s="11" t="s">
        <v>42</v>
      </c>
      <c r="AX232" s="11" t="s">
        <v>78</v>
      </c>
      <c r="AY232" s="214" t="s">
        <v>125</v>
      </c>
    </row>
    <row r="233" spans="2:51" s="12" customFormat="1" ht="13.5">
      <c r="B233" s="215"/>
      <c r="C233" s="216"/>
      <c r="D233" s="226" t="s">
        <v>134</v>
      </c>
      <c r="E233" s="227" t="s">
        <v>22</v>
      </c>
      <c r="F233" s="228" t="s">
        <v>512</v>
      </c>
      <c r="G233" s="216"/>
      <c r="H233" s="229">
        <v>1711.354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134</v>
      </c>
      <c r="AU233" s="225" t="s">
        <v>87</v>
      </c>
      <c r="AV233" s="12" t="s">
        <v>87</v>
      </c>
      <c r="AW233" s="12" t="s">
        <v>42</v>
      </c>
      <c r="AX233" s="12" t="s">
        <v>78</v>
      </c>
      <c r="AY233" s="225" t="s">
        <v>125</v>
      </c>
    </row>
    <row r="234" spans="2:65" s="1" customFormat="1" ht="22.5" customHeight="1">
      <c r="B234" s="39"/>
      <c r="C234" s="191" t="s">
        <v>513</v>
      </c>
      <c r="D234" s="191" t="s">
        <v>128</v>
      </c>
      <c r="E234" s="192" t="s">
        <v>514</v>
      </c>
      <c r="F234" s="193" t="s">
        <v>515</v>
      </c>
      <c r="G234" s="194" t="s">
        <v>248</v>
      </c>
      <c r="H234" s="195">
        <v>24472.369</v>
      </c>
      <c r="I234" s="196"/>
      <c r="J234" s="197">
        <f>ROUND(I234*H234,2)</f>
        <v>0</v>
      </c>
      <c r="K234" s="193" t="s">
        <v>22</v>
      </c>
      <c r="L234" s="59"/>
      <c r="M234" s="198" t="s">
        <v>22</v>
      </c>
      <c r="N234" s="199" t="s">
        <v>49</v>
      </c>
      <c r="O234" s="40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2" t="s">
        <v>132</v>
      </c>
      <c r="AT234" s="22" t="s">
        <v>128</v>
      </c>
      <c r="AU234" s="22" t="s">
        <v>87</v>
      </c>
      <c r="AY234" s="22" t="s">
        <v>125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24</v>
      </c>
      <c r="BK234" s="202">
        <f>ROUND(I234*H234,2)</f>
        <v>0</v>
      </c>
      <c r="BL234" s="22" t="s">
        <v>132</v>
      </c>
      <c r="BM234" s="22" t="s">
        <v>516</v>
      </c>
    </row>
    <row r="235" spans="2:51" s="11" customFormat="1" ht="13.5">
      <c r="B235" s="203"/>
      <c r="C235" s="204"/>
      <c r="D235" s="205" t="s">
        <v>134</v>
      </c>
      <c r="E235" s="206" t="s">
        <v>22</v>
      </c>
      <c r="F235" s="207" t="s">
        <v>509</v>
      </c>
      <c r="G235" s="204"/>
      <c r="H235" s="208" t="s">
        <v>22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134</v>
      </c>
      <c r="AU235" s="214" t="s">
        <v>87</v>
      </c>
      <c r="AV235" s="11" t="s">
        <v>24</v>
      </c>
      <c r="AW235" s="11" t="s">
        <v>42</v>
      </c>
      <c r="AX235" s="11" t="s">
        <v>78</v>
      </c>
      <c r="AY235" s="214" t="s">
        <v>125</v>
      </c>
    </row>
    <row r="236" spans="2:51" s="12" customFormat="1" ht="13.5">
      <c r="B236" s="215"/>
      <c r="C236" s="216"/>
      <c r="D236" s="205" t="s">
        <v>134</v>
      </c>
      <c r="E236" s="217" t="s">
        <v>22</v>
      </c>
      <c r="F236" s="218" t="s">
        <v>517</v>
      </c>
      <c r="G236" s="216"/>
      <c r="H236" s="219">
        <v>21905.338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134</v>
      </c>
      <c r="AU236" s="225" t="s">
        <v>87</v>
      </c>
      <c r="AV236" s="12" t="s">
        <v>87</v>
      </c>
      <c r="AW236" s="12" t="s">
        <v>42</v>
      </c>
      <c r="AX236" s="12" t="s">
        <v>78</v>
      </c>
      <c r="AY236" s="225" t="s">
        <v>125</v>
      </c>
    </row>
    <row r="237" spans="2:51" s="11" customFormat="1" ht="13.5">
      <c r="B237" s="203"/>
      <c r="C237" s="204"/>
      <c r="D237" s="205" t="s">
        <v>134</v>
      </c>
      <c r="E237" s="206" t="s">
        <v>22</v>
      </c>
      <c r="F237" s="207" t="s">
        <v>511</v>
      </c>
      <c r="G237" s="204"/>
      <c r="H237" s="208" t="s">
        <v>22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134</v>
      </c>
      <c r="AU237" s="214" t="s">
        <v>87</v>
      </c>
      <c r="AV237" s="11" t="s">
        <v>24</v>
      </c>
      <c r="AW237" s="11" t="s">
        <v>42</v>
      </c>
      <c r="AX237" s="11" t="s">
        <v>78</v>
      </c>
      <c r="AY237" s="214" t="s">
        <v>125</v>
      </c>
    </row>
    <row r="238" spans="2:51" s="12" customFormat="1" ht="13.5">
      <c r="B238" s="215"/>
      <c r="C238" s="216"/>
      <c r="D238" s="226" t="s">
        <v>134</v>
      </c>
      <c r="E238" s="227" t="s">
        <v>22</v>
      </c>
      <c r="F238" s="228" t="s">
        <v>518</v>
      </c>
      <c r="G238" s="216"/>
      <c r="H238" s="229">
        <v>2567.031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134</v>
      </c>
      <c r="AU238" s="225" t="s">
        <v>87</v>
      </c>
      <c r="AV238" s="12" t="s">
        <v>87</v>
      </c>
      <c r="AW238" s="12" t="s">
        <v>42</v>
      </c>
      <c r="AX238" s="12" t="s">
        <v>78</v>
      </c>
      <c r="AY238" s="225" t="s">
        <v>125</v>
      </c>
    </row>
    <row r="239" spans="2:65" s="1" customFormat="1" ht="22.5" customHeight="1">
      <c r="B239" s="39"/>
      <c r="C239" s="191" t="s">
        <v>519</v>
      </c>
      <c r="D239" s="191" t="s">
        <v>128</v>
      </c>
      <c r="E239" s="192" t="s">
        <v>520</v>
      </c>
      <c r="F239" s="193" t="s">
        <v>521</v>
      </c>
      <c r="G239" s="194" t="s">
        <v>248</v>
      </c>
      <c r="H239" s="195">
        <v>5.097</v>
      </c>
      <c r="I239" s="196"/>
      <c r="J239" s="197">
        <f>ROUND(I239*H239,2)</f>
        <v>0</v>
      </c>
      <c r="K239" s="193" t="s">
        <v>22</v>
      </c>
      <c r="L239" s="59"/>
      <c r="M239" s="198" t="s">
        <v>22</v>
      </c>
      <c r="N239" s="199" t="s">
        <v>49</v>
      </c>
      <c r="O239" s="40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2" t="s">
        <v>132</v>
      </c>
      <c r="AT239" s="22" t="s">
        <v>128</v>
      </c>
      <c r="AU239" s="22" t="s">
        <v>87</v>
      </c>
      <c r="AY239" s="22" t="s">
        <v>125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24</v>
      </c>
      <c r="BK239" s="202">
        <f>ROUND(I239*H239,2)</f>
        <v>0</v>
      </c>
      <c r="BL239" s="22" t="s">
        <v>132</v>
      </c>
      <c r="BM239" s="22" t="s">
        <v>522</v>
      </c>
    </row>
    <row r="240" spans="2:51" s="11" customFormat="1" ht="13.5">
      <c r="B240" s="203"/>
      <c r="C240" s="204"/>
      <c r="D240" s="205" t="s">
        <v>134</v>
      </c>
      <c r="E240" s="206" t="s">
        <v>22</v>
      </c>
      <c r="F240" s="207" t="s">
        <v>523</v>
      </c>
      <c r="G240" s="204"/>
      <c r="H240" s="208" t="s">
        <v>22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134</v>
      </c>
      <c r="AU240" s="214" t="s">
        <v>87</v>
      </c>
      <c r="AV240" s="11" t="s">
        <v>24</v>
      </c>
      <c r="AW240" s="11" t="s">
        <v>42</v>
      </c>
      <c r="AX240" s="11" t="s">
        <v>78</v>
      </c>
      <c r="AY240" s="214" t="s">
        <v>125</v>
      </c>
    </row>
    <row r="241" spans="2:51" s="12" customFormat="1" ht="13.5">
      <c r="B241" s="215"/>
      <c r="C241" s="216"/>
      <c r="D241" s="226" t="s">
        <v>134</v>
      </c>
      <c r="E241" s="227" t="s">
        <v>22</v>
      </c>
      <c r="F241" s="228" t="s">
        <v>524</v>
      </c>
      <c r="G241" s="216"/>
      <c r="H241" s="229">
        <v>5.097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134</v>
      </c>
      <c r="AU241" s="225" t="s">
        <v>87</v>
      </c>
      <c r="AV241" s="12" t="s">
        <v>87</v>
      </c>
      <c r="AW241" s="12" t="s">
        <v>42</v>
      </c>
      <c r="AX241" s="12" t="s">
        <v>78</v>
      </c>
      <c r="AY241" s="225" t="s">
        <v>125</v>
      </c>
    </row>
    <row r="242" spans="2:65" s="1" customFormat="1" ht="22.5" customHeight="1">
      <c r="B242" s="39"/>
      <c r="C242" s="191" t="s">
        <v>525</v>
      </c>
      <c r="D242" s="191" t="s">
        <v>128</v>
      </c>
      <c r="E242" s="192" t="s">
        <v>526</v>
      </c>
      <c r="F242" s="193" t="s">
        <v>527</v>
      </c>
      <c r="G242" s="194" t="s">
        <v>248</v>
      </c>
      <c r="H242" s="195">
        <v>7.646</v>
      </c>
      <c r="I242" s="196"/>
      <c r="J242" s="197">
        <f>ROUND(I242*H242,2)</f>
        <v>0</v>
      </c>
      <c r="K242" s="193" t="s">
        <v>22</v>
      </c>
      <c r="L242" s="59"/>
      <c r="M242" s="198" t="s">
        <v>22</v>
      </c>
      <c r="N242" s="199" t="s">
        <v>49</v>
      </c>
      <c r="O242" s="40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2" t="s">
        <v>132</v>
      </c>
      <c r="AT242" s="22" t="s">
        <v>128</v>
      </c>
      <c r="AU242" s="22" t="s">
        <v>87</v>
      </c>
      <c r="AY242" s="22" t="s">
        <v>125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2" t="s">
        <v>24</v>
      </c>
      <c r="BK242" s="202">
        <f>ROUND(I242*H242,2)</f>
        <v>0</v>
      </c>
      <c r="BL242" s="22" t="s">
        <v>132</v>
      </c>
      <c r="BM242" s="22" t="s">
        <v>528</v>
      </c>
    </row>
    <row r="243" spans="2:51" s="11" customFormat="1" ht="13.5">
      <c r="B243" s="203"/>
      <c r="C243" s="204"/>
      <c r="D243" s="205" t="s">
        <v>134</v>
      </c>
      <c r="E243" s="206" t="s">
        <v>22</v>
      </c>
      <c r="F243" s="207" t="s">
        <v>523</v>
      </c>
      <c r="G243" s="204"/>
      <c r="H243" s="208" t="s">
        <v>22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134</v>
      </c>
      <c r="AU243" s="214" t="s">
        <v>87</v>
      </c>
      <c r="AV243" s="11" t="s">
        <v>24</v>
      </c>
      <c r="AW243" s="11" t="s">
        <v>42</v>
      </c>
      <c r="AX243" s="11" t="s">
        <v>78</v>
      </c>
      <c r="AY243" s="214" t="s">
        <v>125</v>
      </c>
    </row>
    <row r="244" spans="2:51" s="12" customFormat="1" ht="13.5">
      <c r="B244" s="215"/>
      <c r="C244" s="216"/>
      <c r="D244" s="226" t="s">
        <v>134</v>
      </c>
      <c r="E244" s="227" t="s">
        <v>22</v>
      </c>
      <c r="F244" s="228" t="s">
        <v>529</v>
      </c>
      <c r="G244" s="216"/>
      <c r="H244" s="229">
        <v>7.646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134</v>
      </c>
      <c r="AU244" s="225" t="s">
        <v>87</v>
      </c>
      <c r="AV244" s="12" t="s">
        <v>87</v>
      </c>
      <c r="AW244" s="12" t="s">
        <v>42</v>
      </c>
      <c r="AX244" s="12" t="s">
        <v>78</v>
      </c>
      <c r="AY244" s="225" t="s">
        <v>125</v>
      </c>
    </row>
    <row r="245" spans="2:65" s="1" customFormat="1" ht="22.5" customHeight="1">
      <c r="B245" s="39"/>
      <c r="C245" s="191" t="s">
        <v>530</v>
      </c>
      <c r="D245" s="191" t="s">
        <v>128</v>
      </c>
      <c r="E245" s="192" t="s">
        <v>531</v>
      </c>
      <c r="F245" s="193" t="s">
        <v>532</v>
      </c>
      <c r="G245" s="194" t="s">
        <v>248</v>
      </c>
      <c r="H245" s="195">
        <v>7.646</v>
      </c>
      <c r="I245" s="196"/>
      <c r="J245" s="197">
        <f>ROUND(I245*H245,2)</f>
        <v>0</v>
      </c>
      <c r="K245" s="193" t="s">
        <v>22</v>
      </c>
      <c r="L245" s="59"/>
      <c r="M245" s="198" t="s">
        <v>22</v>
      </c>
      <c r="N245" s="199" t="s">
        <v>49</v>
      </c>
      <c r="O245" s="40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2" t="s">
        <v>132</v>
      </c>
      <c r="AT245" s="22" t="s">
        <v>128</v>
      </c>
      <c r="AU245" s="22" t="s">
        <v>87</v>
      </c>
      <c r="AY245" s="22" t="s">
        <v>125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2" t="s">
        <v>24</v>
      </c>
      <c r="BK245" s="202">
        <f>ROUND(I245*H245,2)</f>
        <v>0</v>
      </c>
      <c r="BL245" s="22" t="s">
        <v>132</v>
      </c>
      <c r="BM245" s="22" t="s">
        <v>533</v>
      </c>
    </row>
    <row r="246" spans="2:65" s="1" customFormat="1" ht="22.5" customHeight="1">
      <c r="B246" s="39"/>
      <c r="C246" s="191" t="s">
        <v>534</v>
      </c>
      <c r="D246" s="191" t="s">
        <v>128</v>
      </c>
      <c r="E246" s="192" t="s">
        <v>535</v>
      </c>
      <c r="F246" s="193" t="s">
        <v>536</v>
      </c>
      <c r="G246" s="194" t="s">
        <v>248</v>
      </c>
      <c r="H246" s="195">
        <v>1711.354</v>
      </c>
      <c r="I246" s="196"/>
      <c r="J246" s="197">
        <f>ROUND(I246*H246,2)</f>
        <v>0</v>
      </c>
      <c r="K246" s="193" t="s">
        <v>22</v>
      </c>
      <c r="L246" s="59"/>
      <c r="M246" s="198" t="s">
        <v>22</v>
      </c>
      <c r="N246" s="199" t="s">
        <v>49</v>
      </c>
      <c r="O246" s="40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2" t="s">
        <v>132</v>
      </c>
      <c r="AT246" s="22" t="s">
        <v>128</v>
      </c>
      <c r="AU246" s="22" t="s">
        <v>87</v>
      </c>
      <c r="AY246" s="22" t="s">
        <v>125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2" t="s">
        <v>24</v>
      </c>
      <c r="BK246" s="202">
        <f>ROUND(I246*H246,2)</f>
        <v>0</v>
      </c>
      <c r="BL246" s="22" t="s">
        <v>132</v>
      </c>
      <c r="BM246" s="22" t="s">
        <v>537</v>
      </c>
    </row>
    <row r="247" spans="2:51" s="11" customFormat="1" ht="13.5">
      <c r="B247" s="203"/>
      <c r="C247" s="204"/>
      <c r="D247" s="205" t="s">
        <v>134</v>
      </c>
      <c r="E247" s="206" t="s">
        <v>22</v>
      </c>
      <c r="F247" s="207" t="s">
        <v>511</v>
      </c>
      <c r="G247" s="204"/>
      <c r="H247" s="208" t="s">
        <v>22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134</v>
      </c>
      <c r="AU247" s="214" t="s">
        <v>87</v>
      </c>
      <c r="AV247" s="11" t="s">
        <v>24</v>
      </c>
      <c r="AW247" s="11" t="s">
        <v>42</v>
      </c>
      <c r="AX247" s="11" t="s">
        <v>78</v>
      </c>
      <c r="AY247" s="214" t="s">
        <v>125</v>
      </c>
    </row>
    <row r="248" spans="2:51" s="12" customFormat="1" ht="13.5">
      <c r="B248" s="215"/>
      <c r="C248" s="216"/>
      <c r="D248" s="205" t="s">
        <v>134</v>
      </c>
      <c r="E248" s="217" t="s">
        <v>22</v>
      </c>
      <c r="F248" s="218" t="s">
        <v>512</v>
      </c>
      <c r="G248" s="216"/>
      <c r="H248" s="219">
        <v>1711.354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134</v>
      </c>
      <c r="AU248" s="225" t="s">
        <v>87</v>
      </c>
      <c r="AV248" s="12" t="s">
        <v>87</v>
      </c>
      <c r="AW248" s="12" t="s">
        <v>42</v>
      </c>
      <c r="AX248" s="12" t="s">
        <v>78</v>
      </c>
      <c r="AY248" s="225" t="s">
        <v>125</v>
      </c>
    </row>
    <row r="249" spans="2:63" s="10" customFormat="1" ht="29.85" customHeight="1">
      <c r="B249" s="174"/>
      <c r="C249" s="175"/>
      <c r="D249" s="188" t="s">
        <v>77</v>
      </c>
      <c r="E249" s="189" t="s">
        <v>538</v>
      </c>
      <c r="F249" s="189" t="s">
        <v>539</v>
      </c>
      <c r="G249" s="175"/>
      <c r="H249" s="175"/>
      <c r="I249" s="178"/>
      <c r="J249" s="190">
        <f>BK249</f>
        <v>0</v>
      </c>
      <c r="K249" s="175"/>
      <c r="L249" s="180"/>
      <c r="M249" s="181"/>
      <c r="N249" s="182"/>
      <c r="O249" s="182"/>
      <c r="P249" s="183">
        <f>SUM(P250:P251)</f>
        <v>0</v>
      </c>
      <c r="Q249" s="182"/>
      <c r="R249" s="183">
        <f>SUM(R250:R251)</f>
        <v>0</v>
      </c>
      <c r="S249" s="182"/>
      <c r="T249" s="184">
        <f>SUM(T250:T251)</f>
        <v>0</v>
      </c>
      <c r="AR249" s="185" t="s">
        <v>24</v>
      </c>
      <c r="AT249" s="186" t="s">
        <v>77</v>
      </c>
      <c r="AU249" s="186" t="s">
        <v>24</v>
      </c>
      <c r="AY249" s="185" t="s">
        <v>125</v>
      </c>
      <c r="BK249" s="187">
        <f>SUM(BK250:BK251)</f>
        <v>0</v>
      </c>
    </row>
    <row r="250" spans="2:65" s="1" customFormat="1" ht="31.5" customHeight="1">
      <c r="B250" s="39"/>
      <c r="C250" s="191" t="s">
        <v>540</v>
      </c>
      <c r="D250" s="191" t="s">
        <v>128</v>
      </c>
      <c r="E250" s="192" t="s">
        <v>541</v>
      </c>
      <c r="F250" s="193" t="s">
        <v>542</v>
      </c>
      <c r="G250" s="194" t="s">
        <v>248</v>
      </c>
      <c r="H250" s="195">
        <v>3363.701</v>
      </c>
      <c r="I250" s="196"/>
      <c r="J250" s="197">
        <f>ROUND(I250*H250,2)</f>
        <v>0</v>
      </c>
      <c r="K250" s="193" t="s">
        <v>190</v>
      </c>
      <c r="L250" s="59"/>
      <c r="M250" s="198" t="s">
        <v>22</v>
      </c>
      <c r="N250" s="199" t="s">
        <v>49</v>
      </c>
      <c r="O250" s="40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2" t="s">
        <v>132</v>
      </c>
      <c r="AT250" s="22" t="s">
        <v>128</v>
      </c>
      <c r="AU250" s="22" t="s">
        <v>87</v>
      </c>
      <c r="AY250" s="22" t="s">
        <v>125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2" t="s">
        <v>24</v>
      </c>
      <c r="BK250" s="202">
        <f>ROUND(I250*H250,2)</f>
        <v>0</v>
      </c>
      <c r="BL250" s="22" t="s">
        <v>132</v>
      </c>
      <c r="BM250" s="22" t="s">
        <v>543</v>
      </c>
    </row>
    <row r="251" spans="2:65" s="1" customFormat="1" ht="22.5" customHeight="1">
      <c r="B251" s="39"/>
      <c r="C251" s="191" t="s">
        <v>544</v>
      </c>
      <c r="D251" s="191" t="s">
        <v>128</v>
      </c>
      <c r="E251" s="192" t="s">
        <v>545</v>
      </c>
      <c r="F251" s="193" t="s">
        <v>546</v>
      </c>
      <c r="G251" s="194" t="s">
        <v>248</v>
      </c>
      <c r="H251" s="195">
        <v>265.62</v>
      </c>
      <c r="I251" s="196"/>
      <c r="J251" s="197">
        <f>ROUND(I251*H251,2)</f>
        <v>0</v>
      </c>
      <c r="K251" s="193" t="s">
        <v>22</v>
      </c>
      <c r="L251" s="59"/>
      <c r="M251" s="198" t="s">
        <v>22</v>
      </c>
      <c r="N251" s="246" t="s">
        <v>49</v>
      </c>
      <c r="O251" s="247"/>
      <c r="P251" s="248">
        <f>O251*H251</f>
        <v>0</v>
      </c>
      <c r="Q251" s="248">
        <v>0</v>
      </c>
      <c r="R251" s="248">
        <f>Q251*H251</f>
        <v>0</v>
      </c>
      <c r="S251" s="248">
        <v>0</v>
      </c>
      <c r="T251" s="249">
        <f>S251*H251</f>
        <v>0</v>
      </c>
      <c r="AR251" s="22" t="s">
        <v>132</v>
      </c>
      <c r="AT251" s="22" t="s">
        <v>128</v>
      </c>
      <c r="AU251" s="22" t="s">
        <v>87</v>
      </c>
      <c r="AY251" s="22" t="s">
        <v>125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2" t="s">
        <v>24</v>
      </c>
      <c r="BK251" s="202">
        <f>ROUND(I251*H251,2)</f>
        <v>0</v>
      </c>
      <c r="BL251" s="22" t="s">
        <v>132</v>
      </c>
      <c r="BM251" s="22" t="s">
        <v>547</v>
      </c>
    </row>
    <row r="252" spans="2:12" s="1" customFormat="1" ht="6.95" customHeight="1">
      <c r="B252" s="54"/>
      <c r="C252" s="55"/>
      <c r="D252" s="55"/>
      <c r="E252" s="55"/>
      <c r="F252" s="55"/>
      <c r="G252" s="55"/>
      <c r="H252" s="55"/>
      <c r="I252" s="137"/>
      <c r="J252" s="55"/>
      <c r="K252" s="55"/>
      <c r="L252" s="59"/>
    </row>
  </sheetData>
  <sheetProtection password="CC35" sheet="1" objects="1" scenarios="1" formatCells="0" formatColumns="0" formatRows="0" sort="0" autoFilter="0"/>
  <autoFilter ref="C84:K251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0" customWidth="1"/>
    <col min="2" max="2" width="1.66796875" style="250" customWidth="1"/>
    <col min="3" max="4" width="5" style="250" customWidth="1"/>
    <col min="5" max="5" width="11.66015625" style="250" customWidth="1"/>
    <col min="6" max="6" width="9.16015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79687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3" customFormat="1" ht="45" customHeight="1">
      <c r="B3" s="254"/>
      <c r="C3" s="375" t="s">
        <v>548</v>
      </c>
      <c r="D3" s="375"/>
      <c r="E3" s="375"/>
      <c r="F3" s="375"/>
      <c r="G3" s="375"/>
      <c r="H3" s="375"/>
      <c r="I3" s="375"/>
      <c r="J3" s="375"/>
      <c r="K3" s="255"/>
    </row>
    <row r="4" spans="2:11" ht="25.5" customHeight="1">
      <c r="B4" s="256"/>
      <c r="C4" s="376" t="s">
        <v>549</v>
      </c>
      <c r="D4" s="376"/>
      <c r="E4" s="376"/>
      <c r="F4" s="376"/>
      <c r="G4" s="376"/>
      <c r="H4" s="376"/>
      <c r="I4" s="376"/>
      <c r="J4" s="376"/>
      <c r="K4" s="257"/>
    </row>
    <row r="5" spans="2:1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6"/>
      <c r="C6" s="374" t="s">
        <v>550</v>
      </c>
      <c r="D6" s="374"/>
      <c r="E6" s="374"/>
      <c r="F6" s="374"/>
      <c r="G6" s="374"/>
      <c r="H6" s="374"/>
      <c r="I6" s="374"/>
      <c r="J6" s="374"/>
      <c r="K6" s="257"/>
    </row>
    <row r="7" spans="2:11" ht="15" customHeight="1">
      <c r="B7" s="260"/>
      <c r="C7" s="374" t="s">
        <v>551</v>
      </c>
      <c r="D7" s="374"/>
      <c r="E7" s="374"/>
      <c r="F7" s="374"/>
      <c r="G7" s="374"/>
      <c r="H7" s="374"/>
      <c r="I7" s="374"/>
      <c r="J7" s="374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374" t="s">
        <v>552</v>
      </c>
      <c r="D9" s="374"/>
      <c r="E9" s="374"/>
      <c r="F9" s="374"/>
      <c r="G9" s="374"/>
      <c r="H9" s="374"/>
      <c r="I9" s="374"/>
      <c r="J9" s="374"/>
      <c r="K9" s="257"/>
    </row>
    <row r="10" spans="2:11" ht="15" customHeight="1">
      <c r="B10" s="260"/>
      <c r="C10" s="259"/>
      <c r="D10" s="374" t="s">
        <v>553</v>
      </c>
      <c r="E10" s="374"/>
      <c r="F10" s="374"/>
      <c r="G10" s="374"/>
      <c r="H10" s="374"/>
      <c r="I10" s="374"/>
      <c r="J10" s="374"/>
      <c r="K10" s="257"/>
    </row>
    <row r="11" spans="2:11" ht="15" customHeight="1">
      <c r="B11" s="260"/>
      <c r="C11" s="261"/>
      <c r="D11" s="374" t="s">
        <v>554</v>
      </c>
      <c r="E11" s="374"/>
      <c r="F11" s="374"/>
      <c r="G11" s="374"/>
      <c r="H11" s="374"/>
      <c r="I11" s="374"/>
      <c r="J11" s="374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374" t="s">
        <v>555</v>
      </c>
      <c r="E13" s="374"/>
      <c r="F13" s="374"/>
      <c r="G13" s="374"/>
      <c r="H13" s="374"/>
      <c r="I13" s="374"/>
      <c r="J13" s="374"/>
      <c r="K13" s="257"/>
    </row>
    <row r="14" spans="2:11" ht="15" customHeight="1">
      <c r="B14" s="260"/>
      <c r="C14" s="261"/>
      <c r="D14" s="374" t="s">
        <v>556</v>
      </c>
      <c r="E14" s="374"/>
      <c r="F14" s="374"/>
      <c r="G14" s="374"/>
      <c r="H14" s="374"/>
      <c r="I14" s="374"/>
      <c r="J14" s="374"/>
      <c r="K14" s="257"/>
    </row>
    <row r="15" spans="2:11" ht="15" customHeight="1">
      <c r="B15" s="260"/>
      <c r="C15" s="261"/>
      <c r="D15" s="374" t="s">
        <v>557</v>
      </c>
      <c r="E15" s="374"/>
      <c r="F15" s="374"/>
      <c r="G15" s="374"/>
      <c r="H15" s="374"/>
      <c r="I15" s="374"/>
      <c r="J15" s="374"/>
      <c r="K15" s="257"/>
    </row>
    <row r="16" spans="2:11" ht="15" customHeight="1">
      <c r="B16" s="260"/>
      <c r="C16" s="261"/>
      <c r="D16" s="261"/>
      <c r="E16" s="262" t="s">
        <v>85</v>
      </c>
      <c r="F16" s="374" t="s">
        <v>558</v>
      </c>
      <c r="G16" s="374"/>
      <c r="H16" s="374"/>
      <c r="I16" s="374"/>
      <c r="J16" s="374"/>
      <c r="K16" s="257"/>
    </row>
    <row r="17" spans="2:11" ht="15" customHeight="1">
      <c r="B17" s="260"/>
      <c r="C17" s="261"/>
      <c r="D17" s="261"/>
      <c r="E17" s="262" t="s">
        <v>559</v>
      </c>
      <c r="F17" s="374" t="s">
        <v>560</v>
      </c>
      <c r="G17" s="374"/>
      <c r="H17" s="374"/>
      <c r="I17" s="374"/>
      <c r="J17" s="374"/>
      <c r="K17" s="257"/>
    </row>
    <row r="18" spans="2:11" ht="15" customHeight="1">
      <c r="B18" s="260"/>
      <c r="C18" s="261"/>
      <c r="D18" s="261"/>
      <c r="E18" s="262" t="s">
        <v>561</v>
      </c>
      <c r="F18" s="374" t="s">
        <v>562</v>
      </c>
      <c r="G18" s="374"/>
      <c r="H18" s="374"/>
      <c r="I18" s="374"/>
      <c r="J18" s="374"/>
      <c r="K18" s="257"/>
    </row>
    <row r="19" spans="2:11" ht="15" customHeight="1">
      <c r="B19" s="260"/>
      <c r="C19" s="261"/>
      <c r="D19" s="261"/>
      <c r="E19" s="262" t="s">
        <v>563</v>
      </c>
      <c r="F19" s="374" t="s">
        <v>564</v>
      </c>
      <c r="G19" s="374"/>
      <c r="H19" s="374"/>
      <c r="I19" s="374"/>
      <c r="J19" s="374"/>
      <c r="K19" s="257"/>
    </row>
    <row r="20" spans="2:11" ht="15" customHeight="1">
      <c r="B20" s="260"/>
      <c r="C20" s="261"/>
      <c r="D20" s="261"/>
      <c r="E20" s="262" t="s">
        <v>565</v>
      </c>
      <c r="F20" s="374" t="s">
        <v>566</v>
      </c>
      <c r="G20" s="374"/>
      <c r="H20" s="374"/>
      <c r="I20" s="374"/>
      <c r="J20" s="374"/>
      <c r="K20" s="257"/>
    </row>
    <row r="21" spans="2:11" ht="15" customHeight="1">
      <c r="B21" s="260"/>
      <c r="C21" s="261"/>
      <c r="D21" s="261"/>
      <c r="E21" s="262" t="s">
        <v>567</v>
      </c>
      <c r="F21" s="374" t="s">
        <v>568</v>
      </c>
      <c r="G21" s="374"/>
      <c r="H21" s="374"/>
      <c r="I21" s="374"/>
      <c r="J21" s="374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374" t="s">
        <v>569</v>
      </c>
      <c r="D23" s="374"/>
      <c r="E23" s="374"/>
      <c r="F23" s="374"/>
      <c r="G23" s="374"/>
      <c r="H23" s="374"/>
      <c r="I23" s="374"/>
      <c r="J23" s="374"/>
      <c r="K23" s="257"/>
    </row>
    <row r="24" spans="2:11" ht="15" customHeight="1">
      <c r="B24" s="260"/>
      <c r="C24" s="374" t="s">
        <v>570</v>
      </c>
      <c r="D24" s="374"/>
      <c r="E24" s="374"/>
      <c r="F24" s="374"/>
      <c r="G24" s="374"/>
      <c r="H24" s="374"/>
      <c r="I24" s="374"/>
      <c r="J24" s="374"/>
      <c r="K24" s="257"/>
    </row>
    <row r="25" spans="2:11" ht="15" customHeight="1">
      <c r="B25" s="260"/>
      <c r="C25" s="259"/>
      <c r="D25" s="374" t="s">
        <v>571</v>
      </c>
      <c r="E25" s="374"/>
      <c r="F25" s="374"/>
      <c r="G25" s="374"/>
      <c r="H25" s="374"/>
      <c r="I25" s="374"/>
      <c r="J25" s="374"/>
      <c r="K25" s="257"/>
    </row>
    <row r="26" spans="2:11" ht="15" customHeight="1">
      <c r="B26" s="260"/>
      <c r="C26" s="261"/>
      <c r="D26" s="374" t="s">
        <v>572</v>
      </c>
      <c r="E26" s="374"/>
      <c r="F26" s="374"/>
      <c r="G26" s="374"/>
      <c r="H26" s="374"/>
      <c r="I26" s="374"/>
      <c r="J26" s="374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374" t="s">
        <v>573</v>
      </c>
      <c r="E28" s="374"/>
      <c r="F28" s="374"/>
      <c r="G28" s="374"/>
      <c r="H28" s="374"/>
      <c r="I28" s="374"/>
      <c r="J28" s="374"/>
      <c r="K28" s="257"/>
    </row>
    <row r="29" spans="2:11" ht="15" customHeight="1">
      <c r="B29" s="260"/>
      <c r="C29" s="261"/>
      <c r="D29" s="374" t="s">
        <v>574</v>
      </c>
      <c r="E29" s="374"/>
      <c r="F29" s="374"/>
      <c r="G29" s="374"/>
      <c r="H29" s="374"/>
      <c r="I29" s="374"/>
      <c r="J29" s="374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374" t="s">
        <v>575</v>
      </c>
      <c r="E31" s="374"/>
      <c r="F31" s="374"/>
      <c r="G31" s="374"/>
      <c r="H31" s="374"/>
      <c r="I31" s="374"/>
      <c r="J31" s="374"/>
      <c r="K31" s="257"/>
    </row>
    <row r="32" spans="2:11" ht="15" customHeight="1">
      <c r="B32" s="260"/>
      <c r="C32" s="261"/>
      <c r="D32" s="374" t="s">
        <v>576</v>
      </c>
      <c r="E32" s="374"/>
      <c r="F32" s="374"/>
      <c r="G32" s="374"/>
      <c r="H32" s="374"/>
      <c r="I32" s="374"/>
      <c r="J32" s="374"/>
      <c r="K32" s="257"/>
    </row>
    <row r="33" spans="2:11" ht="15" customHeight="1">
      <c r="B33" s="260"/>
      <c r="C33" s="261"/>
      <c r="D33" s="374" t="s">
        <v>577</v>
      </c>
      <c r="E33" s="374"/>
      <c r="F33" s="374"/>
      <c r="G33" s="374"/>
      <c r="H33" s="374"/>
      <c r="I33" s="374"/>
      <c r="J33" s="374"/>
      <c r="K33" s="257"/>
    </row>
    <row r="34" spans="2:11" ht="15" customHeight="1">
      <c r="B34" s="260"/>
      <c r="C34" s="261"/>
      <c r="D34" s="259"/>
      <c r="E34" s="263" t="s">
        <v>110</v>
      </c>
      <c r="F34" s="259"/>
      <c r="G34" s="374" t="s">
        <v>578</v>
      </c>
      <c r="H34" s="374"/>
      <c r="I34" s="374"/>
      <c r="J34" s="374"/>
      <c r="K34" s="257"/>
    </row>
    <row r="35" spans="2:11" ht="30.75" customHeight="1">
      <c r="B35" s="260"/>
      <c r="C35" s="261"/>
      <c r="D35" s="259"/>
      <c r="E35" s="263" t="s">
        <v>579</v>
      </c>
      <c r="F35" s="259"/>
      <c r="G35" s="374" t="s">
        <v>580</v>
      </c>
      <c r="H35" s="374"/>
      <c r="I35" s="374"/>
      <c r="J35" s="374"/>
      <c r="K35" s="257"/>
    </row>
    <row r="36" spans="2:11" ht="15" customHeight="1">
      <c r="B36" s="260"/>
      <c r="C36" s="261"/>
      <c r="D36" s="259"/>
      <c r="E36" s="263" t="s">
        <v>59</v>
      </c>
      <c r="F36" s="259"/>
      <c r="G36" s="374" t="s">
        <v>581</v>
      </c>
      <c r="H36" s="374"/>
      <c r="I36" s="374"/>
      <c r="J36" s="374"/>
      <c r="K36" s="257"/>
    </row>
    <row r="37" spans="2:11" ht="15" customHeight="1">
      <c r="B37" s="260"/>
      <c r="C37" s="261"/>
      <c r="D37" s="259"/>
      <c r="E37" s="263" t="s">
        <v>111</v>
      </c>
      <c r="F37" s="259"/>
      <c r="G37" s="374" t="s">
        <v>582</v>
      </c>
      <c r="H37" s="374"/>
      <c r="I37" s="374"/>
      <c r="J37" s="374"/>
      <c r="K37" s="257"/>
    </row>
    <row r="38" spans="2:11" ht="15" customHeight="1">
      <c r="B38" s="260"/>
      <c r="C38" s="261"/>
      <c r="D38" s="259"/>
      <c r="E38" s="263" t="s">
        <v>112</v>
      </c>
      <c r="F38" s="259"/>
      <c r="G38" s="374" t="s">
        <v>583</v>
      </c>
      <c r="H38" s="374"/>
      <c r="I38" s="374"/>
      <c r="J38" s="374"/>
      <c r="K38" s="257"/>
    </row>
    <row r="39" spans="2:11" ht="15" customHeight="1">
      <c r="B39" s="260"/>
      <c r="C39" s="261"/>
      <c r="D39" s="259"/>
      <c r="E39" s="263" t="s">
        <v>113</v>
      </c>
      <c r="F39" s="259"/>
      <c r="G39" s="374" t="s">
        <v>584</v>
      </c>
      <c r="H39" s="374"/>
      <c r="I39" s="374"/>
      <c r="J39" s="374"/>
      <c r="K39" s="257"/>
    </row>
    <row r="40" spans="2:11" ht="15" customHeight="1">
      <c r="B40" s="260"/>
      <c r="C40" s="261"/>
      <c r="D40" s="259"/>
      <c r="E40" s="263" t="s">
        <v>585</v>
      </c>
      <c r="F40" s="259"/>
      <c r="G40" s="374" t="s">
        <v>586</v>
      </c>
      <c r="H40" s="374"/>
      <c r="I40" s="374"/>
      <c r="J40" s="374"/>
      <c r="K40" s="257"/>
    </row>
    <row r="41" spans="2:11" ht="15" customHeight="1">
      <c r="B41" s="260"/>
      <c r="C41" s="261"/>
      <c r="D41" s="259"/>
      <c r="E41" s="263"/>
      <c r="F41" s="259"/>
      <c r="G41" s="374" t="s">
        <v>587</v>
      </c>
      <c r="H41" s="374"/>
      <c r="I41" s="374"/>
      <c r="J41" s="374"/>
      <c r="K41" s="257"/>
    </row>
    <row r="42" spans="2:11" ht="15" customHeight="1">
      <c r="B42" s="260"/>
      <c r="C42" s="261"/>
      <c r="D42" s="259"/>
      <c r="E42" s="263" t="s">
        <v>588</v>
      </c>
      <c r="F42" s="259"/>
      <c r="G42" s="374" t="s">
        <v>589</v>
      </c>
      <c r="H42" s="374"/>
      <c r="I42" s="374"/>
      <c r="J42" s="374"/>
      <c r="K42" s="257"/>
    </row>
    <row r="43" spans="2:11" ht="15" customHeight="1">
      <c r="B43" s="260"/>
      <c r="C43" s="261"/>
      <c r="D43" s="259"/>
      <c r="E43" s="263" t="s">
        <v>115</v>
      </c>
      <c r="F43" s="259"/>
      <c r="G43" s="374" t="s">
        <v>590</v>
      </c>
      <c r="H43" s="374"/>
      <c r="I43" s="374"/>
      <c r="J43" s="374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374" t="s">
        <v>591</v>
      </c>
      <c r="E45" s="374"/>
      <c r="F45" s="374"/>
      <c r="G45" s="374"/>
      <c r="H45" s="374"/>
      <c r="I45" s="374"/>
      <c r="J45" s="374"/>
      <c r="K45" s="257"/>
    </row>
    <row r="46" spans="2:11" ht="15" customHeight="1">
      <c r="B46" s="260"/>
      <c r="C46" s="261"/>
      <c r="D46" s="261"/>
      <c r="E46" s="374" t="s">
        <v>592</v>
      </c>
      <c r="F46" s="374"/>
      <c r="G46" s="374"/>
      <c r="H46" s="374"/>
      <c r="I46" s="374"/>
      <c r="J46" s="374"/>
      <c r="K46" s="257"/>
    </row>
    <row r="47" spans="2:11" ht="15" customHeight="1">
      <c r="B47" s="260"/>
      <c r="C47" s="261"/>
      <c r="D47" s="261"/>
      <c r="E47" s="374" t="s">
        <v>593</v>
      </c>
      <c r="F47" s="374"/>
      <c r="G47" s="374"/>
      <c r="H47" s="374"/>
      <c r="I47" s="374"/>
      <c r="J47" s="374"/>
      <c r="K47" s="257"/>
    </row>
    <row r="48" spans="2:11" ht="15" customHeight="1">
      <c r="B48" s="260"/>
      <c r="C48" s="261"/>
      <c r="D48" s="261"/>
      <c r="E48" s="374" t="s">
        <v>594</v>
      </c>
      <c r="F48" s="374"/>
      <c r="G48" s="374"/>
      <c r="H48" s="374"/>
      <c r="I48" s="374"/>
      <c r="J48" s="374"/>
      <c r="K48" s="257"/>
    </row>
    <row r="49" spans="2:11" ht="15" customHeight="1">
      <c r="B49" s="260"/>
      <c r="C49" s="261"/>
      <c r="D49" s="374" t="s">
        <v>595</v>
      </c>
      <c r="E49" s="374"/>
      <c r="F49" s="374"/>
      <c r="G49" s="374"/>
      <c r="H49" s="374"/>
      <c r="I49" s="374"/>
      <c r="J49" s="374"/>
      <c r="K49" s="257"/>
    </row>
    <row r="50" spans="2:11" ht="25.5" customHeight="1">
      <c r="B50" s="256"/>
      <c r="C50" s="376" t="s">
        <v>596</v>
      </c>
      <c r="D50" s="376"/>
      <c r="E50" s="376"/>
      <c r="F50" s="376"/>
      <c r="G50" s="376"/>
      <c r="H50" s="376"/>
      <c r="I50" s="376"/>
      <c r="J50" s="376"/>
      <c r="K50" s="257"/>
    </row>
    <row r="51" spans="2:11" ht="5.25" customHeight="1">
      <c r="B51" s="256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6"/>
      <c r="C52" s="374" t="s">
        <v>597</v>
      </c>
      <c r="D52" s="374"/>
      <c r="E52" s="374"/>
      <c r="F52" s="374"/>
      <c r="G52" s="374"/>
      <c r="H52" s="374"/>
      <c r="I52" s="374"/>
      <c r="J52" s="374"/>
      <c r="K52" s="257"/>
    </row>
    <row r="53" spans="2:11" ht="15" customHeight="1">
      <c r="B53" s="256"/>
      <c r="C53" s="374" t="s">
        <v>598</v>
      </c>
      <c r="D53" s="374"/>
      <c r="E53" s="374"/>
      <c r="F53" s="374"/>
      <c r="G53" s="374"/>
      <c r="H53" s="374"/>
      <c r="I53" s="374"/>
      <c r="J53" s="374"/>
      <c r="K53" s="257"/>
    </row>
    <row r="54" spans="2:11" ht="12.75" customHeight="1">
      <c r="B54" s="256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6"/>
      <c r="C55" s="374" t="s">
        <v>599</v>
      </c>
      <c r="D55" s="374"/>
      <c r="E55" s="374"/>
      <c r="F55" s="374"/>
      <c r="G55" s="374"/>
      <c r="H55" s="374"/>
      <c r="I55" s="374"/>
      <c r="J55" s="374"/>
      <c r="K55" s="257"/>
    </row>
    <row r="56" spans="2:11" ht="15" customHeight="1">
      <c r="B56" s="256"/>
      <c r="C56" s="261"/>
      <c r="D56" s="374" t="s">
        <v>600</v>
      </c>
      <c r="E56" s="374"/>
      <c r="F56" s="374"/>
      <c r="G56" s="374"/>
      <c r="H56" s="374"/>
      <c r="I56" s="374"/>
      <c r="J56" s="374"/>
      <c r="K56" s="257"/>
    </row>
    <row r="57" spans="2:11" ht="15" customHeight="1">
      <c r="B57" s="256"/>
      <c r="C57" s="261"/>
      <c r="D57" s="374" t="s">
        <v>601</v>
      </c>
      <c r="E57" s="374"/>
      <c r="F57" s="374"/>
      <c r="G57" s="374"/>
      <c r="H57" s="374"/>
      <c r="I57" s="374"/>
      <c r="J57" s="374"/>
      <c r="K57" s="257"/>
    </row>
    <row r="58" spans="2:11" ht="15" customHeight="1">
      <c r="B58" s="256"/>
      <c r="C58" s="261"/>
      <c r="D58" s="374" t="s">
        <v>602</v>
      </c>
      <c r="E58" s="374"/>
      <c r="F58" s="374"/>
      <c r="G58" s="374"/>
      <c r="H58" s="374"/>
      <c r="I58" s="374"/>
      <c r="J58" s="374"/>
      <c r="K58" s="257"/>
    </row>
    <row r="59" spans="2:11" ht="15" customHeight="1">
      <c r="B59" s="256"/>
      <c r="C59" s="261"/>
      <c r="D59" s="374" t="s">
        <v>603</v>
      </c>
      <c r="E59" s="374"/>
      <c r="F59" s="374"/>
      <c r="G59" s="374"/>
      <c r="H59" s="374"/>
      <c r="I59" s="374"/>
      <c r="J59" s="374"/>
      <c r="K59" s="257"/>
    </row>
    <row r="60" spans="2:11" ht="15" customHeight="1">
      <c r="B60" s="256"/>
      <c r="C60" s="261"/>
      <c r="D60" s="378" t="s">
        <v>604</v>
      </c>
      <c r="E60" s="378"/>
      <c r="F60" s="378"/>
      <c r="G60" s="378"/>
      <c r="H60" s="378"/>
      <c r="I60" s="378"/>
      <c r="J60" s="378"/>
      <c r="K60" s="257"/>
    </row>
    <row r="61" spans="2:11" ht="15" customHeight="1">
      <c r="B61" s="256"/>
      <c r="C61" s="261"/>
      <c r="D61" s="374" t="s">
        <v>605</v>
      </c>
      <c r="E61" s="374"/>
      <c r="F61" s="374"/>
      <c r="G61" s="374"/>
      <c r="H61" s="374"/>
      <c r="I61" s="374"/>
      <c r="J61" s="374"/>
      <c r="K61" s="257"/>
    </row>
    <row r="62" spans="2:11" ht="12.75" customHeight="1">
      <c r="B62" s="256"/>
      <c r="C62" s="261"/>
      <c r="D62" s="261"/>
      <c r="E62" s="264"/>
      <c r="F62" s="261"/>
      <c r="G62" s="261"/>
      <c r="H62" s="261"/>
      <c r="I62" s="261"/>
      <c r="J62" s="261"/>
      <c r="K62" s="257"/>
    </row>
    <row r="63" spans="2:11" ht="15" customHeight="1">
      <c r="B63" s="256"/>
      <c r="C63" s="261"/>
      <c r="D63" s="374" t="s">
        <v>606</v>
      </c>
      <c r="E63" s="374"/>
      <c r="F63" s="374"/>
      <c r="G63" s="374"/>
      <c r="H63" s="374"/>
      <c r="I63" s="374"/>
      <c r="J63" s="374"/>
      <c r="K63" s="257"/>
    </row>
    <row r="64" spans="2:11" ht="15" customHeight="1">
      <c r="B64" s="256"/>
      <c r="C64" s="261"/>
      <c r="D64" s="378" t="s">
        <v>607</v>
      </c>
      <c r="E64" s="378"/>
      <c r="F64" s="378"/>
      <c r="G64" s="378"/>
      <c r="H64" s="378"/>
      <c r="I64" s="378"/>
      <c r="J64" s="378"/>
      <c r="K64" s="257"/>
    </row>
    <row r="65" spans="2:11" ht="15" customHeight="1">
      <c r="B65" s="256"/>
      <c r="C65" s="261"/>
      <c r="D65" s="374" t="s">
        <v>608</v>
      </c>
      <c r="E65" s="374"/>
      <c r="F65" s="374"/>
      <c r="G65" s="374"/>
      <c r="H65" s="374"/>
      <c r="I65" s="374"/>
      <c r="J65" s="374"/>
      <c r="K65" s="257"/>
    </row>
    <row r="66" spans="2:11" ht="15" customHeight="1">
      <c r="B66" s="256"/>
      <c r="C66" s="261"/>
      <c r="D66" s="374" t="s">
        <v>609</v>
      </c>
      <c r="E66" s="374"/>
      <c r="F66" s="374"/>
      <c r="G66" s="374"/>
      <c r="H66" s="374"/>
      <c r="I66" s="374"/>
      <c r="J66" s="374"/>
      <c r="K66" s="257"/>
    </row>
    <row r="67" spans="2:11" ht="15" customHeight="1">
      <c r="B67" s="256"/>
      <c r="C67" s="261"/>
      <c r="D67" s="374" t="s">
        <v>610</v>
      </c>
      <c r="E67" s="374"/>
      <c r="F67" s="374"/>
      <c r="G67" s="374"/>
      <c r="H67" s="374"/>
      <c r="I67" s="374"/>
      <c r="J67" s="374"/>
      <c r="K67" s="257"/>
    </row>
    <row r="68" spans="2:11" ht="15" customHeight="1">
      <c r="B68" s="256"/>
      <c r="C68" s="261"/>
      <c r="D68" s="374" t="s">
        <v>611</v>
      </c>
      <c r="E68" s="374"/>
      <c r="F68" s="374"/>
      <c r="G68" s="374"/>
      <c r="H68" s="374"/>
      <c r="I68" s="374"/>
      <c r="J68" s="374"/>
      <c r="K68" s="257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379" t="s">
        <v>95</v>
      </c>
      <c r="D73" s="379"/>
      <c r="E73" s="379"/>
      <c r="F73" s="379"/>
      <c r="G73" s="379"/>
      <c r="H73" s="379"/>
      <c r="I73" s="379"/>
      <c r="J73" s="379"/>
      <c r="K73" s="274"/>
    </row>
    <row r="74" spans="2:11" ht="17.25" customHeight="1">
      <c r="B74" s="273"/>
      <c r="C74" s="275" t="s">
        <v>612</v>
      </c>
      <c r="D74" s="275"/>
      <c r="E74" s="275"/>
      <c r="F74" s="275" t="s">
        <v>613</v>
      </c>
      <c r="G74" s="276"/>
      <c r="H74" s="275" t="s">
        <v>111</v>
      </c>
      <c r="I74" s="275" t="s">
        <v>63</v>
      </c>
      <c r="J74" s="275" t="s">
        <v>614</v>
      </c>
      <c r="K74" s="274"/>
    </row>
    <row r="75" spans="2:11" ht="17.25" customHeight="1">
      <c r="B75" s="273"/>
      <c r="C75" s="277" t="s">
        <v>615</v>
      </c>
      <c r="D75" s="277"/>
      <c r="E75" s="277"/>
      <c r="F75" s="278" t="s">
        <v>616</v>
      </c>
      <c r="G75" s="279"/>
      <c r="H75" s="277"/>
      <c r="I75" s="277"/>
      <c r="J75" s="277" t="s">
        <v>617</v>
      </c>
      <c r="K75" s="274"/>
    </row>
    <row r="76" spans="2:11" ht="5.25" customHeight="1">
      <c r="B76" s="273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3"/>
      <c r="C77" s="263" t="s">
        <v>59</v>
      </c>
      <c r="D77" s="280"/>
      <c r="E77" s="280"/>
      <c r="F77" s="282" t="s">
        <v>618</v>
      </c>
      <c r="G77" s="281"/>
      <c r="H77" s="263" t="s">
        <v>619</v>
      </c>
      <c r="I77" s="263" t="s">
        <v>620</v>
      </c>
      <c r="J77" s="263">
        <v>20</v>
      </c>
      <c r="K77" s="274"/>
    </row>
    <row r="78" spans="2:11" ht="15" customHeight="1">
      <c r="B78" s="273"/>
      <c r="C78" s="263" t="s">
        <v>621</v>
      </c>
      <c r="D78" s="263"/>
      <c r="E78" s="263"/>
      <c r="F78" s="282" t="s">
        <v>618</v>
      </c>
      <c r="G78" s="281"/>
      <c r="H78" s="263" t="s">
        <v>622</v>
      </c>
      <c r="I78" s="263" t="s">
        <v>620</v>
      </c>
      <c r="J78" s="263">
        <v>120</v>
      </c>
      <c r="K78" s="274"/>
    </row>
    <row r="79" spans="2:11" ht="15" customHeight="1">
      <c r="B79" s="283"/>
      <c r="C79" s="263" t="s">
        <v>623</v>
      </c>
      <c r="D79" s="263"/>
      <c r="E79" s="263"/>
      <c r="F79" s="282" t="s">
        <v>624</v>
      </c>
      <c r="G79" s="281"/>
      <c r="H79" s="263" t="s">
        <v>625</v>
      </c>
      <c r="I79" s="263" t="s">
        <v>620</v>
      </c>
      <c r="J79" s="263">
        <v>50</v>
      </c>
      <c r="K79" s="274"/>
    </row>
    <row r="80" spans="2:11" ht="15" customHeight="1">
      <c r="B80" s="283"/>
      <c r="C80" s="263" t="s">
        <v>626</v>
      </c>
      <c r="D80" s="263"/>
      <c r="E80" s="263"/>
      <c r="F80" s="282" t="s">
        <v>618</v>
      </c>
      <c r="G80" s="281"/>
      <c r="H80" s="263" t="s">
        <v>627</v>
      </c>
      <c r="I80" s="263" t="s">
        <v>628</v>
      </c>
      <c r="J80" s="263"/>
      <c r="K80" s="274"/>
    </row>
    <row r="81" spans="2:11" ht="15" customHeight="1">
      <c r="B81" s="283"/>
      <c r="C81" s="284" t="s">
        <v>629</v>
      </c>
      <c r="D81" s="284"/>
      <c r="E81" s="284"/>
      <c r="F81" s="285" t="s">
        <v>624</v>
      </c>
      <c r="G81" s="284"/>
      <c r="H81" s="284" t="s">
        <v>630</v>
      </c>
      <c r="I81" s="284" t="s">
        <v>620</v>
      </c>
      <c r="J81" s="284">
        <v>15</v>
      </c>
      <c r="K81" s="274"/>
    </row>
    <row r="82" spans="2:11" ht="15" customHeight="1">
      <c r="B82" s="283"/>
      <c r="C82" s="284" t="s">
        <v>631</v>
      </c>
      <c r="D82" s="284"/>
      <c r="E82" s="284"/>
      <c r="F82" s="285" t="s">
        <v>624</v>
      </c>
      <c r="G82" s="284"/>
      <c r="H82" s="284" t="s">
        <v>632</v>
      </c>
      <c r="I82" s="284" t="s">
        <v>620</v>
      </c>
      <c r="J82" s="284">
        <v>15</v>
      </c>
      <c r="K82" s="274"/>
    </row>
    <row r="83" spans="2:11" ht="15" customHeight="1">
      <c r="B83" s="283"/>
      <c r="C83" s="284" t="s">
        <v>633</v>
      </c>
      <c r="D83" s="284"/>
      <c r="E83" s="284"/>
      <c r="F83" s="285" t="s">
        <v>624</v>
      </c>
      <c r="G83" s="284"/>
      <c r="H83" s="284" t="s">
        <v>634</v>
      </c>
      <c r="I83" s="284" t="s">
        <v>620</v>
      </c>
      <c r="J83" s="284">
        <v>20</v>
      </c>
      <c r="K83" s="274"/>
    </row>
    <row r="84" spans="2:11" ht="15" customHeight="1">
      <c r="B84" s="283"/>
      <c r="C84" s="284" t="s">
        <v>635</v>
      </c>
      <c r="D84" s="284"/>
      <c r="E84" s="284"/>
      <c r="F84" s="285" t="s">
        <v>624</v>
      </c>
      <c r="G84" s="284"/>
      <c r="H84" s="284" t="s">
        <v>636</v>
      </c>
      <c r="I84" s="284" t="s">
        <v>620</v>
      </c>
      <c r="J84" s="284">
        <v>20</v>
      </c>
      <c r="K84" s="274"/>
    </row>
    <row r="85" spans="2:11" ht="15" customHeight="1">
      <c r="B85" s="283"/>
      <c r="C85" s="263" t="s">
        <v>637</v>
      </c>
      <c r="D85" s="263"/>
      <c r="E85" s="263"/>
      <c r="F85" s="282" t="s">
        <v>624</v>
      </c>
      <c r="G85" s="281"/>
      <c r="H85" s="263" t="s">
        <v>638</v>
      </c>
      <c r="I85" s="263" t="s">
        <v>620</v>
      </c>
      <c r="J85" s="263">
        <v>50</v>
      </c>
      <c r="K85" s="274"/>
    </row>
    <row r="86" spans="2:11" ht="15" customHeight="1">
      <c r="B86" s="283"/>
      <c r="C86" s="263" t="s">
        <v>639</v>
      </c>
      <c r="D86" s="263"/>
      <c r="E86" s="263"/>
      <c r="F86" s="282" t="s">
        <v>624</v>
      </c>
      <c r="G86" s="281"/>
      <c r="H86" s="263" t="s">
        <v>640</v>
      </c>
      <c r="I86" s="263" t="s">
        <v>620</v>
      </c>
      <c r="J86" s="263">
        <v>20</v>
      </c>
      <c r="K86" s="274"/>
    </row>
    <row r="87" spans="2:11" ht="15" customHeight="1">
      <c r="B87" s="283"/>
      <c r="C87" s="263" t="s">
        <v>641</v>
      </c>
      <c r="D87" s="263"/>
      <c r="E87" s="263"/>
      <c r="F87" s="282" t="s">
        <v>624</v>
      </c>
      <c r="G87" s="281"/>
      <c r="H87" s="263" t="s">
        <v>642</v>
      </c>
      <c r="I87" s="263" t="s">
        <v>620</v>
      </c>
      <c r="J87" s="263">
        <v>20</v>
      </c>
      <c r="K87" s="274"/>
    </row>
    <row r="88" spans="2:11" ht="15" customHeight="1">
      <c r="B88" s="283"/>
      <c r="C88" s="263" t="s">
        <v>643</v>
      </c>
      <c r="D88" s="263"/>
      <c r="E88" s="263"/>
      <c r="F88" s="282" t="s">
        <v>624</v>
      </c>
      <c r="G88" s="281"/>
      <c r="H88" s="263" t="s">
        <v>644</v>
      </c>
      <c r="I88" s="263" t="s">
        <v>620</v>
      </c>
      <c r="J88" s="263">
        <v>50</v>
      </c>
      <c r="K88" s="274"/>
    </row>
    <row r="89" spans="2:11" ht="15" customHeight="1">
      <c r="B89" s="283"/>
      <c r="C89" s="263" t="s">
        <v>645</v>
      </c>
      <c r="D89" s="263"/>
      <c r="E89" s="263"/>
      <c r="F89" s="282" t="s">
        <v>624</v>
      </c>
      <c r="G89" s="281"/>
      <c r="H89" s="263" t="s">
        <v>645</v>
      </c>
      <c r="I89" s="263" t="s">
        <v>620</v>
      </c>
      <c r="J89" s="263">
        <v>50</v>
      </c>
      <c r="K89" s="274"/>
    </row>
    <row r="90" spans="2:11" ht="15" customHeight="1">
      <c r="B90" s="283"/>
      <c r="C90" s="263" t="s">
        <v>116</v>
      </c>
      <c r="D90" s="263"/>
      <c r="E90" s="263"/>
      <c r="F90" s="282" t="s">
        <v>624</v>
      </c>
      <c r="G90" s="281"/>
      <c r="H90" s="263" t="s">
        <v>646</v>
      </c>
      <c r="I90" s="263" t="s">
        <v>620</v>
      </c>
      <c r="J90" s="263">
        <v>255</v>
      </c>
      <c r="K90" s="274"/>
    </row>
    <row r="91" spans="2:11" ht="15" customHeight="1">
      <c r="B91" s="283"/>
      <c r="C91" s="263" t="s">
        <v>647</v>
      </c>
      <c r="D91" s="263"/>
      <c r="E91" s="263"/>
      <c r="F91" s="282" t="s">
        <v>618</v>
      </c>
      <c r="G91" s="281"/>
      <c r="H91" s="263" t="s">
        <v>648</v>
      </c>
      <c r="I91" s="263" t="s">
        <v>649</v>
      </c>
      <c r="J91" s="263"/>
      <c r="K91" s="274"/>
    </row>
    <row r="92" spans="2:11" ht="15" customHeight="1">
      <c r="B92" s="283"/>
      <c r="C92" s="263" t="s">
        <v>650</v>
      </c>
      <c r="D92" s="263"/>
      <c r="E92" s="263"/>
      <c r="F92" s="282" t="s">
        <v>618</v>
      </c>
      <c r="G92" s="281"/>
      <c r="H92" s="263" t="s">
        <v>651</v>
      </c>
      <c r="I92" s="263" t="s">
        <v>652</v>
      </c>
      <c r="J92" s="263"/>
      <c r="K92" s="274"/>
    </row>
    <row r="93" spans="2:11" ht="15" customHeight="1">
      <c r="B93" s="283"/>
      <c r="C93" s="263" t="s">
        <v>653</v>
      </c>
      <c r="D93" s="263"/>
      <c r="E93" s="263"/>
      <c r="F93" s="282" t="s">
        <v>618</v>
      </c>
      <c r="G93" s="281"/>
      <c r="H93" s="263" t="s">
        <v>653</v>
      </c>
      <c r="I93" s="263" t="s">
        <v>652</v>
      </c>
      <c r="J93" s="263"/>
      <c r="K93" s="274"/>
    </row>
    <row r="94" spans="2:11" ht="15" customHeight="1">
      <c r="B94" s="283"/>
      <c r="C94" s="263" t="s">
        <v>44</v>
      </c>
      <c r="D94" s="263"/>
      <c r="E94" s="263"/>
      <c r="F94" s="282" t="s">
        <v>618</v>
      </c>
      <c r="G94" s="281"/>
      <c r="H94" s="263" t="s">
        <v>654</v>
      </c>
      <c r="I94" s="263" t="s">
        <v>652</v>
      </c>
      <c r="J94" s="263"/>
      <c r="K94" s="274"/>
    </row>
    <row r="95" spans="2:11" ht="15" customHeight="1">
      <c r="B95" s="283"/>
      <c r="C95" s="263" t="s">
        <v>54</v>
      </c>
      <c r="D95" s="263"/>
      <c r="E95" s="263"/>
      <c r="F95" s="282" t="s">
        <v>618</v>
      </c>
      <c r="G95" s="281"/>
      <c r="H95" s="263" t="s">
        <v>655</v>
      </c>
      <c r="I95" s="263" t="s">
        <v>652</v>
      </c>
      <c r="J95" s="263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379" t="s">
        <v>656</v>
      </c>
      <c r="D100" s="379"/>
      <c r="E100" s="379"/>
      <c r="F100" s="379"/>
      <c r="G100" s="379"/>
      <c r="H100" s="379"/>
      <c r="I100" s="379"/>
      <c r="J100" s="379"/>
      <c r="K100" s="274"/>
    </row>
    <row r="101" spans="2:11" ht="17.25" customHeight="1">
      <c r="B101" s="273"/>
      <c r="C101" s="275" t="s">
        <v>612</v>
      </c>
      <c r="D101" s="275"/>
      <c r="E101" s="275"/>
      <c r="F101" s="275" t="s">
        <v>613</v>
      </c>
      <c r="G101" s="276"/>
      <c r="H101" s="275" t="s">
        <v>111</v>
      </c>
      <c r="I101" s="275" t="s">
        <v>63</v>
      </c>
      <c r="J101" s="275" t="s">
        <v>614</v>
      </c>
      <c r="K101" s="274"/>
    </row>
    <row r="102" spans="2:11" ht="17.25" customHeight="1">
      <c r="B102" s="273"/>
      <c r="C102" s="277" t="s">
        <v>615</v>
      </c>
      <c r="D102" s="277"/>
      <c r="E102" s="277"/>
      <c r="F102" s="278" t="s">
        <v>616</v>
      </c>
      <c r="G102" s="279"/>
      <c r="H102" s="277"/>
      <c r="I102" s="277"/>
      <c r="J102" s="277" t="s">
        <v>617</v>
      </c>
      <c r="K102" s="274"/>
    </row>
    <row r="103" spans="2:11" ht="5.25" customHeight="1">
      <c r="B103" s="273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3"/>
      <c r="C104" s="263" t="s">
        <v>59</v>
      </c>
      <c r="D104" s="280"/>
      <c r="E104" s="280"/>
      <c r="F104" s="282" t="s">
        <v>618</v>
      </c>
      <c r="G104" s="291"/>
      <c r="H104" s="263" t="s">
        <v>657</v>
      </c>
      <c r="I104" s="263" t="s">
        <v>620</v>
      </c>
      <c r="J104" s="263">
        <v>20</v>
      </c>
      <c r="K104" s="274"/>
    </row>
    <row r="105" spans="2:11" ht="15" customHeight="1">
      <c r="B105" s="273"/>
      <c r="C105" s="263" t="s">
        <v>621</v>
      </c>
      <c r="D105" s="263"/>
      <c r="E105" s="263"/>
      <c r="F105" s="282" t="s">
        <v>618</v>
      </c>
      <c r="G105" s="263"/>
      <c r="H105" s="263" t="s">
        <v>657</v>
      </c>
      <c r="I105" s="263" t="s">
        <v>620</v>
      </c>
      <c r="J105" s="263">
        <v>120</v>
      </c>
      <c r="K105" s="274"/>
    </row>
    <row r="106" spans="2:11" ht="15" customHeight="1">
      <c r="B106" s="283"/>
      <c r="C106" s="263" t="s">
        <v>623</v>
      </c>
      <c r="D106" s="263"/>
      <c r="E106" s="263"/>
      <c r="F106" s="282" t="s">
        <v>624</v>
      </c>
      <c r="G106" s="263"/>
      <c r="H106" s="263" t="s">
        <v>657</v>
      </c>
      <c r="I106" s="263" t="s">
        <v>620</v>
      </c>
      <c r="J106" s="263">
        <v>50</v>
      </c>
      <c r="K106" s="274"/>
    </row>
    <row r="107" spans="2:11" ht="15" customHeight="1">
      <c r="B107" s="283"/>
      <c r="C107" s="263" t="s">
        <v>626</v>
      </c>
      <c r="D107" s="263"/>
      <c r="E107" s="263"/>
      <c r="F107" s="282" t="s">
        <v>618</v>
      </c>
      <c r="G107" s="263"/>
      <c r="H107" s="263" t="s">
        <v>657</v>
      </c>
      <c r="I107" s="263" t="s">
        <v>628</v>
      </c>
      <c r="J107" s="263"/>
      <c r="K107" s="274"/>
    </row>
    <row r="108" spans="2:11" ht="15" customHeight="1">
      <c r="B108" s="283"/>
      <c r="C108" s="263" t="s">
        <v>637</v>
      </c>
      <c r="D108" s="263"/>
      <c r="E108" s="263"/>
      <c r="F108" s="282" t="s">
        <v>624</v>
      </c>
      <c r="G108" s="263"/>
      <c r="H108" s="263" t="s">
        <v>657</v>
      </c>
      <c r="I108" s="263" t="s">
        <v>620</v>
      </c>
      <c r="J108" s="263">
        <v>50</v>
      </c>
      <c r="K108" s="274"/>
    </row>
    <row r="109" spans="2:11" ht="15" customHeight="1">
      <c r="B109" s="283"/>
      <c r="C109" s="263" t="s">
        <v>645</v>
      </c>
      <c r="D109" s="263"/>
      <c r="E109" s="263"/>
      <c r="F109" s="282" t="s">
        <v>624</v>
      </c>
      <c r="G109" s="263"/>
      <c r="H109" s="263" t="s">
        <v>657</v>
      </c>
      <c r="I109" s="263" t="s">
        <v>620</v>
      </c>
      <c r="J109" s="263">
        <v>50</v>
      </c>
      <c r="K109" s="274"/>
    </row>
    <row r="110" spans="2:11" ht="15" customHeight="1">
      <c r="B110" s="283"/>
      <c r="C110" s="263" t="s">
        <v>643</v>
      </c>
      <c r="D110" s="263"/>
      <c r="E110" s="263"/>
      <c r="F110" s="282" t="s">
        <v>624</v>
      </c>
      <c r="G110" s="263"/>
      <c r="H110" s="263" t="s">
        <v>657</v>
      </c>
      <c r="I110" s="263" t="s">
        <v>620</v>
      </c>
      <c r="J110" s="263">
        <v>50</v>
      </c>
      <c r="K110" s="274"/>
    </row>
    <row r="111" spans="2:11" ht="15" customHeight="1">
      <c r="B111" s="283"/>
      <c r="C111" s="263" t="s">
        <v>59</v>
      </c>
      <c r="D111" s="263"/>
      <c r="E111" s="263"/>
      <c r="F111" s="282" t="s">
        <v>618</v>
      </c>
      <c r="G111" s="263"/>
      <c r="H111" s="263" t="s">
        <v>658</v>
      </c>
      <c r="I111" s="263" t="s">
        <v>620</v>
      </c>
      <c r="J111" s="263">
        <v>20</v>
      </c>
      <c r="K111" s="274"/>
    </row>
    <row r="112" spans="2:11" ht="15" customHeight="1">
      <c r="B112" s="283"/>
      <c r="C112" s="263" t="s">
        <v>659</v>
      </c>
      <c r="D112" s="263"/>
      <c r="E112" s="263"/>
      <c r="F112" s="282" t="s">
        <v>618</v>
      </c>
      <c r="G112" s="263"/>
      <c r="H112" s="263" t="s">
        <v>660</v>
      </c>
      <c r="I112" s="263" t="s">
        <v>620</v>
      </c>
      <c r="J112" s="263">
        <v>120</v>
      </c>
      <c r="K112" s="274"/>
    </row>
    <row r="113" spans="2:11" ht="15" customHeight="1">
      <c r="B113" s="283"/>
      <c r="C113" s="263" t="s">
        <v>44</v>
      </c>
      <c r="D113" s="263"/>
      <c r="E113" s="263"/>
      <c r="F113" s="282" t="s">
        <v>618</v>
      </c>
      <c r="G113" s="263"/>
      <c r="H113" s="263" t="s">
        <v>661</v>
      </c>
      <c r="I113" s="263" t="s">
        <v>652</v>
      </c>
      <c r="J113" s="263"/>
      <c r="K113" s="274"/>
    </row>
    <row r="114" spans="2:11" ht="15" customHeight="1">
      <c r="B114" s="283"/>
      <c r="C114" s="263" t="s">
        <v>54</v>
      </c>
      <c r="D114" s="263"/>
      <c r="E114" s="263"/>
      <c r="F114" s="282" t="s">
        <v>618</v>
      </c>
      <c r="G114" s="263"/>
      <c r="H114" s="263" t="s">
        <v>662</v>
      </c>
      <c r="I114" s="263" t="s">
        <v>652</v>
      </c>
      <c r="J114" s="263"/>
      <c r="K114" s="274"/>
    </row>
    <row r="115" spans="2:11" ht="15" customHeight="1">
      <c r="B115" s="283"/>
      <c r="C115" s="263" t="s">
        <v>63</v>
      </c>
      <c r="D115" s="263"/>
      <c r="E115" s="263"/>
      <c r="F115" s="282" t="s">
        <v>618</v>
      </c>
      <c r="G115" s="263"/>
      <c r="H115" s="263" t="s">
        <v>663</v>
      </c>
      <c r="I115" s="263" t="s">
        <v>664</v>
      </c>
      <c r="J115" s="263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9"/>
      <c r="D117" s="259"/>
      <c r="E117" s="259"/>
      <c r="F117" s="294"/>
      <c r="G117" s="259"/>
      <c r="H117" s="259"/>
      <c r="I117" s="259"/>
      <c r="J117" s="259"/>
      <c r="K117" s="293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375" t="s">
        <v>665</v>
      </c>
      <c r="D120" s="375"/>
      <c r="E120" s="375"/>
      <c r="F120" s="375"/>
      <c r="G120" s="375"/>
      <c r="H120" s="375"/>
      <c r="I120" s="375"/>
      <c r="J120" s="375"/>
      <c r="K120" s="299"/>
    </row>
    <row r="121" spans="2:11" ht="17.25" customHeight="1">
      <c r="B121" s="300"/>
      <c r="C121" s="275" t="s">
        <v>612</v>
      </c>
      <c r="D121" s="275"/>
      <c r="E121" s="275"/>
      <c r="F121" s="275" t="s">
        <v>613</v>
      </c>
      <c r="G121" s="276"/>
      <c r="H121" s="275" t="s">
        <v>111</v>
      </c>
      <c r="I121" s="275" t="s">
        <v>63</v>
      </c>
      <c r="J121" s="275" t="s">
        <v>614</v>
      </c>
      <c r="K121" s="301"/>
    </row>
    <row r="122" spans="2:11" ht="17.25" customHeight="1">
      <c r="B122" s="300"/>
      <c r="C122" s="277" t="s">
        <v>615</v>
      </c>
      <c r="D122" s="277"/>
      <c r="E122" s="277"/>
      <c r="F122" s="278" t="s">
        <v>616</v>
      </c>
      <c r="G122" s="279"/>
      <c r="H122" s="277"/>
      <c r="I122" s="277"/>
      <c r="J122" s="277" t="s">
        <v>617</v>
      </c>
      <c r="K122" s="301"/>
    </row>
    <row r="123" spans="2:11" ht="5.25" customHeight="1">
      <c r="B123" s="302"/>
      <c r="C123" s="280"/>
      <c r="D123" s="280"/>
      <c r="E123" s="280"/>
      <c r="F123" s="280"/>
      <c r="G123" s="263"/>
      <c r="H123" s="280"/>
      <c r="I123" s="280"/>
      <c r="J123" s="280"/>
      <c r="K123" s="303"/>
    </row>
    <row r="124" spans="2:11" ht="15" customHeight="1">
      <c r="B124" s="302"/>
      <c r="C124" s="263" t="s">
        <v>621</v>
      </c>
      <c r="D124" s="280"/>
      <c r="E124" s="280"/>
      <c r="F124" s="282" t="s">
        <v>618</v>
      </c>
      <c r="G124" s="263"/>
      <c r="H124" s="263" t="s">
        <v>657</v>
      </c>
      <c r="I124" s="263" t="s">
        <v>620</v>
      </c>
      <c r="J124" s="263">
        <v>120</v>
      </c>
      <c r="K124" s="304"/>
    </row>
    <row r="125" spans="2:11" ht="15" customHeight="1">
      <c r="B125" s="302"/>
      <c r="C125" s="263" t="s">
        <v>666</v>
      </c>
      <c r="D125" s="263"/>
      <c r="E125" s="263"/>
      <c r="F125" s="282" t="s">
        <v>618</v>
      </c>
      <c r="G125" s="263"/>
      <c r="H125" s="263" t="s">
        <v>667</v>
      </c>
      <c r="I125" s="263" t="s">
        <v>620</v>
      </c>
      <c r="J125" s="263" t="s">
        <v>668</v>
      </c>
      <c r="K125" s="304"/>
    </row>
    <row r="126" spans="2:11" ht="15" customHeight="1">
      <c r="B126" s="302"/>
      <c r="C126" s="263" t="s">
        <v>567</v>
      </c>
      <c r="D126" s="263"/>
      <c r="E126" s="263"/>
      <c r="F126" s="282" t="s">
        <v>618</v>
      </c>
      <c r="G126" s="263"/>
      <c r="H126" s="263" t="s">
        <v>669</v>
      </c>
      <c r="I126" s="263" t="s">
        <v>620</v>
      </c>
      <c r="J126" s="263" t="s">
        <v>668</v>
      </c>
      <c r="K126" s="304"/>
    </row>
    <row r="127" spans="2:11" ht="15" customHeight="1">
      <c r="B127" s="302"/>
      <c r="C127" s="263" t="s">
        <v>629</v>
      </c>
      <c r="D127" s="263"/>
      <c r="E127" s="263"/>
      <c r="F127" s="282" t="s">
        <v>624</v>
      </c>
      <c r="G127" s="263"/>
      <c r="H127" s="263" t="s">
        <v>630</v>
      </c>
      <c r="I127" s="263" t="s">
        <v>620</v>
      </c>
      <c r="J127" s="263">
        <v>15</v>
      </c>
      <c r="K127" s="304"/>
    </row>
    <row r="128" spans="2:11" ht="15" customHeight="1">
      <c r="B128" s="302"/>
      <c r="C128" s="284" t="s">
        <v>631</v>
      </c>
      <c r="D128" s="284"/>
      <c r="E128" s="284"/>
      <c r="F128" s="285" t="s">
        <v>624</v>
      </c>
      <c r="G128" s="284"/>
      <c r="H128" s="284" t="s">
        <v>632</v>
      </c>
      <c r="I128" s="284" t="s">
        <v>620</v>
      </c>
      <c r="J128" s="284">
        <v>15</v>
      </c>
      <c r="K128" s="304"/>
    </row>
    <row r="129" spans="2:11" ht="15" customHeight="1">
      <c r="B129" s="302"/>
      <c r="C129" s="284" t="s">
        <v>633</v>
      </c>
      <c r="D129" s="284"/>
      <c r="E129" s="284"/>
      <c r="F129" s="285" t="s">
        <v>624</v>
      </c>
      <c r="G129" s="284"/>
      <c r="H129" s="284" t="s">
        <v>634</v>
      </c>
      <c r="I129" s="284" t="s">
        <v>620</v>
      </c>
      <c r="J129" s="284">
        <v>20</v>
      </c>
      <c r="K129" s="304"/>
    </row>
    <row r="130" spans="2:11" ht="15" customHeight="1">
      <c r="B130" s="302"/>
      <c r="C130" s="284" t="s">
        <v>635</v>
      </c>
      <c r="D130" s="284"/>
      <c r="E130" s="284"/>
      <c r="F130" s="285" t="s">
        <v>624</v>
      </c>
      <c r="G130" s="284"/>
      <c r="H130" s="284" t="s">
        <v>636</v>
      </c>
      <c r="I130" s="284" t="s">
        <v>620</v>
      </c>
      <c r="J130" s="284">
        <v>20</v>
      </c>
      <c r="K130" s="304"/>
    </row>
    <row r="131" spans="2:11" ht="15" customHeight="1">
      <c r="B131" s="302"/>
      <c r="C131" s="263" t="s">
        <v>623</v>
      </c>
      <c r="D131" s="263"/>
      <c r="E131" s="263"/>
      <c r="F131" s="282" t="s">
        <v>624</v>
      </c>
      <c r="G131" s="263"/>
      <c r="H131" s="263" t="s">
        <v>657</v>
      </c>
      <c r="I131" s="263" t="s">
        <v>620</v>
      </c>
      <c r="J131" s="263">
        <v>50</v>
      </c>
      <c r="K131" s="304"/>
    </row>
    <row r="132" spans="2:11" ht="15" customHeight="1">
      <c r="B132" s="302"/>
      <c r="C132" s="263" t="s">
        <v>637</v>
      </c>
      <c r="D132" s="263"/>
      <c r="E132" s="263"/>
      <c r="F132" s="282" t="s">
        <v>624</v>
      </c>
      <c r="G132" s="263"/>
      <c r="H132" s="263" t="s">
        <v>657</v>
      </c>
      <c r="I132" s="263" t="s">
        <v>620</v>
      </c>
      <c r="J132" s="263">
        <v>50</v>
      </c>
      <c r="K132" s="304"/>
    </row>
    <row r="133" spans="2:11" ht="15" customHeight="1">
      <c r="B133" s="302"/>
      <c r="C133" s="263" t="s">
        <v>643</v>
      </c>
      <c r="D133" s="263"/>
      <c r="E133" s="263"/>
      <c r="F133" s="282" t="s">
        <v>624</v>
      </c>
      <c r="G133" s="263"/>
      <c r="H133" s="263" t="s">
        <v>657</v>
      </c>
      <c r="I133" s="263" t="s">
        <v>620</v>
      </c>
      <c r="J133" s="263">
        <v>50</v>
      </c>
      <c r="K133" s="304"/>
    </row>
    <row r="134" spans="2:11" ht="15" customHeight="1">
      <c r="B134" s="302"/>
      <c r="C134" s="263" t="s">
        <v>645</v>
      </c>
      <c r="D134" s="263"/>
      <c r="E134" s="263"/>
      <c r="F134" s="282" t="s">
        <v>624</v>
      </c>
      <c r="G134" s="263"/>
      <c r="H134" s="263" t="s">
        <v>657</v>
      </c>
      <c r="I134" s="263" t="s">
        <v>620</v>
      </c>
      <c r="J134" s="263">
        <v>50</v>
      </c>
      <c r="K134" s="304"/>
    </row>
    <row r="135" spans="2:11" ht="15" customHeight="1">
      <c r="B135" s="302"/>
      <c r="C135" s="263" t="s">
        <v>116</v>
      </c>
      <c r="D135" s="263"/>
      <c r="E135" s="263"/>
      <c r="F135" s="282" t="s">
        <v>624</v>
      </c>
      <c r="G135" s="263"/>
      <c r="H135" s="263" t="s">
        <v>670</v>
      </c>
      <c r="I135" s="263" t="s">
        <v>620</v>
      </c>
      <c r="J135" s="263">
        <v>255</v>
      </c>
      <c r="K135" s="304"/>
    </row>
    <row r="136" spans="2:11" ht="15" customHeight="1">
      <c r="B136" s="302"/>
      <c r="C136" s="263" t="s">
        <v>647</v>
      </c>
      <c r="D136" s="263"/>
      <c r="E136" s="263"/>
      <c r="F136" s="282" t="s">
        <v>618</v>
      </c>
      <c r="G136" s="263"/>
      <c r="H136" s="263" t="s">
        <v>671</v>
      </c>
      <c r="I136" s="263" t="s">
        <v>649</v>
      </c>
      <c r="J136" s="263"/>
      <c r="K136" s="304"/>
    </row>
    <row r="137" spans="2:11" ht="15" customHeight="1">
      <c r="B137" s="302"/>
      <c r="C137" s="263" t="s">
        <v>650</v>
      </c>
      <c r="D137" s="263"/>
      <c r="E137" s="263"/>
      <c r="F137" s="282" t="s">
        <v>618</v>
      </c>
      <c r="G137" s="263"/>
      <c r="H137" s="263" t="s">
        <v>672</v>
      </c>
      <c r="I137" s="263" t="s">
        <v>652</v>
      </c>
      <c r="J137" s="263"/>
      <c r="K137" s="304"/>
    </row>
    <row r="138" spans="2:11" ht="15" customHeight="1">
      <c r="B138" s="302"/>
      <c r="C138" s="263" t="s">
        <v>653</v>
      </c>
      <c r="D138" s="263"/>
      <c r="E138" s="263"/>
      <c r="F138" s="282" t="s">
        <v>618</v>
      </c>
      <c r="G138" s="263"/>
      <c r="H138" s="263" t="s">
        <v>653</v>
      </c>
      <c r="I138" s="263" t="s">
        <v>652</v>
      </c>
      <c r="J138" s="263"/>
      <c r="K138" s="304"/>
    </row>
    <row r="139" spans="2:11" ht="15" customHeight="1">
      <c r="B139" s="302"/>
      <c r="C139" s="263" t="s">
        <v>44</v>
      </c>
      <c r="D139" s="263"/>
      <c r="E139" s="263"/>
      <c r="F139" s="282" t="s">
        <v>618</v>
      </c>
      <c r="G139" s="263"/>
      <c r="H139" s="263" t="s">
        <v>673</v>
      </c>
      <c r="I139" s="263" t="s">
        <v>652</v>
      </c>
      <c r="J139" s="263"/>
      <c r="K139" s="304"/>
    </row>
    <row r="140" spans="2:11" ht="15" customHeight="1">
      <c r="B140" s="302"/>
      <c r="C140" s="263" t="s">
        <v>674</v>
      </c>
      <c r="D140" s="263"/>
      <c r="E140" s="263"/>
      <c r="F140" s="282" t="s">
        <v>618</v>
      </c>
      <c r="G140" s="263"/>
      <c r="H140" s="263" t="s">
        <v>675</v>
      </c>
      <c r="I140" s="263" t="s">
        <v>652</v>
      </c>
      <c r="J140" s="263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9"/>
      <c r="C142" s="259"/>
      <c r="D142" s="259"/>
      <c r="E142" s="259"/>
      <c r="F142" s="294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379" t="s">
        <v>676</v>
      </c>
      <c r="D145" s="379"/>
      <c r="E145" s="379"/>
      <c r="F145" s="379"/>
      <c r="G145" s="379"/>
      <c r="H145" s="379"/>
      <c r="I145" s="379"/>
      <c r="J145" s="379"/>
      <c r="K145" s="274"/>
    </row>
    <row r="146" spans="2:11" ht="17.25" customHeight="1">
      <c r="B146" s="273"/>
      <c r="C146" s="275" t="s">
        <v>612</v>
      </c>
      <c r="D146" s="275"/>
      <c r="E146" s="275"/>
      <c r="F146" s="275" t="s">
        <v>613</v>
      </c>
      <c r="G146" s="276"/>
      <c r="H146" s="275" t="s">
        <v>111</v>
      </c>
      <c r="I146" s="275" t="s">
        <v>63</v>
      </c>
      <c r="J146" s="275" t="s">
        <v>614</v>
      </c>
      <c r="K146" s="274"/>
    </row>
    <row r="147" spans="2:11" ht="17.25" customHeight="1">
      <c r="B147" s="273"/>
      <c r="C147" s="277" t="s">
        <v>615</v>
      </c>
      <c r="D147" s="277"/>
      <c r="E147" s="277"/>
      <c r="F147" s="278" t="s">
        <v>616</v>
      </c>
      <c r="G147" s="279"/>
      <c r="H147" s="277"/>
      <c r="I147" s="277"/>
      <c r="J147" s="277" t="s">
        <v>617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621</v>
      </c>
      <c r="D149" s="263"/>
      <c r="E149" s="263"/>
      <c r="F149" s="309" t="s">
        <v>618</v>
      </c>
      <c r="G149" s="263"/>
      <c r="H149" s="308" t="s">
        <v>657</v>
      </c>
      <c r="I149" s="308" t="s">
        <v>620</v>
      </c>
      <c r="J149" s="308">
        <v>120</v>
      </c>
      <c r="K149" s="304"/>
    </row>
    <row r="150" spans="2:11" ht="15" customHeight="1">
      <c r="B150" s="283"/>
      <c r="C150" s="308" t="s">
        <v>666</v>
      </c>
      <c r="D150" s="263"/>
      <c r="E150" s="263"/>
      <c r="F150" s="309" t="s">
        <v>618</v>
      </c>
      <c r="G150" s="263"/>
      <c r="H150" s="308" t="s">
        <v>677</v>
      </c>
      <c r="I150" s="308" t="s">
        <v>620</v>
      </c>
      <c r="J150" s="308" t="s">
        <v>668</v>
      </c>
      <c r="K150" s="304"/>
    </row>
    <row r="151" spans="2:11" ht="15" customHeight="1">
      <c r="B151" s="283"/>
      <c r="C151" s="308" t="s">
        <v>567</v>
      </c>
      <c r="D151" s="263"/>
      <c r="E151" s="263"/>
      <c r="F151" s="309" t="s">
        <v>618</v>
      </c>
      <c r="G151" s="263"/>
      <c r="H151" s="308" t="s">
        <v>678</v>
      </c>
      <c r="I151" s="308" t="s">
        <v>620</v>
      </c>
      <c r="J151" s="308" t="s">
        <v>668</v>
      </c>
      <c r="K151" s="304"/>
    </row>
    <row r="152" spans="2:11" ht="15" customHeight="1">
      <c r="B152" s="283"/>
      <c r="C152" s="308" t="s">
        <v>623</v>
      </c>
      <c r="D152" s="263"/>
      <c r="E152" s="263"/>
      <c r="F152" s="309" t="s">
        <v>624</v>
      </c>
      <c r="G152" s="263"/>
      <c r="H152" s="308" t="s">
        <v>657</v>
      </c>
      <c r="I152" s="308" t="s">
        <v>620</v>
      </c>
      <c r="J152" s="308">
        <v>50</v>
      </c>
      <c r="K152" s="304"/>
    </row>
    <row r="153" spans="2:11" ht="15" customHeight="1">
      <c r="B153" s="283"/>
      <c r="C153" s="308" t="s">
        <v>626</v>
      </c>
      <c r="D153" s="263"/>
      <c r="E153" s="263"/>
      <c r="F153" s="309" t="s">
        <v>618</v>
      </c>
      <c r="G153" s="263"/>
      <c r="H153" s="308" t="s">
        <v>657</v>
      </c>
      <c r="I153" s="308" t="s">
        <v>628</v>
      </c>
      <c r="J153" s="308"/>
      <c r="K153" s="304"/>
    </row>
    <row r="154" spans="2:11" ht="15" customHeight="1">
      <c r="B154" s="283"/>
      <c r="C154" s="308" t="s">
        <v>637</v>
      </c>
      <c r="D154" s="263"/>
      <c r="E154" s="263"/>
      <c r="F154" s="309" t="s">
        <v>624</v>
      </c>
      <c r="G154" s="263"/>
      <c r="H154" s="308" t="s">
        <v>657</v>
      </c>
      <c r="I154" s="308" t="s">
        <v>620</v>
      </c>
      <c r="J154" s="308">
        <v>50</v>
      </c>
      <c r="K154" s="304"/>
    </row>
    <row r="155" spans="2:11" ht="15" customHeight="1">
      <c r="B155" s="283"/>
      <c r="C155" s="308" t="s">
        <v>645</v>
      </c>
      <c r="D155" s="263"/>
      <c r="E155" s="263"/>
      <c r="F155" s="309" t="s">
        <v>624</v>
      </c>
      <c r="G155" s="263"/>
      <c r="H155" s="308" t="s">
        <v>657</v>
      </c>
      <c r="I155" s="308" t="s">
        <v>620</v>
      </c>
      <c r="J155" s="308">
        <v>50</v>
      </c>
      <c r="K155" s="304"/>
    </row>
    <row r="156" spans="2:11" ht="15" customHeight="1">
      <c r="B156" s="283"/>
      <c r="C156" s="308" t="s">
        <v>643</v>
      </c>
      <c r="D156" s="263"/>
      <c r="E156" s="263"/>
      <c r="F156" s="309" t="s">
        <v>624</v>
      </c>
      <c r="G156" s="263"/>
      <c r="H156" s="308" t="s">
        <v>657</v>
      </c>
      <c r="I156" s="308" t="s">
        <v>620</v>
      </c>
      <c r="J156" s="308">
        <v>50</v>
      </c>
      <c r="K156" s="304"/>
    </row>
    <row r="157" spans="2:11" ht="15" customHeight="1">
      <c r="B157" s="283"/>
      <c r="C157" s="308" t="s">
        <v>103</v>
      </c>
      <c r="D157" s="263"/>
      <c r="E157" s="263"/>
      <c r="F157" s="309" t="s">
        <v>618</v>
      </c>
      <c r="G157" s="263"/>
      <c r="H157" s="308" t="s">
        <v>679</v>
      </c>
      <c r="I157" s="308" t="s">
        <v>620</v>
      </c>
      <c r="J157" s="308" t="s">
        <v>680</v>
      </c>
      <c r="K157" s="304"/>
    </row>
    <row r="158" spans="2:11" ht="15" customHeight="1">
      <c r="B158" s="283"/>
      <c r="C158" s="308" t="s">
        <v>681</v>
      </c>
      <c r="D158" s="263"/>
      <c r="E158" s="263"/>
      <c r="F158" s="309" t="s">
        <v>618</v>
      </c>
      <c r="G158" s="263"/>
      <c r="H158" s="308" t="s">
        <v>682</v>
      </c>
      <c r="I158" s="308" t="s">
        <v>652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9"/>
      <c r="C160" s="263"/>
      <c r="D160" s="263"/>
      <c r="E160" s="263"/>
      <c r="F160" s="282"/>
      <c r="G160" s="263"/>
      <c r="H160" s="263"/>
      <c r="I160" s="263"/>
      <c r="J160" s="263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5" t="s">
        <v>683</v>
      </c>
      <c r="D163" s="375"/>
      <c r="E163" s="375"/>
      <c r="F163" s="375"/>
      <c r="G163" s="375"/>
      <c r="H163" s="375"/>
      <c r="I163" s="375"/>
      <c r="J163" s="375"/>
      <c r="K163" s="255"/>
    </row>
    <row r="164" spans="2:11" ht="17.25" customHeight="1">
      <c r="B164" s="254"/>
      <c r="C164" s="275" t="s">
        <v>612</v>
      </c>
      <c r="D164" s="275"/>
      <c r="E164" s="275"/>
      <c r="F164" s="275" t="s">
        <v>613</v>
      </c>
      <c r="G164" s="312"/>
      <c r="H164" s="313" t="s">
        <v>111</v>
      </c>
      <c r="I164" s="313" t="s">
        <v>63</v>
      </c>
      <c r="J164" s="275" t="s">
        <v>614</v>
      </c>
      <c r="K164" s="255"/>
    </row>
    <row r="165" spans="2:11" ht="17.25" customHeight="1">
      <c r="B165" s="256"/>
      <c r="C165" s="277" t="s">
        <v>615</v>
      </c>
      <c r="D165" s="277"/>
      <c r="E165" s="277"/>
      <c r="F165" s="278" t="s">
        <v>616</v>
      </c>
      <c r="G165" s="314"/>
      <c r="H165" s="315"/>
      <c r="I165" s="315"/>
      <c r="J165" s="277" t="s">
        <v>617</v>
      </c>
      <c r="K165" s="257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3" t="s">
        <v>621</v>
      </c>
      <c r="D167" s="263"/>
      <c r="E167" s="263"/>
      <c r="F167" s="282" t="s">
        <v>618</v>
      </c>
      <c r="G167" s="263"/>
      <c r="H167" s="263" t="s">
        <v>657</v>
      </c>
      <c r="I167" s="263" t="s">
        <v>620</v>
      </c>
      <c r="J167" s="263">
        <v>120</v>
      </c>
      <c r="K167" s="304"/>
    </row>
    <row r="168" spans="2:11" ht="15" customHeight="1">
      <c r="B168" s="283"/>
      <c r="C168" s="263" t="s">
        <v>666</v>
      </c>
      <c r="D168" s="263"/>
      <c r="E168" s="263"/>
      <c r="F168" s="282" t="s">
        <v>618</v>
      </c>
      <c r="G168" s="263"/>
      <c r="H168" s="263" t="s">
        <v>667</v>
      </c>
      <c r="I168" s="263" t="s">
        <v>620</v>
      </c>
      <c r="J168" s="263" t="s">
        <v>668</v>
      </c>
      <c r="K168" s="304"/>
    </row>
    <row r="169" spans="2:11" ht="15" customHeight="1">
      <c r="B169" s="283"/>
      <c r="C169" s="263" t="s">
        <v>567</v>
      </c>
      <c r="D169" s="263"/>
      <c r="E169" s="263"/>
      <c r="F169" s="282" t="s">
        <v>618</v>
      </c>
      <c r="G169" s="263"/>
      <c r="H169" s="263" t="s">
        <v>684</v>
      </c>
      <c r="I169" s="263" t="s">
        <v>620</v>
      </c>
      <c r="J169" s="263" t="s">
        <v>668</v>
      </c>
      <c r="K169" s="304"/>
    </row>
    <row r="170" spans="2:11" ht="15" customHeight="1">
      <c r="B170" s="283"/>
      <c r="C170" s="263" t="s">
        <v>623</v>
      </c>
      <c r="D170" s="263"/>
      <c r="E170" s="263"/>
      <c r="F170" s="282" t="s">
        <v>624</v>
      </c>
      <c r="G170" s="263"/>
      <c r="H170" s="263" t="s">
        <v>684</v>
      </c>
      <c r="I170" s="263" t="s">
        <v>620</v>
      </c>
      <c r="J170" s="263">
        <v>50</v>
      </c>
      <c r="K170" s="304"/>
    </row>
    <row r="171" spans="2:11" ht="15" customHeight="1">
      <c r="B171" s="283"/>
      <c r="C171" s="263" t="s">
        <v>626</v>
      </c>
      <c r="D171" s="263"/>
      <c r="E171" s="263"/>
      <c r="F171" s="282" t="s">
        <v>618</v>
      </c>
      <c r="G171" s="263"/>
      <c r="H171" s="263" t="s">
        <v>684</v>
      </c>
      <c r="I171" s="263" t="s">
        <v>628</v>
      </c>
      <c r="J171" s="263"/>
      <c r="K171" s="304"/>
    </row>
    <row r="172" spans="2:11" ht="15" customHeight="1">
      <c r="B172" s="283"/>
      <c r="C172" s="263" t="s">
        <v>637</v>
      </c>
      <c r="D172" s="263"/>
      <c r="E172" s="263"/>
      <c r="F172" s="282" t="s">
        <v>624</v>
      </c>
      <c r="G172" s="263"/>
      <c r="H172" s="263" t="s">
        <v>684</v>
      </c>
      <c r="I172" s="263" t="s">
        <v>620</v>
      </c>
      <c r="J172" s="263">
        <v>50</v>
      </c>
      <c r="K172" s="304"/>
    </row>
    <row r="173" spans="2:11" ht="15" customHeight="1">
      <c r="B173" s="283"/>
      <c r="C173" s="263" t="s">
        <v>645</v>
      </c>
      <c r="D173" s="263"/>
      <c r="E173" s="263"/>
      <c r="F173" s="282" t="s">
        <v>624</v>
      </c>
      <c r="G173" s="263"/>
      <c r="H173" s="263" t="s">
        <v>684</v>
      </c>
      <c r="I173" s="263" t="s">
        <v>620</v>
      </c>
      <c r="J173" s="263">
        <v>50</v>
      </c>
      <c r="K173" s="304"/>
    </row>
    <row r="174" spans="2:11" ht="15" customHeight="1">
      <c r="B174" s="283"/>
      <c r="C174" s="263" t="s">
        <v>643</v>
      </c>
      <c r="D174" s="263"/>
      <c r="E174" s="263"/>
      <c r="F174" s="282" t="s">
        <v>624</v>
      </c>
      <c r="G174" s="263"/>
      <c r="H174" s="263" t="s">
        <v>684</v>
      </c>
      <c r="I174" s="263" t="s">
        <v>620</v>
      </c>
      <c r="J174" s="263">
        <v>50</v>
      </c>
      <c r="K174" s="304"/>
    </row>
    <row r="175" spans="2:11" ht="15" customHeight="1">
      <c r="B175" s="283"/>
      <c r="C175" s="263" t="s">
        <v>110</v>
      </c>
      <c r="D175" s="263"/>
      <c r="E175" s="263"/>
      <c r="F175" s="282" t="s">
        <v>618</v>
      </c>
      <c r="G175" s="263"/>
      <c r="H175" s="263" t="s">
        <v>685</v>
      </c>
      <c r="I175" s="263" t="s">
        <v>686</v>
      </c>
      <c r="J175" s="263"/>
      <c r="K175" s="304"/>
    </row>
    <row r="176" spans="2:11" ht="15" customHeight="1">
      <c r="B176" s="283"/>
      <c r="C176" s="263" t="s">
        <v>63</v>
      </c>
      <c r="D176" s="263"/>
      <c r="E176" s="263"/>
      <c r="F176" s="282" t="s">
        <v>618</v>
      </c>
      <c r="G176" s="263"/>
      <c r="H176" s="263" t="s">
        <v>687</v>
      </c>
      <c r="I176" s="263" t="s">
        <v>688</v>
      </c>
      <c r="J176" s="263">
        <v>1</v>
      </c>
      <c r="K176" s="304"/>
    </row>
    <row r="177" spans="2:11" ht="15" customHeight="1">
      <c r="B177" s="283"/>
      <c r="C177" s="263" t="s">
        <v>59</v>
      </c>
      <c r="D177" s="263"/>
      <c r="E177" s="263"/>
      <c r="F177" s="282" t="s">
        <v>618</v>
      </c>
      <c r="G177" s="263"/>
      <c r="H177" s="263" t="s">
        <v>689</v>
      </c>
      <c r="I177" s="263" t="s">
        <v>620</v>
      </c>
      <c r="J177" s="263">
        <v>20</v>
      </c>
      <c r="K177" s="304"/>
    </row>
    <row r="178" spans="2:11" ht="15" customHeight="1">
      <c r="B178" s="283"/>
      <c r="C178" s="263" t="s">
        <v>111</v>
      </c>
      <c r="D178" s="263"/>
      <c r="E178" s="263"/>
      <c r="F178" s="282" t="s">
        <v>618</v>
      </c>
      <c r="G178" s="263"/>
      <c r="H178" s="263" t="s">
        <v>690</v>
      </c>
      <c r="I178" s="263" t="s">
        <v>620</v>
      </c>
      <c r="J178" s="263">
        <v>255</v>
      </c>
      <c r="K178" s="304"/>
    </row>
    <row r="179" spans="2:11" ht="15" customHeight="1">
      <c r="B179" s="283"/>
      <c r="C179" s="263" t="s">
        <v>112</v>
      </c>
      <c r="D179" s="263"/>
      <c r="E179" s="263"/>
      <c r="F179" s="282" t="s">
        <v>618</v>
      </c>
      <c r="G179" s="263"/>
      <c r="H179" s="263" t="s">
        <v>583</v>
      </c>
      <c r="I179" s="263" t="s">
        <v>620</v>
      </c>
      <c r="J179" s="263">
        <v>10</v>
      </c>
      <c r="K179" s="304"/>
    </row>
    <row r="180" spans="2:11" ht="15" customHeight="1">
      <c r="B180" s="283"/>
      <c r="C180" s="263" t="s">
        <v>113</v>
      </c>
      <c r="D180" s="263"/>
      <c r="E180" s="263"/>
      <c r="F180" s="282" t="s">
        <v>618</v>
      </c>
      <c r="G180" s="263"/>
      <c r="H180" s="263" t="s">
        <v>691</v>
      </c>
      <c r="I180" s="263" t="s">
        <v>652</v>
      </c>
      <c r="J180" s="263"/>
      <c r="K180" s="304"/>
    </row>
    <row r="181" spans="2:11" ht="15" customHeight="1">
      <c r="B181" s="283"/>
      <c r="C181" s="263" t="s">
        <v>692</v>
      </c>
      <c r="D181" s="263"/>
      <c r="E181" s="263"/>
      <c r="F181" s="282" t="s">
        <v>618</v>
      </c>
      <c r="G181" s="263"/>
      <c r="H181" s="263" t="s">
        <v>693</v>
      </c>
      <c r="I181" s="263" t="s">
        <v>652</v>
      </c>
      <c r="J181" s="263"/>
      <c r="K181" s="304"/>
    </row>
    <row r="182" spans="2:11" ht="15" customHeight="1">
      <c r="B182" s="283"/>
      <c r="C182" s="263" t="s">
        <v>681</v>
      </c>
      <c r="D182" s="263"/>
      <c r="E182" s="263"/>
      <c r="F182" s="282" t="s">
        <v>618</v>
      </c>
      <c r="G182" s="263"/>
      <c r="H182" s="263" t="s">
        <v>694</v>
      </c>
      <c r="I182" s="263" t="s">
        <v>652</v>
      </c>
      <c r="J182" s="263"/>
      <c r="K182" s="304"/>
    </row>
    <row r="183" spans="2:11" ht="15" customHeight="1">
      <c r="B183" s="283"/>
      <c r="C183" s="263" t="s">
        <v>115</v>
      </c>
      <c r="D183" s="263"/>
      <c r="E183" s="263"/>
      <c r="F183" s="282" t="s">
        <v>624</v>
      </c>
      <c r="G183" s="263"/>
      <c r="H183" s="263" t="s">
        <v>695</v>
      </c>
      <c r="I183" s="263" t="s">
        <v>620</v>
      </c>
      <c r="J183" s="263">
        <v>50</v>
      </c>
      <c r="K183" s="304"/>
    </row>
    <row r="184" spans="2:11" ht="15" customHeight="1">
      <c r="B184" s="283"/>
      <c r="C184" s="263" t="s">
        <v>696</v>
      </c>
      <c r="D184" s="263"/>
      <c r="E184" s="263"/>
      <c r="F184" s="282" t="s">
        <v>624</v>
      </c>
      <c r="G184" s="263"/>
      <c r="H184" s="263" t="s">
        <v>697</v>
      </c>
      <c r="I184" s="263" t="s">
        <v>698</v>
      </c>
      <c r="J184" s="263"/>
      <c r="K184" s="304"/>
    </row>
    <row r="185" spans="2:11" ht="15" customHeight="1">
      <c r="B185" s="283"/>
      <c r="C185" s="263" t="s">
        <v>699</v>
      </c>
      <c r="D185" s="263"/>
      <c r="E185" s="263"/>
      <c r="F185" s="282" t="s">
        <v>624</v>
      </c>
      <c r="G185" s="263"/>
      <c r="H185" s="263" t="s">
        <v>700</v>
      </c>
      <c r="I185" s="263" t="s">
        <v>698</v>
      </c>
      <c r="J185" s="263"/>
      <c r="K185" s="304"/>
    </row>
    <row r="186" spans="2:11" ht="15" customHeight="1">
      <c r="B186" s="283"/>
      <c r="C186" s="263" t="s">
        <v>701</v>
      </c>
      <c r="D186" s="263"/>
      <c r="E186" s="263"/>
      <c r="F186" s="282" t="s">
        <v>624</v>
      </c>
      <c r="G186" s="263"/>
      <c r="H186" s="263" t="s">
        <v>702</v>
      </c>
      <c r="I186" s="263" t="s">
        <v>698</v>
      </c>
      <c r="J186" s="263"/>
      <c r="K186" s="304"/>
    </row>
    <row r="187" spans="2:11" ht="15" customHeight="1">
      <c r="B187" s="283"/>
      <c r="C187" s="316" t="s">
        <v>703</v>
      </c>
      <c r="D187" s="263"/>
      <c r="E187" s="263"/>
      <c r="F187" s="282" t="s">
        <v>624</v>
      </c>
      <c r="G187" s="263"/>
      <c r="H187" s="263" t="s">
        <v>704</v>
      </c>
      <c r="I187" s="263" t="s">
        <v>705</v>
      </c>
      <c r="J187" s="317" t="s">
        <v>706</v>
      </c>
      <c r="K187" s="304"/>
    </row>
    <row r="188" spans="2:11" ht="15" customHeight="1">
      <c r="B188" s="283"/>
      <c r="C188" s="268" t="s">
        <v>48</v>
      </c>
      <c r="D188" s="263"/>
      <c r="E188" s="263"/>
      <c r="F188" s="282" t="s">
        <v>618</v>
      </c>
      <c r="G188" s="263"/>
      <c r="H188" s="259" t="s">
        <v>707</v>
      </c>
      <c r="I188" s="263" t="s">
        <v>708</v>
      </c>
      <c r="J188" s="263"/>
      <c r="K188" s="304"/>
    </row>
    <row r="189" spans="2:11" ht="15" customHeight="1">
      <c r="B189" s="283"/>
      <c r="C189" s="268" t="s">
        <v>709</v>
      </c>
      <c r="D189" s="263"/>
      <c r="E189" s="263"/>
      <c r="F189" s="282" t="s">
        <v>618</v>
      </c>
      <c r="G189" s="263"/>
      <c r="H189" s="263" t="s">
        <v>710</v>
      </c>
      <c r="I189" s="263" t="s">
        <v>652</v>
      </c>
      <c r="J189" s="263"/>
      <c r="K189" s="304"/>
    </row>
    <row r="190" spans="2:11" ht="15" customHeight="1">
      <c r="B190" s="283"/>
      <c r="C190" s="268" t="s">
        <v>711</v>
      </c>
      <c r="D190" s="263"/>
      <c r="E190" s="263"/>
      <c r="F190" s="282" t="s">
        <v>618</v>
      </c>
      <c r="G190" s="263"/>
      <c r="H190" s="263" t="s">
        <v>712</v>
      </c>
      <c r="I190" s="263" t="s">
        <v>652</v>
      </c>
      <c r="J190" s="263"/>
      <c r="K190" s="304"/>
    </row>
    <row r="191" spans="2:11" ht="15" customHeight="1">
      <c r="B191" s="283"/>
      <c r="C191" s="268" t="s">
        <v>713</v>
      </c>
      <c r="D191" s="263"/>
      <c r="E191" s="263"/>
      <c r="F191" s="282" t="s">
        <v>624</v>
      </c>
      <c r="G191" s="263"/>
      <c r="H191" s="263" t="s">
        <v>714</v>
      </c>
      <c r="I191" s="263" t="s">
        <v>652</v>
      </c>
      <c r="J191" s="263"/>
      <c r="K191" s="304"/>
    </row>
    <row r="192" spans="2:11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spans="2:11" ht="18.75" customHeight="1">
      <c r="B193" s="259"/>
      <c r="C193" s="263"/>
      <c r="D193" s="263"/>
      <c r="E193" s="263"/>
      <c r="F193" s="282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2"/>
      <c r="G194" s="263"/>
      <c r="H194" s="263"/>
      <c r="I194" s="263"/>
      <c r="J194" s="263"/>
      <c r="K194" s="259"/>
    </row>
    <row r="195" spans="2:11" ht="18.75" customHeight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 ht="13.5">
      <c r="B196" s="251"/>
      <c r="C196" s="252"/>
      <c r="D196" s="252"/>
      <c r="E196" s="252"/>
      <c r="F196" s="252"/>
      <c r="G196" s="252"/>
      <c r="H196" s="252"/>
      <c r="I196" s="252"/>
      <c r="J196" s="252"/>
      <c r="K196" s="253"/>
    </row>
    <row r="197" spans="2:11" ht="21">
      <c r="B197" s="254"/>
      <c r="C197" s="375" t="s">
        <v>715</v>
      </c>
      <c r="D197" s="375"/>
      <c r="E197" s="375"/>
      <c r="F197" s="375"/>
      <c r="G197" s="375"/>
      <c r="H197" s="375"/>
      <c r="I197" s="375"/>
      <c r="J197" s="375"/>
      <c r="K197" s="255"/>
    </row>
    <row r="198" spans="2:11" ht="25.5" customHeight="1">
      <c r="B198" s="254"/>
      <c r="C198" s="319" t="s">
        <v>716</v>
      </c>
      <c r="D198" s="319"/>
      <c r="E198" s="319"/>
      <c r="F198" s="319" t="s">
        <v>717</v>
      </c>
      <c r="G198" s="320"/>
      <c r="H198" s="380" t="s">
        <v>718</v>
      </c>
      <c r="I198" s="380"/>
      <c r="J198" s="380"/>
      <c r="K198" s="255"/>
    </row>
    <row r="199" spans="2:11" ht="5.25" customHeight="1">
      <c r="B199" s="283"/>
      <c r="C199" s="280"/>
      <c r="D199" s="280"/>
      <c r="E199" s="280"/>
      <c r="F199" s="280"/>
      <c r="G199" s="263"/>
      <c r="H199" s="280"/>
      <c r="I199" s="280"/>
      <c r="J199" s="280"/>
      <c r="K199" s="304"/>
    </row>
    <row r="200" spans="2:11" ht="15" customHeight="1">
      <c r="B200" s="283"/>
      <c r="C200" s="263" t="s">
        <v>708</v>
      </c>
      <c r="D200" s="263"/>
      <c r="E200" s="263"/>
      <c r="F200" s="282" t="s">
        <v>49</v>
      </c>
      <c r="G200" s="263"/>
      <c r="H200" s="377" t="s">
        <v>719</v>
      </c>
      <c r="I200" s="377"/>
      <c r="J200" s="377"/>
      <c r="K200" s="304"/>
    </row>
    <row r="201" spans="2:11" ht="15" customHeight="1">
      <c r="B201" s="283"/>
      <c r="C201" s="289"/>
      <c r="D201" s="263"/>
      <c r="E201" s="263"/>
      <c r="F201" s="282" t="s">
        <v>50</v>
      </c>
      <c r="G201" s="263"/>
      <c r="H201" s="377" t="s">
        <v>720</v>
      </c>
      <c r="I201" s="377"/>
      <c r="J201" s="377"/>
      <c r="K201" s="304"/>
    </row>
    <row r="202" spans="2:11" ht="15" customHeight="1">
      <c r="B202" s="283"/>
      <c r="C202" s="289"/>
      <c r="D202" s="263"/>
      <c r="E202" s="263"/>
      <c r="F202" s="282" t="s">
        <v>53</v>
      </c>
      <c r="G202" s="263"/>
      <c r="H202" s="377" t="s">
        <v>721</v>
      </c>
      <c r="I202" s="377"/>
      <c r="J202" s="377"/>
      <c r="K202" s="304"/>
    </row>
    <row r="203" spans="2:11" ht="15" customHeight="1">
      <c r="B203" s="283"/>
      <c r="C203" s="263"/>
      <c r="D203" s="263"/>
      <c r="E203" s="263"/>
      <c r="F203" s="282" t="s">
        <v>51</v>
      </c>
      <c r="G203" s="263"/>
      <c r="H203" s="377" t="s">
        <v>722</v>
      </c>
      <c r="I203" s="377"/>
      <c r="J203" s="377"/>
      <c r="K203" s="304"/>
    </row>
    <row r="204" spans="2:11" ht="15" customHeight="1">
      <c r="B204" s="283"/>
      <c r="C204" s="263"/>
      <c r="D204" s="263"/>
      <c r="E204" s="263"/>
      <c r="F204" s="282" t="s">
        <v>52</v>
      </c>
      <c r="G204" s="263"/>
      <c r="H204" s="377" t="s">
        <v>723</v>
      </c>
      <c r="I204" s="377"/>
      <c r="J204" s="377"/>
      <c r="K204" s="304"/>
    </row>
    <row r="205" spans="2:11" ht="15" customHeight="1">
      <c r="B205" s="283"/>
      <c r="C205" s="263"/>
      <c r="D205" s="263"/>
      <c r="E205" s="263"/>
      <c r="F205" s="282"/>
      <c r="G205" s="263"/>
      <c r="H205" s="263"/>
      <c r="I205" s="263"/>
      <c r="J205" s="263"/>
      <c r="K205" s="304"/>
    </row>
    <row r="206" spans="2:11" ht="15" customHeight="1">
      <c r="B206" s="283"/>
      <c r="C206" s="263" t="s">
        <v>664</v>
      </c>
      <c r="D206" s="263"/>
      <c r="E206" s="263"/>
      <c r="F206" s="282" t="s">
        <v>85</v>
      </c>
      <c r="G206" s="263"/>
      <c r="H206" s="377" t="s">
        <v>724</v>
      </c>
      <c r="I206" s="377"/>
      <c r="J206" s="377"/>
      <c r="K206" s="304"/>
    </row>
    <row r="207" spans="2:11" ht="15" customHeight="1">
      <c r="B207" s="283"/>
      <c r="C207" s="289"/>
      <c r="D207" s="263"/>
      <c r="E207" s="263"/>
      <c r="F207" s="282" t="s">
        <v>561</v>
      </c>
      <c r="G207" s="263"/>
      <c r="H207" s="377" t="s">
        <v>562</v>
      </c>
      <c r="I207" s="377"/>
      <c r="J207" s="377"/>
      <c r="K207" s="304"/>
    </row>
    <row r="208" spans="2:11" ht="15" customHeight="1">
      <c r="B208" s="283"/>
      <c r="C208" s="263"/>
      <c r="D208" s="263"/>
      <c r="E208" s="263"/>
      <c r="F208" s="282" t="s">
        <v>559</v>
      </c>
      <c r="G208" s="263"/>
      <c r="H208" s="377" t="s">
        <v>725</v>
      </c>
      <c r="I208" s="377"/>
      <c r="J208" s="377"/>
      <c r="K208" s="304"/>
    </row>
    <row r="209" spans="2:11" ht="15" customHeight="1">
      <c r="B209" s="321"/>
      <c r="C209" s="289"/>
      <c r="D209" s="289"/>
      <c r="E209" s="289"/>
      <c r="F209" s="282" t="s">
        <v>563</v>
      </c>
      <c r="G209" s="268"/>
      <c r="H209" s="381" t="s">
        <v>564</v>
      </c>
      <c r="I209" s="381"/>
      <c r="J209" s="381"/>
      <c r="K209" s="322"/>
    </row>
    <row r="210" spans="2:11" ht="15" customHeight="1">
      <c r="B210" s="321"/>
      <c r="C210" s="289"/>
      <c r="D210" s="289"/>
      <c r="E210" s="289"/>
      <c r="F210" s="282" t="s">
        <v>565</v>
      </c>
      <c r="G210" s="268"/>
      <c r="H210" s="381" t="s">
        <v>726</v>
      </c>
      <c r="I210" s="381"/>
      <c r="J210" s="381"/>
      <c r="K210" s="322"/>
    </row>
    <row r="211" spans="2:11" ht="15" customHeight="1">
      <c r="B211" s="321"/>
      <c r="C211" s="289"/>
      <c r="D211" s="289"/>
      <c r="E211" s="289"/>
      <c r="F211" s="323"/>
      <c r="G211" s="268"/>
      <c r="H211" s="324"/>
      <c r="I211" s="324"/>
      <c r="J211" s="324"/>
      <c r="K211" s="322"/>
    </row>
    <row r="212" spans="2:11" ht="15" customHeight="1">
      <c r="B212" s="321"/>
      <c r="C212" s="263" t="s">
        <v>688</v>
      </c>
      <c r="D212" s="289"/>
      <c r="E212" s="289"/>
      <c r="F212" s="282">
        <v>1</v>
      </c>
      <c r="G212" s="268"/>
      <c r="H212" s="381" t="s">
        <v>727</v>
      </c>
      <c r="I212" s="381"/>
      <c r="J212" s="381"/>
      <c r="K212" s="322"/>
    </row>
    <row r="213" spans="2:11" ht="15" customHeight="1">
      <c r="B213" s="321"/>
      <c r="C213" s="289"/>
      <c r="D213" s="289"/>
      <c r="E213" s="289"/>
      <c r="F213" s="282">
        <v>2</v>
      </c>
      <c r="G213" s="268"/>
      <c r="H213" s="381" t="s">
        <v>728</v>
      </c>
      <c r="I213" s="381"/>
      <c r="J213" s="381"/>
      <c r="K213" s="322"/>
    </row>
    <row r="214" spans="2:11" ht="15" customHeight="1">
      <c r="B214" s="321"/>
      <c r="C214" s="289"/>
      <c r="D214" s="289"/>
      <c r="E214" s="289"/>
      <c r="F214" s="282">
        <v>3</v>
      </c>
      <c r="G214" s="268"/>
      <c r="H214" s="381" t="s">
        <v>729</v>
      </c>
      <c r="I214" s="381"/>
      <c r="J214" s="381"/>
      <c r="K214" s="322"/>
    </row>
    <row r="215" spans="2:11" ht="15" customHeight="1">
      <c r="B215" s="321"/>
      <c r="C215" s="289"/>
      <c r="D215" s="289"/>
      <c r="E215" s="289"/>
      <c r="F215" s="282">
        <v>4</v>
      </c>
      <c r="G215" s="268"/>
      <c r="H215" s="381" t="s">
        <v>730</v>
      </c>
      <c r="I215" s="381"/>
      <c r="J215" s="381"/>
      <c r="K215" s="322"/>
    </row>
    <row r="216" spans="2:11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Jiří Večerník</cp:lastModifiedBy>
  <cp:lastPrinted>2017-12-03T12:29:34Z</cp:lastPrinted>
  <dcterms:created xsi:type="dcterms:W3CDTF">2017-12-03T11:30:31Z</dcterms:created>
  <dcterms:modified xsi:type="dcterms:W3CDTF">2017-12-03T12:30:00Z</dcterms:modified>
  <cp:category/>
  <cp:version/>
  <cp:contentType/>
  <cp:contentStatus/>
</cp:coreProperties>
</file>