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_SO 000" sheetId="2" r:id="rId2"/>
    <sheet name="SO 101_SO 101" sheetId="3" r:id="rId3"/>
    <sheet name="SO 201_SO 201" sheetId="4" r:id="rId4"/>
  </sheets>
  <definedNames/>
  <calcPr fullCalcOnLoad="1"/>
</workbook>
</file>

<file path=xl/sharedStrings.xml><?xml version="1.0" encoding="utf-8"?>
<sst xmlns="http://schemas.openxmlformats.org/spreadsheetml/2006/main" count="1485" uniqueCount="441">
  <si>
    <t>Firma: Pontex, spol. s r.o.</t>
  </si>
  <si>
    <t>Rekapitulace ceny</t>
  </si>
  <si>
    <t>Stavba: 1907200Cestlice - III/00311, Oprava mostu ev.č. 00311-1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</si>
  <si>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</si>
  <si>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</si>
  <si>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</si>
  <si>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</si>
  <si>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</si>
  <si>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</si>
  <si>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</si>
  <si>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</si>
  <si>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</si>
  <si>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</si>
  <si>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</si>
  <si>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</si>
  <si>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1907200Cestlice</t>
  </si>
  <si>
    <t>III/00311, Oprava mostu ev.č. 00311-1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</si>
  <si>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</si>
  <si>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</si>
  <si>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</si>
  <si>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</si>
  <si>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</si>
  <si>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</si>
  <si>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</si>
  <si>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</si>
  <si>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</si>
  <si>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</si>
  <si>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</si>
  <si>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</si>
  <si>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</si>
  <si>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</si>
  <si>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</si>
  <si>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</si>
  <si>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</si>
  <si>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</si>
  <si>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</si>
  <si>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</si>
  <si>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</si>
  <si>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</si>
  <si>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</si>
  <si>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</si>
  <si>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</si>
  <si>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</si>
  <si>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</si>
  <si>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</si>
  <si>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</si>
  <si>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</si>
  <si>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</si>
  <si>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</si>
  <si>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</si>
  <si>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</si>
  <si>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</si>
  <si>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</si>
  <si>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</si>
  <si>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</si>
  <si>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 
- nutný rozsah stavebního pojištění budovaného díla na předmětné stavbě a 
pojištění odpovědnosti za škodu způsobenou dodavatelem třetí osobě 
- zajištění bankovních garancí 
- všechny další nutné náklady k řádnému a úplnému zhotovení předmětu díla 
zřejmé ze zadávací dokumentace nebo místních podmínek</t>
  </si>
  <si>
    <t>VV</t>
  </si>
  <si>
    <t>00420R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</si>
  <si>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</si>
  <si>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Plánu bezpečnosti a ochrany zdraví při práci na staveništi (dle § 15, 
odst. 2 zákona č. 309/2006 Sb., kterým se upravují další požadavky BOZP) 
- zpracování technologických postupů a plánů kontrol 
- pasportizace stavbou dotčených ploch a objektů 
- všechny další nutné činnosti k řádnému a úplnému zhotovení předmětu díla 
zřejmé ze zadávací dokumentace nebo místních podmínek</t>
  </si>
  <si>
    <t>02520</t>
  </si>
  <si>
    <t>ZKOUŠENÍ MATERIÁLŮ NEZÁVISLOU ZKUŠEBNOU</t>
  </si>
  <si>
    <t>2020_OTSKP</t>
  </si>
  <si>
    <t>dle TKP, ZTKP</t>
  </si>
  <si>
    <t>02620</t>
  </si>
  <si>
    <t>ZKOUŠENÍ KONSTRUKCÍ A PRACÍ NEZÁVISLOU ZKUŠEBNOU</t>
  </si>
  <si>
    <t>dle TKP</t>
  </si>
  <si>
    <t>02720</t>
  </si>
  <si>
    <t>POMOC PRÁCE ZŘÍZ NEBO ZAJIŠŤ REGULACI A OCHRANU DOPRAVY</t>
  </si>
  <si>
    <t>položka zahrnuje dopravně inženýrská opatření v průběhu celé stavby (dle 
schváleného plánu ZOV a vyjádření DI PČR), zahrnuje osazení, přesuny a odvoz 
provizorního dopravního značení. Zahrnuje dočasné dopravní značení, dopravní zařízení (např. zvětšené 
i základní svislé značky, vodorovné značení z fólie, 
citybloky, provizorní betonová a ocelová svodidla, ochranná zábradlí, světelné 
výstražné zařízení atd.- viz příloha TZ), oplocení a všechny související práce po 
dobu trvání stavby Součástí položky je i údržba a péče o dopravně inženýrská opatření v 
průběhu celé stavby. 
vč.případné pasportizace v okolí stavby, objízdných tras či dopravního značení 
Součástí položky je vyřízení DIR včetně jeho projednání.</t>
  </si>
  <si>
    <t>02730</t>
  </si>
  <si>
    <t>POMOC PRÁCE ZŘÍZ NEBO ZAJIŠŤ OCHRANU INŽENÝRSKÝCH SÍTÍ</t>
  </si>
  <si>
    <t>zajištění ochrany všech stávajících vedení sítí po dobu stavby</t>
  </si>
  <si>
    <t>7</t>
  </si>
  <si>
    <t>02910</t>
  </si>
  <si>
    <t>A</t>
  </si>
  <si>
    <t>OSTATNÍ POŽADAVKY - ZEMĚMĚŘIČSKÁ MĚŘENÍ</t>
  </si>
  <si>
    <t>vytyčení stávajících IS</t>
  </si>
  <si>
    <t>8</t>
  </si>
  <si>
    <t>B</t>
  </si>
  <si>
    <t>vytyčení hranice staveniště, vč.vyhotovení vytyčovacího protokolu stavby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</si>
  <si>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</si>
  <si>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</si>
  <si>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</si>
  <si>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</si>
  <si>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02940</t>
  </si>
  <si>
    <t>OSTATNÍ POŽADAVKY - VYPRACOVÁNÍ DOKUMENTACE</t>
  </si>
  <si>
    <t>technické předpisy (betonáž, izolace, sanace, PKO, tryskání apod.)</t>
  </si>
  <si>
    <t>02943</t>
  </si>
  <si>
    <t>OSTATNÍ POŽADAVKY - VYPRACOVÁNÍ RDS</t>
  </si>
  <si>
    <t>RDS</t>
  </si>
  <si>
    <t>12</t>
  </si>
  <si>
    <t>02944</t>
  </si>
  <si>
    <t>OSTAT POŽADAVKY - DOKUMENTACE SKUTEČ PROVEDENÍ V DIGIT FORMĚ</t>
  </si>
  <si>
    <t>skutečného provedení stavby v digit. i tištěné formě</t>
  </si>
  <si>
    <t>13</t>
  </si>
  <si>
    <t>02946</t>
  </si>
  <si>
    <t>OSTAT POŽADAVKY - FOTODOKUMENTACE</t>
  </si>
  <si>
    <t>Včetně zdokumentování stávajícího stavu během demolice a pasportizace 
přilehlých ploch, okolí a konstrukcí</t>
  </si>
  <si>
    <t>14</t>
  </si>
  <si>
    <t>02950</t>
  </si>
  <si>
    <t>OSTATNÍ POŽADAVKY - POSUDKY, KONTROLY, REVIZNÍ ZPRÁVY</t>
  </si>
  <si>
    <t>havarijní a povodňový plán</t>
  </si>
  <si>
    <t>15</t>
  </si>
  <si>
    <t>02991</t>
  </si>
  <si>
    <t>OSTATNÍ POŽADAVKY - INFORMAČNÍ TABULE</t>
  </si>
  <si>
    <t>Označení stavby dle směrnic investora</t>
  </si>
  <si>
    <t>16</t>
  </si>
  <si>
    <t>03100</t>
  </si>
  <si>
    <t>ZAŘÍZENÍ STAVENIŠTĚ - ZŘÍZENÍ, PROVOZ, DEMONTÁŽ</t>
  </si>
  <si>
    <t>vč.oplocení staveniště, proviz.zábradlí a pod. 
Vč. případného nájmu pozemku, vč. provizorních komunikací a případných záborů 
vč. buňkoviště, toalet a dalšího zařízení nezbytného pro provoz a řízení stavby po 
celou dobu její výstavby</t>
  </si>
  <si>
    <t>Komunikace</t>
  </si>
  <si>
    <t>17</t>
  </si>
  <si>
    <t>57792B</t>
  </si>
  <si>
    <t>VÝSPRAVA VÝTLUKŮ SMĚSÍ ACO MODIFIK TL. DO 50MM</t>
  </si>
  <si>
    <t>M2</t>
  </si>
  <si>
    <t>oprava objízdných tras - odhad  1850,0=1 850,000 [A]</t>
  </si>
  <si>
    <t>SO 101</t>
  </si>
  <si>
    <t>Oprava vozovky III/00311, km 3.000-1.605</t>
  </si>
  <si>
    <t>014211</t>
  </si>
  <si>
    <t>POPLATKY ZA ZEMNÍK - ORNICE</t>
  </si>
  <si>
    <t>M3</t>
  </si>
  <si>
    <t>vč.nákupu a dovozu</t>
  </si>
  <si>
    <t>10,0*0,2=2,000 [A]</t>
  </si>
  <si>
    <t>015111</t>
  </si>
  <si>
    <t>POPLATKY ZA LIKVIDACŮ ODPADŮ NEKONTAMINOVANÝCH - 17 05 04  VYTĚŽENÉ ZEMINY A HORNINY -  I. TŘÍDA TĚŽITELNOSTI</t>
  </si>
  <si>
    <t>T</t>
  </si>
  <si>
    <t>zemina</t>
  </si>
  <si>
    <t>pol.11130  10,0*0,2*2,0=4,000 [A]</t>
  </si>
  <si>
    <t>015130</t>
  </si>
  <si>
    <t>POPLATKY ZA LIKVIDACŮ ODPADŮ NEKONTAMINOVANÝCH - 17 03 02  VYBOURANÝ ASFALTOVÝ BETON BEZ DEHTU</t>
  </si>
  <si>
    <t>pol.113138  15,51*2,4=37,224 [A]</t>
  </si>
  <si>
    <t>015140</t>
  </si>
  <si>
    <t>POPLATKY ZA LIKVIDACŮ ODPADŮ NEKONTAMINOVANÝCH - 17 01 01  BETON Z DEMOLIC OBJEKTŮ, ZÁKLADŮ TV</t>
  </si>
  <si>
    <t>pol.113524  20,0*0,15*0,25*2,3=1,725 [A]</t>
  </si>
  <si>
    <t>02710R</t>
  </si>
  <si>
    <t>PASPORTIZACE VODOROVNÉHO DOPRAVNÍHO ZNAČENÍ</t>
  </si>
  <si>
    <t>Zemní práce</t>
  </si>
  <si>
    <t>11130</t>
  </si>
  <si>
    <t>SEJMUTÍ DRNU</t>
  </si>
  <si>
    <t>vč.odvozu a uložení na skládku</t>
  </si>
  <si>
    <t>10,0=10,000 [A]</t>
  </si>
  <si>
    <t>113138</t>
  </si>
  <si>
    <t>ODSTRANĚNÍ KRYTU ZPEVNĚNÝCH PLOCH S ASFALT POJIVEM, ODVOZ DO 20KM</t>
  </si>
  <si>
    <t>dobourání  15,51=15,510 [A]</t>
  </si>
  <si>
    <t>113524</t>
  </si>
  <si>
    <t>ODSTRANĚNÍ CHODNÍKOVÝCH A SILNIČNÍCH OBRUBNÍKŮ BETONOVÝCH, ODVOZ DO 5KM</t>
  </si>
  <si>
    <t>M</t>
  </si>
  <si>
    <t>20,0=20,000 [A]</t>
  </si>
  <si>
    <t>11352B</t>
  </si>
  <si>
    <t>ODSTRANĚNÍ CHODNÍKOVÝCH A SILNIČNÍCH OBRUBNÍKŮ BETONOVÝCH - DOPRAVA</t>
  </si>
  <si>
    <t>tkm</t>
  </si>
  <si>
    <t>skládka cca 20 km</t>
  </si>
  <si>
    <t>20,0*0,15*0,25*2,3*15=25,875 [A]</t>
  </si>
  <si>
    <t>113728</t>
  </si>
  <si>
    <t>FRÉZOVÁNÍ ZPEVNĚNÝCH PLOCH ASFALTOVÝCH, ODVOZ DO 20KM</t>
  </si>
  <si>
    <t>vč.zpětného odkupu zhotovitelem</t>
  </si>
  <si>
    <t>11297,03*0,04=451,881 [A] 
5710,19*0,06=342,611 [B] 
1240,75*0,06=74,445 [C] 
-15,51=-15,510 [D] 
Celkem: A+B+C+D=853,427 [E]</t>
  </si>
  <si>
    <t>113765</t>
  </si>
  <si>
    <t>FRÉZOVÁNÍ DRÁŽKY PRŮŘEZU DO 600MM2 V ASFALTOVÉ VOZOVCE</t>
  </si>
  <si>
    <t>profrézování drážky  65,94*3+2*(135+92+136)+373+3*235=2 001,820 [A]</t>
  </si>
  <si>
    <t>12924</t>
  </si>
  <si>
    <t>ČIŠTĚNÍ KRAJNIC OD NÁNOSU TL. DO 200MM</t>
  </si>
  <si>
    <t>stržení krajnice v tl.150 mm   665,97=665,970 [A]</t>
  </si>
  <si>
    <t>18233</t>
  </si>
  <si>
    <t>ROZPROSTŘENÍ ORNICE V ROVINĚ V TL DO 0,20M</t>
  </si>
  <si>
    <t>18241</t>
  </si>
  <si>
    <t>ZALOŽENÍ TRÁVNÍKU RUČNÍM VÝSEVEM</t>
  </si>
  <si>
    <t>56933</t>
  </si>
  <si>
    <t>ZPEVNĚNÍ KRAJNIC ZE ŠTĚRKODRTI TL. DO 150MM</t>
  </si>
  <si>
    <t>obnova krajnice  665,97=665,970 [A]</t>
  </si>
  <si>
    <t>572214</t>
  </si>
  <si>
    <t>SPOJOVACÍ POSTŘIK Z MODIFIK EMULZE DO 0,5KG/M2</t>
  </si>
  <si>
    <t>PS-CP 0,35 kg/m2</t>
  </si>
  <si>
    <t>4963,0=4 963,000 [A]</t>
  </si>
  <si>
    <t>18</t>
  </si>
  <si>
    <t>572223</t>
  </si>
  <si>
    <t>SPOJOVACÍ POSTŘIK Z EMULZE DO 1,0KG/M2</t>
  </si>
  <si>
    <t>PS-C 0,6 kg/m2</t>
  </si>
  <si>
    <t>1987,94=1 987,940 [A]</t>
  </si>
  <si>
    <t>19</t>
  </si>
  <si>
    <t>572224</t>
  </si>
  <si>
    <t>SPOJOVACÍ POSTŘIK Z MODIFIK EMULZE DO 1,0KG/M2</t>
  </si>
  <si>
    <t>PS-CP 0,6 kg/m2</t>
  </si>
  <si>
    <t>5918,59=5 918,590 [A]</t>
  </si>
  <si>
    <t>20</t>
  </si>
  <si>
    <t>574B34</t>
  </si>
  <si>
    <t>ASFALTOVÝ BETON PRO OBRUSNÉ VRSTVY MODIFIK ACO 11+, 11S TL. 40MM</t>
  </si>
  <si>
    <t>ACO 11+</t>
  </si>
  <si>
    <t>11297,03=11 297,030 [A]</t>
  </si>
  <si>
    <t>21</t>
  </si>
  <si>
    <t>574D56</t>
  </si>
  <si>
    <t>ASFALTOVÝ BETON PRO LOŽNÍ VRSTVY MODIFIK ACL 16+, 16S TL. 60MM</t>
  </si>
  <si>
    <t>ACL 16+</t>
  </si>
  <si>
    <t>5710,19=5 710,190 [A]</t>
  </si>
  <si>
    <t>22</t>
  </si>
  <si>
    <t>574E56</t>
  </si>
  <si>
    <t>ASFALTOVÝ BETON PRO PODKLADNÍ VRSTVY ACP 16+, 16S TL. 60MM</t>
  </si>
  <si>
    <t>1240,75=1 240,750 [A]</t>
  </si>
  <si>
    <t>Potrubí</t>
  </si>
  <si>
    <t>23</t>
  </si>
  <si>
    <t>89921</t>
  </si>
  <si>
    <t>VÝŠKOVÁ ÚPRAVA POKLOPŮ</t>
  </si>
  <si>
    <t>úprava povrchových znaků IS</t>
  </si>
  <si>
    <t>40=40,000 [A]</t>
  </si>
  <si>
    <t>Ostatní konstrukce a práce</t>
  </si>
  <si>
    <t>24</t>
  </si>
  <si>
    <t>912152</t>
  </si>
  <si>
    <t>SVODNICE SAMOSTATNÁ - DEMONTÁŽ A ZPĚTNÁ MONTÁŽ</t>
  </si>
  <si>
    <t>170+12*2=194,000 [A]</t>
  </si>
  <si>
    <t>25</t>
  </si>
  <si>
    <t>91228</t>
  </si>
  <si>
    <t>SMĚROVÉ SLOUPKY Z PLAST HMOT VČETNĚ ODRAZNÉHO PÁSKU</t>
  </si>
  <si>
    <t>kompletní vč.založení</t>
  </si>
  <si>
    <t>28=28,000 [A]</t>
  </si>
  <si>
    <t>26</t>
  </si>
  <si>
    <t>915111</t>
  </si>
  <si>
    <t>VODOROVNÉ DOPRAVNÍ ZNAČENÍ BARVOU HLADKÉ - DODÁVKA A POKLÁDKA</t>
  </si>
  <si>
    <t>0,125*727,0+0,25*2423,8=696,825 [A] 
0,5*4*4+16*15=248,000 [B] 
Celkem: A+B=944,825 [C]</t>
  </si>
  <si>
    <t>27</t>
  </si>
  <si>
    <t>915211</t>
  </si>
  <si>
    <t>VODOROVNÉ DOPRAVNÍ ZNAČENÍ PLASTEM HLADKÉ - DODÁVKA A POKLÁDKA</t>
  </si>
  <si>
    <t>0,5*4*4+16*15=248,000 [B]</t>
  </si>
  <si>
    <t>28</t>
  </si>
  <si>
    <t>915221</t>
  </si>
  <si>
    <t>VODOR DOPRAV ZNAČ PLASTEM STRUKTURÁLNÍ NEHLUČNÉ - DOD A POKLÁDKA</t>
  </si>
  <si>
    <t>0,125*727,0+0,25*2423,8=696,825 [A]</t>
  </si>
  <si>
    <t>29</t>
  </si>
  <si>
    <t>917224</t>
  </si>
  <si>
    <t>SILNIČNÍ A CHODNÍKOVÉ OBRUBY Z BETONOVÝCH OBRUBNÍKŮ ŠÍŘ 150MM</t>
  </si>
  <si>
    <t>vč.bet.lože</t>
  </si>
  <si>
    <t>30</t>
  </si>
  <si>
    <t>931325</t>
  </si>
  <si>
    <t>TĚSNĚNÍ DILATAČ SPAR ASF ZÁLIVKOU MODIFIK PRŮŘ DO 600MM2</t>
  </si>
  <si>
    <t>viz profrézování drážky  2001,82=2 001,820 [A]</t>
  </si>
  <si>
    <t>31</t>
  </si>
  <si>
    <t>93818</t>
  </si>
  <si>
    <t>OČIŠTĚNÍ ASFALT VOZOVEK ZAMETENÍM</t>
  </si>
  <si>
    <t>12869,53=12 869,530 [A]</t>
  </si>
  <si>
    <t>SO 201</t>
  </si>
  <si>
    <t>Oprava mostu ev.č. 00311-1</t>
  </si>
  <si>
    <t>015112</t>
  </si>
  <si>
    <t>POPLATKY ZA LIKVIDACŮ ODPADŮ NEKONTAMINOVANÝCH - 17 05 04  VYTĚŽENÉ ZEMINY A HORNINY -  II. TŘÍDA TĚŽITELNOSTI</t>
  </si>
  <si>
    <t>pol.97612   2,0*2,6=5,200 [A] 
pol.113328  24,8*2,0=49,600 [B] 
Celkem: A+B=54,800 [C]</t>
  </si>
  <si>
    <t>pol.113348  18,6*2,3=42,780 [A] 
pol.113488  2,0*2,3=4,600 [B] 
pol.113524  (10,0*0,15+10,0*0,1)*0,25*2,3=1,438 [C] 
Celkem: A+B+C=48,818 [D]</t>
  </si>
  <si>
    <t>015420</t>
  </si>
  <si>
    <t>POPLATKY ZA LIKVIDACŮ ODPADŮ NEKONTAMINOVANÝCH - 17 06 04  ZBYTKY IZOLAČNÍCH MATERIÁLŮ</t>
  </si>
  <si>
    <t>pol.97817  206,4*0,01*2,4=4,954 [A]</t>
  </si>
  <si>
    <t>015670</t>
  </si>
  <si>
    <t>POPLATKY ZA LIKVIDACŮ ODPADŮ NEBEZPEČNÝCH - 17 01 06*  KONTAMINOVANÁ STAVEBNÍ SUŤ A BETONY Z DEMOLIC</t>
  </si>
  <si>
    <t>použité abrazivo, množství závisí na technologickém zařízení zhotovitel ocení dle jím uvažovaného zařízení a spotřeby</t>
  </si>
  <si>
    <t>předpoklad 70 kg/m2  470,0m2*0,070=32,900 [A]</t>
  </si>
  <si>
    <t>11120</t>
  </si>
  <si>
    <t>ODSTRANĚNÍ KŘOVIN</t>
  </si>
  <si>
    <t>a náletové vegetace</t>
  </si>
  <si>
    <t>svahy - odhad  2*10,0=20,000 [A]</t>
  </si>
  <si>
    <t>113328</t>
  </si>
  <si>
    <t>ODSTRAN PODKL ZPEVNĚNÝCH PLOCH Z KAMENIVA NESTMEL, ODVOZ DO 20KM</t>
  </si>
  <si>
    <t>na předpolích tl.200 mm  (8,75-0,5*2)*8,0*2*0,2=24,800 [B]</t>
  </si>
  <si>
    <t>113348</t>
  </si>
  <si>
    <t>ODSTRAN PODKL ZPEVNĚNÝCH PLOCH S CEM POJIVEM, ODVOZ DO 20KM</t>
  </si>
  <si>
    <t>na předpolích tl.150 mm  (8,75-0,5*2)*8,0*2*0,15=18,600 [B]</t>
  </si>
  <si>
    <t>113488</t>
  </si>
  <si>
    <t>ODSTRANĚNÍ KRYTU ZPEVNĚNÝCH PLOCH Z DLAŽDIC VČETNĚ PODKLADU, ODVOZ DO 20KM</t>
  </si>
  <si>
    <t>chodníky za konci křídel  2,0*5,0*2*0,1=2,000 [A]</t>
  </si>
  <si>
    <t>chodníky za konci křídel  5,0*2*2=20,000 [A]</t>
  </si>
  <si>
    <t>skládka 20 km</t>
  </si>
  <si>
    <t>dalších 15 km  (10,0*0,1*0,25+10,0*0,15*0,25)*2,3*15=21,563 [A]</t>
  </si>
  <si>
    <t>vč.odvozu na místo určené investorem</t>
  </si>
  <si>
    <t>na celé délce opravy tl.40 mm  ((8,75-0,5*2)*78,0+8,75*9,5*2)*0,04=30,830 [A] 
na předpolích tl.120 mm 8,75*9,0*2*0,12=18,900 [B] 
Celkem: A+B=49,730 [C]</t>
  </si>
  <si>
    <t>podél říms  103,2*2=206,400 [A]</t>
  </si>
  <si>
    <t>Vodorovné konstrukce</t>
  </si>
  <si>
    <t>42100R</t>
  </si>
  <si>
    <t>SANACE KONCOVÝCH ČÁSTÍ SPŘAHUJÍCÍ DESKY</t>
  </si>
  <si>
    <t>V oblasti kotvení MZ - podrobný popis viz TZ</t>
  </si>
  <si>
    <t>1+1=2,000 [A]</t>
  </si>
  <si>
    <t>428600</t>
  </si>
  <si>
    <t>MOSTNÍ LOŽISKA ELASTOMEROVÁ - ÚDRŽBA</t>
  </si>
  <si>
    <t>oprava poškozených míst PKO</t>
  </si>
  <si>
    <t>6*5=30,000 [A]</t>
  </si>
  <si>
    <t>465923</t>
  </si>
  <si>
    <t>PŘEDLÁŽDĚNÍ DLAŽBY Z BETON DLAŽDIC</t>
  </si>
  <si>
    <t>vč.případného doplnění dlažby</t>
  </si>
  <si>
    <t>odláždění svahů plocha 5-10%   18,5*13,0*2*0,1=48,100 [A]</t>
  </si>
  <si>
    <t>561431</t>
  </si>
  <si>
    <t>KAMENIVO ZPEVNĚNÉ CEMENTEM TŘ. I TL. DO 150MM</t>
  </si>
  <si>
    <t>SC C8/10 tl.150 mm</t>
  </si>
  <si>
    <t>na předpolích  8,75*9,0*2=157,500 [A]</t>
  </si>
  <si>
    <t>56334</t>
  </si>
  <si>
    <t>VOZOVKOVÉ VRSTVY ZE ŠTĚRKODRTI TL. DO 200MM</t>
  </si>
  <si>
    <t>ŠD tl.200 mm</t>
  </si>
  <si>
    <t>840,5=840,500 [A]</t>
  </si>
  <si>
    <t>PS-CP 0,60kg/m2</t>
  </si>
  <si>
    <t>157,5*2=315,000 [A]</t>
  </si>
  <si>
    <t>mezi dilatace   (8,75-0,5*2)*87,0=674,250 [A] 
na konec úpravy  8,75*9,5*2=166,250 [B] 
Celkem: A+B=840,500 [C]</t>
  </si>
  <si>
    <t>574C56</t>
  </si>
  <si>
    <t>ASFALTOVÝ BETON PRO LOŽNÍ VRSTVY ACL 16+, 16S TL. 60MM</t>
  </si>
  <si>
    <t>582621</t>
  </si>
  <si>
    <t>KRYTY Z BETON DLAŽDIC SE ZÁMKEM ŠEDÝCH TL 60MM DO LOŽE Z MC</t>
  </si>
  <si>
    <t>do betonu C16/20 XF1</t>
  </si>
  <si>
    <t>chodníky za konci křídel  2,0*5,0*2=20,000 [A]</t>
  </si>
  <si>
    <t>Úpravy povrchů, podlahy, výplně otvorů</t>
  </si>
  <si>
    <t>626113</t>
  </si>
  <si>
    <t>REPROFILACE PODHLEDŮ, SVISLÝCH PLOCH SANAČNÍ MALTOU JEDNOVRST TL 30MM</t>
  </si>
  <si>
    <t>spodní stavba - opěry  - 2% plochy   
2,0*(17,0+1,7*2)+5,0*3,0*0,5*2=55,800 [A] 
1,3*(17,0+1,7*2)+5,0*2,5*0,5*2=39,020 [B] 
Celkem: (A+B)*0,02=1,896 [C]</t>
  </si>
  <si>
    <t>626122</t>
  </si>
  <si>
    <t>REPROFILACE PODHLEDŮ, SVISLÝCH PLOCH SANAČNÍ MALTOU DVOUVRST TL 50MM</t>
  </si>
  <si>
    <t>626213</t>
  </si>
  <si>
    <t>REPROFILACE VODOROVNÝCH PLOCH SHORA SANAČNÍ MALTOU JEDNOVRST TL 30MM</t>
  </si>
  <si>
    <t>úl.práh opěr - 2% plochy  1,2*17,0*0,02=0,408 [A] 
římsy - 2% plochy - viz tryskání  345,72*0,02=6,914 [B] 
Celkem: A+B=7,322 [C]</t>
  </si>
  <si>
    <t>626222</t>
  </si>
  <si>
    <t>REPROFIL VODOR PLOCH SHORA SANAČ MALTOU DVOUVRST TL DO 50MM</t>
  </si>
  <si>
    <t>62631</t>
  </si>
  <si>
    <t>SPOJOVACÍ MŮSTEK MEZI STARÝM A NOVÝM BETONEM</t>
  </si>
  <si>
    <t>(1,896+7,322)*2=18,436 [A]</t>
  </si>
  <si>
    <t>62663</t>
  </si>
  <si>
    <t>INJEKTÁŽ TRHLIN SILOVĚ SPOJUJÍCÍ</t>
  </si>
  <si>
    <t>sp.st. - záv.zídka   5,0*2=10,000 [A]</t>
  </si>
  <si>
    <t>Přidružená stavební výroba</t>
  </si>
  <si>
    <t>711426R</t>
  </si>
  <si>
    <t>IZOLACE MOSTOVEK STŘÍKANÁ PŘÍMOPOCHOZÍ</t>
  </si>
  <si>
    <t>vč.přípravy povrchu, s posypem</t>
  </si>
  <si>
    <t>chodník  2,0*103,2=206,400 [A]</t>
  </si>
  <si>
    <t>78312</t>
  </si>
  <si>
    <t>PROTIKOROZ OCHRANA OCEL KONSTR NÁTĚREM VÍCEVRST</t>
  </si>
  <si>
    <t>plná skladba ONS pro celk.opravu - popis viz TZ</t>
  </si>
  <si>
    <t>na délce 5,0m od vnějšího líce úl.prahu - 30% plochy 
nosná konstrukce 240,0*0,3=72,000 [A] 
mostní zábradlí a zábr.svodidlo  230,0*0,3=69,000 [B] 
Celkem: A+B=141,000 [C]</t>
  </si>
  <si>
    <t>32</t>
  </si>
  <si>
    <t>sjednocující a vrchní nátěr</t>
  </si>
  <si>
    <t>100% plochy 
na délce 5,0m od vnějšího líce úl.prahu 
nosná konstrukce 240,0=240,000 [A] 
mostní zábradlí a zábr.svodidlo  230,0=230,000 [B] 
Celkem: A+B=470,000 [C]</t>
  </si>
  <si>
    <t>33</t>
  </si>
  <si>
    <t>78381</t>
  </si>
  <si>
    <t>NÁTĚRY BETON KONSTR TYP S1 (OS-A)</t>
  </si>
  <si>
    <t>hydrofobní a protikarbonatační ochranný nátěr</t>
  </si>
  <si>
    <t>spodní stavba - opěry   
2,0*(17,0+1,7*2)+1,2*17,0+5,0*3,0*0,5*2=76,200 [A] 
1,3*(17,0+1,7*2)+1,2*17,0+5,0*2,5*0,5*2=59,420 [B] 
Celkem: A+B=135,620 [C]</t>
  </si>
  <si>
    <t>34</t>
  </si>
  <si>
    <t>78383</t>
  </si>
  <si>
    <t>NÁTĚRY BETON KONSTR TYP S4 (OS-C)</t>
  </si>
  <si>
    <t>kraje římsy 
(0,15+0,15)*103,2*2=61,920 [A]</t>
  </si>
  <si>
    <t>35</t>
  </si>
  <si>
    <t>87426</t>
  </si>
  <si>
    <t>POTRUBÍ Z TRUB PLAST ODPAD DN DO 80MM</t>
  </si>
  <si>
    <t>1/2 PE trubky vč. odstranění stávající</t>
  </si>
  <si>
    <t>odvodnění úl.prahu  17,2*2=34,400 [A]</t>
  </si>
  <si>
    <t>36</t>
  </si>
  <si>
    <t>9117C2</t>
  </si>
  <si>
    <t>SVOD OCEL ZÁBRADEL ÚROVEŇ ZADRŽ H2 - MONTÁŽ S PŘESUNEM (BEZ DODÁVKY)</t>
  </si>
  <si>
    <t>zpětná montáž výplňových panelů</t>
  </si>
  <si>
    <t>130,0=130,000 [A]</t>
  </si>
  <si>
    <t>37</t>
  </si>
  <si>
    <t>9117C3</t>
  </si>
  <si>
    <t>SVOD OCEL ZÁBRADEL ÚROVEŇ ZADRŽ H2 - DEMONTÁŽ S PŘESUNEM</t>
  </si>
  <si>
    <t>demontáž výplňových panelů - vč.odvozu k opravě PKO</t>
  </si>
  <si>
    <t>103,0=103,000 [A]</t>
  </si>
  <si>
    <t>38</t>
  </si>
  <si>
    <t>pravá římsa - na délku opravy vozovky  112,0=112,000 [A]</t>
  </si>
  <si>
    <t>39</t>
  </si>
  <si>
    <t>vodící proužky  0,25*106,0*2=53,000 [A] 
dělící čára  0,125*106,0=13,250 [B] 
Celkem: A+B=66,250 [C]</t>
  </si>
  <si>
    <t>40</t>
  </si>
  <si>
    <t>dělící čára  0,125*106,0=13,250 [B]</t>
  </si>
  <si>
    <t>41</t>
  </si>
  <si>
    <t>vodící proužky  0,25*106,0*2=53,000 [A]</t>
  </si>
  <si>
    <t>42</t>
  </si>
  <si>
    <t>917223</t>
  </si>
  <si>
    <t>SILNIČNÍ A CHODNÍKOVÉ OBRUBY Z BETONOVÝCH OBRUBNÍKŮ ŠÍŘ 100MM</t>
  </si>
  <si>
    <t>vč. bet.lože</t>
  </si>
  <si>
    <t>chodníky za konci křídel - u svahu  5,0*2=10,000 [A]</t>
  </si>
  <si>
    <t>43</t>
  </si>
  <si>
    <t>chodníky za konci křídel - u vozovky  5,0*2=10,000 [A]</t>
  </si>
  <si>
    <t>44</t>
  </si>
  <si>
    <t>931324</t>
  </si>
  <si>
    <t>TĚSNĚNÍ DILATAČ SPAR ASF ZÁLIVKOU MODIFIK PRŮŘ DO 400MM2</t>
  </si>
  <si>
    <t>mezi vozovkou a odvod.proužkem  87,2*2=174,400 [A]</t>
  </si>
  <si>
    <t>45</t>
  </si>
  <si>
    <t>46</t>
  </si>
  <si>
    <t>931335</t>
  </si>
  <si>
    <t>TĚSNĚNÍ DILATAČNÍCH SPAR POLYURETANOVÝM TMELEM PRŮŘEZU DO 600MM2</t>
  </si>
  <si>
    <t>přetěsnění prcovních, dilatačních a smršťovacích spar říms</t>
  </si>
  <si>
    <t>odhad  po 3m 
pravá římsa  (0,15+0,8)*34=32,300 [A] 
chodníková římsa  (0,15+2,25)*34=81,600 [B] 
Celkem: A+B=113,900 [C]</t>
  </si>
  <si>
    <t>47</t>
  </si>
  <si>
    <t>93152R</t>
  </si>
  <si>
    <t>MOSTNÍ ZÁVĚRY POVRCHOVÉ POSUN DO 100MM - ÚDRŽBA</t>
  </si>
  <si>
    <t>vyčištění, výměna těsnící gumy, oprava zalití kotev.šroubů, zálivky a pod - popis viz TZ</t>
  </si>
  <si>
    <t>opěry  17,5*2=35,000 [A]</t>
  </si>
  <si>
    <t>48</t>
  </si>
  <si>
    <t>935843</t>
  </si>
  <si>
    <t>PŘEDLÁŽDĚNÍ ŽLABŮ A RIGOLŮ DLÁŽDĚNÝCH Z BETON DLAŽDIC</t>
  </si>
  <si>
    <t>vč.případného doplnění poničených</t>
  </si>
  <si>
    <t>20% délky  20,0*0,6*0,2*2=4,800 [A]</t>
  </si>
  <si>
    <t>49</t>
  </si>
  <si>
    <t>93639R</t>
  </si>
  <si>
    <t>ZAÚSTĚNÍ SKLUZŮ (VČET DLAŽBY Z LOM KAMENE)</t>
  </si>
  <si>
    <t>Vývařiště - vyčištění</t>
  </si>
  <si>
    <t>pod skluzy  2=2,000 [A]</t>
  </si>
  <si>
    <t>50</t>
  </si>
  <si>
    <t>93640</t>
  </si>
  <si>
    <t>DROBNÉ DOPLŇK KONSTR KAMENNÉ</t>
  </si>
  <si>
    <t>výplň vsakovacích jímek  1,0*2=2,000 [A]</t>
  </si>
  <si>
    <t>51</t>
  </si>
  <si>
    <t>93653R</t>
  </si>
  <si>
    <t>MOSTNÍ ODVODŇOVACÍ SOUPRAVA - REPASE</t>
  </si>
  <si>
    <t>popis viz TZ</t>
  </si>
  <si>
    <t>9=9,000 [A]</t>
  </si>
  <si>
    <t>52</t>
  </si>
  <si>
    <t>936541</t>
  </si>
  <si>
    <t>MOSTNÍ ODVODŇOVACÍ TRUBKA (POVRCHŮ IZOLACE) Z NEREZ OCELI</t>
  </si>
  <si>
    <t>nové vyvedení u op.5 - vč.krycích nátěrů  2=2,000 [A]</t>
  </si>
  <si>
    <t>53</t>
  </si>
  <si>
    <t>938541</t>
  </si>
  <si>
    <t>OČIŠTĚNÍ BETON KONSTR OTRYSKÁNÍM TLAK VODOU DO 200 BARŮ</t>
  </si>
  <si>
    <t>odláždění svahů  18,5*13,0*2=481,000 [A] 
schodiště  1,0*8,0*2=16,000 [B] 
Celkem: A+B=497,000 [C]</t>
  </si>
  <si>
    <t>54</t>
  </si>
  <si>
    <t>938542</t>
  </si>
  <si>
    <t>OČIŠTĚNÍ BETON KONSTR OTRYSKÁNÍM TLAK VODOU DO 500 BARŮ</t>
  </si>
  <si>
    <t>římsy 
chodníková  (2,25+0,15)*103,2=247,680 [A] 
malá  (0,8+0,15)*103,2=98,040 [B] 
Celkem: A+B=345,720 [C]</t>
  </si>
  <si>
    <t>55</t>
  </si>
  <si>
    <t>938543</t>
  </si>
  <si>
    <t>OČIŠTĚNÍ BETON KONSTR OTRYSKÁNÍM TLAK VODOU DO 1000 BARŮ</t>
  </si>
  <si>
    <t>vč.mechanického oklepání</t>
  </si>
  <si>
    <t>56</t>
  </si>
  <si>
    <t>93857</t>
  </si>
  <si>
    <t>BROUŠENÍ BETON KONSTR</t>
  </si>
  <si>
    <t>odstranění přímopochozí izolace broušením</t>
  </si>
  <si>
    <t>na chodníku  2,0*103,2=206,400 [A]</t>
  </si>
  <si>
    <t>57</t>
  </si>
  <si>
    <t>93861</t>
  </si>
  <si>
    <t>OČIŠTĚNÍ OCEL KONSTR OMYTÍM VODOU</t>
  </si>
  <si>
    <t>vč.odstranění ptačího trusu</t>
  </si>
  <si>
    <t>pro opravu PKO nosné ocel.konstrukce  240,0=240,000 [A] 
pro opravu PKO zábradlí a zábr.svod.  230,0=230,000 [B] 
Celkem: A+B=470,000 [C]</t>
  </si>
  <si>
    <t>58</t>
  </si>
  <si>
    <t>93863</t>
  </si>
  <si>
    <t>OČIŠTĚNÍ OCEL KONSTR CHEMICKY</t>
  </si>
  <si>
    <t>odmaštění</t>
  </si>
  <si>
    <t>59</t>
  </si>
  <si>
    <t>938652</t>
  </si>
  <si>
    <t>OČIŠTĚNÍ OCEL KONSTR OTRYSKÁNÍM NA SUCHO KŘEMIČ PÍSKEM</t>
  </si>
  <si>
    <t>Příprava povrchu - suché abrazivní otryskání na stupeň Sa 2 1/2 dle ČSN EN ISO 8501-2</t>
  </si>
  <si>
    <t>60</t>
  </si>
  <si>
    <t>97612</t>
  </si>
  <si>
    <t>VYBOURÁNÍ DROBNÝCH PŘEDMĚTŮ KAMENNÝCH</t>
  </si>
  <si>
    <t>výplň vsakovacích jímek - lomový kámen  2=2,000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</si>
</sst>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SUM(C10:C12)</f>
      </c>
      <c r="D6" s="1"/>
      <c r="E6" s="1"/>
    </row>
    <row r="7" spans="1:5" ht="12.75" customHeight="1">
      <c r="A7" s="1"/>
      <c r="B7" s="4" t="s">
        <v>5</v>
      </c>
      <c r="C7" s="7">
        <f>SUM(E10:E12)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'SO 000_SO 000'!I3</f>
      </c>
      <c r="D10" s="20">
        <f>'SO 000_SO 000'!O2</f>
      </c>
      <c r="E10" s="20">
        <f>C10+D10</f>
      </c>
    </row>
    <row r="11" spans="1:5" ht="12.75" customHeight="1">
      <c r="A11" s="19" t="s">
        <v>117</v>
      </c>
      <c r="B11" s="19" t="s">
        <v>118</v>
      </c>
      <c r="C11" s="20">
        <f>'SO 101_SO 101'!I3</f>
      </c>
      <c r="D11" s="20">
        <f>'SO 101_SO 101'!O2</f>
      </c>
      <c r="E11" s="20">
        <f>C11+D11</f>
      </c>
    </row>
    <row r="12" spans="1:5" ht="12.75" customHeight="1">
      <c r="A12" s="19" t="s">
        <v>239</v>
      </c>
      <c r="B12" s="19" t="s">
        <v>240</v>
      </c>
      <c r="C12" s="20">
        <f>'SO 201_SO 201'!I3</f>
      </c>
      <c r="D12" s="20">
        <f>'SO 201_SO 201'!O2</f>
      </c>
      <c r="E12" s="20">
        <f>C12+D12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0+O9+O58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42">
        <f>0+I9+I58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0+I10+I13+I16+I19+I22+I25+I28+I31+I34+I37+I40+I43+I46+I49+I52+I55</f>
      </c>
      <c r="R9">
        <f>0+O10+O13+O16+O19+O22+O25+O28+O31+O34+O37+O40+O43+O46+O49+O52+O55</f>
      </c>
    </row>
    <row r="10" spans="1:16" ht="12.75">
      <c r="A10" s="24" t="s">
        <v>49</v>
      </c>
      <c r="B10" s="29" t="s">
        <v>31</v>
      </c>
      <c r="C10" s="29" t="s">
        <v>50</v>
      </c>
      <c r="D10" s="24" t="s">
        <v>51</v>
      </c>
      <c r="E10" s="30" t="s">
        <v>52</v>
      </c>
      <c r="F10" s="31" t="s">
        <v>53</v>
      </c>
      <c r="G10" s="32">
        <v>1</v>
      </c>
      <c r="H10" s="33">
        <v>0</v>
      </c>
      <c r="I10" s="33">
        <f>ROUND(ROUND(H10,2)*ROUND(G10,3),2)</f>
      </c>
      <c r="J10" s="31"/>
      <c r="O10">
        <f>(I10*21)/100</f>
      </c>
      <c r="P10" t="s">
        <v>27</v>
      </c>
    </row>
    <row r="11" spans="1:5" ht="178.5">
      <c r="A11" s="34" t="s">
        <v>54</v>
      </c>
      <c r="E11" s="35" t="s">
        <v>55</v>
      </c>
    </row>
    <row r="12" spans="1:5" ht="12.75">
      <c r="A12" s="38" t="s">
        <v>56</v>
      </c>
      <c r="E12" s="37" t="s">
        <v>51</v>
      </c>
    </row>
    <row r="13" spans="1:16" ht="12.75">
      <c r="A13" s="24" t="s">
        <v>49</v>
      </c>
      <c r="B13" s="29" t="s">
        <v>27</v>
      </c>
      <c r="C13" s="29" t="s">
        <v>57</v>
      </c>
      <c r="D13" s="24" t="s">
        <v>51</v>
      </c>
      <c r="E13" s="30" t="s">
        <v>58</v>
      </c>
      <c r="F13" s="31" t="s">
        <v>53</v>
      </c>
      <c r="G13" s="32">
        <v>1</v>
      </c>
      <c r="H13" s="33">
        <v>0</v>
      </c>
      <c r="I13" s="33">
        <f>ROUND(ROUND(H13,2)*ROUND(G13,3),2)</f>
      </c>
      <c r="J13" s="31"/>
      <c r="O13">
        <f>(I13*21)/100</f>
      </c>
      <c r="P13" t="s">
        <v>27</v>
      </c>
    </row>
    <row r="14" spans="1:5" ht="127.5">
      <c r="A14" s="34" t="s">
        <v>54</v>
      </c>
      <c r="E14" s="35" t="s">
        <v>59</v>
      </c>
    </row>
    <row r="15" spans="1:5" ht="12.75">
      <c r="A15" s="38" t="s">
        <v>56</v>
      </c>
      <c r="E15" s="37" t="s">
        <v>51</v>
      </c>
    </row>
    <row r="16" spans="1:16" ht="12.75">
      <c r="A16" s="24" t="s">
        <v>49</v>
      </c>
      <c r="B16" s="29" t="s">
        <v>26</v>
      </c>
      <c r="C16" s="29" t="s">
        <v>60</v>
      </c>
      <c r="D16" s="24" t="s">
        <v>51</v>
      </c>
      <c r="E16" s="30" t="s">
        <v>61</v>
      </c>
      <c r="F16" s="31" t="s">
        <v>53</v>
      </c>
      <c r="G16" s="32">
        <v>1</v>
      </c>
      <c r="H16" s="33">
        <v>0</v>
      </c>
      <c r="I16" s="33">
        <f>ROUND(ROUND(H16,2)*ROUND(G16,3),2)</f>
      </c>
      <c r="J16" s="31" t="s">
        <v>62</v>
      </c>
      <c r="O16">
        <f>(I16*21)/100</f>
      </c>
      <c r="P16" t="s">
        <v>27</v>
      </c>
    </row>
    <row r="17" spans="1:5" ht="12.75">
      <c r="A17" s="34" t="s">
        <v>54</v>
      </c>
      <c r="E17" s="35" t="s">
        <v>63</v>
      </c>
    </row>
    <row r="18" spans="1:5" ht="12.75">
      <c r="A18" s="38" t="s">
        <v>56</v>
      </c>
      <c r="E18" s="37" t="s">
        <v>51</v>
      </c>
    </row>
    <row r="19" spans="1:16" ht="12.75">
      <c r="A19" s="24" t="s">
        <v>49</v>
      </c>
      <c r="B19" s="29" t="s">
        <v>35</v>
      </c>
      <c r="C19" s="29" t="s">
        <v>64</v>
      </c>
      <c r="D19" s="24" t="s">
        <v>51</v>
      </c>
      <c r="E19" s="30" t="s">
        <v>65</v>
      </c>
      <c r="F19" s="31" t="s">
        <v>53</v>
      </c>
      <c r="G19" s="32">
        <v>1</v>
      </c>
      <c r="H19" s="33">
        <v>0</v>
      </c>
      <c r="I19" s="33">
        <f>ROUND(ROUND(H19,2)*ROUND(G19,3),2)</f>
      </c>
      <c r="J19" s="31" t="s">
        <v>62</v>
      </c>
      <c r="O19">
        <f>(I19*21)/100</f>
      </c>
      <c r="P19" t="s">
        <v>27</v>
      </c>
    </row>
    <row r="20" spans="1:5" ht="12.75">
      <c r="A20" s="34" t="s">
        <v>54</v>
      </c>
      <c r="E20" s="35" t="s">
        <v>66</v>
      </c>
    </row>
    <row r="21" spans="1:5" ht="12.75">
      <c r="A21" s="38" t="s">
        <v>56</v>
      </c>
      <c r="E21" s="37" t="s">
        <v>51</v>
      </c>
    </row>
    <row r="22" spans="1:16" ht="12.75">
      <c r="A22" s="24" t="s">
        <v>49</v>
      </c>
      <c r="B22" s="29" t="s">
        <v>37</v>
      </c>
      <c r="C22" s="29" t="s">
        <v>67</v>
      </c>
      <c r="D22" s="24" t="s">
        <v>51</v>
      </c>
      <c r="E22" s="30" t="s">
        <v>68</v>
      </c>
      <c r="F22" s="31" t="s">
        <v>53</v>
      </c>
      <c r="G22" s="32">
        <v>1</v>
      </c>
      <c r="H22" s="33">
        <v>0</v>
      </c>
      <c r="I22" s="33">
        <f>ROUND(ROUND(H22,2)*ROUND(G22,3),2)</f>
      </c>
      <c r="J22" s="31" t="s">
        <v>62</v>
      </c>
      <c r="O22">
        <f>(I22*21)/100</f>
      </c>
      <c r="P22" t="s">
        <v>27</v>
      </c>
    </row>
    <row r="23" spans="1:5" ht="153">
      <c r="A23" s="34" t="s">
        <v>54</v>
      </c>
      <c r="E23" s="35" t="s">
        <v>69</v>
      </c>
    </row>
    <row r="24" spans="1:5" ht="12.75">
      <c r="A24" s="38" t="s">
        <v>56</v>
      </c>
      <c r="E24" s="37" t="s">
        <v>51</v>
      </c>
    </row>
    <row r="25" spans="1:16" ht="12.75">
      <c r="A25" s="24" t="s">
        <v>49</v>
      </c>
      <c r="B25" s="29" t="s">
        <v>39</v>
      </c>
      <c r="C25" s="29" t="s">
        <v>70</v>
      </c>
      <c r="D25" s="24" t="s">
        <v>51</v>
      </c>
      <c r="E25" s="30" t="s">
        <v>71</v>
      </c>
      <c r="F25" s="31" t="s">
        <v>53</v>
      </c>
      <c r="G25" s="32">
        <v>1</v>
      </c>
      <c r="H25" s="33">
        <v>0</v>
      </c>
      <c r="I25" s="33">
        <f>ROUND(ROUND(H25,2)*ROUND(G25,3),2)</f>
      </c>
      <c r="J25" s="31" t="s">
        <v>62</v>
      </c>
      <c r="O25">
        <f>(I25*21)/100</f>
      </c>
      <c r="P25" t="s">
        <v>27</v>
      </c>
    </row>
    <row r="26" spans="1:5" ht="12.75">
      <c r="A26" s="34" t="s">
        <v>54</v>
      </c>
      <c r="E26" s="35" t="s">
        <v>72</v>
      </c>
    </row>
    <row r="27" spans="1:5" ht="12.75">
      <c r="A27" s="38" t="s">
        <v>56</v>
      </c>
      <c r="E27" s="37" t="s">
        <v>51</v>
      </c>
    </row>
    <row r="28" spans="1:16" ht="12.75">
      <c r="A28" s="24" t="s">
        <v>49</v>
      </c>
      <c r="B28" s="29" t="s">
        <v>73</v>
      </c>
      <c r="C28" s="29" t="s">
        <v>74</v>
      </c>
      <c r="D28" s="24" t="s">
        <v>75</v>
      </c>
      <c r="E28" s="30" t="s">
        <v>76</v>
      </c>
      <c r="F28" s="31" t="s">
        <v>53</v>
      </c>
      <c r="G28" s="32">
        <v>1</v>
      </c>
      <c r="H28" s="33">
        <v>0</v>
      </c>
      <c r="I28" s="33">
        <f>ROUND(ROUND(H28,2)*ROUND(G28,3),2)</f>
      </c>
      <c r="J28" s="31" t="s">
        <v>62</v>
      </c>
      <c r="O28">
        <f>(I28*21)/100</f>
      </c>
      <c r="P28" t="s">
        <v>27</v>
      </c>
    </row>
    <row r="29" spans="1:5" ht="12.75">
      <c r="A29" s="34" t="s">
        <v>54</v>
      </c>
      <c r="E29" s="35" t="s">
        <v>77</v>
      </c>
    </row>
    <row r="30" spans="1:5" ht="12.75">
      <c r="A30" s="38" t="s">
        <v>56</v>
      </c>
      <c r="E30" s="37" t="s">
        <v>51</v>
      </c>
    </row>
    <row r="31" spans="1:16" ht="12.75">
      <c r="A31" s="24" t="s">
        <v>49</v>
      </c>
      <c r="B31" s="29" t="s">
        <v>78</v>
      </c>
      <c r="C31" s="29" t="s">
        <v>74</v>
      </c>
      <c r="D31" s="24" t="s">
        <v>79</v>
      </c>
      <c r="E31" s="30" t="s">
        <v>76</v>
      </c>
      <c r="F31" s="31" t="s">
        <v>53</v>
      </c>
      <c r="G31" s="32">
        <v>1</v>
      </c>
      <c r="H31" s="33">
        <v>0</v>
      </c>
      <c r="I31" s="33">
        <f>ROUND(ROUND(H31,2)*ROUND(G31,3),2)</f>
      </c>
      <c r="J31" s="31" t="s">
        <v>62</v>
      </c>
      <c r="O31">
        <f>(I31*21)/100</f>
      </c>
      <c r="P31" t="s">
        <v>27</v>
      </c>
    </row>
    <row r="32" spans="1:5" ht="12.75">
      <c r="A32" s="34" t="s">
        <v>54</v>
      </c>
      <c r="E32" s="35" t="s">
        <v>80</v>
      </c>
    </row>
    <row r="33" spans="1:5" ht="12.75">
      <c r="A33" s="38" t="s">
        <v>56</v>
      </c>
      <c r="E33" s="37" t="s">
        <v>51</v>
      </c>
    </row>
    <row r="34" spans="1:16" ht="12.75">
      <c r="A34" s="24" t="s">
        <v>49</v>
      </c>
      <c r="B34" s="29" t="s">
        <v>42</v>
      </c>
      <c r="C34" s="29" t="s">
        <v>81</v>
      </c>
      <c r="D34" s="24" t="s">
        <v>51</v>
      </c>
      <c r="E34" s="30" t="s">
        <v>82</v>
      </c>
      <c r="F34" s="31" t="s">
        <v>83</v>
      </c>
      <c r="G34" s="32">
        <v>1</v>
      </c>
      <c r="H34" s="33">
        <v>0</v>
      </c>
      <c r="I34" s="33">
        <f>ROUND(ROUND(H34,2)*ROUND(G34,3),2)</f>
      </c>
      <c r="J34" s="31" t="s">
        <v>62</v>
      </c>
      <c r="O34">
        <f>(I34*21)/100</f>
      </c>
      <c r="P34" t="s">
        <v>27</v>
      </c>
    </row>
    <row r="35" spans="1:5" ht="25.5">
      <c r="A35" s="34" t="s">
        <v>54</v>
      </c>
      <c r="E35" s="35" t="s">
        <v>84</v>
      </c>
    </row>
    <row r="36" spans="1:5" ht="12.75">
      <c r="A36" s="38" t="s">
        <v>56</v>
      </c>
      <c r="E36" s="37" t="s">
        <v>51</v>
      </c>
    </row>
    <row r="37" spans="1:16" ht="12.75">
      <c r="A37" s="24" t="s">
        <v>49</v>
      </c>
      <c r="B37" s="29" t="s">
        <v>44</v>
      </c>
      <c r="C37" s="29" t="s">
        <v>85</v>
      </c>
      <c r="D37" s="24" t="s">
        <v>51</v>
      </c>
      <c r="E37" s="30" t="s">
        <v>86</v>
      </c>
      <c r="F37" s="31" t="s">
        <v>53</v>
      </c>
      <c r="G37" s="32">
        <v>1</v>
      </c>
      <c r="H37" s="33">
        <v>0</v>
      </c>
      <c r="I37" s="33">
        <f>ROUND(ROUND(H37,2)*ROUND(G37,3),2)</f>
      </c>
      <c r="J37" s="31" t="s">
        <v>62</v>
      </c>
      <c r="O37">
        <f>(I37*21)/100</f>
      </c>
      <c r="P37" t="s">
        <v>27</v>
      </c>
    </row>
    <row r="38" spans="1:5" ht="12.75">
      <c r="A38" s="34" t="s">
        <v>54</v>
      </c>
      <c r="E38" s="35" t="s">
        <v>87</v>
      </c>
    </row>
    <row r="39" spans="1:5" ht="12.75">
      <c r="A39" s="38" t="s">
        <v>56</v>
      </c>
      <c r="E39" s="37" t="s">
        <v>51</v>
      </c>
    </row>
    <row r="40" spans="1:16" ht="12.75">
      <c r="A40" s="24" t="s">
        <v>49</v>
      </c>
      <c r="B40" s="29" t="s">
        <v>46</v>
      </c>
      <c r="C40" s="29" t="s">
        <v>88</v>
      </c>
      <c r="D40" s="24" t="s">
        <v>51</v>
      </c>
      <c r="E40" s="30" t="s">
        <v>89</v>
      </c>
      <c r="F40" s="31" t="s">
        <v>53</v>
      </c>
      <c r="G40" s="32">
        <v>1</v>
      </c>
      <c r="H40" s="33">
        <v>0</v>
      </c>
      <c r="I40" s="33">
        <f>ROUND(ROUND(H40,2)*ROUND(G40,3),2)</f>
      </c>
      <c r="J40" s="31" t="s">
        <v>62</v>
      </c>
      <c r="O40">
        <f>(I40*21)/100</f>
      </c>
      <c r="P40" t="s">
        <v>27</v>
      </c>
    </row>
    <row r="41" spans="1:5" ht="12.75">
      <c r="A41" s="34" t="s">
        <v>54</v>
      </c>
      <c r="E41" s="35" t="s">
        <v>90</v>
      </c>
    </row>
    <row r="42" spans="1:5" ht="12.75">
      <c r="A42" s="38" t="s">
        <v>56</v>
      </c>
      <c r="E42" s="37" t="s">
        <v>51</v>
      </c>
    </row>
    <row r="43" spans="1:16" ht="12.75">
      <c r="A43" s="24" t="s">
        <v>49</v>
      </c>
      <c r="B43" s="29" t="s">
        <v>91</v>
      </c>
      <c r="C43" s="29" t="s">
        <v>92</v>
      </c>
      <c r="D43" s="24" t="s">
        <v>51</v>
      </c>
      <c r="E43" s="30" t="s">
        <v>93</v>
      </c>
      <c r="F43" s="31" t="s">
        <v>53</v>
      </c>
      <c r="G43" s="32">
        <v>1</v>
      </c>
      <c r="H43" s="33">
        <v>0</v>
      </c>
      <c r="I43" s="33">
        <f>ROUND(ROUND(H43,2)*ROUND(G43,3),2)</f>
      </c>
      <c r="J43" s="31" t="s">
        <v>62</v>
      </c>
      <c r="O43">
        <f>(I43*21)/100</f>
      </c>
      <c r="P43" t="s">
        <v>27</v>
      </c>
    </row>
    <row r="44" spans="1:5" ht="12.75">
      <c r="A44" s="34" t="s">
        <v>54</v>
      </c>
      <c r="E44" s="35" t="s">
        <v>94</v>
      </c>
    </row>
    <row r="45" spans="1:5" ht="12.75">
      <c r="A45" s="38" t="s">
        <v>56</v>
      </c>
      <c r="E45" s="37" t="s">
        <v>51</v>
      </c>
    </row>
    <row r="46" spans="1:16" ht="12.75">
      <c r="A46" s="24" t="s">
        <v>49</v>
      </c>
      <c r="B46" s="29" t="s">
        <v>95</v>
      </c>
      <c r="C46" s="29" t="s">
        <v>96</v>
      </c>
      <c r="D46" s="24" t="s">
        <v>51</v>
      </c>
      <c r="E46" s="30" t="s">
        <v>97</v>
      </c>
      <c r="F46" s="31" t="s">
        <v>53</v>
      </c>
      <c r="G46" s="32">
        <v>1</v>
      </c>
      <c r="H46" s="33">
        <v>0</v>
      </c>
      <c r="I46" s="33">
        <f>ROUND(ROUND(H46,2)*ROUND(G46,3),2)</f>
      </c>
      <c r="J46" s="31" t="s">
        <v>62</v>
      </c>
      <c r="O46">
        <f>(I46*21)/100</f>
      </c>
      <c r="P46" t="s">
        <v>27</v>
      </c>
    </row>
    <row r="47" spans="1:5" ht="25.5">
      <c r="A47" s="34" t="s">
        <v>54</v>
      </c>
      <c r="E47" s="35" t="s">
        <v>98</v>
      </c>
    </row>
    <row r="48" spans="1:5" ht="12.75">
      <c r="A48" s="38" t="s">
        <v>56</v>
      </c>
      <c r="E48" s="37" t="s">
        <v>51</v>
      </c>
    </row>
    <row r="49" spans="1:16" ht="12.75">
      <c r="A49" s="24" t="s">
        <v>49</v>
      </c>
      <c r="B49" s="29" t="s">
        <v>99</v>
      </c>
      <c r="C49" s="29" t="s">
        <v>100</v>
      </c>
      <c r="D49" s="24" t="s">
        <v>51</v>
      </c>
      <c r="E49" s="30" t="s">
        <v>101</v>
      </c>
      <c r="F49" s="31" t="s">
        <v>53</v>
      </c>
      <c r="G49" s="32">
        <v>1</v>
      </c>
      <c r="H49" s="33">
        <v>0</v>
      </c>
      <c r="I49" s="33">
        <f>ROUND(ROUND(H49,2)*ROUND(G49,3),2)</f>
      </c>
      <c r="J49" s="31" t="s">
        <v>62</v>
      </c>
      <c r="O49">
        <f>(I49*21)/100</f>
      </c>
      <c r="P49" t="s">
        <v>27</v>
      </c>
    </row>
    <row r="50" spans="1:5" ht="12.75">
      <c r="A50" s="34" t="s">
        <v>54</v>
      </c>
      <c r="E50" s="35" t="s">
        <v>102</v>
      </c>
    </row>
    <row r="51" spans="1:5" ht="12.75">
      <c r="A51" s="38" t="s">
        <v>56</v>
      </c>
      <c r="E51" s="37" t="s">
        <v>51</v>
      </c>
    </row>
    <row r="52" spans="1:16" ht="12.75">
      <c r="A52" s="24" t="s">
        <v>49</v>
      </c>
      <c r="B52" s="29" t="s">
        <v>103</v>
      </c>
      <c r="C52" s="29" t="s">
        <v>104</v>
      </c>
      <c r="D52" s="24" t="s">
        <v>51</v>
      </c>
      <c r="E52" s="30" t="s">
        <v>105</v>
      </c>
      <c r="F52" s="31" t="s">
        <v>83</v>
      </c>
      <c r="G52" s="32">
        <v>2</v>
      </c>
      <c r="H52" s="33">
        <v>0</v>
      </c>
      <c r="I52" s="33">
        <f>ROUND(ROUND(H52,2)*ROUND(G52,3),2)</f>
      </c>
      <c r="J52" s="31" t="s">
        <v>62</v>
      </c>
      <c r="O52">
        <f>(I52*21)/100</f>
      </c>
      <c r="P52" t="s">
        <v>27</v>
      </c>
    </row>
    <row r="53" spans="1:5" ht="12.75">
      <c r="A53" s="34" t="s">
        <v>54</v>
      </c>
      <c r="E53" s="35" t="s">
        <v>106</v>
      </c>
    </row>
    <row r="54" spans="1:5" ht="12.75">
      <c r="A54" s="38" t="s">
        <v>56</v>
      </c>
      <c r="E54" s="37" t="s">
        <v>51</v>
      </c>
    </row>
    <row r="55" spans="1:16" ht="12.75">
      <c r="A55" s="24" t="s">
        <v>49</v>
      </c>
      <c r="B55" s="29" t="s">
        <v>107</v>
      </c>
      <c r="C55" s="29" t="s">
        <v>108</v>
      </c>
      <c r="D55" s="24" t="s">
        <v>51</v>
      </c>
      <c r="E55" s="30" t="s">
        <v>109</v>
      </c>
      <c r="F55" s="31" t="s">
        <v>53</v>
      </c>
      <c r="G55" s="32">
        <v>1</v>
      </c>
      <c r="H55" s="33">
        <v>0</v>
      </c>
      <c r="I55" s="33">
        <f>ROUND(ROUND(H55,2)*ROUND(G55,3),2)</f>
      </c>
      <c r="J55" s="31" t="s">
        <v>62</v>
      </c>
      <c r="O55">
        <f>(I55*21)/100</f>
      </c>
      <c r="P55" t="s">
        <v>27</v>
      </c>
    </row>
    <row r="56" spans="1:5" ht="51">
      <c r="A56" s="34" t="s">
        <v>54</v>
      </c>
      <c r="E56" s="35" t="s">
        <v>110</v>
      </c>
    </row>
    <row r="57" spans="1:5" ht="12.75">
      <c r="A57" s="36" t="s">
        <v>56</v>
      </c>
      <c r="E57" s="37" t="s">
        <v>51</v>
      </c>
    </row>
    <row r="58" spans="1:18" ht="12.75" customHeight="1">
      <c r="A58" s="6" t="s">
        <v>47</v>
      </c>
      <c r="B58" s="6"/>
      <c r="C58" s="40" t="s">
        <v>37</v>
      </c>
      <c r="D58" s="6"/>
      <c r="E58" s="27" t="s">
        <v>111</v>
      </c>
      <c r="F58" s="6"/>
      <c r="G58" s="6"/>
      <c r="H58" s="6"/>
      <c r="I58" s="41">
        <f>0+Q58</f>
      </c>
      <c r="J58" s="6"/>
      <c r="O58">
        <f>0+R58</f>
      </c>
      <c r="Q58">
        <f>0+I59</f>
      </c>
      <c r="R58">
        <f>0+O59</f>
      </c>
    </row>
    <row r="59" spans="1:16" ht="12.75">
      <c r="A59" s="24" t="s">
        <v>49</v>
      </c>
      <c r="B59" s="29" t="s">
        <v>112</v>
      </c>
      <c r="C59" s="29" t="s">
        <v>113</v>
      </c>
      <c r="D59" s="24" t="s">
        <v>51</v>
      </c>
      <c r="E59" s="30" t="s">
        <v>114</v>
      </c>
      <c r="F59" s="31" t="s">
        <v>115</v>
      </c>
      <c r="G59" s="32">
        <v>1850</v>
      </c>
      <c r="H59" s="33">
        <v>0</v>
      </c>
      <c r="I59" s="33">
        <f>ROUND(ROUND(H59,2)*ROUND(G59,3),2)</f>
      </c>
      <c r="J59" s="31" t="s">
        <v>62</v>
      </c>
      <c r="O59">
        <f>(I59*21)/100</f>
      </c>
      <c r="P59" t="s">
        <v>27</v>
      </c>
    </row>
    <row r="60" spans="1:5" ht="12.75">
      <c r="A60" s="34" t="s">
        <v>54</v>
      </c>
      <c r="E60" s="35" t="s">
        <v>51</v>
      </c>
    </row>
    <row r="61" spans="1:5" ht="12.75">
      <c r="A61" s="36" t="s">
        <v>56</v>
      </c>
      <c r="E61" s="37" t="s">
        <v>116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0+O9+O28+O56+O78+O82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117</v>
      </c>
      <c r="I3" s="42">
        <f>0+I9+I28+I56+I78+I82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117</v>
      </c>
      <c r="D4" s="1"/>
      <c r="E4" s="14" t="s">
        <v>118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117</v>
      </c>
      <c r="D5" s="6"/>
      <c r="E5" s="18" t="s">
        <v>118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0+I10+I13+I16+I19+I22+I25</f>
      </c>
      <c r="R9">
        <f>0+O10+O13+O16+O19+O22+O25</f>
      </c>
    </row>
    <row r="10" spans="1:16" ht="12.75">
      <c r="A10" s="24" t="s">
        <v>49</v>
      </c>
      <c r="B10" s="29" t="s">
        <v>31</v>
      </c>
      <c r="C10" s="29" t="s">
        <v>119</v>
      </c>
      <c r="D10" s="24" t="s">
        <v>51</v>
      </c>
      <c r="E10" s="30" t="s">
        <v>120</v>
      </c>
      <c r="F10" s="31" t="s">
        <v>121</v>
      </c>
      <c r="G10" s="32">
        <v>2</v>
      </c>
      <c r="H10" s="33">
        <v>0</v>
      </c>
      <c r="I10" s="33">
        <f>ROUND(ROUND(H10,2)*ROUND(G10,3),2)</f>
      </c>
      <c r="J10" s="31" t="s">
        <v>62</v>
      </c>
      <c r="O10">
        <f>(I10*21)/100</f>
      </c>
      <c r="P10" t="s">
        <v>27</v>
      </c>
    </row>
    <row r="11" spans="1:5" ht="12.75">
      <c r="A11" s="34" t="s">
        <v>54</v>
      </c>
      <c r="E11" s="35" t="s">
        <v>122</v>
      </c>
    </row>
    <row r="12" spans="1:5" ht="12.75">
      <c r="A12" s="38" t="s">
        <v>56</v>
      </c>
      <c r="E12" s="37" t="s">
        <v>123</v>
      </c>
    </row>
    <row r="13" spans="1:16" ht="25.5">
      <c r="A13" s="24" t="s">
        <v>49</v>
      </c>
      <c r="B13" s="29" t="s">
        <v>27</v>
      </c>
      <c r="C13" s="29" t="s">
        <v>124</v>
      </c>
      <c r="D13" s="24" t="s">
        <v>51</v>
      </c>
      <c r="E13" s="30" t="s">
        <v>125</v>
      </c>
      <c r="F13" s="31" t="s">
        <v>126</v>
      </c>
      <c r="G13" s="32">
        <v>4</v>
      </c>
      <c r="H13" s="33">
        <v>0</v>
      </c>
      <c r="I13" s="33">
        <f>ROUND(ROUND(H13,2)*ROUND(G13,3),2)</f>
      </c>
      <c r="J13" s="31" t="s">
        <v>62</v>
      </c>
      <c r="O13">
        <f>(I13*21)/100</f>
      </c>
      <c r="P13" t="s">
        <v>27</v>
      </c>
    </row>
    <row r="14" spans="1:5" ht="12.75">
      <c r="A14" s="34" t="s">
        <v>54</v>
      </c>
      <c r="E14" s="35" t="s">
        <v>127</v>
      </c>
    </row>
    <row r="15" spans="1:5" ht="12.75">
      <c r="A15" s="38" t="s">
        <v>56</v>
      </c>
      <c r="E15" s="37" t="s">
        <v>128</v>
      </c>
    </row>
    <row r="16" spans="1:16" ht="25.5">
      <c r="A16" s="24" t="s">
        <v>49</v>
      </c>
      <c r="B16" s="29" t="s">
        <v>26</v>
      </c>
      <c r="C16" s="29" t="s">
        <v>129</v>
      </c>
      <c r="D16" s="24" t="s">
        <v>51</v>
      </c>
      <c r="E16" s="30" t="s">
        <v>130</v>
      </c>
      <c r="F16" s="31" t="s">
        <v>126</v>
      </c>
      <c r="G16" s="32">
        <v>37.224</v>
      </c>
      <c r="H16" s="33">
        <v>0</v>
      </c>
      <c r="I16" s="33">
        <f>ROUND(ROUND(H16,2)*ROUND(G16,3),2)</f>
      </c>
      <c r="J16" s="31" t="s">
        <v>62</v>
      </c>
      <c r="O16">
        <f>(I16*21)/100</f>
      </c>
      <c r="P16" t="s">
        <v>27</v>
      </c>
    </row>
    <row r="17" spans="1:5" ht="12.75">
      <c r="A17" s="34" t="s">
        <v>54</v>
      </c>
      <c r="E17" s="35" t="s">
        <v>51</v>
      </c>
    </row>
    <row r="18" spans="1:5" ht="12.75">
      <c r="A18" s="38" t="s">
        <v>56</v>
      </c>
      <c r="E18" s="37" t="s">
        <v>131</v>
      </c>
    </row>
    <row r="19" spans="1:16" ht="25.5">
      <c r="A19" s="24" t="s">
        <v>49</v>
      </c>
      <c r="B19" s="29" t="s">
        <v>35</v>
      </c>
      <c r="C19" s="29" t="s">
        <v>132</v>
      </c>
      <c r="D19" s="24" t="s">
        <v>51</v>
      </c>
      <c r="E19" s="30" t="s">
        <v>133</v>
      </c>
      <c r="F19" s="31" t="s">
        <v>126</v>
      </c>
      <c r="G19" s="32">
        <v>1.725</v>
      </c>
      <c r="H19" s="33">
        <v>0</v>
      </c>
      <c r="I19" s="33">
        <f>ROUND(ROUND(H19,2)*ROUND(G19,3),2)</f>
      </c>
      <c r="J19" s="31" t="s">
        <v>62</v>
      </c>
      <c r="O19">
        <f>(I19*21)/100</f>
      </c>
      <c r="P19" t="s">
        <v>27</v>
      </c>
    </row>
    <row r="20" spans="1:5" ht="12.75">
      <c r="A20" s="34" t="s">
        <v>54</v>
      </c>
      <c r="E20" s="35" t="s">
        <v>51</v>
      </c>
    </row>
    <row r="21" spans="1:5" ht="12.75">
      <c r="A21" s="38" t="s">
        <v>56</v>
      </c>
      <c r="E21" s="37" t="s">
        <v>134</v>
      </c>
    </row>
    <row r="22" spans="1:16" ht="12.75">
      <c r="A22" s="24" t="s">
        <v>49</v>
      </c>
      <c r="B22" s="29" t="s">
        <v>37</v>
      </c>
      <c r="C22" s="29" t="s">
        <v>135</v>
      </c>
      <c r="D22" s="24" t="s">
        <v>51</v>
      </c>
      <c r="E22" s="30" t="s">
        <v>136</v>
      </c>
      <c r="F22" s="31" t="s">
        <v>53</v>
      </c>
      <c r="G22" s="32">
        <v>1</v>
      </c>
      <c r="H22" s="33">
        <v>0</v>
      </c>
      <c r="I22" s="33">
        <f>ROUND(ROUND(H22,2)*ROUND(G22,3),2)</f>
      </c>
      <c r="J22" s="31"/>
      <c r="O22">
        <f>(I22*21)/100</f>
      </c>
      <c r="P22" t="s">
        <v>27</v>
      </c>
    </row>
    <row r="23" spans="1:5" ht="12.75">
      <c r="A23" s="34" t="s">
        <v>54</v>
      </c>
      <c r="E23" s="35" t="s">
        <v>51</v>
      </c>
    </row>
    <row r="24" spans="1:5" ht="12.75">
      <c r="A24" s="38" t="s">
        <v>56</v>
      </c>
      <c r="E24" s="37" t="s">
        <v>51</v>
      </c>
    </row>
    <row r="25" spans="1:16" ht="12.75">
      <c r="A25" s="24" t="s">
        <v>49</v>
      </c>
      <c r="B25" s="29" t="s">
        <v>39</v>
      </c>
      <c r="C25" s="29" t="s">
        <v>81</v>
      </c>
      <c r="D25" s="24" t="s">
        <v>51</v>
      </c>
      <c r="E25" s="30" t="s">
        <v>82</v>
      </c>
      <c r="F25" s="31" t="s">
        <v>83</v>
      </c>
      <c r="G25" s="32">
        <v>3</v>
      </c>
      <c r="H25" s="33">
        <v>0</v>
      </c>
      <c r="I25" s="33">
        <f>ROUND(ROUND(H25,2)*ROUND(G25,3),2)</f>
      </c>
      <c r="J25" s="31" t="s">
        <v>62</v>
      </c>
      <c r="O25">
        <f>(I25*21)/100</f>
      </c>
      <c r="P25" t="s">
        <v>27</v>
      </c>
    </row>
    <row r="26" spans="1:5" ht="12.75">
      <c r="A26" s="34" t="s">
        <v>54</v>
      </c>
      <c r="E26" s="35" t="s">
        <v>51</v>
      </c>
    </row>
    <row r="27" spans="1:5" ht="12.75">
      <c r="A27" s="36" t="s">
        <v>56</v>
      </c>
      <c r="E27" s="37" t="s">
        <v>51</v>
      </c>
    </row>
    <row r="28" spans="1:18" ht="12.75" customHeight="1">
      <c r="A28" s="6" t="s">
        <v>47</v>
      </c>
      <c r="B28" s="6"/>
      <c r="C28" s="40" t="s">
        <v>31</v>
      </c>
      <c r="D28" s="6"/>
      <c r="E28" s="27" t="s">
        <v>137</v>
      </c>
      <c r="F28" s="6"/>
      <c r="G28" s="6"/>
      <c r="H28" s="6"/>
      <c r="I28" s="41">
        <f>0+Q28</f>
      </c>
      <c r="J28" s="6"/>
      <c r="O28">
        <f>0+R28</f>
      </c>
      <c r="Q28">
        <f>0+I29+I32+I35+I38+I41+I44+I47+I50+I53</f>
      </c>
      <c r="R28">
        <f>0+O29+O32+O35+O38+O41+O44+O47+O50+O53</f>
      </c>
    </row>
    <row r="29" spans="1:16" ht="12.75">
      <c r="A29" s="24" t="s">
        <v>49</v>
      </c>
      <c r="B29" s="29" t="s">
        <v>73</v>
      </c>
      <c r="C29" s="29" t="s">
        <v>138</v>
      </c>
      <c r="D29" s="24" t="s">
        <v>51</v>
      </c>
      <c r="E29" s="30" t="s">
        <v>139</v>
      </c>
      <c r="F29" s="31" t="s">
        <v>115</v>
      </c>
      <c r="G29" s="32">
        <v>10</v>
      </c>
      <c r="H29" s="33">
        <v>0</v>
      </c>
      <c r="I29" s="33">
        <f>ROUND(ROUND(H29,2)*ROUND(G29,3),2)</f>
      </c>
      <c r="J29" s="31" t="s">
        <v>62</v>
      </c>
      <c r="O29">
        <f>(I29*21)/100</f>
      </c>
      <c r="P29" t="s">
        <v>27</v>
      </c>
    </row>
    <row r="30" spans="1:5" ht="12.75">
      <c r="A30" s="34" t="s">
        <v>54</v>
      </c>
      <c r="E30" s="35" t="s">
        <v>140</v>
      </c>
    </row>
    <row r="31" spans="1:5" ht="12.75">
      <c r="A31" s="38" t="s">
        <v>56</v>
      </c>
      <c r="E31" s="37" t="s">
        <v>141</v>
      </c>
    </row>
    <row r="32" spans="1:16" ht="25.5">
      <c r="A32" s="24" t="s">
        <v>49</v>
      </c>
      <c r="B32" s="29" t="s">
        <v>78</v>
      </c>
      <c r="C32" s="29" t="s">
        <v>142</v>
      </c>
      <c r="D32" s="24" t="s">
        <v>51</v>
      </c>
      <c r="E32" s="30" t="s">
        <v>143</v>
      </c>
      <c r="F32" s="31" t="s">
        <v>121</v>
      </c>
      <c r="G32" s="32">
        <v>15.51</v>
      </c>
      <c r="H32" s="33">
        <v>0</v>
      </c>
      <c r="I32" s="33">
        <f>ROUND(ROUND(H32,2)*ROUND(G32,3),2)</f>
      </c>
      <c r="J32" s="31" t="s">
        <v>62</v>
      </c>
      <c r="O32">
        <f>(I32*21)/100</f>
      </c>
      <c r="P32" t="s">
        <v>27</v>
      </c>
    </row>
    <row r="33" spans="1:5" ht="12.75">
      <c r="A33" s="34" t="s">
        <v>54</v>
      </c>
      <c r="E33" s="35" t="s">
        <v>51</v>
      </c>
    </row>
    <row r="34" spans="1:5" ht="12.75">
      <c r="A34" s="38" t="s">
        <v>56</v>
      </c>
      <c r="E34" s="37" t="s">
        <v>144</v>
      </c>
    </row>
    <row r="35" spans="1:16" ht="25.5">
      <c r="A35" s="24" t="s">
        <v>49</v>
      </c>
      <c r="B35" s="29" t="s">
        <v>42</v>
      </c>
      <c r="C35" s="29" t="s">
        <v>145</v>
      </c>
      <c r="D35" s="24" t="s">
        <v>51</v>
      </c>
      <c r="E35" s="30" t="s">
        <v>146</v>
      </c>
      <c r="F35" s="31" t="s">
        <v>147</v>
      </c>
      <c r="G35" s="32">
        <v>20</v>
      </c>
      <c r="H35" s="33">
        <v>0</v>
      </c>
      <c r="I35" s="33">
        <f>ROUND(ROUND(H35,2)*ROUND(G35,3),2)</f>
      </c>
      <c r="J35" s="31" t="s">
        <v>62</v>
      </c>
      <c r="O35">
        <f>(I35*21)/100</f>
      </c>
      <c r="P35" t="s">
        <v>27</v>
      </c>
    </row>
    <row r="36" spans="1:5" ht="12.75">
      <c r="A36" s="34" t="s">
        <v>54</v>
      </c>
      <c r="E36" s="35" t="s">
        <v>140</v>
      </c>
    </row>
    <row r="37" spans="1:5" ht="12.75">
      <c r="A37" s="38" t="s">
        <v>56</v>
      </c>
      <c r="E37" s="37" t="s">
        <v>148</v>
      </c>
    </row>
    <row r="38" spans="1:16" ht="25.5">
      <c r="A38" s="24" t="s">
        <v>49</v>
      </c>
      <c r="B38" s="29" t="s">
        <v>44</v>
      </c>
      <c r="C38" s="29" t="s">
        <v>149</v>
      </c>
      <c r="D38" s="24" t="s">
        <v>51</v>
      </c>
      <c r="E38" s="30" t="s">
        <v>150</v>
      </c>
      <c r="F38" s="31" t="s">
        <v>151</v>
      </c>
      <c r="G38" s="32">
        <v>25.875</v>
      </c>
      <c r="H38" s="33">
        <v>0</v>
      </c>
      <c r="I38" s="33">
        <f>ROUND(ROUND(H38,2)*ROUND(G38,3),2)</f>
      </c>
      <c r="J38" s="31" t="s">
        <v>62</v>
      </c>
      <c r="O38">
        <f>(I38*21)/100</f>
      </c>
      <c r="P38" t="s">
        <v>27</v>
      </c>
    </row>
    <row r="39" spans="1:5" ht="12.75">
      <c r="A39" s="34" t="s">
        <v>54</v>
      </c>
      <c r="E39" s="35" t="s">
        <v>152</v>
      </c>
    </row>
    <row r="40" spans="1:5" ht="12.75">
      <c r="A40" s="38" t="s">
        <v>56</v>
      </c>
      <c r="E40" s="37" t="s">
        <v>153</v>
      </c>
    </row>
    <row r="41" spans="1:16" ht="12.75">
      <c r="A41" s="24" t="s">
        <v>49</v>
      </c>
      <c r="B41" s="29" t="s">
        <v>46</v>
      </c>
      <c r="C41" s="29" t="s">
        <v>154</v>
      </c>
      <c r="D41" s="24" t="s">
        <v>51</v>
      </c>
      <c r="E41" s="30" t="s">
        <v>155</v>
      </c>
      <c r="F41" s="31" t="s">
        <v>121</v>
      </c>
      <c r="G41" s="32">
        <v>853.427</v>
      </c>
      <c r="H41" s="33">
        <v>0</v>
      </c>
      <c r="I41" s="33">
        <f>ROUND(ROUND(H41,2)*ROUND(G41,3),2)</f>
      </c>
      <c r="J41" s="31" t="s">
        <v>62</v>
      </c>
      <c r="O41">
        <f>(I41*21)/100</f>
      </c>
      <c r="P41" t="s">
        <v>27</v>
      </c>
    </row>
    <row r="42" spans="1:5" ht="12.75">
      <c r="A42" s="34" t="s">
        <v>54</v>
      </c>
      <c r="E42" s="35" t="s">
        <v>156</v>
      </c>
    </row>
    <row r="43" spans="1:5" ht="63.75">
      <c r="A43" s="38" t="s">
        <v>56</v>
      </c>
      <c r="E43" s="37" t="s">
        <v>157</v>
      </c>
    </row>
    <row r="44" spans="1:16" ht="12.75">
      <c r="A44" s="24" t="s">
        <v>49</v>
      </c>
      <c r="B44" s="29" t="s">
        <v>91</v>
      </c>
      <c r="C44" s="29" t="s">
        <v>158</v>
      </c>
      <c r="D44" s="24" t="s">
        <v>51</v>
      </c>
      <c r="E44" s="30" t="s">
        <v>159</v>
      </c>
      <c r="F44" s="31" t="s">
        <v>147</v>
      </c>
      <c r="G44" s="32">
        <v>2001.82</v>
      </c>
      <c r="H44" s="33">
        <v>0</v>
      </c>
      <c r="I44" s="33">
        <f>ROUND(ROUND(H44,2)*ROUND(G44,3),2)</f>
      </c>
      <c r="J44" s="31" t="s">
        <v>62</v>
      </c>
      <c r="O44">
        <f>(I44*21)/100</f>
      </c>
      <c r="P44" t="s">
        <v>27</v>
      </c>
    </row>
    <row r="45" spans="1:5" ht="12.75">
      <c r="A45" s="34" t="s">
        <v>54</v>
      </c>
      <c r="E45" s="35" t="s">
        <v>51</v>
      </c>
    </row>
    <row r="46" spans="1:5" ht="12.75">
      <c r="A46" s="38" t="s">
        <v>56</v>
      </c>
      <c r="E46" s="37" t="s">
        <v>160</v>
      </c>
    </row>
    <row r="47" spans="1:16" ht="12.75">
      <c r="A47" s="24" t="s">
        <v>49</v>
      </c>
      <c r="B47" s="29" t="s">
        <v>95</v>
      </c>
      <c r="C47" s="29" t="s">
        <v>161</v>
      </c>
      <c r="D47" s="24" t="s">
        <v>51</v>
      </c>
      <c r="E47" s="30" t="s">
        <v>162</v>
      </c>
      <c r="F47" s="31" t="s">
        <v>115</v>
      </c>
      <c r="G47" s="32">
        <v>665.97</v>
      </c>
      <c r="H47" s="33">
        <v>0</v>
      </c>
      <c r="I47" s="33">
        <f>ROUND(ROUND(H47,2)*ROUND(G47,3),2)</f>
      </c>
      <c r="J47" s="31" t="s">
        <v>62</v>
      </c>
      <c r="O47">
        <f>(I47*21)/100</f>
      </c>
      <c r="P47" t="s">
        <v>27</v>
      </c>
    </row>
    <row r="48" spans="1:5" ht="12.75">
      <c r="A48" s="34" t="s">
        <v>54</v>
      </c>
      <c r="E48" s="35" t="s">
        <v>140</v>
      </c>
    </row>
    <row r="49" spans="1:5" ht="12.75">
      <c r="A49" s="38" t="s">
        <v>56</v>
      </c>
      <c r="E49" s="37" t="s">
        <v>163</v>
      </c>
    </row>
    <row r="50" spans="1:16" ht="12.75">
      <c r="A50" s="24" t="s">
        <v>49</v>
      </c>
      <c r="B50" s="29" t="s">
        <v>99</v>
      </c>
      <c r="C50" s="29" t="s">
        <v>164</v>
      </c>
      <c r="D50" s="24" t="s">
        <v>51</v>
      </c>
      <c r="E50" s="30" t="s">
        <v>165</v>
      </c>
      <c r="F50" s="31" t="s">
        <v>115</v>
      </c>
      <c r="G50" s="32">
        <v>10</v>
      </c>
      <c r="H50" s="33">
        <v>0</v>
      </c>
      <c r="I50" s="33">
        <f>ROUND(ROUND(H50,2)*ROUND(G50,3),2)</f>
      </c>
      <c r="J50" s="31" t="s">
        <v>62</v>
      </c>
      <c r="O50">
        <f>(I50*21)/100</f>
      </c>
      <c r="P50" t="s">
        <v>27</v>
      </c>
    </row>
    <row r="51" spans="1:5" ht="12.75">
      <c r="A51" s="34" t="s">
        <v>54</v>
      </c>
      <c r="E51" s="35" t="s">
        <v>51</v>
      </c>
    </row>
    <row r="52" spans="1:5" ht="12.75">
      <c r="A52" s="38" t="s">
        <v>56</v>
      </c>
      <c r="E52" s="37" t="s">
        <v>141</v>
      </c>
    </row>
    <row r="53" spans="1:16" ht="12.75">
      <c r="A53" s="24" t="s">
        <v>49</v>
      </c>
      <c r="B53" s="29" t="s">
        <v>103</v>
      </c>
      <c r="C53" s="29" t="s">
        <v>166</v>
      </c>
      <c r="D53" s="24" t="s">
        <v>51</v>
      </c>
      <c r="E53" s="30" t="s">
        <v>167</v>
      </c>
      <c r="F53" s="31" t="s">
        <v>115</v>
      </c>
      <c r="G53" s="32">
        <v>10</v>
      </c>
      <c r="H53" s="33">
        <v>0</v>
      </c>
      <c r="I53" s="33">
        <f>ROUND(ROUND(H53,2)*ROUND(G53,3),2)</f>
      </c>
      <c r="J53" s="31" t="s">
        <v>62</v>
      </c>
      <c r="O53">
        <f>(I53*21)/100</f>
      </c>
      <c r="P53" t="s">
        <v>27</v>
      </c>
    </row>
    <row r="54" spans="1:5" ht="12.75">
      <c r="A54" s="34" t="s">
        <v>54</v>
      </c>
      <c r="E54" s="35" t="s">
        <v>51</v>
      </c>
    </row>
    <row r="55" spans="1:5" ht="12.75">
      <c r="A55" s="36" t="s">
        <v>56</v>
      </c>
      <c r="E55" s="37" t="s">
        <v>141</v>
      </c>
    </row>
    <row r="56" spans="1:18" ht="12.75" customHeight="1">
      <c r="A56" s="6" t="s">
        <v>47</v>
      </c>
      <c r="B56" s="6"/>
      <c r="C56" s="40" t="s">
        <v>37</v>
      </c>
      <c r="D56" s="6"/>
      <c r="E56" s="27" t="s">
        <v>111</v>
      </c>
      <c r="F56" s="6"/>
      <c r="G56" s="6"/>
      <c r="H56" s="6"/>
      <c r="I56" s="41">
        <f>0+Q56</f>
      </c>
      <c r="J56" s="6"/>
      <c r="O56">
        <f>0+R56</f>
      </c>
      <c r="Q56">
        <f>0+I57+I60+I63+I66+I69+I72+I75</f>
      </c>
      <c r="R56">
        <f>0+O57+O60+O63+O66+O69+O72+O75</f>
      </c>
    </row>
    <row r="57" spans="1:16" ht="12.75">
      <c r="A57" s="24" t="s">
        <v>49</v>
      </c>
      <c r="B57" s="29" t="s">
        <v>107</v>
      </c>
      <c r="C57" s="29" t="s">
        <v>168</v>
      </c>
      <c r="D57" s="24" t="s">
        <v>51</v>
      </c>
      <c r="E57" s="30" t="s">
        <v>169</v>
      </c>
      <c r="F57" s="31" t="s">
        <v>115</v>
      </c>
      <c r="G57" s="32">
        <v>665.97</v>
      </c>
      <c r="H57" s="33">
        <v>0</v>
      </c>
      <c r="I57" s="33">
        <f>ROUND(ROUND(H57,2)*ROUND(G57,3),2)</f>
      </c>
      <c r="J57" s="31" t="s">
        <v>62</v>
      </c>
      <c r="O57">
        <f>(I57*21)/100</f>
      </c>
      <c r="P57" t="s">
        <v>27</v>
      </c>
    </row>
    <row r="58" spans="1:5" ht="12.75">
      <c r="A58" s="34" t="s">
        <v>54</v>
      </c>
      <c r="E58" s="35" t="s">
        <v>51</v>
      </c>
    </row>
    <row r="59" spans="1:5" ht="12.75">
      <c r="A59" s="38" t="s">
        <v>56</v>
      </c>
      <c r="E59" s="37" t="s">
        <v>170</v>
      </c>
    </row>
    <row r="60" spans="1:16" ht="12.75">
      <c r="A60" s="24" t="s">
        <v>49</v>
      </c>
      <c r="B60" s="29" t="s">
        <v>112</v>
      </c>
      <c r="C60" s="29" t="s">
        <v>171</v>
      </c>
      <c r="D60" s="24" t="s">
        <v>51</v>
      </c>
      <c r="E60" s="30" t="s">
        <v>172</v>
      </c>
      <c r="F60" s="31" t="s">
        <v>115</v>
      </c>
      <c r="G60" s="32">
        <v>4963</v>
      </c>
      <c r="H60" s="33">
        <v>0</v>
      </c>
      <c r="I60" s="33">
        <f>ROUND(ROUND(H60,2)*ROUND(G60,3),2)</f>
      </c>
      <c r="J60" s="31" t="s">
        <v>62</v>
      </c>
      <c r="O60">
        <f>(I60*21)/100</f>
      </c>
      <c r="P60" t="s">
        <v>27</v>
      </c>
    </row>
    <row r="61" spans="1:5" ht="12.75">
      <c r="A61" s="34" t="s">
        <v>54</v>
      </c>
      <c r="E61" s="35" t="s">
        <v>173</v>
      </c>
    </row>
    <row r="62" spans="1:5" ht="12.75">
      <c r="A62" s="38" t="s">
        <v>56</v>
      </c>
      <c r="E62" s="37" t="s">
        <v>174</v>
      </c>
    </row>
    <row r="63" spans="1:16" ht="12.75">
      <c r="A63" s="24" t="s">
        <v>49</v>
      </c>
      <c r="B63" s="29" t="s">
        <v>175</v>
      </c>
      <c r="C63" s="29" t="s">
        <v>176</v>
      </c>
      <c r="D63" s="24" t="s">
        <v>51</v>
      </c>
      <c r="E63" s="30" t="s">
        <v>177</v>
      </c>
      <c r="F63" s="31" t="s">
        <v>115</v>
      </c>
      <c r="G63" s="32">
        <v>1987.94</v>
      </c>
      <c r="H63" s="33">
        <v>0</v>
      </c>
      <c r="I63" s="33">
        <f>ROUND(ROUND(H63,2)*ROUND(G63,3),2)</f>
      </c>
      <c r="J63" s="31" t="s">
        <v>62</v>
      </c>
      <c r="O63">
        <f>(I63*21)/100</f>
      </c>
      <c r="P63" t="s">
        <v>27</v>
      </c>
    </row>
    <row r="64" spans="1:5" ht="12.75">
      <c r="A64" s="34" t="s">
        <v>54</v>
      </c>
      <c r="E64" s="35" t="s">
        <v>178</v>
      </c>
    </row>
    <row r="65" spans="1:5" ht="12.75">
      <c r="A65" s="38" t="s">
        <v>56</v>
      </c>
      <c r="E65" s="37" t="s">
        <v>179</v>
      </c>
    </row>
    <row r="66" spans="1:16" ht="12.75">
      <c r="A66" s="24" t="s">
        <v>49</v>
      </c>
      <c r="B66" s="29" t="s">
        <v>180</v>
      </c>
      <c r="C66" s="29" t="s">
        <v>181</v>
      </c>
      <c r="D66" s="24" t="s">
        <v>51</v>
      </c>
      <c r="E66" s="30" t="s">
        <v>182</v>
      </c>
      <c r="F66" s="31" t="s">
        <v>115</v>
      </c>
      <c r="G66" s="32">
        <v>5918.59</v>
      </c>
      <c r="H66" s="33">
        <v>0</v>
      </c>
      <c r="I66" s="33">
        <f>ROUND(ROUND(H66,2)*ROUND(G66,3),2)</f>
      </c>
      <c r="J66" s="31" t="s">
        <v>62</v>
      </c>
      <c r="O66">
        <f>(I66*21)/100</f>
      </c>
      <c r="P66" t="s">
        <v>27</v>
      </c>
    </row>
    <row r="67" spans="1:5" ht="12.75">
      <c r="A67" s="34" t="s">
        <v>54</v>
      </c>
      <c r="E67" s="35" t="s">
        <v>183</v>
      </c>
    </row>
    <row r="68" spans="1:5" ht="12.75">
      <c r="A68" s="38" t="s">
        <v>56</v>
      </c>
      <c r="E68" s="37" t="s">
        <v>184</v>
      </c>
    </row>
    <row r="69" spans="1:16" ht="12.75">
      <c r="A69" s="24" t="s">
        <v>49</v>
      </c>
      <c r="B69" s="29" t="s">
        <v>185</v>
      </c>
      <c r="C69" s="29" t="s">
        <v>186</v>
      </c>
      <c r="D69" s="24" t="s">
        <v>51</v>
      </c>
      <c r="E69" s="30" t="s">
        <v>187</v>
      </c>
      <c r="F69" s="31" t="s">
        <v>115</v>
      </c>
      <c r="G69" s="32">
        <v>11297.03</v>
      </c>
      <c r="H69" s="33">
        <v>0</v>
      </c>
      <c r="I69" s="33">
        <f>ROUND(ROUND(H69,2)*ROUND(G69,3),2)</f>
      </c>
      <c r="J69" s="31" t="s">
        <v>62</v>
      </c>
      <c r="O69">
        <f>(I69*21)/100</f>
      </c>
      <c r="P69" t="s">
        <v>27</v>
      </c>
    </row>
    <row r="70" spans="1:5" ht="12.75">
      <c r="A70" s="34" t="s">
        <v>54</v>
      </c>
      <c r="E70" s="35" t="s">
        <v>188</v>
      </c>
    </row>
    <row r="71" spans="1:5" ht="12.75">
      <c r="A71" s="38" t="s">
        <v>56</v>
      </c>
      <c r="E71" s="37" t="s">
        <v>189</v>
      </c>
    </row>
    <row r="72" spans="1:16" ht="12.75">
      <c r="A72" s="24" t="s">
        <v>49</v>
      </c>
      <c r="B72" s="29" t="s">
        <v>190</v>
      </c>
      <c r="C72" s="29" t="s">
        <v>191</v>
      </c>
      <c r="D72" s="24" t="s">
        <v>51</v>
      </c>
      <c r="E72" s="30" t="s">
        <v>192</v>
      </c>
      <c r="F72" s="31" t="s">
        <v>115</v>
      </c>
      <c r="G72" s="32">
        <v>5710.19</v>
      </c>
      <c r="H72" s="33">
        <v>0</v>
      </c>
      <c r="I72" s="33">
        <f>ROUND(ROUND(H72,2)*ROUND(G72,3),2)</f>
      </c>
      <c r="J72" s="31" t="s">
        <v>62</v>
      </c>
      <c r="O72">
        <f>(I72*21)/100</f>
      </c>
      <c r="P72" t="s">
        <v>27</v>
      </c>
    </row>
    <row r="73" spans="1:5" ht="12.75">
      <c r="A73" s="34" t="s">
        <v>54</v>
      </c>
      <c r="E73" s="35" t="s">
        <v>193</v>
      </c>
    </row>
    <row r="74" spans="1:5" ht="12.75">
      <c r="A74" s="38" t="s">
        <v>56</v>
      </c>
      <c r="E74" s="37" t="s">
        <v>194</v>
      </c>
    </row>
    <row r="75" spans="1:16" ht="12.75">
      <c r="A75" s="24" t="s">
        <v>49</v>
      </c>
      <c r="B75" s="29" t="s">
        <v>195</v>
      </c>
      <c r="C75" s="29" t="s">
        <v>196</v>
      </c>
      <c r="D75" s="24" t="s">
        <v>51</v>
      </c>
      <c r="E75" s="30" t="s">
        <v>197</v>
      </c>
      <c r="F75" s="31" t="s">
        <v>115</v>
      </c>
      <c r="G75" s="32">
        <v>1240.75</v>
      </c>
      <c r="H75" s="33">
        <v>0</v>
      </c>
      <c r="I75" s="33">
        <f>ROUND(ROUND(H75,2)*ROUND(G75,3),2)</f>
      </c>
      <c r="J75" s="31" t="s">
        <v>62</v>
      </c>
      <c r="O75">
        <f>(I75*21)/100</f>
      </c>
      <c r="P75" t="s">
        <v>27</v>
      </c>
    </row>
    <row r="76" spans="1:5" ht="12.75">
      <c r="A76" s="34" t="s">
        <v>54</v>
      </c>
      <c r="E76" s="35" t="s">
        <v>51</v>
      </c>
    </row>
    <row r="77" spans="1:5" ht="12.75">
      <c r="A77" s="36" t="s">
        <v>56</v>
      </c>
      <c r="E77" s="37" t="s">
        <v>198</v>
      </c>
    </row>
    <row r="78" spans="1:18" ht="12.75" customHeight="1">
      <c r="A78" s="6" t="s">
        <v>47</v>
      </c>
      <c r="B78" s="6"/>
      <c r="C78" s="40" t="s">
        <v>78</v>
      </c>
      <c r="D78" s="6"/>
      <c r="E78" s="27" t="s">
        <v>199</v>
      </c>
      <c r="F78" s="6"/>
      <c r="G78" s="6"/>
      <c r="H78" s="6"/>
      <c r="I78" s="41">
        <f>0+Q78</f>
      </c>
      <c r="J78" s="6"/>
      <c r="O78">
        <f>0+R78</f>
      </c>
      <c r="Q78">
        <f>0+I79</f>
      </c>
      <c r="R78">
        <f>0+O79</f>
      </c>
    </row>
    <row r="79" spans="1:16" ht="12.75">
      <c r="A79" s="24" t="s">
        <v>49</v>
      </c>
      <c r="B79" s="29" t="s">
        <v>200</v>
      </c>
      <c r="C79" s="29" t="s">
        <v>201</v>
      </c>
      <c r="D79" s="24" t="s">
        <v>51</v>
      </c>
      <c r="E79" s="30" t="s">
        <v>202</v>
      </c>
      <c r="F79" s="31" t="s">
        <v>83</v>
      </c>
      <c r="G79" s="32">
        <v>40</v>
      </c>
      <c r="H79" s="33">
        <v>0</v>
      </c>
      <c r="I79" s="33">
        <f>ROUND(ROUND(H79,2)*ROUND(G79,3),2)</f>
      </c>
      <c r="J79" s="31" t="s">
        <v>62</v>
      </c>
      <c r="O79">
        <f>(I79*21)/100</f>
      </c>
      <c r="P79" t="s">
        <v>27</v>
      </c>
    </row>
    <row r="80" spans="1:5" ht="12.75">
      <c r="A80" s="34" t="s">
        <v>54</v>
      </c>
      <c r="E80" s="35" t="s">
        <v>203</v>
      </c>
    </row>
    <row r="81" spans="1:5" ht="12.75">
      <c r="A81" s="36" t="s">
        <v>56</v>
      </c>
      <c r="E81" s="37" t="s">
        <v>204</v>
      </c>
    </row>
    <row r="82" spans="1:18" ht="12.75" customHeight="1">
      <c r="A82" s="6" t="s">
        <v>47</v>
      </c>
      <c r="B82" s="6"/>
      <c r="C82" s="40" t="s">
        <v>42</v>
      </c>
      <c r="D82" s="6"/>
      <c r="E82" s="27" t="s">
        <v>205</v>
      </c>
      <c r="F82" s="6"/>
      <c r="G82" s="6"/>
      <c r="H82" s="6"/>
      <c r="I82" s="41">
        <f>0+Q82</f>
      </c>
      <c r="J82" s="6"/>
      <c r="O82">
        <f>0+R82</f>
      </c>
      <c r="Q82">
        <f>0+I83+I86+I89+I92+I95+I98+I101+I104</f>
      </c>
      <c r="R82">
        <f>0+O83+O86+O89+O92+O95+O98+O101+O104</f>
      </c>
    </row>
    <row r="83" spans="1:16" ht="12.75">
      <c r="A83" s="24" t="s">
        <v>49</v>
      </c>
      <c r="B83" s="29" t="s">
        <v>206</v>
      </c>
      <c r="C83" s="29" t="s">
        <v>207</v>
      </c>
      <c r="D83" s="24" t="s">
        <v>51</v>
      </c>
      <c r="E83" s="30" t="s">
        <v>208</v>
      </c>
      <c r="F83" s="31" t="s">
        <v>83</v>
      </c>
      <c r="G83" s="32">
        <v>194</v>
      </c>
      <c r="H83" s="33">
        <v>0</v>
      </c>
      <c r="I83" s="33">
        <f>ROUND(ROUND(H83,2)*ROUND(G83,3),2)</f>
      </c>
      <c r="J83" s="31" t="s">
        <v>62</v>
      </c>
      <c r="O83">
        <f>(I83*21)/100</f>
      </c>
      <c r="P83" t="s">
        <v>27</v>
      </c>
    </row>
    <row r="84" spans="1:5" ht="12.75">
      <c r="A84" s="34" t="s">
        <v>54</v>
      </c>
      <c r="E84" s="35" t="s">
        <v>51</v>
      </c>
    </row>
    <row r="85" spans="1:5" ht="12.75">
      <c r="A85" s="38" t="s">
        <v>56</v>
      </c>
      <c r="E85" s="37" t="s">
        <v>209</v>
      </c>
    </row>
    <row r="86" spans="1:16" ht="12.75">
      <c r="A86" s="24" t="s">
        <v>49</v>
      </c>
      <c r="B86" s="29" t="s">
        <v>210</v>
      </c>
      <c r="C86" s="29" t="s">
        <v>211</v>
      </c>
      <c r="D86" s="24" t="s">
        <v>51</v>
      </c>
      <c r="E86" s="30" t="s">
        <v>212</v>
      </c>
      <c r="F86" s="31" t="s">
        <v>83</v>
      </c>
      <c r="G86" s="32">
        <v>28</v>
      </c>
      <c r="H86" s="33">
        <v>0</v>
      </c>
      <c r="I86" s="33">
        <f>ROUND(ROUND(H86,2)*ROUND(G86,3),2)</f>
      </c>
      <c r="J86" s="31" t="s">
        <v>62</v>
      </c>
      <c r="O86">
        <f>(I86*21)/100</f>
      </c>
      <c r="P86" t="s">
        <v>27</v>
      </c>
    </row>
    <row r="87" spans="1:5" ht="12.75">
      <c r="A87" s="34" t="s">
        <v>54</v>
      </c>
      <c r="E87" s="35" t="s">
        <v>213</v>
      </c>
    </row>
    <row r="88" spans="1:5" ht="12.75">
      <c r="A88" s="38" t="s">
        <v>56</v>
      </c>
      <c r="E88" s="37" t="s">
        <v>214</v>
      </c>
    </row>
    <row r="89" spans="1:16" ht="25.5">
      <c r="A89" s="24" t="s">
        <v>49</v>
      </c>
      <c r="B89" s="29" t="s">
        <v>215</v>
      </c>
      <c r="C89" s="29" t="s">
        <v>216</v>
      </c>
      <c r="D89" s="24" t="s">
        <v>51</v>
      </c>
      <c r="E89" s="30" t="s">
        <v>217</v>
      </c>
      <c r="F89" s="31" t="s">
        <v>115</v>
      </c>
      <c r="G89" s="32">
        <v>944.825</v>
      </c>
      <c r="H89" s="33">
        <v>0</v>
      </c>
      <c r="I89" s="33">
        <f>ROUND(ROUND(H89,2)*ROUND(G89,3),2)</f>
      </c>
      <c r="J89" s="31" t="s">
        <v>62</v>
      </c>
      <c r="O89">
        <f>(I89*21)/100</f>
      </c>
      <c r="P89" t="s">
        <v>27</v>
      </c>
    </row>
    <row r="90" spans="1:5" ht="12.75">
      <c r="A90" s="34" t="s">
        <v>54</v>
      </c>
      <c r="E90" s="35" t="s">
        <v>51</v>
      </c>
    </row>
    <row r="91" spans="1:5" ht="38.25">
      <c r="A91" s="38" t="s">
        <v>56</v>
      </c>
      <c r="E91" s="37" t="s">
        <v>218</v>
      </c>
    </row>
    <row r="92" spans="1:16" ht="25.5">
      <c r="A92" s="24" t="s">
        <v>49</v>
      </c>
      <c r="B92" s="29" t="s">
        <v>219</v>
      </c>
      <c r="C92" s="29" t="s">
        <v>220</v>
      </c>
      <c r="D92" s="24" t="s">
        <v>51</v>
      </c>
      <c r="E92" s="30" t="s">
        <v>221</v>
      </c>
      <c r="F92" s="31" t="s">
        <v>115</v>
      </c>
      <c r="G92" s="32">
        <v>248</v>
      </c>
      <c r="H92" s="33">
        <v>0</v>
      </c>
      <c r="I92" s="33">
        <f>ROUND(ROUND(H92,2)*ROUND(G92,3),2)</f>
      </c>
      <c r="J92" s="31" t="s">
        <v>62</v>
      </c>
      <c r="O92">
        <f>(I92*21)/100</f>
      </c>
      <c r="P92" t="s">
        <v>27</v>
      </c>
    </row>
    <row r="93" spans="1:5" ht="12.75">
      <c r="A93" s="34" t="s">
        <v>54</v>
      </c>
      <c r="E93" s="35" t="s">
        <v>51</v>
      </c>
    </row>
    <row r="94" spans="1:5" ht="12.75">
      <c r="A94" s="38" t="s">
        <v>56</v>
      </c>
      <c r="E94" s="37" t="s">
        <v>222</v>
      </c>
    </row>
    <row r="95" spans="1:16" ht="25.5">
      <c r="A95" s="24" t="s">
        <v>49</v>
      </c>
      <c r="B95" s="29" t="s">
        <v>223</v>
      </c>
      <c r="C95" s="29" t="s">
        <v>224</v>
      </c>
      <c r="D95" s="24" t="s">
        <v>51</v>
      </c>
      <c r="E95" s="30" t="s">
        <v>225</v>
      </c>
      <c r="F95" s="31" t="s">
        <v>115</v>
      </c>
      <c r="G95" s="32">
        <v>696.825</v>
      </c>
      <c r="H95" s="33">
        <v>0</v>
      </c>
      <c r="I95" s="33">
        <f>ROUND(ROUND(H95,2)*ROUND(G95,3),2)</f>
      </c>
      <c r="J95" s="31" t="s">
        <v>62</v>
      </c>
      <c r="O95">
        <f>(I95*21)/100</f>
      </c>
      <c r="P95" t="s">
        <v>27</v>
      </c>
    </row>
    <row r="96" spans="1:5" ht="12.75">
      <c r="A96" s="34" t="s">
        <v>54</v>
      </c>
      <c r="E96" s="35" t="s">
        <v>51</v>
      </c>
    </row>
    <row r="97" spans="1:5" ht="12.75">
      <c r="A97" s="38" t="s">
        <v>56</v>
      </c>
      <c r="E97" s="37" t="s">
        <v>226</v>
      </c>
    </row>
    <row r="98" spans="1:16" ht="12.75">
      <c r="A98" s="24" t="s">
        <v>49</v>
      </c>
      <c r="B98" s="29" t="s">
        <v>227</v>
      </c>
      <c r="C98" s="29" t="s">
        <v>228</v>
      </c>
      <c r="D98" s="24" t="s">
        <v>51</v>
      </c>
      <c r="E98" s="30" t="s">
        <v>229</v>
      </c>
      <c r="F98" s="31" t="s">
        <v>147</v>
      </c>
      <c r="G98" s="32">
        <v>20</v>
      </c>
      <c r="H98" s="33">
        <v>0</v>
      </c>
      <c r="I98" s="33">
        <f>ROUND(ROUND(H98,2)*ROUND(G98,3),2)</f>
      </c>
      <c r="J98" s="31" t="s">
        <v>62</v>
      </c>
      <c r="O98">
        <f>(I98*21)/100</f>
      </c>
      <c r="P98" t="s">
        <v>27</v>
      </c>
    </row>
    <row r="99" spans="1:5" ht="12.75">
      <c r="A99" s="34" t="s">
        <v>54</v>
      </c>
      <c r="E99" s="35" t="s">
        <v>230</v>
      </c>
    </row>
    <row r="100" spans="1:5" ht="12.75">
      <c r="A100" s="38" t="s">
        <v>56</v>
      </c>
      <c r="E100" s="37" t="s">
        <v>148</v>
      </c>
    </row>
    <row r="101" spans="1:16" ht="12.75">
      <c r="A101" s="24" t="s">
        <v>49</v>
      </c>
      <c r="B101" s="29" t="s">
        <v>231</v>
      </c>
      <c r="C101" s="29" t="s">
        <v>232</v>
      </c>
      <c r="D101" s="24" t="s">
        <v>51</v>
      </c>
      <c r="E101" s="30" t="s">
        <v>233</v>
      </c>
      <c r="F101" s="31" t="s">
        <v>147</v>
      </c>
      <c r="G101" s="32">
        <v>2001.82</v>
      </c>
      <c r="H101" s="33">
        <v>0</v>
      </c>
      <c r="I101" s="33">
        <f>ROUND(ROUND(H101,2)*ROUND(G101,3),2)</f>
      </c>
      <c r="J101" s="31" t="s">
        <v>62</v>
      </c>
      <c r="O101">
        <f>(I101*21)/100</f>
      </c>
      <c r="P101" t="s">
        <v>27</v>
      </c>
    </row>
    <row r="102" spans="1:5" ht="12.75">
      <c r="A102" s="34" t="s">
        <v>54</v>
      </c>
      <c r="E102" s="35" t="s">
        <v>51</v>
      </c>
    </row>
    <row r="103" spans="1:5" ht="12.75">
      <c r="A103" s="38" t="s">
        <v>56</v>
      </c>
      <c r="E103" s="37" t="s">
        <v>234</v>
      </c>
    </row>
    <row r="104" spans="1:16" ht="12.75">
      <c r="A104" s="24" t="s">
        <v>49</v>
      </c>
      <c r="B104" s="29" t="s">
        <v>235</v>
      </c>
      <c r="C104" s="29" t="s">
        <v>236</v>
      </c>
      <c r="D104" s="24" t="s">
        <v>51</v>
      </c>
      <c r="E104" s="30" t="s">
        <v>237</v>
      </c>
      <c r="F104" s="31" t="s">
        <v>115</v>
      </c>
      <c r="G104" s="32">
        <v>12869.53</v>
      </c>
      <c r="H104" s="33">
        <v>0</v>
      </c>
      <c r="I104" s="33">
        <f>ROUND(ROUND(H104,2)*ROUND(G104,3),2)</f>
      </c>
      <c r="J104" s="31" t="s">
        <v>62</v>
      </c>
      <c r="O104">
        <f>(I104*21)/100</f>
      </c>
      <c r="P104" t="s">
        <v>27</v>
      </c>
    </row>
    <row r="105" spans="1:5" ht="12.75">
      <c r="A105" s="34" t="s">
        <v>54</v>
      </c>
      <c r="E105" s="35" t="s">
        <v>51</v>
      </c>
    </row>
    <row r="106" spans="1:5" ht="12.75">
      <c r="A106" s="36" t="s">
        <v>56</v>
      </c>
      <c r="E106" s="37" t="s">
        <v>238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0+O9+O22+O47+O57+O82+O101+O117+O121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239</v>
      </c>
      <c r="I3" s="42">
        <f>0+I9+I22+I47+I57+I82+I101+I117+I121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239</v>
      </c>
      <c r="D4" s="1"/>
      <c r="E4" s="14" t="s">
        <v>240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239</v>
      </c>
      <c r="D5" s="6"/>
      <c r="E5" s="18" t="s">
        <v>240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0+I10+I13+I16+I19</f>
      </c>
      <c r="R9">
        <f>0+O10+O13+O16+O19</f>
      </c>
    </row>
    <row r="10" spans="1:16" ht="25.5">
      <c r="A10" s="24" t="s">
        <v>49</v>
      </c>
      <c r="B10" s="29" t="s">
        <v>31</v>
      </c>
      <c r="C10" s="29" t="s">
        <v>241</v>
      </c>
      <c r="D10" s="24" t="s">
        <v>51</v>
      </c>
      <c r="E10" s="30" t="s">
        <v>242</v>
      </c>
      <c r="F10" s="31" t="s">
        <v>126</v>
      </c>
      <c r="G10" s="32">
        <v>54.8</v>
      </c>
      <c r="H10" s="33">
        <v>0</v>
      </c>
      <c r="I10" s="33">
        <f>ROUND(ROUND(H10,2)*ROUND(G10,3),2)</f>
      </c>
      <c r="J10" s="31" t="s">
        <v>62</v>
      </c>
      <c r="O10">
        <f>(I10*21)/100</f>
      </c>
      <c r="P10" t="s">
        <v>27</v>
      </c>
    </row>
    <row r="11" spans="1:5" ht="12.75">
      <c r="A11" s="34" t="s">
        <v>54</v>
      </c>
      <c r="E11" s="35" t="s">
        <v>51</v>
      </c>
    </row>
    <row r="12" spans="1:5" ht="38.25">
      <c r="A12" s="38" t="s">
        <v>56</v>
      </c>
      <c r="E12" s="37" t="s">
        <v>243</v>
      </c>
    </row>
    <row r="13" spans="1:16" ht="25.5">
      <c r="A13" s="24" t="s">
        <v>49</v>
      </c>
      <c r="B13" s="29" t="s">
        <v>27</v>
      </c>
      <c r="C13" s="29" t="s">
        <v>132</v>
      </c>
      <c r="D13" s="24" t="s">
        <v>51</v>
      </c>
      <c r="E13" s="30" t="s">
        <v>133</v>
      </c>
      <c r="F13" s="31" t="s">
        <v>126</v>
      </c>
      <c r="G13" s="32">
        <v>48.818</v>
      </c>
      <c r="H13" s="33">
        <v>0</v>
      </c>
      <c r="I13" s="33">
        <f>ROUND(ROUND(H13,2)*ROUND(G13,3),2)</f>
      </c>
      <c r="J13" s="31" t="s">
        <v>62</v>
      </c>
      <c r="O13">
        <f>(I13*21)/100</f>
      </c>
      <c r="P13" t="s">
        <v>27</v>
      </c>
    </row>
    <row r="14" spans="1:5" ht="12.75">
      <c r="A14" s="34" t="s">
        <v>54</v>
      </c>
      <c r="E14" s="35" t="s">
        <v>51</v>
      </c>
    </row>
    <row r="15" spans="1:5" ht="51">
      <c r="A15" s="38" t="s">
        <v>56</v>
      </c>
      <c r="E15" s="37" t="s">
        <v>244</v>
      </c>
    </row>
    <row r="16" spans="1:16" ht="25.5">
      <c r="A16" s="24" t="s">
        <v>49</v>
      </c>
      <c r="B16" s="29" t="s">
        <v>26</v>
      </c>
      <c r="C16" s="29" t="s">
        <v>245</v>
      </c>
      <c r="D16" s="24" t="s">
        <v>51</v>
      </c>
      <c r="E16" s="30" t="s">
        <v>246</v>
      </c>
      <c r="F16" s="31" t="s">
        <v>126</v>
      </c>
      <c r="G16" s="32">
        <v>4.954</v>
      </c>
      <c r="H16" s="33">
        <v>0</v>
      </c>
      <c r="I16" s="33">
        <f>ROUND(ROUND(H16,2)*ROUND(G16,3),2)</f>
      </c>
      <c r="J16" s="31" t="s">
        <v>62</v>
      </c>
      <c r="O16">
        <f>(I16*21)/100</f>
      </c>
      <c r="P16" t="s">
        <v>27</v>
      </c>
    </row>
    <row r="17" spans="1:5" ht="12.75">
      <c r="A17" s="34" t="s">
        <v>54</v>
      </c>
      <c r="E17" s="35" t="s">
        <v>51</v>
      </c>
    </row>
    <row r="18" spans="1:5" ht="12.75">
      <c r="A18" s="38" t="s">
        <v>56</v>
      </c>
      <c r="E18" s="37" t="s">
        <v>247</v>
      </c>
    </row>
    <row r="19" spans="1:16" ht="25.5">
      <c r="A19" s="24" t="s">
        <v>49</v>
      </c>
      <c r="B19" s="29" t="s">
        <v>35</v>
      </c>
      <c r="C19" s="29" t="s">
        <v>248</v>
      </c>
      <c r="D19" s="24" t="s">
        <v>51</v>
      </c>
      <c r="E19" s="30" t="s">
        <v>249</v>
      </c>
      <c r="F19" s="31" t="s">
        <v>126</v>
      </c>
      <c r="G19" s="32">
        <v>32.9</v>
      </c>
      <c r="H19" s="33">
        <v>0</v>
      </c>
      <c r="I19" s="33">
        <f>ROUND(ROUND(H19,2)*ROUND(G19,3),2)</f>
      </c>
      <c r="J19" s="31" t="s">
        <v>62</v>
      </c>
      <c r="O19">
        <f>(I19*21)/100</f>
      </c>
      <c r="P19" t="s">
        <v>27</v>
      </c>
    </row>
    <row r="20" spans="1:5" ht="25.5">
      <c r="A20" s="34" t="s">
        <v>54</v>
      </c>
      <c r="E20" s="35" t="s">
        <v>250</v>
      </c>
    </row>
    <row r="21" spans="1:5" ht="12.75">
      <c r="A21" s="36" t="s">
        <v>56</v>
      </c>
      <c r="E21" s="37" t="s">
        <v>251</v>
      </c>
    </row>
    <row r="22" spans="1:18" ht="12.75" customHeight="1">
      <c r="A22" s="6" t="s">
        <v>47</v>
      </c>
      <c r="B22" s="6"/>
      <c r="C22" s="40" t="s">
        <v>31</v>
      </c>
      <c r="D22" s="6"/>
      <c r="E22" s="27" t="s">
        <v>137</v>
      </c>
      <c r="F22" s="6"/>
      <c r="G22" s="6"/>
      <c r="H22" s="6"/>
      <c r="I22" s="41">
        <f>0+Q22</f>
      </c>
      <c r="J22" s="6"/>
      <c r="O22">
        <f>0+R22</f>
      </c>
      <c r="Q22">
        <f>0+I23+I26+I29+I32+I35+I38+I41+I44</f>
      </c>
      <c r="R22">
        <f>0+O23+O26+O29+O32+O35+O38+O41+O44</f>
      </c>
    </row>
    <row r="23" spans="1:16" ht="12.75">
      <c r="A23" s="24" t="s">
        <v>49</v>
      </c>
      <c r="B23" s="29" t="s">
        <v>37</v>
      </c>
      <c r="C23" s="29" t="s">
        <v>252</v>
      </c>
      <c r="D23" s="24" t="s">
        <v>51</v>
      </c>
      <c r="E23" s="30" t="s">
        <v>253</v>
      </c>
      <c r="F23" s="31" t="s">
        <v>115</v>
      </c>
      <c r="G23" s="32">
        <v>20</v>
      </c>
      <c r="H23" s="33">
        <v>0</v>
      </c>
      <c r="I23" s="33">
        <f>ROUND(ROUND(H23,2)*ROUND(G23,3),2)</f>
      </c>
      <c r="J23" s="31" t="s">
        <v>62</v>
      </c>
      <c r="O23">
        <f>(I23*21)/100</f>
      </c>
      <c r="P23" t="s">
        <v>27</v>
      </c>
    </row>
    <row r="24" spans="1:5" ht="12.75">
      <c r="A24" s="34" t="s">
        <v>54</v>
      </c>
      <c r="E24" s="35" t="s">
        <v>254</v>
      </c>
    </row>
    <row r="25" spans="1:5" ht="12.75">
      <c r="A25" s="38" t="s">
        <v>56</v>
      </c>
      <c r="E25" s="37" t="s">
        <v>255</v>
      </c>
    </row>
    <row r="26" spans="1:16" ht="25.5">
      <c r="A26" s="24" t="s">
        <v>49</v>
      </c>
      <c r="B26" s="29" t="s">
        <v>39</v>
      </c>
      <c r="C26" s="29" t="s">
        <v>256</v>
      </c>
      <c r="D26" s="24" t="s">
        <v>51</v>
      </c>
      <c r="E26" s="30" t="s">
        <v>257</v>
      </c>
      <c r="F26" s="31" t="s">
        <v>121</v>
      </c>
      <c r="G26" s="32">
        <v>24.8</v>
      </c>
      <c r="H26" s="33">
        <v>0</v>
      </c>
      <c r="I26" s="33">
        <f>ROUND(ROUND(H26,2)*ROUND(G26,3),2)</f>
      </c>
      <c r="J26" s="31" t="s">
        <v>62</v>
      </c>
      <c r="O26">
        <f>(I26*21)/100</f>
      </c>
      <c r="P26" t="s">
        <v>27</v>
      </c>
    </row>
    <row r="27" spans="1:5" ht="12.75">
      <c r="A27" s="34" t="s">
        <v>54</v>
      </c>
      <c r="E27" s="35" t="s">
        <v>140</v>
      </c>
    </row>
    <row r="28" spans="1:5" ht="12.75">
      <c r="A28" s="38" t="s">
        <v>56</v>
      </c>
      <c r="E28" s="37" t="s">
        <v>258</v>
      </c>
    </row>
    <row r="29" spans="1:16" ht="12.75">
      <c r="A29" s="24" t="s">
        <v>49</v>
      </c>
      <c r="B29" s="29" t="s">
        <v>73</v>
      </c>
      <c r="C29" s="29" t="s">
        <v>259</v>
      </c>
      <c r="D29" s="24" t="s">
        <v>51</v>
      </c>
      <c r="E29" s="30" t="s">
        <v>260</v>
      </c>
      <c r="F29" s="31" t="s">
        <v>121</v>
      </c>
      <c r="G29" s="32">
        <v>18.6</v>
      </c>
      <c r="H29" s="33">
        <v>0</v>
      </c>
      <c r="I29" s="33">
        <f>ROUND(ROUND(H29,2)*ROUND(G29,3),2)</f>
      </c>
      <c r="J29" s="31" t="s">
        <v>62</v>
      </c>
      <c r="O29">
        <f>(I29*21)/100</f>
      </c>
      <c r="P29" t="s">
        <v>27</v>
      </c>
    </row>
    <row r="30" spans="1:5" ht="12.75">
      <c r="A30" s="34" t="s">
        <v>54</v>
      </c>
      <c r="E30" s="35" t="s">
        <v>140</v>
      </c>
    </row>
    <row r="31" spans="1:5" ht="12.75">
      <c r="A31" s="38" t="s">
        <v>56</v>
      </c>
      <c r="E31" s="37" t="s">
        <v>261</v>
      </c>
    </row>
    <row r="32" spans="1:16" ht="25.5">
      <c r="A32" s="24" t="s">
        <v>49</v>
      </c>
      <c r="B32" s="29" t="s">
        <v>78</v>
      </c>
      <c r="C32" s="29" t="s">
        <v>262</v>
      </c>
      <c r="D32" s="24" t="s">
        <v>51</v>
      </c>
      <c r="E32" s="30" t="s">
        <v>263</v>
      </c>
      <c r="F32" s="31" t="s">
        <v>121</v>
      </c>
      <c r="G32" s="32">
        <v>2</v>
      </c>
      <c r="H32" s="33">
        <v>0</v>
      </c>
      <c r="I32" s="33">
        <f>ROUND(ROUND(H32,2)*ROUND(G32,3),2)</f>
      </c>
      <c r="J32" s="31" t="s">
        <v>62</v>
      </c>
      <c r="O32">
        <f>(I32*21)/100</f>
      </c>
      <c r="P32" t="s">
        <v>27</v>
      </c>
    </row>
    <row r="33" spans="1:5" ht="12.75">
      <c r="A33" s="34" t="s">
        <v>54</v>
      </c>
      <c r="E33" s="35" t="s">
        <v>140</v>
      </c>
    </row>
    <row r="34" spans="1:5" ht="12.75">
      <c r="A34" s="38" t="s">
        <v>56</v>
      </c>
      <c r="E34" s="37" t="s">
        <v>264</v>
      </c>
    </row>
    <row r="35" spans="1:16" ht="25.5">
      <c r="A35" s="24" t="s">
        <v>49</v>
      </c>
      <c r="B35" s="29" t="s">
        <v>42</v>
      </c>
      <c r="C35" s="29" t="s">
        <v>145</v>
      </c>
      <c r="D35" s="24" t="s">
        <v>51</v>
      </c>
      <c r="E35" s="30" t="s">
        <v>146</v>
      </c>
      <c r="F35" s="31" t="s">
        <v>147</v>
      </c>
      <c r="G35" s="32">
        <v>20</v>
      </c>
      <c r="H35" s="33">
        <v>0</v>
      </c>
      <c r="I35" s="33">
        <f>ROUND(ROUND(H35,2)*ROUND(G35,3),2)</f>
      </c>
      <c r="J35" s="31" t="s">
        <v>62</v>
      </c>
      <c r="O35">
        <f>(I35*21)/100</f>
      </c>
      <c r="P35" t="s">
        <v>27</v>
      </c>
    </row>
    <row r="36" spans="1:5" ht="12.75">
      <c r="A36" s="34" t="s">
        <v>54</v>
      </c>
      <c r="E36" s="35" t="s">
        <v>140</v>
      </c>
    </row>
    <row r="37" spans="1:5" ht="12.75">
      <c r="A37" s="38" t="s">
        <v>56</v>
      </c>
      <c r="E37" s="37" t="s">
        <v>265</v>
      </c>
    </row>
    <row r="38" spans="1:16" ht="25.5">
      <c r="A38" s="24" t="s">
        <v>49</v>
      </c>
      <c r="B38" s="29" t="s">
        <v>44</v>
      </c>
      <c r="C38" s="29" t="s">
        <v>149</v>
      </c>
      <c r="D38" s="24" t="s">
        <v>51</v>
      </c>
      <c r="E38" s="30" t="s">
        <v>150</v>
      </c>
      <c r="F38" s="31" t="s">
        <v>151</v>
      </c>
      <c r="G38" s="32">
        <v>21.563</v>
      </c>
      <c r="H38" s="33">
        <v>0</v>
      </c>
      <c r="I38" s="33">
        <f>ROUND(ROUND(H38,2)*ROUND(G38,3),2)</f>
      </c>
      <c r="J38" s="31" t="s">
        <v>62</v>
      </c>
      <c r="O38">
        <f>(I38*21)/100</f>
      </c>
      <c r="P38" t="s">
        <v>27</v>
      </c>
    </row>
    <row r="39" spans="1:5" ht="12.75">
      <c r="A39" s="34" t="s">
        <v>54</v>
      </c>
      <c r="E39" s="35" t="s">
        <v>266</v>
      </c>
    </row>
    <row r="40" spans="1:5" ht="12.75">
      <c r="A40" s="38" t="s">
        <v>56</v>
      </c>
      <c r="E40" s="37" t="s">
        <v>267</v>
      </c>
    </row>
    <row r="41" spans="1:16" ht="12.75">
      <c r="A41" s="24" t="s">
        <v>49</v>
      </c>
      <c r="B41" s="29" t="s">
        <v>46</v>
      </c>
      <c r="C41" s="29" t="s">
        <v>154</v>
      </c>
      <c r="D41" s="24" t="s">
        <v>51</v>
      </c>
      <c r="E41" s="30" t="s">
        <v>155</v>
      </c>
      <c r="F41" s="31" t="s">
        <v>121</v>
      </c>
      <c r="G41" s="32">
        <v>49.73</v>
      </c>
      <c r="H41" s="33">
        <v>0</v>
      </c>
      <c r="I41" s="33">
        <f>ROUND(ROUND(H41,2)*ROUND(G41,3),2)</f>
      </c>
      <c r="J41" s="31" t="s">
        <v>62</v>
      </c>
      <c r="O41">
        <f>(I41*21)/100</f>
      </c>
      <c r="P41" t="s">
        <v>27</v>
      </c>
    </row>
    <row r="42" spans="1:5" ht="12.75">
      <c r="A42" s="34" t="s">
        <v>54</v>
      </c>
      <c r="E42" s="35" t="s">
        <v>268</v>
      </c>
    </row>
    <row r="43" spans="1:5" ht="38.25">
      <c r="A43" s="38" t="s">
        <v>56</v>
      </c>
      <c r="E43" s="37" t="s">
        <v>269</v>
      </c>
    </row>
    <row r="44" spans="1:16" ht="12.75">
      <c r="A44" s="24" t="s">
        <v>49</v>
      </c>
      <c r="B44" s="29" t="s">
        <v>91</v>
      </c>
      <c r="C44" s="29" t="s">
        <v>158</v>
      </c>
      <c r="D44" s="24" t="s">
        <v>51</v>
      </c>
      <c r="E44" s="30" t="s">
        <v>159</v>
      </c>
      <c r="F44" s="31" t="s">
        <v>147</v>
      </c>
      <c r="G44" s="32">
        <v>206.4</v>
      </c>
      <c r="H44" s="33">
        <v>0</v>
      </c>
      <c r="I44" s="33">
        <f>ROUND(ROUND(H44,2)*ROUND(G44,3),2)</f>
      </c>
      <c r="J44" s="31" t="s">
        <v>62</v>
      </c>
      <c r="O44">
        <f>(I44*21)/100</f>
      </c>
      <c r="P44" t="s">
        <v>27</v>
      </c>
    </row>
    <row r="45" spans="1:5" ht="12.75">
      <c r="A45" s="34" t="s">
        <v>54</v>
      </c>
      <c r="E45" s="35" t="s">
        <v>51</v>
      </c>
    </row>
    <row r="46" spans="1:5" ht="12.75">
      <c r="A46" s="36" t="s">
        <v>56</v>
      </c>
      <c r="E46" s="37" t="s">
        <v>270</v>
      </c>
    </row>
    <row r="47" spans="1:18" ht="12.75" customHeight="1">
      <c r="A47" s="6" t="s">
        <v>47</v>
      </c>
      <c r="B47" s="6"/>
      <c r="C47" s="40" t="s">
        <v>35</v>
      </c>
      <c r="D47" s="6"/>
      <c r="E47" s="27" t="s">
        <v>271</v>
      </c>
      <c r="F47" s="6"/>
      <c r="G47" s="6"/>
      <c r="H47" s="6"/>
      <c r="I47" s="41">
        <f>0+Q47</f>
      </c>
      <c r="J47" s="6"/>
      <c r="O47">
        <f>0+R47</f>
      </c>
      <c r="Q47">
        <f>0+I48+I51+I54</f>
      </c>
      <c r="R47">
        <f>0+O48+O51+O54</f>
      </c>
    </row>
    <row r="48" spans="1:16" ht="12.75">
      <c r="A48" s="24" t="s">
        <v>49</v>
      </c>
      <c r="B48" s="29" t="s">
        <v>95</v>
      </c>
      <c r="C48" s="29" t="s">
        <v>272</v>
      </c>
      <c r="D48" s="24" t="s">
        <v>51</v>
      </c>
      <c r="E48" s="30" t="s">
        <v>273</v>
      </c>
      <c r="F48" s="31" t="s">
        <v>53</v>
      </c>
      <c r="G48" s="32">
        <v>2</v>
      </c>
      <c r="H48" s="33">
        <v>0</v>
      </c>
      <c r="I48" s="33">
        <f>ROUND(ROUND(H48,2)*ROUND(G48,3),2)</f>
      </c>
      <c r="J48" s="31"/>
      <c r="O48">
        <f>(I48*21)/100</f>
      </c>
      <c r="P48" t="s">
        <v>27</v>
      </c>
    </row>
    <row r="49" spans="1:5" ht="12.75">
      <c r="A49" s="34" t="s">
        <v>54</v>
      </c>
      <c r="E49" s="35" t="s">
        <v>274</v>
      </c>
    </row>
    <row r="50" spans="1:5" ht="12.75">
      <c r="A50" s="38" t="s">
        <v>56</v>
      </c>
      <c r="E50" s="37" t="s">
        <v>275</v>
      </c>
    </row>
    <row r="51" spans="1:16" ht="12.75">
      <c r="A51" s="24" t="s">
        <v>49</v>
      </c>
      <c r="B51" s="29" t="s">
        <v>99</v>
      </c>
      <c r="C51" s="29" t="s">
        <v>276</v>
      </c>
      <c r="D51" s="24" t="s">
        <v>51</v>
      </c>
      <c r="E51" s="30" t="s">
        <v>277</v>
      </c>
      <c r="F51" s="31" t="s">
        <v>83</v>
      </c>
      <c r="G51" s="32">
        <v>30</v>
      </c>
      <c r="H51" s="33">
        <v>0</v>
      </c>
      <c r="I51" s="33">
        <f>ROUND(ROUND(H51,2)*ROUND(G51,3),2)</f>
      </c>
      <c r="J51" s="31" t="s">
        <v>62</v>
      </c>
      <c r="O51">
        <f>(I51*21)/100</f>
      </c>
      <c r="P51" t="s">
        <v>27</v>
      </c>
    </row>
    <row r="52" spans="1:5" ht="12.75">
      <c r="A52" s="34" t="s">
        <v>54</v>
      </c>
      <c r="E52" s="35" t="s">
        <v>278</v>
      </c>
    </row>
    <row r="53" spans="1:5" ht="12.75">
      <c r="A53" s="38" t="s">
        <v>56</v>
      </c>
      <c r="E53" s="37" t="s">
        <v>279</v>
      </c>
    </row>
    <row r="54" spans="1:16" ht="12.75">
      <c r="A54" s="24" t="s">
        <v>49</v>
      </c>
      <c r="B54" s="29" t="s">
        <v>103</v>
      </c>
      <c r="C54" s="29" t="s">
        <v>280</v>
      </c>
      <c r="D54" s="24" t="s">
        <v>51</v>
      </c>
      <c r="E54" s="30" t="s">
        <v>281</v>
      </c>
      <c r="F54" s="31" t="s">
        <v>115</v>
      </c>
      <c r="G54" s="32">
        <v>48.1</v>
      </c>
      <c r="H54" s="33">
        <v>0</v>
      </c>
      <c r="I54" s="33">
        <f>ROUND(ROUND(H54,2)*ROUND(G54,3),2)</f>
      </c>
      <c r="J54" s="31" t="s">
        <v>62</v>
      </c>
      <c r="O54">
        <f>(I54*21)/100</f>
      </c>
      <c r="P54" t="s">
        <v>27</v>
      </c>
    </row>
    <row r="55" spans="1:5" ht="12.75">
      <c r="A55" s="34" t="s">
        <v>54</v>
      </c>
      <c r="E55" s="35" t="s">
        <v>282</v>
      </c>
    </row>
    <row r="56" spans="1:5" ht="12.75">
      <c r="A56" s="36" t="s">
        <v>56</v>
      </c>
      <c r="E56" s="37" t="s">
        <v>283</v>
      </c>
    </row>
    <row r="57" spans="1:18" ht="12.75" customHeight="1">
      <c r="A57" s="6" t="s">
        <v>47</v>
      </c>
      <c r="B57" s="6"/>
      <c r="C57" s="40" t="s">
        <v>37</v>
      </c>
      <c r="D57" s="6"/>
      <c r="E57" s="27" t="s">
        <v>111</v>
      </c>
      <c r="F57" s="6"/>
      <c r="G57" s="6"/>
      <c r="H57" s="6"/>
      <c r="I57" s="41">
        <f>0+Q57</f>
      </c>
      <c r="J57" s="6"/>
      <c r="O57">
        <f>0+R57</f>
      </c>
      <c r="Q57">
        <f>0+I58+I61+I64+I67+I70+I73+I76+I79</f>
      </c>
      <c r="R57">
        <f>0+O58+O61+O64+O67+O70+O73+O76+O79</f>
      </c>
    </row>
    <row r="58" spans="1:16" ht="12.75">
      <c r="A58" s="24" t="s">
        <v>49</v>
      </c>
      <c r="B58" s="29" t="s">
        <v>107</v>
      </c>
      <c r="C58" s="29" t="s">
        <v>284</v>
      </c>
      <c r="D58" s="24" t="s">
        <v>51</v>
      </c>
      <c r="E58" s="30" t="s">
        <v>285</v>
      </c>
      <c r="F58" s="31" t="s">
        <v>115</v>
      </c>
      <c r="G58" s="32">
        <v>157.5</v>
      </c>
      <c r="H58" s="33">
        <v>0</v>
      </c>
      <c r="I58" s="33">
        <f>ROUND(ROUND(H58,2)*ROUND(G58,3),2)</f>
      </c>
      <c r="J58" s="31" t="s">
        <v>62</v>
      </c>
      <c r="O58">
        <f>(I58*21)/100</f>
      </c>
      <c r="P58" t="s">
        <v>27</v>
      </c>
    </row>
    <row r="59" spans="1:5" ht="12.75">
      <c r="A59" s="34" t="s">
        <v>54</v>
      </c>
      <c r="E59" s="35" t="s">
        <v>286</v>
      </c>
    </row>
    <row r="60" spans="1:5" ht="12.75">
      <c r="A60" s="38" t="s">
        <v>56</v>
      </c>
      <c r="E60" s="37" t="s">
        <v>287</v>
      </c>
    </row>
    <row r="61" spans="1:16" ht="12.75">
      <c r="A61" s="24" t="s">
        <v>49</v>
      </c>
      <c r="B61" s="29" t="s">
        <v>112</v>
      </c>
      <c r="C61" s="29" t="s">
        <v>288</v>
      </c>
      <c r="D61" s="24" t="s">
        <v>51</v>
      </c>
      <c r="E61" s="30" t="s">
        <v>289</v>
      </c>
      <c r="F61" s="31" t="s">
        <v>115</v>
      </c>
      <c r="G61" s="32">
        <v>157.5</v>
      </c>
      <c r="H61" s="33">
        <v>0</v>
      </c>
      <c r="I61" s="33">
        <f>ROUND(ROUND(H61,2)*ROUND(G61,3),2)</f>
      </c>
      <c r="J61" s="31" t="s">
        <v>62</v>
      </c>
      <c r="O61">
        <f>(I61*21)/100</f>
      </c>
      <c r="P61" t="s">
        <v>27</v>
      </c>
    </row>
    <row r="62" spans="1:5" ht="12.75">
      <c r="A62" s="34" t="s">
        <v>54</v>
      </c>
      <c r="E62" s="35" t="s">
        <v>290</v>
      </c>
    </row>
    <row r="63" spans="1:5" ht="12.75">
      <c r="A63" s="38" t="s">
        <v>56</v>
      </c>
      <c r="E63" s="37" t="s">
        <v>287</v>
      </c>
    </row>
    <row r="64" spans="1:16" ht="12.75">
      <c r="A64" s="24" t="s">
        <v>49</v>
      </c>
      <c r="B64" s="29" t="s">
        <v>175</v>
      </c>
      <c r="C64" s="29" t="s">
        <v>171</v>
      </c>
      <c r="D64" s="24" t="s">
        <v>51</v>
      </c>
      <c r="E64" s="30" t="s">
        <v>172</v>
      </c>
      <c r="F64" s="31" t="s">
        <v>115</v>
      </c>
      <c r="G64" s="32">
        <v>840.5</v>
      </c>
      <c r="H64" s="33">
        <v>0</v>
      </c>
      <c r="I64" s="33">
        <f>ROUND(ROUND(H64,2)*ROUND(G64,3),2)</f>
      </c>
      <c r="J64" s="31" t="s">
        <v>62</v>
      </c>
      <c r="O64">
        <f>(I64*21)/100</f>
      </c>
      <c r="P64" t="s">
        <v>27</v>
      </c>
    </row>
    <row r="65" spans="1:5" ht="12.75">
      <c r="A65" s="34" t="s">
        <v>54</v>
      </c>
      <c r="E65" s="35" t="s">
        <v>173</v>
      </c>
    </row>
    <row r="66" spans="1:5" ht="12.75">
      <c r="A66" s="38" t="s">
        <v>56</v>
      </c>
      <c r="E66" s="37" t="s">
        <v>291</v>
      </c>
    </row>
    <row r="67" spans="1:16" ht="12.75">
      <c r="A67" s="24" t="s">
        <v>49</v>
      </c>
      <c r="B67" s="29" t="s">
        <v>180</v>
      </c>
      <c r="C67" s="29" t="s">
        <v>176</v>
      </c>
      <c r="D67" s="24" t="s">
        <v>51</v>
      </c>
      <c r="E67" s="30" t="s">
        <v>177</v>
      </c>
      <c r="F67" s="31" t="s">
        <v>115</v>
      </c>
      <c r="G67" s="32">
        <v>315</v>
      </c>
      <c r="H67" s="33">
        <v>0</v>
      </c>
      <c r="I67" s="33">
        <f>ROUND(ROUND(H67,2)*ROUND(G67,3),2)</f>
      </c>
      <c r="J67" s="31" t="s">
        <v>62</v>
      </c>
      <c r="O67">
        <f>(I67*21)/100</f>
      </c>
      <c r="P67" t="s">
        <v>27</v>
      </c>
    </row>
    <row r="68" spans="1:5" ht="12.75">
      <c r="A68" s="34" t="s">
        <v>54</v>
      </c>
      <c r="E68" s="35" t="s">
        <v>292</v>
      </c>
    </row>
    <row r="69" spans="1:5" ht="12.75">
      <c r="A69" s="38" t="s">
        <v>56</v>
      </c>
      <c r="E69" s="37" t="s">
        <v>293</v>
      </c>
    </row>
    <row r="70" spans="1:16" ht="12.75">
      <c r="A70" s="24" t="s">
        <v>49</v>
      </c>
      <c r="B70" s="29" t="s">
        <v>185</v>
      </c>
      <c r="C70" s="29" t="s">
        <v>186</v>
      </c>
      <c r="D70" s="24" t="s">
        <v>51</v>
      </c>
      <c r="E70" s="30" t="s">
        <v>187</v>
      </c>
      <c r="F70" s="31" t="s">
        <v>115</v>
      </c>
      <c r="G70" s="32">
        <v>840.5</v>
      </c>
      <c r="H70" s="33">
        <v>0</v>
      </c>
      <c r="I70" s="33">
        <f>ROUND(ROUND(H70,2)*ROUND(G70,3),2)</f>
      </c>
      <c r="J70" s="31" t="s">
        <v>62</v>
      </c>
      <c r="O70">
        <f>(I70*21)/100</f>
      </c>
      <c r="P70" t="s">
        <v>27</v>
      </c>
    </row>
    <row r="71" spans="1:5" ht="12.75">
      <c r="A71" s="34" t="s">
        <v>54</v>
      </c>
      <c r="E71" s="35" t="s">
        <v>188</v>
      </c>
    </row>
    <row r="72" spans="1:5" ht="38.25">
      <c r="A72" s="38" t="s">
        <v>56</v>
      </c>
      <c r="E72" s="37" t="s">
        <v>294</v>
      </c>
    </row>
    <row r="73" spans="1:16" ht="12.75">
      <c r="A73" s="24" t="s">
        <v>49</v>
      </c>
      <c r="B73" s="29" t="s">
        <v>190</v>
      </c>
      <c r="C73" s="29" t="s">
        <v>295</v>
      </c>
      <c r="D73" s="24" t="s">
        <v>51</v>
      </c>
      <c r="E73" s="30" t="s">
        <v>296</v>
      </c>
      <c r="F73" s="31" t="s">
        <v>115</v>
      </c>
      <c r="G73" s="32">
        <v>157.5</v>
      </c>
      <c r="H73" s="33">
        <v>0</v>
      </c>
      <c r="I73" s="33">
        <f>ROUND(ROUND(H73,2)*ROUND(G73,3),2)</f>
      </c>
      <c r="J73" s="31" t="s">
        <v>62</v>
      </c>
      <c r="O73">
        <f>(I73*21)/100</f>
      </c>
      <c r="P73" t="s">
        <v>27</v>
      </c>
    </row>
    <row r="74" spans="1:5" ht="12.75">
      <c r="A74" s="34" t="s">
        <v>54</v>
      </c>
      <c r="E74" s="35" t="s">
        <v>193</v>
      </c>
    </row>
    <row r="75" spans="1:5" ht="12.75">
      <c r="A75" s="38" t="s">
        <v>56</v>
      </c>
      <c r="E75" s="37" t="s">
        <v>287</v>
      </c>
    </row>
    <row r="76" spans="1:16" ht="12.75">
      <c r="A76" s="24" t="s">
        <v>49</v>
      </c>
      <c r="B76" s="29" t="s">
        <v>195</v>
      </c>
      <c r="C76" s="29" t="s">
        <v>196</v>
      </c>
      <c r="D76" s="24" t="s">
        <v>51</v>
      </c>
      <c r="E76" s="30" t="s">
        <v>197</v>
      </c>
      <c r="F76" s="31" t="s">
        <v>115</v>
      </c>
      <c r="G76" s="32">
        <v>157.5</v>
      </c>
      <c r="H76" s="33">
        <v>0</v>
      </c>
      <c r="I76" s="33">
        <f>ROUND(ROUND(H76,2)*ROUND(G76,3),2)</f>
      </c>
      <c r="J76" s="31" t="s">
        <v>62</v>
      </c>
      <c r="O76">
        <f>(I76*21)/100</f>
      </c>
      <c r="P76" t="s">
        <v>27</v>
      </c>
    </row>
    <row r="77" spans="1:5" ht="12.75">
      <c r="A77" s="34" t="s">
        <v>54</v>
      </c>
      <c r="E77" s="35" t="s">
        <v>51</v>
      </c>
    </row>
    <row r="78" spans="1:5" ht="12.75">
      <c r="A78" s="38" t="s">
        <v>56</v>
      </c>
      <c r="E78" s="37" t="s">
        <v>287</v>
      </c>
    </row>
    <row r="79" spans="1:16" ht="12.75">
      <c r="A79" s="24" t="s">
        <v>49</v>
      </c>
      <c r="B79" s="29" t="s">
        <v>200</v>
      </c>
      <c r="C79" s="29" t="s">
        <v>297</v>
      </c>
      <c r="D79" s="24" t="s">
        <v>51</v>
      </c>
      <c r="E79" s="30" t="s">
        <v>298</v>
      </c>
      <c r="F79" s="31" t="s">
        <v>115</v>
      </c>
      <c r="G79" s="32">
        <v>20</v>
      </c>
      <c r="H79" s="33">
        <v>0</v>
      </c>
      <c r="I79" s="33">
        <f>ROUND(ROUND(H79,2)*ROUND(G79,3),2)</f>
      </c>
      <c r="J79" s="31" t="s">
        <v>62</v>
      </c>
      <c r="O79">
        <f>(I79*21)/100</f>
      </c>
      <c r="P79" t="s">
        <v>27</v>
      </c>
    </row>
    <row r="80" spans="1:5" ht="12.75">
      <c r="A80" s="34" t="s">
        <v>54</v>
      </c>
      <c r="E80" s="35" t="s">
        <v>299</v>
      </c>
    </row>
    <row r="81" spans="1:5" ht="12.75">
      <c r="A81" s="36" t="s">
        <v>56</v>
      </c>
      <c r="E81" s="37" t="s">
        <v>300</v>
      </c>
    </row>
    <row r="82" spans="1:18" ht="12.75" customHeight="1">
      <c r="A82" s="6" t="s">
        <v>47</v>
      </c>
      <c r="B82" s="6"/>
      <c r="C82" s="40" t="s">
        <v>39</v>
      </c>
      <c r="D82" s="6"/>
      <c r="E82" s="27" t="s">
        <v>301</v>
      </c>
      <c r="F82" s="6"/>
      <c r="G82" s="6"/>
      <c r="H82" s="6"/>
      <c r="I82" s="41">
        <f>0+Q82</f>
      </c>
      <c r="J82" s="6"/>
      <c r="O82">
        <f>0+R82</f>
      </c>
      <c r="Q82">
        <f>0+I83+I86+I89+I92+I95+I98</f>
      </c>
      <c r="R82">
        <f>0+O83+O86+O89+O92+O95+O98</f>
      </c>
    </row>
    <row r="83" spans="1:16" ht="25.5">
      <c r="A83" s="24" t="s">
        <v>49</v>
      </c>
      <c r="B83" s="29" t="s">
        <v>206</v>
      </c>
      <c r="C83" s="29" t="s">
        <v>302</v>
      </c>
      <c r="D83" s="24" t="s">
        <v>51</v>
      </c>
      <c r="E83" s="30" t="s">
        <v>303</v>
      </c>
      <c r="F83" s="31" t="s">
        <v>115</v>
      </c>
      <c r="G83" s="32">
        <v>1.896</v>
      </c>
      <c r="H83" s="33">
        <v>0</v>
      </c>
      <c r="I83" s="33">
        <f>ROUND(ROUND(H83,2)*ROUND(G83,3),2)</f>
      </c>
      <c r="J83" s="31" t="s">
        <v>62</v>
      </c>
      <c r="O83">
        <f>(I83*21)/100</f>
      </c>
      <c r="P83" t="s">
        <v>27</v>
      </c>
    </row>
    <row r="84" spans="1:5" ht="12.75">
      <c r="A84" s="34" t="s">
        <v>54</v>
      </c>
      <c r="E84" s="35" t="s">
        <v>51</v>
      </c>
    </row>
    <row r="85" spans="1:5" ht="51">
      <c r="A85" s="38" t="s">
        <v>56</v>
      </c>
      <c r="E85" s="37" t="s">
        <v>304</v>
      </c>
    </row>
    <row r="86" spans="1:16" ht="25.5">
      <c r="A86" s="24" t="s">
        <v>49</v>
      </c>
      <c r="B86" s="29" t="s">
        <v>210</v>
      </c>
      <c r="C86" s="29" t="s">
        <v>305</v>
      </c>
      <c r="D86" s="24" t="s">
        <v>51</v>
      </c>
      <c r="E86" s="30" t="s">
        <v>306</v>
      </c>
      <c r="F86" s="31" t="s">
        <v>115</v>
      </c>
      <c r="G86" s="32">
        <v>1.896</v>
      </c>
      <c r="H86" s="33">
        <v>0</v>
      </c>
      <c r="I86" s="33">
        <f>ROUND(ROUND(H86,2)*ROUND(G86,3),2)</f>
      </c>
      <c r="J86" s="31" t="s">
        <v>62</v>
      </c>
      <c r="O86">
        <f>(I86*21)/100</f>
      </c>
      <c r="P86" t="s">
        <v>27</v>
      </c>
    </row>
    <row r="87" spans="1:5" ht="12.75">
      <c r="A87" s="34" t="s">
        <v>54</v>
      </c>
      <c r="E87" s="35" t="s">
        <v>51</v>
      </c>
    </row>
    <row r="88" spans="1:5" ht="51">
      <c r="A88" s="38" t="s">
        <v>56</v>
      </c>
      <c r="E88" s="37" t="s">
        <v>304</v>
      </c>
    </row>
    <row r="89" spans="1:16" ht="25.5">
      <c r="A89" s="24" t="s">
        <v>49</v>
      </c>
      <c r="B89" s="29" t="s">
        <v>215</v>
      </c>
      <c r="C89" s="29" t="s">
        <v>307</v>
      </c>
      <c r="D89" s="24" t="s">
        <v>51</v>
      </c>
      <c r="E89" s="30" t="s">
        <v>308</v>
      </c>
      <c r="F89" s="31" t="s">
        <v>115</v>
      </c>
      <c r="G89" s="32">
        <v>7.322</v>
      </c>
      <c r="H89" s="33">
        <v>0</v>
      </c>
      <c r="I89" s="33">
        <f>ROUND(ROUND(H89,2)*ROUND(G89,3),2)</f>
      </c>
      <c r="J89" s="31" t="s">
        <v>62</v>
      </c>
      <c r="O89">
        <f>(I89*21)/100</f>
      </c>
      <c r="P89" t="s">
        <v>27</v>
      </c>
    </row>
    <row r="90" spans="1:5" ht="12.75">
      <c r="A90" s="34" t="s">
        <v>54</v>
      </c>
      <c r="E90" s="35" t="s">
        <v>51</v>
      </c>
    </row>
    <row r="91" spans="1:5" ht="38.25">
      <c r="A91" s="38" t="s">
        <v>56</v>
      </c>
      <c r="E91" s="37" t="s">
        <v>309</v>
      </c>
    </row>
    <row r="92" spans="1:16" ht="12.75">
      <c r="A92" s="24" t="s">
        <v>49</v>
      </c>
      <c r="B92" s="29" t="s">
        <v>219</v>
      </c>
      <c r="C92" s="29" t="s">
        <v>310</v>
      </c>
      <c r="D92" s="24" t="s">
        <v>51</v>
      </c>
      <c r="E92" s="30" t="s">
        <v>311</v>
      </c>
      <c r="F92" s="31" t="s">
        <v>115</v>
      </c>
      <c r="G92" s="32">
        <v>7.322</v>
      </c>
      <c r="H92" s="33">
        <v>0</v>
      </c>
      <c r="I92" s="33">
        <f>ROUND(ROUND(H92,2)*ROUND(G92,3),2)</f>
      </c>
      <c r="J92" s="31" t="s">
        <v>62</v>
      </c>
      <c r="O92">
        <f>(I92*21)/100</f>
      </c>
      <c r="P92" t="s">
        <v>27</v>
      </c>
    </row>
    <row r="93" spans="1:5" ht="12.75">
      <c r="A93" s="34" t="s">
        <v>54</v>
      </c>
      <c r="E93" s="35" t="s">
        <v>51</v>
      </c>
    </row>
    <row r="94" spans="1:5" ht="38.25">
      <c r="A94" s="38" t="s">
        <v>56</v>
      </c>
      <c r="E94" s="37" t="s">
        <v>309</v>
      </c>
    </row>
    <row r="95" spans="1:16" ht="12.75">
      <c r="A95" s="24" t="s">
        <v>49</v>
      </c>
      <c r="B95" s="29" t="s">
        <v>223</v>
      </c>
      <c r="C95" s="29" t="s">
        <v>312</v>
      </c>
      <c r="D95" s="24" t="s">
        <v>51</v>
      </c>
      <c r="E95" s="30" t="s">
        <v>313</v>
      </c>
      <c r="F95" s="31" t="s">
        <v>115</v>
      </c>
      <c r="G95" s="32">
        <v>18.436</v>
      </c>
      <c r="H95" s="33">
        <v>0</v>
      </c>
      <c r="I95" s="33">
        <f>ROUND(ROUND(H95,2)*ROUND(G95,3),2)</f>
      </c>
      <c r="J95" s="31" t="s">
        <v>62</v>
      </c>
      <c r="O95">
        <f>(I95*21)/100</f>
      </c>
      <c r="P95" t="s">
        <v>27</v>
      </c>
    </row>
    <row r="96" spans="1:5" ht="12.75">
      <c r="A96" s="34" t="s">
        <v>54</v>
      </c>
      <c r="E96" s="35" t="s">
        <v>51</v>
      </c>
    </row>
    <row r="97" spans="1:5" ht="12.75">
      <c r="A97" s="38" t="s">
        <v>56</v>
      </c>
      <c r="E97" s="37" t="s">
        <v>314</v>
      </c>
    </row>
    <row r="98" spans="1:16" ht="12.75">
      <c r="A98" s="24" t="s">
        <v>49</v>
      </c>
      <c r="B98" s="29" t="s">
        <v>227</v>
      </c>
      <c r="C98" s="29" t="s">
        <v>315</v>
      </c>
      <c r="D98" s="24" t="s">
        <v>51</v>
      </c>
      <c r="E98" s="30" t="s">
        <v>316</v>
      </c>
      <c r="F98" s="31" t="s">
        <v>147</v>
      </c>
      <c r="G98" s="32">
        <v>10</v>
      </c>
      <c r="H98" s="33">
        <v>0</v>
      </c>
      <c r="I98" s="33">
        <f>ROUND(ROUND(H98,2)*ROUND(G98,3),2)</f>
      </c>
      <c r="J98" s="31" t="s">
        <v>62</v>
      </c>
      <c r="O98">
        <f>(I98*21)/100</f>
      </c>
      <c r="P98" t="s">
        <v>27</v>
      </c>
    </row>
    <row r="99" spans="1:5" ht="12.75">
      <c r="A99" s="34" t="s">
        <v>54</v>
      </c>
      <c r="E99" s="35" t="s">
        <v>51</v>
      </c>
    </row>
    <row r="100" spans="1:5" ht="12.75">
      <c r="A100" s="36" t="s">
        <v>56</v>
      </c>
      <c r="E100" s="37" t="s">
        <v>317</v>
      </c>
    </row>
    <row r="101" spans="1:18" ht="12.75" customHeight="1">
      <c r="A101" s="6" t="s">
        <v>47</v>
      </c>
      <c r="B101" s="6"/>
      <c r="C101" s="40" t="s">
        <v>73</v>
      </c>
      <c r="D101" s="6"/>
      <c r="E101" s="27" t="s">
        <v>318</v>
      </c>
      <c r="F101" s="6"/>
      <c r="G101" s="6"/>
      <c r="H101" s="6"/>
      <c r="I101" s="41">
        <f>0+Q101</f>
      </c>
      <c r="J101" s="6"/>
      <c r="O101">
        <f>0+R101</f>
      </c>
      <c r="Q101">
        <f>0+I102+I105+I108+I111+I114</f>
      </c>
      <c r="R101">
        <f>0+O102+O105+O108+O111+O114</f>
      </c>
    </row>
    <row r="102" spans="1:16" ht="12.75">
      <c r="A102" s="24" t="s">
        <v>49</v>
      </c>
      <c r="B102" s="29" t="s">
        <v>231</v>
      </c>
      <c r="C102" s="29" t="s">
        <v>319</v>
      </c>
      <c r="D102" s="24" t="s">
        <v>51</v>
      </c>
      <c r="E102" s="30" t="s">
        <v>320</v>
      </c>
      <c r="F102" s="31" t="s">
        <v>115</v>
      </c>
      <c r="G102" s="32">
        <v>206.4</v>
      </c>
      <c r="H102" s="33">
        <v>0</v>
      </c>
      <c r="I102" s="33">
        <f>ROUND(ROUND(H102,2)*ROUND(G102,3),2)</f>
      </c>
      <c r="J102" s="31"/>
      <c r="O102">
        <f>(I102*21)/100</f>
      </c>
      <c r="P102" t="s">
        <v>27</v>
      </c>
    </row>
    <row r="103" spans="1:5" ht="12.75">
      <c r="A103" s="34" t="s">
        <v>54</v>
      </c>
      <c r="E103" s="35" t="s">
        <v>321</v>
      </c>
    </row>
    <row r="104" spans="1:5" ht="12.75">
      <c r="A104" s="38" t="s">
        <v>56</v>
      </c>
      <c r="E104" s="37" t="s">
        <v>322</v>
      </c>
    </row>
    <row r="105" spans="1:16" ht="12.75">
      <c r="A105" s="24" t="s">
        <v>49</v>
      </c>
      <c r="B105" s="29" t="s">
        <v>235</v>
      </c>
      <c r="C105" s="29" t="s">
        <v>323</v>
      </c>
      <c r="D105" s="24" t="s">
        <v>75</v>
      </c>
      <c r="E105" s="30" t="s">
        <v>324</v>
      </c>
      <c r="F105" s="31" t="s">
        <v>115</v>
      </c>
      <c r="G105" s="32">
        <v>141</v>
      </c>
      <c r="H105" s="33">
        <v>0</v>
      </c>
      <c r="I105" s="33">
        <f>ROUND(ROUND(H105,2)*ROUND(G105,3),2)</f>
      </c>
      <c r="J105" s="31" t="s">
        <v>62</v>
      </c>
      <c r="O105">
        <f>(I105*21)/100</f>
      </c>
      <c r="P105" t="s">
        <v>27</v>
      </c>
    </row>
    <row r="106" spans="1:5" ht="12.75">
      <c r="A106" s="34" t="s">
        <v>54</v>
      </c>
      <c r="E106" s="35" t="s">
        <v>325</v>
      </c>
    </row>
    <row r="107" spans="1:5" ht="51">
      <c r="A107" s="38" t="s">
        <v>56</v>
      </c>
      <c r="E107" s="37" t="s">
        <v>326</v>
      </c>
    </row>
    <row r="108" spans="1:16" ht="12.75">
      <c r="A108" s="24" t="s">
        <v>49</v>
      </c>
      <c r="B108" s="29" t="s">
        <v>327</v>
      </c>
      <c r="C108" s="29" t="s">
        <v>323</v>
      </c>
      <c r="D108" s="24" t="s">
        <v>79</v>
      </c>
      <c r="E108" s="30" t="s">
        <v>324</v>
      </c>
      <c r="F108" s="31" t="s">
        <v>115</v>
      </c>
      <c r="G108" s="32">
        <v>470</v>
      </c>
      <c r="H108" s="33">
        <v>0</v>
      </c>
      <c r="I108" s="33">
        <f>ROUND(ROUND(H108,2)*ROUND(G108,3),2)</f>
      </c>
      <c r="J108" s="31" t="s">
        <v>62</v>
      </c>
      <c r="O108">
        <f>(I108*21)/100</f>
      </c>
      <c r="P108" t="s">
        <v>27</v>
      </c>
    </row>
    <row r="109" spans="1:5" ht="12.75">
      <c r="A109" s="34" t="s">
        <v>54</v>
      </c>
      <c r="E109" s="35" t="s">
        <v>328</v>
      </c>
    </row>
    <row r="110" spans="1:5" ht="63.75">
      <c r="A110" s="38" t="s">
        <v>56</v>
      </c>
      <c r="E110" s="37" t="s">
        <v>329</v>
      </c>
    </row>
    <row r="111" spans="1:16" ht="12.75">
      <c r="A111" s="24" t="s">
        <v>49</v>
      </c>
      <c r="B111" s="29" t="s">
        <v>330</v>
      </c>
      <c r="C111" s="29" t="s">
        <v>331</v>
      </c>
      <c r="D111" s="24" t="s">
        <v>51</v>
      </c>
      <c r="E111" s="30" t="s">
        <v>332</v>
      </c>
      <c r="F111" s="31" t="s">
        <v>115</v>
      </c>
      <c r="G111" s="32">
        <v>135.62</v>
      </c>
      <c r="H111" s="33">
        <v>0</v>
      </c>
      <c r="I111" s="33">
        <f>ROUND(ROUND(H111,2)*ROUND(G111,3),2)</f>
      </c>
      <c r="J111" s="31" t="s">
        <v>62</v>
      </c>
      <c r="O111">
        <f>(I111*21)/100</f>
      </c>
      <c r="P111" t="s">
        <v>27</v>
      </c>
    </row>
    <row r="112" spans="1:5" ht="12.75">
      <c r="A112" s="34" t="s">
        <v>54</v>
      </c>
      <c r="E112" s="35" t="s">
        <v>333</v>
      </c>
    </row>
    <row r="113" spans="1:5" ht="51">
      <c r="A113" s="38" t="s">
        <v>56</v>
      </c>
      <c r="E113" s="37" t="s">
        <v>334</v>
      </c>
    </row>
    <row r="114" spans="1:16" ht="12.75">
      <c r="A114" s="24" t="s">
        <v>49</v>
      </c>
      <c r="B114" s="29" t="s">
        <v>335</v>
      </c>
      <c r="C114" s="29" t="s">
        <v>336</v>
      </c>
      <c r="D114" s="24" t="s">
        <v>51</v>
      </c>
      <c r="E114" s="30" t="s">
        <v>337</v>
      </c>
      <c r="F114" s="31" t="s">
        <v>115</v>
      </c>
      <c r="G114" s="32">
        <v>61.92</v>
      </c>
      <c r="H114" s="33">
        <v>0</v>
      </c>
      <c r="I114" s="33">
        <f>ROUND(ROUND(H114,2)*ROUND(G114,3),2)</f>
      </c>
      <c r="J114" s="31" t="s">
        <v>62</v>
      </c>
      <c r="O114">
        <f>(I114*21)/100</f>
      </c>
      <c r="P114" t="s">
        <v>27</v>
      </c>
    </row>
    <row r="115" spans="1:5" ht="12.75">
      <c r="A115" s="34" t="s">
        <v>54</v>
      </c>
      <c r="E115" s="35" t="s">
        <v>51</v>
      </c>
    </row>
    <row r="116" spans="1:5" ht="25.5">
      <c r="A116" s="36" t="s">
        <v>56</v>
      </c>
      <c r="E116" s="37" t="s">
        <v>338</v>
      </c>
    </row>
    <row r="117" spans="1:18" ht="12.75" customHeight="1">
      <c r="A117" s="6" t="s">
        <v>47</v>
      </c>
      <c r="B117" s="6"/>
      <c r="C117" s="40" t="s">
        <v>78</v>
      </c>
      <c r="D117" s="6"/>
      <c r="E117" s="27" t="s">
        <v>199</v>
      </c>
      <c r="F117" s="6"/>
      <c r="G117" s="6"/>
      <c r="H117" s="6"/>
      <c r="I117" s="41">
        <f>0+Q117</f>
      </c>
      <c r="J117" s="6"/>
      <c r="O117">
        <f>0+R117</f>
      </c>
      <c r="Q117">
        <f>0+I118</f>
      </c>
      <c r="R117">
        <f>0+O118</f>
      </c>
    </row>
    <row r="118" spans="1:16" ht="12.75">
      <c r="A118" s="24" t="s">
        <v>49</v>
      </c>
      <c r="B118" s="29" t="s">
        <v>339</v>
      </c>
      <c r="C118" s="29" t="s">
        <v>340</v>
      </c>
      <c r="D118" s="24" t="s">
        <v>51</v>
      </c>
      <c r="E118" s="30" t="s">
        <v>341</v>
      </c>
      <c r="F118" s="31" t="s">
        <v>147</v>
      </c>
      <c r="G118" s="32">
        <v>34.4</v>
      </c>
      <c r="H118" s="33">
        <v>0</v>
      </c>
      <c r="I118" s="33">
        <f>ROUND(ROUND(H118,2)*ROUND(G118,3),2)</f>
      </c>
      <c r="J118" s="31" t="s">
        <v>62</v>
      </c>
      <c r="O118">
        <f>(I118*21)/100</f>
      </c>
      <c r="P118" t="s">
        <v>27</v>
      </c>
    </row>
    <row r="119" spans="1:5" ht="12.75">
      <c r="A119" s="34" t="s">
        <v>54</v>
      </c>
      <c r="E119" s="35" t="s">
        <v>342</v>
      </c>
    </row>
    <row r="120" spans="1:5" ht="12.75">
      <c r="A120" s="36" t="s">
        <v>56</v>
      </c>
      <c r="E120" s="37" t="s">
        <v>343</v>
      </c>
    </row>
    <row r="121" spans="1:18" ht="12.75" customHeight="1">
      <c r="A121" s="6" t="s">
        <v>47</v>
      </c>
      <c r="B121" s="6"/>
      <c r="C121" s="40" t="s">
        <v>42</v>
      </c>
      <c r="D121" s="6"/>
      <c r="E121" s="27" t="s">
        <v>205</v>
      </c>
      <c r="F121" s="6"/>
      <c r="G121" s="6"/>
      <c r="H121" s="6"/>
      <c r="I121" s="41">
        <f>0+Q121</f>
      </c>
      <c r="J121" s="6"/>
      <c r="O121">
        <f>0+R121</f>
      </c>
      <c r="Q121">
        <f>0+I122+I125+I128+I131+I134+I137+I140+I143+I146+I149+I152+I155+I158+I161+I164+I167+I170+I173+I176+I179+I182+I185+I188+I191+I194</f>
      </c>
      <c r="R121">
        <f>0+O122+O125+O128+O131+O134+O137+O140+O143+O146+O149+O152+O155+O158+O161+O164+O167+O170+O173+O176+O179+O182+O185+O188+O191+O194</f>
      </c>
    </row>
    <row r="122" spans="1:16" ht="25.5">
      <c r="A122" s="24" t="s">
        <v>49</v>
      </c>
      <c r="B122" s="29" t="s">
        <v>344</v>
      </c>
      <c r="C122" s="29" t="s">
        <v>345</v>
      </c>
      <c r="D122" s="24" t="s">
        <v>51</v>
      </c>
      <c r="E122" s="30" t="s">
        <v>346</v>
      </c>
      <c r="F122" s="31" t="s">
        <v>147</v>
      </c>
      <c r="G122" s="32">
        <v>130</v>
      </c>
      <c r="H122" s="33">
        <v>0</v>
      </c>
      <c r="I122" s="33">
        <f>ROUND(ROUND(H122,2)*ROUND(G122,3),2)</f>
      </c>
      <c r="J122" s="31" t="s">
        <v>62</v>
      </c>
      <c r="O122">
        <f>(I122*21)/100</f>
      </c>
      <c r="P122" t="s">
        <v>27</v>
      </c>
    </row>
    <row r="123" spans="1:5" ht="12.75">
      <c r="A123" s="34" t="s">
        <v>54</v>
      </c>
      <c r="E123" s="35" t="s">
        <v>347</v>
      </c>
    </row>
    <row r="124" spans="1:5" ht="12.75">
      <c r="A124" s="38" t="s">
        <v>56</v>
      </c>
      <c r="E124" s="37" t="s">
        <v>348</v>
      </c>
    </row>
    <row r="125" spans="1:16" ht="12.75">
      <c r="A125" s="24" t="s">
        <v>49</v>
      </c>
      <c r="B125" s="29" t="s">
        <v>349</v>
      </c>
      <c r="C125" s="29" t="s">
        <v>350</v>
      </c>
      <c r="D125" s="24" t="s">
        <v>51</v>
      </c>
      <c r="E125" s="30" t="s">
        <v>351</v>
      </c>
      <c r="F125" s="31" t="s">
        <v>147</v>
      </c>
      <c r="G125" s="32">
        <v>103</v>
      </c>
      <c r="H125" s="33">
        <v>0</v>
      </c>
      <c r="I125" s="33">
        <f>ROUND(ROUND(H125,2)*ROUND(G125,3),2)</f>
      </c>
      <c r="J125" s="31" t="s">
        <v>62</v>
      </c>
      <c r="O125">
        <f>(I125*21)/100</f>
      </c>
      <c r="P125" t="s">
        <v>27</v>
      </c>
    </row>
    <row r="126" spans="1:5" ht="12.75">
      <c r="A126" s="34" t="s">
        <v>54</v>
      </c>
      <c r="E126" s="35" t="s">
        <v>352</v>
      </c>
    </row>
    <row r="127" spans="1:5" ht="12.75">
      <c r="A127" s="38" t="s">
        <v>56</v>
      </c>
      <c r="E127" s="37" t="s">
        <v>353</v>
      </c>
    </row>
    <row r="128" spans="1:16" ht="12.75">
      <c r="A128" s="24" t="s">
        <v>49</v>
      </c>
      <c r="B128" s="29" t="s">
        <v>354</v>
      </c>
      <c r="C128" s="29" t="s">
        <v>207</v>
      </c>
      <c r="D128" s="24" t="s">
        <v>51</v>
      </c>
      <c r="E128" s="30" t="s">
        <v>208</v>
      </c>
      <c r="F128" s="31" t="s">
        <v>83</v>
      </c>
      <c r="G128" s="32">
        <v>112</v>
      </c>
      <c r="H128" s="33">
        <v>0</v>
      </c>
      <c r="I128" s="33">
        <f>ROUND(ROUND(H128,2)*ROUND(G128,3),2)</f>
      </c>
      <c r="J128" s="31" t="s">
        <v>62</v>
      </c>
      <c r="O128">
        <f>(I128*21)/100</f>
      </c>
      <c r="P128" t="s">
        <v>27</v>
      </c>
    </row>
    <row r="129" spans="1:5" ht="12.75">
      <c r="A129" s="34" t="s">
        <v>54</v>
      </c>
      <c r="E129" s="35" t="s">
        <v>51</v>
      </c>
    </row>
    <row r="130" spans="1:5" ht="12.75">
      <c r="A130" s="38" t="s">
        <v>56</v>
      </c>
      <c r="E130" s="37" t="s">
        <v>355</v>
      </c>
    </row>
    <row r="131" spans="1:16" ht="25.5">
      <c r="A131" s="24" t="s">
        <v>49</v>
      </c>
      <c r="B131" s="29" t="s">
        <v>356</v>
      </c>
      <c r="C131" s="29" t="s">
        <v>216</v>
      </c>
      <c r="D131" s="24" t="s">
        <v>51</v>
      </c>
      <c r="E131" s="30" t="s">
        <v>217</v>
      </c>
      <c r="F131" s="31" t="s">
        <v>115</v>
      </c>
      <c r="G131" s="32">
        <v>66.25</v>
      </c>
      <c r="H131" s="33">
        <v>0</v>
      </c>
      <c r="I131" s="33">
        <f>ROUND(ROUND(H131,2)*ROUND(G131,3),2)</f>
      </c>
      <c r="J131" s="31" t="s">
        <v>62</v>
      </c>
      <c r="O131">
        <f>(I131*21)/100</f>
      </c>
      <c r="P131" t="s">
        <v>27</v>
      </c>
    </row>
    <row r="132" spans="1:5" ht="12.75">
      <c r="A132" s="34" t="s">
        <v>54</v>
      </c>
      <c r="E132" s="35" t="s">
        <v>51</v>
      </c>
    </row>
    <row r="133" spans="1:5" ht="38.25">
      <c r="A133" s="38" t="s">
        <v>56</v>
      </c>
      <c r="E133" s="37" t="s">
        <v>357</v>
      </c>
    </row>
    <row r="134" spans="1:16" ht="25.5">
      <c r="A134" s="24" t="s">
        <v>49</v>
      </c>
      <c r="B134" s="29" t="s">
        <v>358</v>
      </c>
      <c r="C134" s="29" t="s">
        <v>220</v>
      </c>
      <c r="D134" s="24" t="s">
        <v>51</v>
      </c>
      <c r="E134" s="30" t="s">
        <v>221</v>
      </c>
      <c r="F134" s="31" t="s">
        <v>115</v>
      </c>
      <c r="G134" s="32">
        <v>13.25</v>
      </c>
      <c r="H134" s="33">
        <v>0</v>
      </c>
      <c r="I134" s="33">
        <f>ROUND(ROUND(H134,2)*ROUND(G134,3),2)</f>
      </c>
      <c r="J134" s="31" t="s">
        <v>62</v>
      </c>
      <c r="O134">
        <f>(I134*21)/100</f>
      </c>
      <c r="P134" t="s">
        <v>27</v>
      </c>
    </row>
    <row r="135" spans="1:5" ht="12.75">
      <c r="A135" s="34" t="s">
        <v>54</v>
      </c>
      <c r="E135" s="35" t="s">
        <v>51</v>
      </c>
    </row>
    <row r="136" spans="1:5" ht="12.75">
      <c r="A136" s="38" t="s">
        <v>56</v>
      </c>
      <c r="E136" s="37" t="s">
        <v>359</v>
      </c>
    </row>
    <row r="137" spans="1:16" ht="25.5">
      <c r="A137" s="24" t="s">
        <v>49</v>
      </c>
      <c r="B137" s="29" t="s">
        <v>360</v>
      </c>
      <c r="C137" s="29" t="s">
        <v>224</v>
      </c>
      <c r="D137" s="24" t="s">
        <v>51</v>
      </c>
      <c r="E137" s="30" t="s">
        <v>225</v>
      </c>
      <c r="F137" s="31" t="s">
        <v>115</v>
      </c>
      <c r="G137" s="32">
        <v>53</v>
      </c>
      <c r="H137" s="33">
        <v>0</v>
      </c>
      <c r="I137" s="33">
        <f>ROUND(ROUND(H137,2)*ROUND(G137,3),2)</f>
      </c>
      <c r="J137" s="31" t="s">
        <v>62</v>
      </c>
      <c r="O137">
        <f>(I137*21)/100</f>
      </c>
      <c r="P137" t="s">
        <v>27</v>
      </c>
    </row>
    <row r="138" spans="1:5" ht="12.75">
      <c r="A138" s="34" t="s">
        <v>54</v>
      </c>
      <c r="E138" s="35" t="s">
        <v>51</v>
      </c>
    </row>
    <row r="139" spans="1:5" ht="12.75">
      <c r="A139" s="38" t="s">
        <v>56</v>
      </c>
      <c r="E139" s="37" t="s">
        <v>361</v>
      </c>
    </row>
    <row r="140" spans="1:16" ht="12.75">
      <c r="A140" s="24" t="s">
        <v>49</v>
      </c>
      <c r="B140" s="29" t="s">
        <v>362</v>
      </c>
      <c r="C140" s="29" t="s">
        <v>363</v>
      </c>
      <c r="D140" s="24" t="s">
        <v>51</v>
      </c>
      <c r="E140" s="30" t="s">
        <v>364</v>
      </c>
      <c r="F140" s="31" t="s">
        <v>147</v>
      </c>
      <c r="G140" s="32">
        <v>10</v>
      </c>
      <c r="H140" s="33">
        <v>0</v>
      </c>
      <c r="I140" s="33">
        <f>ROUND(ROUND(H140,2)*ROUND(G140,3),2)</f>
      </c>
      <c r="J140" s="31" t="s">
        <v>62</v>
      </c>
      <c r="O140">
        <f>(I140*21)/100</f>
      </c>
      <c r="P140" t="s">
        <v>27</v>
      </c>
    </row>
    <row r="141" spans="1:5" ht="12.75">
      <c r="A141" s="34" t="s">
        <v>54</v>
      </c>
      <c r="E141" s="35" t="s">
        <v>365</v>
      </c>
    </row>
    <row r="142" spans="1:5" ht="12.75">
      <c r="A142" s="38" t="s">
        <v>56</v>
      </c>
      <c r="E142" s="37" t="s">
        <v>366</v>
      </c>
    </row>
    <row r="143" spans="1:16" ht="12.75">
      <c r="A143" s="24" t="s">
        <v>49</v>
      </c>
      <c r="B143" s="29" t="s">
        <v>367</v>
      </c>
      <c r="C143" s="29" t="s">
        <v>228</v>
      </c>
      <c r="D143" s="24" t="s">
        <v>51</v>
      </c>
      <c r="E143" s="30" t="s">
        <v>229</v>
      </c>
      <c r="F143" s="31" t="s">
        <v>147</v>
      </c>
      <c r="G143" s="32">
        <v>10</v>
      </c>
      <c r="H143" s="33">
        <v>0</v>
      </c>
      <c r="I143" s="33">
        <f>ROUND(ROUND(H143,2)*ROUND(G143,3),2)</f>
      </c>
      <c r="J143" s="31" t="s">
        <v>62</v>
      </c>
      <c r="O143">
        <f>(I143*21)/100</f>
      </c>
      <c r="P143" t="s">
        <v>27</v>
      </c>
    </row>
    <row r="144" spans="1:5" ht="12.75">
      <c r="A144" s="34" t="s">
        <v>54</v>
      </c>
      <c r="E144" s="35" t="s">
        <v>230</v>
      </c>
    </row>
    <row r="145" spans="1:5" ht="12.75">
      <c r="A145" s="38" t="s">
        <v>56</v>
      </c>
      <c r="E145" s="37" t="s">
        <v>368</v>
      </c>
    </row>
    <row r="146" spans="1:16" ht="12.75">
      <c r="A146" s="24" t="s">
        <v>49</v>
      </c>
      <c r="B146" s="29" t="s">
        <v>369</v>
      </c>
      <c r="C146" s="29" t="s">
        <v>370</v>
      </c>
      <c r="D146" s="24" t="s">
        <v>51</v>
      </c>
      <c r="E146" s="30" t="s">
        <v>371</v>
      </c>
      <c r="F146" s="31" t="s">
        <v>147</v>
      </c>
      <c r="G146" s="32">
        <v>174.4</v>
      </c>
      <c r="H146" s="33">
        <v>0</v>
      </c>
      <c r="I146" s="33">
        <f>ROUND(ROUND(H146,2)*ROUND(G146,3),2)</f>
      </c>
      <c r="J146" s="31" t="s">
        <v>62</v>
      </c>
      <c r="O146">
        <f>(I146*21)/100</f>
      </c>
      <c r="P146" t="s">
        <v>27</v>
      </c>
    </row>
    <row r="147" spans="1:5" ht="12.75">
      <c r="A147" s="34" t="s">
        <v>54</v>
      </c>
      <c r="E147" s="35" t="s">
        <v>51</v>
      </c>
    </row>
    <row r="148" spans="1:5" ht="12.75">
      <c r="A148" s="38" t="s">
        <v>56</v>
      </c>
      <c r="E148" s="37" t="s">
        <v>372</v>
      </c>
    </row>
    <row r="149" spans="1:16" ht="12.75">
      <c r="A149" s="24" t="s">
        <v>49</v>
      </c>
      <c r="B149" s="29" t="s">
        <v>373</v>
      </c>
      <c r="C149" s="29" t="s">
        <v>232</v>
      </c>
      <c r="D149" s="24" t="s">
        <v>51</v>
      </c>
      <c r="E149" s="30" t="s">
        <v>233</v>
      </c>
      <c r="F149" s="31" t="s">
        <v>147</v>
      </c>
      <c r="G149" s="32">
        <v>206.4</v>
      </c>
      <c r="H149" s="33">
        <v>0</v>
      </c>
      <c r="I149" s="33">
        <f>ROUND(ROUND(H149,2)*ROUND(G149,3),2)</f>
      </c>
      <c r="J149" s="31" t="s">
        <v>62</v>
      </c>
      <c r="O149">
        <f>(I149*21)/100</f>
      </c>
      <c r="P149" t="s">
        <v>27</v>
      </c>
    </row>
    <row r="150" spans="1:5" ht="12.75">
      <c r="A150" s="34" t="s">
        <v>54</v>
      </c>
      <c r="E150" s="35" t="s">
        <v>51</v>
      </c>
    </row>
    <row r="151" spans="1:5" ht="12.75">
      <c r="A151" s="38" t="s">
        <v>56</v>
      </c>
      <c r="E151" s="37" t="s">
        <v>270</v>
      </c>
    </row>
    <row r="152" spans="1:16" ht="25.5">
      <c r="A152" s="24" t="s">
        <v>49</v>
      </c>
      <c r="B152" s="29" t="s">
        <v>374</v>
      </c>
      <c r="C152" s="29" t="s">
        <v>375</v>
      </c>
      <c r="D152" s="24" t="s">
        <v>51</v>
      </c>
      <c r="E152" s="30" t="s">
        <v>376</v>
      </c>
      <c r="F152" s="31" t="s">
        <v>147</v>
      </c>
      <c r="G152" s="32">
        <v>113.9</v>
      </c>
      <c r="H152" s="33">
        <v>0</v>
      </c>
      <c r="I152" s="33">
        <f>ROUND(ROUND(H152,2)*ROUND(G152,3),2)</f>
      </c>
      <c r="J152" s="31" t="s">
        <v>62</v>
      </c>
      <c r="O152">
        <f>(I152*21)/100</f>
      </c>
      <c r="P152" t="s">
        <v>27</v>
      </c>
    </row>
    <row r="153" spans="1:5" ht="12.75">
      <c r="A153" s="34" t="s">
        <v>54</v>
      </c>
      <c r="E153" s="35" t="s">
        <v>377</v>
      </c>
    </row>
    <row r="154" spans="1:5" ht="51">
      <c r="A154" s="38" t="s">
        <v>56</v>
      </c>
      <c r="E154" s="37" t="s">
        <v>378</v>
      </c>
    </row>
    <row r="155" spans="1:16" ht="12.75">
      <c r="A155" s="24" t="s">
        <v>49</v>
      </c>
      <c r="B155" s="29" t="s">
        <v>379</v>
      </c>
      <c r="C155" s="29" t="s">
        <v>380</v>
      </c>
      <c r="D155" s="24" t="s">
        <v>51</v>
      </c>
      <c r="E155" s="30" t="s">
        <v>381</v>
      </c>
      <c r="F155" s="31" t="s">
        <v>147</v>
      </c>
      <c r="G155" s="32">
        <v>35</v>
      </c>
      <c r="H155" s="33">
        <v>0</v>
      </c>
      <c r="I155" s="33">
        <f>ROUND(ROUND(H155,2)*ROUND(G155,3),2)</f>
      </c>
      <c r="J155" s="31"/>
      <c r="O155">
        <f>(I155*21)/100</f>
      </c>
      <c r="P155" t="s">
        <v>27</v>
      </c>
    </row>
    <row r="156" spans="1:5" ht="25.5">
      <c r="A156" s="34" t="s">
        <v>54</v>
      </c>
      <c r="E156" s="35" t="s">
        <v>382</v>
      </c>
    </row>
    <row r="157" spans="1:5" ht="12.75">
      <c r="A157" s="38" t="s">
        <v>56</v>
      </c>
      <c r="E157" s="37" t="s">
        <v>383</v>
      </c>
    </row>
    <row r="158" spans="1:16" ht="12.75">
      <c r="A158" s="24" t="s">
        <v>49</v>
      </c>
      <c r="B158" s="29" t="s">
        <v>384</v>
      </c>
      <c r="C158" s="29" t="s">
        <v>385</v>
      </c>
      <c r="D158" s="24" t="s">
        <v>51</v>
      </c>
      <c r="E158" s="30" t="s">
        <v>386</v>
      </c>
      <c r="F158" s="31" t="s">
        <v>115</v>
      </c>
      <c r="G158" s="32">
        <v>4.8</v>
      </c>
      <c r="H158" s="33">
        <v>0</v>
      </c>
      <c r="I158" s="33">
        <f>ROUND(ROUND(H158,2)*ROUND(G158,3),2)</f>
      </c>
      <c r="J158" s="31" t="s">
        <v>62</v>
      </c>
      <c r="O158">
        <f>(I158*21)/100</f>
      </c>
      <c r="P158" t="s">
        <v>27</v>
      </c>
    </row>
    <row r="159" spans="1:5" ht="12.75">
      <c r="A159" s="34" t="s">
        <v>54</v>
      </c>
      <c r="E159" s="35" t="s">
        <v>387</v>
      </c>
    </row>
    <row r="160" spans="1:5" ht="12.75">
      <c r="A160" s="38" t="s">
        <v>56</v>
      </c>
      <c r="E160" s="37" t="s">
        <v>388</v>
      </c>
    </row>
    <row r="161" spans="1:16" ht="12.75">
      <c r="A161" s="24" t="s">
        <v>49</v>
      </c>
      <c r="B161" s="29" t="s">
        <v>389</v>
      </c>
      <c r="C161" s="29" t="s">
        <v>390</v>
      </c>
      <c r="D161" s="24" t="s">
        <v>51</v>
      </c>
      <c r="E161" s="30" t="s">
        <v>391</v>
      </c>
      <c r="F161" s="31" t="s">
        <v>83</v>
      </c>
      <c r="G161" s="32">
        <v>2</v>
      </c>
      <c r="H161" s="33">
        <v>0</v>
      </c>
      <c r="I161" s="33">
        <f>ROUND(ROUND(H161,2)*ROUND(G161,3),2)</f>
      </c>
      <c r="J161" s="31"/>
      <c r="O161">
        <f>(I161*21)/100</f>
      </c>
      <c r="P161" t="s">
        <v>27</v>
      </c>
    </row>
    <row r="162" spans="1:5" ht="12.75">
      <c r="A162" s="34" t="s">
        <v>54</v>
      </c>
      <c r="E162" s="35" t="s">
        <v>392</v>
      </c>
    </row>
    <row r="163" spans="1:5" ht="12.75">
      <c r="A163" s="38" t="s">
        <v>56</v>
      </c>
      <c r="E163" s="37" t="s">
        <v>393</v>
      </c>
    </row>
    <row r="164" spans="1:16" ht="12.75">
      <c r="A164" s="24" t="s">
        <v>49</v>
      </c>
      <c r="B164" s="29" t="s">
        <v>394</v>
      </c>
      <c r="C164" s="29" t="s">
        <v>395</v>
      </c>
      <c r="D164" s="24" t="s">
        <v>51</v>
      </c>
      <c r="E164" s="30" t="s">
        <v>396</v>
      </c>
      <c r="F164" s="31" t="s">
        <v>121</v>
      </c>
      <c r="G164" s="32">
        <v>2</v>
      </c>
      <c r="H164" s="33">
        <v>0</v>
      </c>
      <c r="I164" s="33">
        <f>ROUND(ROUND(H164,2)*ROUND(G164,3),2)</f>
      </c>
      <c r="J164" s="31" t="s">
        <v>62</v>
      </c>
      <c r="O164">
        <f>(I164*21)/100</f>
      </c>
      <c r="P164" t="s">
        <v>27</v>
      </c>
    </row>
    <row r="165" spans="1:5" ht="12.75">
      <c r="A165" s="34" t="s">
        <v>54</v>
      </c>
      <c r="E165" s="35" t="s">
        <v>51</v>
      </c>
    </row>
    <row r="166" spans="1:5" ht="12.75">
      <c r="A166" s="38" t="s">
        <v>56</v>
      </c>
      <c r="E166" s="37" t="s">
        <v>397</v>
      </c>
    </row>
    <row r="167" spans="1:16" ht="12.75">
      <c r="A167" s="24" t="s">
        <v>49</v>
      </c>
      <c r="B167" s="29" t="s">
        <v>398</v>
      </c>
      <c r="C167" s="29" t="s">
        <v>399</v>
      </c>
      <c r="D167" s="24" t="s">
        <v>51</v>
      </c>
      <c r="E167" s="30" t="s">
        <v>400</v>
      </c>
      <c r="F167" s="31" t="s">
        <v>83</v>
      </c>
      <c r="G167" s="32">
        <v>9</v>
      </c>
      <c r="H167" s="33">
        <v>0</v>
      </c>
      <c r="I167" s="33">
        <f>ROUND(ROUND(H167,2)*ROUND(G167,3),2)</f>
      </c>
      <c r="J167" s="31"/>
      <c r="O167">
        <f>(I167*21)/100</f>
      </c>
      <c r="P167" t="s">
        <v>27</v>
      </c>
    </row>
    <row r="168" spans="1:5" ht="12.75">
      <c r="A168" s="34" t="s">
        <v>54</v>
      </c>
      <c r="E168" s="35" t="s">
        <v>401</v>
      </c>
    </row>
    <row r="169" spans="1:5" ht="12.75">
      <c r="A169" s="38" t="s">
        <v>56</v>
      </c>
      <c r="E169" s="37" t="s">
        <v>402</v>
      </c>
    </row>
    <row r="170" spans="1:16" ht="12.75">
      <c r="A170" s="24" t="s">
        <v>49</v>
      </c>
      <c r="B170" s="29" t="s">
        <v>403</v>
      </c>
      <c r="C170" s="29" t="s">
        <v>404</v>
      </c>
      <c r="D170" s="24" t="s">
        <v>51</v>
      </c>
      <c r="E170" s="30" t="s">
        <v>405</v>
      </c>
      <c r="F170" s="31" t="s">
        <v>83</v>
      </c>
      <c r="G170" s="32">
        <v>2</v>
      </c>
      <c r="H170" s="33">
        <v>0</v>
      </c>
      <c r="I170" s="33">
        <f>ROUND(ROUND(H170,2)*ROUND(G170,3),2)</f>
      </c>
      <c r="J170" s="31" t="s">
        <v>62</v>
      </c>
      <c r="O170">
        <f>(I170*21)/100</f>
      </c>
      <c r="P170" t="s">
        <v>27</v>
      </c>
    </row>
    <row r="171" spans="1:5" ht="12.75">
      <c r="A171" s="34" t="s">
        <v>54</v>
      </c>
      <c r="E171" s="35" t="s">
        <v>51</v>
      </c>
    </row>
    <row r="172" spans="1:5" ht="12.75">
      <c r="A172" s="38" t="s">
        <v>56</v>
      </c>
      <c r="E172" s="37" t="s">
        <v>406</v>
      </c>
    </row>
    <row r="173" spans="1:16" ht="12.75">
      <c r="A173" s="24" t="s">
        <v>49</v>
      </c>
      <c r="B173" s="29" t="s">
        <v>407</v>
      </c>
      <c r="C173" s="29" t="s">
        <v>408</v>
      </c>
      <c r="D173" s="24" t="s">
        <v>51</v>
      </c>
      <c r="E173" s="30" t="s">
        <v>409</v>
      </c>
      <c r="F173" s="31" t="s">
        <v>115</v>
      </c>
      <c r="G173" s="32">
        <v>497</v>
      </c>
      <c r="H173" s="33">
        <v>0</v>
      </c>
      <c r="I173" s="33">
        <f>ROUND(ROUND(H173,2)*ROUND(G173,3),2)</f>
      </c>
      <c r="J173" s="31" t="s">
        <v>62</v>
      </c>
      <c r="O173">
        <f>(I173*21)/100</f>
      </c>
      <c r="P173" t="s">
        <v>27</v>
      </c>
    </row>
    <row r="174" spans="1:5" ht="12.75">
      <c r="A174" s="34" t="s">
        <v>54</v>
      </c>
      <c r="E174" s="35" t="s">
        <v>51</v>
      </c>
    </row>
    <row r="175" spans="1:5" ht="38.25">
      <c r="A175" s="38" t="s">
        <v>56</v>
      </c>
      <c r="E175" s="37" t="s">
        <v>410</v>
      </c>
    </row>
    <row r="176" spans="1:16" ht="12.75">
      <c r="A176" s="24" t="s">
        <v>49</v>
      </c>
      <c r="B176" s="29" t="s">
        <v>411</v>
      </c>
      <c r="C176" s="29" t="s">
        <v>412</v>
      </c>
      <c r="D176" s="24" t="s">
        <v>51</v>
      </c>
      <c r="E176" s="30" t="s">
        <v>413</v>
      </c>
      <c r="F176" s="31" t="s">
        <v>115</v>
      </c>
      <c r="G176" s="32">
        <v>345.72</v>
      </c>
      <c r="H176" s="33">
        <v>0</v>
      </c>
      <c r="I176" s="33">
        <f>ROUND(ROUND(H176,2)*ROUND(G176,3),2)</f>
      </c>
      <c r="J176" s="31" t="s">
        <v>62</v>
      </c>
      <c r="O176">
        <f>(I176*21)/100</f>
      </c>
      <c r="P176" t="s">
        <v>27</v>
      </c>
    </row>
    <row r="177" spans="1:5" ht="12.75">
      <c r="A177" s="34" t="s">
        <v>54</v>
      </c>
      <c r="E177" s="35" t="s">
        <v>51</v>
      </c>
    </row>
    <row r="178" spans="1:5" ht="51">
      <c r="A178" s="38" t="s">
        <v>56</v>
      </c>
      <c r="E178" s="37" t="s">
        <v>414</v>
      </c>
    </row>
    <row r="179" spans="1:16" ht="12.75">
      <c r="A179" s="24" t="s">
        <v>49</v>
      </c>
      <c r="B179" s="29" t="s">
        <v>415</v>
      </c>
      <c r="C179" s="29" t="s">
        <v>416</v>
      </c>
      <c r="D179" s="24" t="s">
        <v>51</v>
      </c>
      <c r="E179" s="30" t="s">
        <v>417</v>
      </c>
      <c r="F179" s="31" t="s">
        <v>115</v>
      </c>
      <c r="G179" s="32">
        <v>135.62</v>
      </c>
      <c r="H179" s="33">
        <v>0</v>
      </c>
      <c r="I179" s="33">
        <f>ROUND(ROUND(H179,2)*ROUND(G179,3),2)</f>
      </c>
      <c r="J179" s="31" t="s">
        <v>62</v>
      </c>
      <c r="O179">
        <f>(I179*21)/100</f>
      </c>
      <c r="P179" t="s">
        <v>27</v>
      </c>
    </row>
    <row r="180" spans="1:5" ht="12.75">
      <c r="A180" s="34" t="s">
        <v>54</v>
      </c>
      <c r="E180" s="35" t="s">
        <v>418</v>
      </c>
    </row>
    <row r="181" spans="1:5" ht="51">
      <c r="A181" s="38" t="s">
        <v>56</v>
      </c>
      <c r="E181" s="37" t="s">
        <v>334</v>
      </c>
    </row>
    <row r="182" spans="1:16" ht="12.75">
      <c r="A182" s="24" t="s">
        <v>49</v>
      </c>
      <c r="B182" s="29" t="s">
        <v>419</v>
      </c>
      <c r="C182" s="29" t="s">
        <v>420</v>
      </c>
      <c r="D182" s="24" t="s">
        <v>51</v>
      </c>
      <c r="E182" s="30" t="s">
        <v>421</v>
      </c>
      <c r="F182" s="31" t="s">
        <v>115</v>
      </c>
      <c r="G182" s="32">
        <v>206.4</v>
      </c>
      <c r="H182" s="33">
        <v>0</v>
      </c>
      <c r="I182" s="33">
        <f>ROUND(ROUND(H182,2)*ROUND(G182,3),2)</f>
      </c>
      <c r="J182" s="31" t="s">
        <v>62</v>
      </c>
      <c r="O182">
        <f>(I182*21)/100</f>
      </c>
      <c r="P182" t="s">
        <v>27</v>
      </c>
    </row>
    <row r="183" spans="1:5" ht="12.75">
      <c r="A183" s="34" t="s">
        <v>54</v>
      </c>
      <c r="E183" s="35" t="s">
        <v>422</v>
      </c>
    </row>
    <row r="184" spans="1:5" ht="12.75">
      <c r="A184" s="38" t="s">
        <v>56</v>
      </c>
      <c r="E184" s="37" t="s">
        <v>423</v>
      </c>
    </row>
    <row r="185" spans="1:16" ht="12.75">
      <c r="A185" s="24" t="s">
        <v>49</v>
      </c>
      <c r="B185" s="29" t="s">
        <v>424</v>
      </c>
      <c r="C185" s="29" t="s">
        <v>425</v>
      </c>
      <c r="D185" s="24" t="s">
        <v>51</v>
      </c>
      <c r="E185" s="30" t="s">
        <v>426</v>
      </c>
      <c r="F185" s="31" t="s">
        <v>115</v>
      </c>
      <c r="G185" s="32">
        <v>470</v>
      </c>
      <c r="H185" s="33">
        <v>0</v>
      </c>
      <c r="I185" s="33">
        <f>ROUND(ROUND(H185,2)*ROUND(G185,3),2)</f>
      </c>
      <c r="J185" s="31" t="s">
        <v>62</v>
      </c>
      <c r="O185">
        <f>(I185*21)/100</f>
      </c>
      <c r="P185" t="s">
        <v>27</v>
      </c>
    </row>
    <row r="186" spans="1:5" ht="12.75">
      <c r="A186" s="34" t="s">
        <v>54</v>
      </c>
      <c r="E186" s="35" t="s">
        <v>427</v>
      </c>
    </row>
    <row r="187" spans="1:5" ht="38.25">
      <c r="A187" s="38" t="s">
        <v>56</v>
      </c>
      <c r="E187" s="37" t="s">
        <v>428</v>
      </c>
    </row>
    <row r="188" spans="1:16" ht="12.75">
      <c r="A188" s="24" t="s">
        <v>49</v>
      </c>
      <c r="B188" s="29" t="s">
        <v>429</v>
      </c>
      <c r="C188" s="29" t="s">
        <v>430</v>
      </c>
      <c r="D188" s="24" t="s">
        <v>51</v>
      </c>
      <c r="E188" s="30" t="s">
        <v>431</v>
      </c>
      <c r="F188" s="31" t="s">
        <v>115</v>
      </c>
      <c r="G188" s="32">
        <v>470</v>
      </c>
      <c r="H188" s="33">
        <v>0</v>
      </c>
      <c r="I188" s="33">
        <f>ROUND(ROUND(H188,2)*ROUND(G188,3),2)</f>
      </c>
      <c r="J188" s="31" t="s">
        <v>62</v>
      </c>
      <c r="O188">
        <f>(I188*21)/100</f>
      </c>
      <c r="P188" t="s">
        <v>27</v>
      </c>
    </row>
    <row r="189" spans="1:5" ht="12.75">
      <c r="A189" s="34" t="s">
        <v>54</v>
      </c>
      <c r="E189" s="35" t="s">
        <v>432</v>
      </c>
    </row>
    <row r="190" spans="1:5" ht="38.25">
      <c r="A190" s="38" t="s">
        <v>56</v>
      </c>
      <c r="E190" s="37" t="s">
        <v>428</v>
      </c>
    </row>
    <row r="191" spans="1:16" ht="12.75">
      <c r="A191" s="24" t="s">
        <v>49</v>
      </c>
      <c r="B191" s="29" t="s">
        <v>433</v>
      </c>
      <c r="C191" s="29" t="s">
        <v>434</v>
      </c>
      <c r="D191" s="24" t="s">
        <v>51</v>
      </c>
      <c r="E191" s="30" t="s">
        <v>435</v>
      </c>
      <c r="F191" s="31" t="s">
        <v>115</v>
      </c>
      <c r="G191" s="32">
        <v>470</v>
      </c>
      <c r="H191" s="33">
        <v>0</v>
      </c>
      <c r="I191" s="33">
        <f>ROUND(ROUND(H191,2)*ROUND(G191,3),2)</f>
      </c>
      <c r="J191" s="31" t="s">
        <v>62</v>
      </c>
      <c r="O191">
        <f>(I191*21)/100</f>
      </c>
      <c r="P191" t="s">
        <v>27</v>
      </c>
    </row>
    <row r="192" spans="1:5" ht="25.5">
      <c r="A192" s="34" t="s">
        <v>54</v>
      </c>
      <c r="E192" s="35" t="s">
        <v>436</v>
      </c>
    </row>
    <row r="193" spans="1:5" ht="38.25">
      <c r="A193" s="38" t="s">
        <v>56</v>
      </c>
      <c r="E193" s="37" t="s">
        <v>428</v>
      </c>
    </row>
    <row r="194" spans="1:16" ht="12.75">
      <c r="A194" s="24" t="s">
        <v>49</v>
      </c>
      <c r="B194" s="29" t="s">
        <v>437</v>
      </c>
      <c r="C194" s="29" t="s">
        <v>438</v>
      </c>
      <c r="D194" s="24" t="s">
        <v>51</v>
      </c>
      <c r="E194" s="30" t="s">
        <v>439</v>
      </c>
      <c r="F194" s="31" t="s">
        <v>83</v>
      </c>
      <c r="G194" s="32">
        <v>2</v>
      </c>
      <c r="H194" s="33">
        <v>0</v>
      </c>
      <c r="I194" s="33">
        <f>ROUND(ROUND(H194,2)*ROUND(G194,3),2)</f>
      </c>
      <c r="J194" s="31" t="s">
        <v>62</v>
      </c>
      <c r="O194">
        <f>(I194*21)/100</f>
      </c>
      <c r="P194" t="s">
        <v>27</v>
      </c>
    </row>
    <row r="195" spans="1:5" ht="12.75">
      <c r="A195" s="34" t="s">
        <v>54</v>
      </c>
      <c r="E195" s="35" t="s">
        <v>51</v>
      </c>
    </row>
    <row r="196" spans="1:5" ht="12.75">
      <c r="A196" s="36" t="s">
        <v>56</v>
      </c>
      <c r="E196" s="37" t="s">
        <v>440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