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_PCZ_2019\61904 Rožďálovice ZÁMEK\_CD05 Snížení EN Rožďalovice - bez ÚT\Výkaz výměr\15%DPH\"/>
    </mc:Choice>
  </mc:AlternateContent>
  <xr:revisionPtr revIDLastSave="0" documentId="8_{CC64C5C2-7B8F-4BC8-A294-3E2A8AB51A35}" xr6:coauthVersionLast="46" xr6:coauthVersionMax="46" xr10:uidLastSave="{00000000-0000-0000-0000-000000000000}"/>
  <workbookProtection workbookAlgorithmName="SHA-512" workbookHashValue="QnJtoCZOXUKScMdfY5cmP+JDPQIH/l7n8pfk/xzZfM7HXZdNq7vvCfFcTjJzyS53KCATO1nSFcvw4zeJEdI+LA==" workbookSaltValue="IiuBx0Nyk2MSyP6haTJ6ww==" workbookSpinCount="100000" lockStructure="1"/>
  <bookViews>
    <workbookView xWindow="-103" yWindow="-103" windowWidth="33120" windowHeight="1872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1 D.1.1 Pol" sheetId="12" r:id="rId4"/>
    <sheet name="D.1.4 a D.1.4 a Pol" sheetId="13" r:id="rId5"/>
    <sheet name="D.1.4.d D.1.4.d Pol" sheetId="14" r:id="rId6"/>
    <sheet name="D.1.4.e D.1.4.e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'D.1.1 D.1.1 Pol'!$1:$7</definedName>
    <definedName name="_xlnm.Print_Titles" localSheetId="4">'D.1.4 a D.1.4 a Pol'!$1:$7</definedName>
    <definedName name="_xlnm.Print_Titles" localSheetId="5">'D.1.4.d D.1.4.d Pol'!$1:$7</definedName>
    <definedName name="_xlnm.Print_Titles" localSheetId="6">'D.1.4.e D.1.4.e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'D.1.1 D.1.1 Pol'!$A$1:$X$173</definedName>
    <definedName name="_xlnm.Print_Area" localSheetId="4">'D.1.4 a D.1.4 a Pol'!$A$1:$X$44</definedName>
    <definedName name="_xlnm.Print_Area" localSheetId="5">'D.1.4.d D.1.4.d Pol'!$A$1:$X$132</definedName>
    <definedName name="_xlnm.Print_Area" localSheetId="6">'D.1.4.e D.1.4.e Pol'!$A$1:$X$52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3" i="15" l="1"/>
  <c r="I82" i="1"/>
  <c r="I81" i="1"/>
  <c r="I80" i="1"/>
  <c r="I79" i="1"/>
  <c r="I78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6" i="1"/>
  <c r="F46" i="1"/>
  <c r="G45" i="1"/>
  <c r="F45" i="1"/>
  <c r="G44" i="1"/>
  <c r="F44" i="1"/>
  <c r="G43" i="1"/>
  <c r="F43" i="1"/>
  <c r="G42" i="1"/>
  <c r="F42" i="1"/>
  <c r="G41" i="1"/>
  <c r="F41" i="1"/>
  <c r="I8" i="15"/>
  <c r="Q8" i="15"/>
  <c r="V9" i="15"/>
  <c r="G10" i="15"/>
  <c r="M10" i="15" s="1"/>
  <c r="I10" i="15"/>
  <c r="K10" i="15"/>
  <c r="K8" i="15" s="1"/>
  <c r="O10" i="15"/>
  <c r="Q10" i="15"/>
  <c r="V10" i="15"/>
  <c r="V11" i="15"/>
  <c r="G12" i="15"/>
  <c r="I12" i="15"/>
  <c r="K12" i="15"/>
  <c r="O12" i="15"/>
  <c r="O8" i="15" s="1"/>
  <c r="Q12" i="15"/>
  <c r="V12" i="15"/>
  <c r="M13" i="15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V22" i="15"/>
  <c r="G23" i="15"/>
  <c r="I23" i="15"/>
  <c r="K23" i="15"/>
  <c r="M23" i="15"/>
  <c r="O23" i="15"/>
  <c r="Q23" i="15"/>
  <c r="V23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AE51" i="15"/>
  <c r="F48" i="1" s="1"/>
  <c r="G131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I66" i="14"/>
  <c r="K66" i="14"/>
  <c r="M66" i="14"/>
  <c r="O66" i="14"/>
  <c r="Q66" i="14"/>
  <c r="V66" i="14"/>
  <c r="G67" i="14"/>
  <c r="I67" i="14"/>
  <c r="K67" i="14"/>
  <c r="M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5" i="14"/>
  <c r="I95" i="14"/>
  <c r="K95" i="14"/>
  <c r="M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I100" i="14"/>
  <c r="K100" i="14"/>
  <c r="M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I104" i="14"/>
  <c r="K104" i="14"/>
  <c r="M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I107" i="14"/>
  <c r="K107" i="14"/>
  <c r="M107" i="14"/>
  <c r="O107" i="14"/>
  <c r="Q107" i="14"/>
  <c r="V107" i="14"/>
  <c r="G108" i="14"/>
  <c r="I108" i="14"/>
  <c r="K108" i="14"/>
  <c r="M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I111" i="14"/>
  <c r="K111" i="14"/>
  <c r="M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I114" i="14"/>
  <c r="K114" i="14"/>
  <c r="M114" i="14"/>
  <c r="O114" i="14"/>
  <c r="Q114" i="14"/>
  <c r="V114" i="14"/>
  <c r="G115" i="14"/>
  <c r="I115" i="14"/>
  <c r="K115" i="14"/>
  <c r="M115" i="14"/>
  <c r="O115" i="14"/>
  <c r="Q115" i="14"/>
  <c r="V115" i="14"/>
  <c r="G116" i="14"/>
  <c r="I116" i="14"/>
  <c r="K116" i="14"/>
  <c r="M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I118" i="14"/>
  <c r="K118" i="14"/>
  <c r="M118" i="14"/>
  <c r="O118" i="14"/>
  <c r="Q118" i="14"/>
  <c r="V118" i="14"/>
  <c r="G119" i="14"/>
  <c r="I119" i="14"/>
  <c r="K119" i="14"/>
  <c r="M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I122" i="14"/>
  <c r="K122" i="14"/>
  <c r="M122" i="14"/>
  <c r="O122" i="14"/>
  <c r="Q122" i="14"/>
  <c r="V122" i="14"/>
  <c r="G123" i="14"/>
  <c r="I123" i="14"/>
  <c r="K123" i="14"/>
  <c r="M123" i="14"/>
  <c r="O123" i="14"/>
  <c r="Q123" i="14"/>
  <c r="V123" i="14"/>
  <c r="G124" i="14"/>
  <c r="I124" i="14"/>
  <c r="K124" i="14"/>
  <c r="M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I126" i="14"/>
  <c r="K126" i="14"/>
  <c r="M126" i="14"/>
  <c r="O126" i="14"/>
  <c r="Q126" i="14"/>
  <c r="V126" i="14"/>
  <c r="G127" i="14"/>
  <c r="I127" i="14"/>
  <c r="K127" i="14"/>
  <c r="M127" i="14"/>
  <c r="O127" i="14"/>
  <c r="Q127" i="14"/>
  <c r="V127" i="14"/>
  <c r="G128" i="14"/>
  <c r="I128" i="14"/>
  <c r="K128" i="14"/>
  <c r="M128" i="14"/>
  <c r="O128" i="14"/>
  <c r="Q128" i="14"/>
  <c r="V128" i="14"/>
  <c r="G129" i="14"/>
  <c r="M129" i="14" s="1"/>
  <c r="I129" i="14"/>
  <c r="K129" i="14"/>
  <c r="O129" i="14"/>
  <c r="Q129" i="14"/>
  <c r="V129" i="14"/>
  <c r="AF131" i="14"/>
  <c r="G43" i="13"/>
  <c r="G9" i="13"/>
  <c r="I9" i="13"/>
  <c r="I8" i="13" s="1"/>
  <c r="K9" i="13"/>
  <c r="K8" i="13" s="1"/>
  <c r="M9" i="13"/>
  <c r="O9" i="13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G8" i="13" s="1"/>
  <c r="I12" i="13"/>
  <c r="K12" i="13"/>
  <c r="O12" i="13"/>
  <c r="O8" i="13" s="1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G31" i="13"/>
  <c r="I31" i="13"/>
  <c r="I30" i="13" s="1"/>
  <c r="K31" i="13"/>
  <c r="M31" i="13"/>
  <c r="O31" i="13"/>
  <c r="Q31" i="13"/>
  <c r="Q30" i="13" s="1"/>
  <c r="V31" i="13"/>
  <c r="G32" i="13"/>
  <c r="M32" i="13" s="1"/>
  <c r="I32" i="13"/>
  <c r="K32" i="13"/>
  <c r="K30" i="13" s="1"/>
  <c r="O32" i="13"/>
  <c r="Q32" i="13"/>
  <c r="V32" i="13"/>
  <c r="V30" i="13" s="1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O30" i="13" s="1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O38" i="13"/>
  <c r="G39" i="13"/>
  <c r="I39" i="13"/>
  <c r="I38" i="13" s="1"/>
  <c r="K39" i="13"/>
  <c r="M39" i="13"/>
  <c r="O39" i="13"/>
  <c r="Q39" i="13"/>
  <c r="Q38" i="13" s="1"/>
  <c r="V39" i="13"/>
  <c r="G40" i="13"/>
  <c r="M40" i="13" s="1"/>
  <c r="I40" i="13"/>
  <c r="K40" i="13"/>
  <c r="K38" i="13" s="1"/>
  <c r="O40" i="13"/>
  <c r="Q40" i="13"/>
  <c r="V40" i="13"/>
  <c r="V38" i="13" s="1"/>
  <c r="G41" i="13"/>
  <c r="I41" i="13"/>
  <c r="K41" i="13"/>
  <c r="M41" i="13"/>
  <c r="O41" i="13"/>
  <c r="Q41" i="13"/>
  <c r="V41" i="13"/>
  <c r="AE43" i="13"/>
  <c r="AF43" i="13"/>
  <c r="G172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G8" i="12" s="1"/>
  <c r="I12" i="12"/>
  <c r="K12" i="12"/>
  <c r="O12" i="12"/>
  <c r="O8" i="12" s="1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7" i="12"/>
  <c r="I17" i="12"/>
  <c r="I16" i="12" s="1"/>
  <c r="K17" i="12"/>
  <c r="M17" i="12"/>
  <c r="O17" i="12"/>
  <c r="Q17" i="12"/>
  <c r="Q16" i="12" s="1"/>
  <c r="V17" i="12"/>
  <c r="G18" i="12"/>
  <c r="M18" i="12" s="1"/>
  <c r="I18" i="12"/>
  <c r="K18" i="12"/>
  <c r="K16" i="12" s="1"/>
  <c r="O18" i="12"/>
  <c r="Q18" i="12"/>
  <c r="V18" i="12"/>
  <c r="V16" i="12" s="1"/>
  <c r="G19" i="12"/>
  <c r="I19" i="12"/>
  <c r="K19" i="12"/>
  <c r="M19" i="12"/>
  <c r="O19" i="12"/>
  <c r="Q19" i="12"/>
  <c r="V19" i="12"/>
  <c r="G20" i="12"/>
  <c r="G16" i="12" s="1"/>
  <c r="I20" i="12"/>
  <c r="K20" i="12"/>
  <c r="O20" i="12"/>
  <c r="O16" i="12" s="1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6" i="12"/>
  <c r="M26" i="12" s="1"/>
  <c r="I26" i="12"/>
  <c r="K26" i="12"/>
  <c r="K25" i="12" s="1"/>
  <c r="O26" i="12"/>
  <c r="O25" i="12" s="1"/>
  <c r="Q26" i="12"/>
  <c r="V26" i="12"/>
  <c r="V25" i="12" s="1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I25" i="12" s="1"/>
  <c r="K29" i="12"/>
  <c r="M29" i="12"/>
  <c r="O29" i="12"/>
  <c r="Q29" i="12"/>
  <c r="Q25" i="12" s="1"/>
  <c r="V29" i="12"/>
  <c r="G31" i="12"/>
  <c r="I31" i="12"/>
  <c r="I30" i="12" s="1"/>
  <c r="K31" i="12"/>
  <c r="M31" i="12"/>
  <c r="O31" i="12"/>
  <c r="Q31" i="12"/>
  <c r="Q30" i="12" s="1"/>
  <c r="V31" i="12"/>
  <c r="G32" i="12"/>
  <c r="M32" i="12" s="1"/>
  <c r="I32" i="12"/>
  <c r="K32" i="12"/>
  <c r="K30" i="12" s="1"/>
  <c r="O32" i="12"/>
  <c r="Q32" i="12"/>
  <c r="V32" i="12"/>
  <c r="V30" i="12" s="1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O30" i="12" s="1"/>
  <c r="Q34" i="12"/>
  <c r="V34" i="12"/>
  <c r="I35" i="12"/>
  <c r="Q35" i="12"/>
  <c r="G36" i="12"/>
  <c r="G35" i="12" s="1"/>
  <c r="I36" i="12"/>
  <c r="K36" i="12"/>
  <c r="K35" i="12" s="1"/>
  <c r="O36" i="12"/>
  <c r="O35" i="12" s="1"/>
  <c r="Q36" i="12"/>
  <c r="V36" i="12"/>
  <c r="V35" i="12" s="1"/>
  <c r="G38" i="12"/>
  <c r="M38" i="12" s="1"/>
  <c r="I38" i="12"/>
  <c r="K38" i="12"/>
  <c r="K37" i="12" s="1"/>
  <c r="O38" i="12"/>
  <c r="O37" i="12" s="1"/>
  <c r="Q38" i="12"/>
  <c r="V38" i="12"/>
  <c r="V37" i="12" s="1"/>
  <c r="G39" i="12"/>
  <c r="I39" i="12"/>
  <c r="I37" i="12" s="1"/>
  <c r="K39" i="12"/>
  <c r="M39" i="12"/>
  <c r="O39" i="12"/>
  <c r="Q39" i="12"/>
  <c r="Q37" i="12" s="1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O46" i="12"/>
  <c r="G47" i="12"/>
  <c r="I47" i="12"/>
  <c r="I46" i="12" s="1"/>
  <c r="K47" i="12"/>
  <c r="M47" i="12"/>
  <c r="O47" i="12"/>
  <c r="Q47" i="12"/>
  <c r="Q46" i="12" s="1"/>
  <c r="V47" i="12"/>
  <c r="G48" i="12"/>
  <c r="M48" i="12" s="1"/>
  <c r="I48" i="12"/>
  <c r="K48" i="12"/>
  <c r="K46" i="12" s="1"/>
  <c r="O48" i="12"/>
  <c r="Q48" i="12"/>
  <c r="V48" i="12"/>
  <c r="V46" i="12" s="1"/>
  <c r="G49" i="12"/>
  <c r="I49" i="12"/>
  <c r="K49" i="12"/>
  <c r="M49" i="12"/>
  <c r="O49" i="12"/>
  <c r="Q49" i="12"/>
  <c r="V49" i="12"/>
  <c r="G51" i="12"/>
  <c r="I51" i="12"/>
  <c r="I50" i="12" s="1"/>
  <c r="K51" i="12"/>
  <c r="M51" i="12"/>
  <c r="O51" i="12"/>
  <c r="Q51" i="12"/>
  <c r="Q50" i="12" s="1"/>
  <c r="V51" i="12"/>
  <c r="G52" i="12"/>
  <c r="M52" i="12" s="1"/>
  <c r="I52" i="12"/>
  <c r="K52" i="12"/>
  <c r="K50" i="12" s="1"/>
  <c r="O52" i="12"/>
  <c r="Q52" i="12"/>
  <c r="V52" i="12"/>
  <c r="V50" i="12" s="1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O50" i="12" s="1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K68" i="12"/>
  <c r="O68" i="12"/>
  <c r="V68" i="12"/>
  <c r="G69" i="12"/>
  <c r="I69" i="12"/>
  <c r="I68" i="12" s="1"/>
  <c r="K69" i="12"/>
  <c r="M69" i="12"/>
  <c r="M68" i="12" s="1"/>
  <c r="O69" i="12"/>
  <c r="Q69" i="12"/>
  <c r="Q68" i="12" s="1"/>
  <c r="V69" i="12"/>
  <c r="G70" i="12"/>
  <c r="O70" i="12"/>
  <c r="G71" i="12"/>
  <c r="I71" i="12"/>
  <c r="I70" i="12" s="1"/>
  <c r="K71" i="12"/>
  <c r="M71" i="12"/>
  <c r="O71" i="12"/>
  <c r="Q71" i="12"/>
  <c r="Q70" i="12" s="1"/>
  <c r="V71" i="12"/>
  <c r="G72" i="12"/>
  <c r="M72" i="12" s="1"/>
  <c r="I72" i="12"/>
  <c r="K72" i="12"/>
  <c r="K70" i="12" s="1"/>
  <c r="O72" i="12"/>
  <c r="Q72" i="12"/>
  <c r="V72" i="12"/>
  <c r="V70" i="12" s="1"/>
  <c r="G73" i="12"/>
  <c r="I73" i="12"/>
  <c r="K73" i="12"/>
  <c r="M73" i="12"/>
  <c r="O73" i="12"/>
  <c r="Q73" i="12"/>
  <c r="V73" i="12"/>
  <c r="G75" i="12"/>
  <c r="I75" i="12"/>
  <c r="I74" i="12" s="1"/>
  <c r="K75" i="12"/>
  <c r="M75" i="12"/>
  <c r="O75" i="12"/>
  <c r="Q75" i="12"/>
  <c r="Q74" i="12" s="1"/>
  <c r="V75" i="12"/>
  <c r="G76" i="12"/>
  <c r="M76" i="12" s="1"/>
  <c r="I76" i="12"/>
  <c r="K76" i="12"/>
  <c r="K74" i="12" s="1"/>
  <c r="O76" i="12"/>
  <c r="Q76" i="12"/>
  <c r="V76" i="12"/>
  <c r="V74" i="12" s="1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O74" i="12" s="1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2" i="12"/>
  <c r="M82" i="12" s="1"/>
  <c r="M81" i="12" s="1"/>
  <c r="I82" i="12"/>
  <c r="K82" i="12"/>
  <c r="K81" i="12" s="1"/>
  <c r="O82" i="12"/>
  <c r="O81" i="12" s="1"/>
  <c r="Q82" i="12"/>
  <c r="V82" i="12"/>
  <c r="V81" i="12" s="1"/>
  <c r="G83" i="12"/>
  <c r="I83" i="12"/>
  <c r="I81" i="12" s="1"/>
  <c r="K83" i="12"/>
  <c r="M83" i="12"/>
  <c r="O83" i="12"/>
  <c r="Q83" i="12"/>
  <c r="Q81" i="12" s="1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88" i="12"/>
  <c r="K88" i="12"/>
  <c r="K87" i="12" s="1"/>
  <c r="O88" i="12"/>
  <c r="O87" i="12" s="1"/>
  <c r="Q88" i="12"/>
  <c r="V88" i="12"/>
  <c r="V87" i="12" s="1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I87" i="12" s="1"/>
  <c r="K91" i="12"/>
  <c r="M91" i="12"/>
  <c r="O91" i="12"/>
  <c r="Q91" i="12"/>
  <c r="Q87" i="12" s="1"/>
  <c r="V91" i="12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G95" i="12"/>
  <c r="I95" i="12"/>
  <c r="I94" i="12" s="1"/>
  <c r="K95" i="12"/>
  <c r="M95" i="12"/>
  <c r="O95" i="12"/>
  <c r="Q95" i="12"/>
  <c r="Q94" i="12" s="1"/>
  <c r="V95" i="12"/>
  <c r="G96" i="12"/>
  <c r="M96" i="12" s="1"/>
  <c r="I96" i="12"/>
  <c r="K96" i="12"/>
  <c r="K94" i="12" s="1"/>
  <c r="O96" i="12"/>
  <c r="Q96" i="12"/>
  <c r="V96" i="12"/>
  <c r="V94" i="12" s="1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O94" i="12" s="1"/>
  <c r="Q98" i="12"/>
  <c r="V98" i="12"/>
  <c r="G100" i="12"/>
  <c r="M100" i="12" s="1"/>
  <c r="I100" i="12"/>
  <c r="K100" i="12"/>
  <c r="K99" i="12" s="1"/>
  <c r="O100" i="12"/>
  <c r="Q100" i="12"/>
  <c r="V100" i="12"/>
  <c r="V99" i="12" s="1"/>
  <c r="G101" i="12"/>
  <c r="I101" i="12"/>
  <c r="K101" i="12"/>
  <c r="M101" i="12"/>
  <c r="O101" i="12"/>
  <c r="Q101" i="12"/>
  <c r="V101" i="12"/>
  <c r="G102" i="12"/>
  <c r="G99" i="12" s="1"/>
  <c r="I102" i="12"/>
  <c r="K102" i="12"/>
  <c r="O102" i="12"/>
  <c r="O99" i="12" s="1"/>
  <c r="Q102" i="12"/>
  <c r="V102" i="12"/>
  <c r="G103" i="12"/>
  <c r="M103" i="12" s="1"/>
  <c r="I103" i="12"/>
  <c r="I99" i="12" s="1"/>
  <c r="K103" i="12"/>
  <c r="O103" i="12"/>
  <c r="Q103" i="12"/>
  <c r="Q99" i="12" s="1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AE172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I128" i="12"/>
  <c r="K128" i="12"/>
  <c r="M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7" i="12"/>
  <c r="I137" i="12"/>
  <c r="I136" i="12" s="1"/>
  <c r="K137" i="12"/>
  <c r="M137" i="12"/>
  <c r="O137" i="12"/>
  <c r="Q137" i="12"/>
  <c r="Q136" i="12" s="1"/>
  <c r="V137" i="12"/>
  <c r="G138" i="12"/>
  <c r="G136" i="12" s="1"/>
  <c r="I138" i="12"/>
  <c r="K138" i="12"/>
  <c r="O138" i="12"/>
  <c r="O136" i="12" s="1"/>
  <c r="Q138" i="12"/>
  <c r="V138" i="12"/>
  <c r="G139" i="12"/>
  <c r="I139" i="12"/>
  <c r="K139" i="12"/>
  <c r="M139" i="12"/>
  <c r="O139" i="12"/>
  <c r="Q139" i="12"/>
  <c r="V139" i="12"/>
  <c r="G140" i="12"/>
  <c r="M140" i="12" s="1"/>
  <c r="I140" i="12"/>
  <c r="K140" i="12"/>
  <c r="K136" i="12" s="1"/>
  <c r="O140" i="12"/>
  <c r="Q140" i="12"/>
  <c r="V140" i="12"/>
  <c r="V136" i="12" s="1"/>
  <c r="G141" i="12"/>
  <c r="I141" i="12"/>
  <c r="K141" i="12"/>
  <c r="M141" i="12"/>
  <c r="O141" i="12"/>
  <c r="Q141" i="12"/>
  <c r="V141" i="12"/>
  <c r="G142" i="12"/>
  <c r="G143" i="12"/>
  <c r="I143" i="12"/>
  <c r="I142" i="12" s="1"/>
  <c r="K143" i="12"/>
  <c r="M143" i="12"/>
  <c r="O143" i="12"/>
  <c r="Q143" i="12"/>
  <c r="Q142" i="12" s="1"/>
  <c r="V143" i="12"/>
  <c r="G144" i="12"/>
  <c r="M144" i="12" s="1"/>
  <c r="I144" i="12"/>
  <c r="K144" i="12"/>
  <c r="K142" i="12" s="1"/>
  <c r="O144" i="12"/>
  <c r="Q144" i="12"/>
  <c r="V144" i="12"/>
  <c r="V142" i="12" s="1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O142" i="12" s="1"/>
  <c r="Q146" i="12"/>
  <c r="V146" i="12"/>
  <c r="I147" i="12"/>
  <c r="Q147" i="12"/>
  <c r="G148" i="12"/>
  <c r="G147" i="12" s="1"/>
  <c r="I148" i="12"/>
  <c r="K148" i="12"/>
  <c r="K147" i="12" s="1"/>
  <c r="O148" i="12"/>
  <c r="O147" i="12" s="1"/>
  <c r="Q148" i="12"/>
  <c r="V148" i="12"/>
  <c r="V147" i="12" s="1"/>
  <c r="G150" i="12"/>
  <c r="M150" i="12" s="1"/>
  <c r="M149" i="12" s="1"/>
  <c r="I150" i="12"/>
  <c r="I149" i="12" s="1"/>
  <c r="K150" i="12"/>
  <c r="K149" i="12" s="1"/>
  <c r="O150" i="12"/>
  <c r="O149" i="12" s="1"/>
  <c r="Q150" i="12"/>
  <c r="Q149" i="12" s="1"/>
  <c r="V150" i="12"/>
  <c r="V149" i="12" s="1"/>
  <c r="G151" i="12"/>
  <c r="I151" i="12"/>
  <c r="K151" i="12"/>
  <c r="M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I153" i="12"/>
  <c r="K153" i="12"/>
  <c r="M153" i="12"/>
  <c r="O153" i="12"/>
  <c r="Q153" i="12"/>
  <c r="V153" i="12"/>
  <c r="G154" i="12"/>
  <c r="G155" i="12"/>
  <c r="I155" i="12"/>
  <c r="I154" i="12" s="1"/>
  <c r="K155" i="12"/>
  <c r="K154" i="12" s="1"/>
  <c r="M155" i="12"/>
  <c r="O155" i="12"/>
  <c r="Q155" i="12"/>
  <c r="Q154" i="12" s="1"/>
  <c r="V155" i="12"/>
  <c r="V154" i="12" s="1"/>
  <c r="G156" i="12"/>
  <c r="I156" i="12"/>
  <c r="K156" i="12"/>
  <c r="M156" i="12"/>
  <c r="O156" i="12"/>
  <c r="Q156" i="12"/>
  <c r="V156" i="12"/>
  <c r="G157" i="12"/>
  <c r="I157" i="12"/>
  <c r="K157" i="12"/>
  <c r="M157" i="12"/>
  <c r="O157" i="12"/>
  <c r="Q157" i="12"/>
  <c r="V157" i="12"/>
  <c r="G158" i="12"/>
  <c r="M158" i="12" s="1"/>
  <c r="I158" i="12"/>
  <c r="K158" i="12"/>
  <c r="O158" i="12"/>
  <c r="O154" i="12" s="1"/>
  <c r="Q158" i="12"/>
  <c r="V158" i="12"/>
  <c r="G159" i="12"/>
  <c r="M159" i="12" s="1"/>
  <c r="I159" i="12"/>
  <c r="K159" i="12"/>
  <c r="O159" i="12"/>
  <c r="Q159" i="12"/>
  <c r="V159" i="12"/>
  <c r="G160" i="12"/>
  <c r="I160" i="12"/>
  <c r="K160" i="12"/>
  <c r="M160" i="12"/>
  <c r="O160" i="12"/>
  <c r="Q160" i="12"/>
  <c r="V160" i="12"/>
  <c r="G162" i="12"/>
  <c r="M162" i="12" s="1"/>
  <c r="M161" i="12" s="1"/>
  <c r="I162" i="12"/>
  <c r="I161" i="12" s="1"/>
  <c r="K162" i="12"/>
  <c r="K161" i="12" s="1"/>
  <c r="O162" i="12"/>
  <c r="O161" i="12" s="1"/>
  <c r="Q162" i="12"/>
  <c r="Q161" i="12" s="1"/>
  <c r="V162" i="12"/>
  <c r="V161" i="12" s="1"/>
  <c r="I163" i="12"/>
  <c r="Q163" i="12"/>
  <c r="G164" i="12"/>
  <c r="I164" i="12"/>
  <c r="K164" i="12"/>
  <c r="K163" i="12" s="1"/>
  <c r="M164" i="12"/>
  <c r="M163" i="12" s="1"/>
  <c r="O164" i="12"/>
  <c r="Q164" i="12"/>
  <c r="V164" i="12"/>
  <c r="V163" i="12" s="1"/>
  <c r="G165" i="12"/>
  <c r="G163" i="12" s="1"/>
  <c r="I165" i="12"/>
  <c r="K165" i="12"/>
  <c r="M165" i="12"/>
  <c r="O165" i="12"/>
  <c r="O163" i="12" s="1"/>
  <c r="Q165" i="12"/>
  <c r="V165" i="12"/>
  <c r="G166" i="12"/>
  <c r="M166" i="12" s="1"/>
  <c r="I166" i="12"/>
  <c r="K166" i="12"/>
  <c r="O166" i="12"/>
  <c r="Q166" i="12"/>
  <c r="V166" i="12"/>
  <c r="I167" i="12"/>
  <c r="Q167" i="12"/>
  <c r="G168" i="12"/>
  <c r="I168" i="12"/>
  <c r="K168" i="12"/>
  <c r="K167" i="12" s="1"/>
  <c r="M168" i="12"/>
  <c r="O168" i="12"/>
  <c r="Q168" i="12"/>
  <c r="V168" i="12"/>
  <c r="V167" i="12" s="1"/>
  <c r="G169" i="12"/>
  <c r="I169" i="12"/>
  <c r="K169" i="12"/>
  <c r="M169" i="12"/>
  <c r="O169" i="12"/>
  <c r="Q169" i="12"/>
  <c r="V169" i="12"/>
  <c r="G170" i="12"/>
  <c r="G167" i="12" s="1"/>
  <c r="I170" i="12"/>
  <c r="K170" i="12"/>
  <c r="O170" i="12"/>
  <c r="O167" i="12" s="1"/>
  <c r="Q170" i="12"/>
  <c r="V170" i="12"/>
  <c r="AF172" i="12"/>
  <c r="I20" i="1"/>
  <c r="I19" i="1"/>
  <c r="I17" i="1"/>
  <c r="I16" i="1"/>
  <c r="H49" i="1"/>
  <c r="I46" i="1"/>
  <c r="I45" i="1"/>
  <c r="I44" i="1"/>
  <c r="I43" i="1"/>
  <c r="I42" i="1"/>
  <c r="I41" i="1"/>
  <c r="V8" i="15" l="1"/>
  <c r="F47" i="1"/>
  <c r="G8" i="15"/>
  <c r="I77" i="1" s="1"/>
  <c r="I83" i="1" s="1"/>
  <c r="F39" i="1"/>
  <c r="AF51" i="15"/>
  <c r="M12" i="15"/>
  <c r="M8" i="15" s="1"/>
  <c r="AE131" i="14"/>
  <c r="M9" i="14"/>
  <c r="M8" i="14" s="1"/>
  <c r="M38" i="13"/>
  <c r="M30" i="13"/>
  <c r="M12" i="13"/>
  <c r="M8" i="13" s="1"/>
  <c r="M74" i="12"/>
  <c r="M70" i="12"/>
  <c r="M50" i="12"/>
  <c r="M46" i="12"/>
  <c r="M30" i="12"/>
  <c r="M142" i="12"/>
  <c r="M37" i="12"/>
  <c r="M25" i="12"/>
  <c r="M154" i="12"/>
  <c r="M94" i="12"/>
  <c r="M170" i="12"/>
  <c r="M167" i="12" s="1"/>
  <c r="G161" i="12"/>
  <c r="G149" i="12"/>
  <c r="M148" i="12"/>
  <c r="M147" i="12" s="1"/>
  <c r="M88" i="12"/>
  <c r="M87" i="12" s="1"/>
  <c r="G81" i="12"/>
  <c r="G37" i="12"/>
  <c r="M36" i="12"/>
  <c r="M35" i="12" s="1"/>
  <c r="G25" i="12"/>
  <c r="M20" i="12"/>
  <c r="M16" i="12" s="1"/>
  <c r="M12" i="12"/>
  <c r="M8" i="12" s="1"/>
  <c r="G94" i="12"/>
  <c r="G74" i="12"/>
  <c r="G50" i="12"/>
  <c r="G30" i="12"/>
  <c r="M138" i="12"/>
  <c r="M136" i="12" s="1"/>
  <c r="M114" i="12"/>
  <c r="M102" i="12"/>
  <c r="M99" i="12" s="1"/>
  <c r="J41" i="1"/>
  <c r="J43" i="1"/>
  <c r="J45" i="1"/>
  <c r="J47" i="1"/>
  <c r="J39" i="1"/>
  <c r="J49" i="1" s="1"/>
  <c r="J42" i="1"/>
  <c r="J44" i="1"/>
  <c r="J46" i="1"/>
  <c r="J28" i="1"/>
  <c r="J26" i="1"/>
  <c r="G38" i="1"/>
  <c r="F38" i="1"/>
  <c r="J23" i="1"/>
  <c r="J24" i="1"/>
  <c r="J25" i="1"/>
  <c r="J27" i="1"/>
  <c r="E24" i="1"/>
  <c r="G24" i="1"/>
  <c r="E26" i="1"/>
  <c r="G26" i="1"/>
  <c r="I18" i="1" l="1"/>
  <c r="I21" i="1" s="1"/>
  <c r="J82" i="1"/>
  <c r="J72" i="1"/>
  <c r="J71" i="1"/>
  <c r="J70" i="1"/>
  <c r="J61" i="1"/>
  <c r="J74" i="1"/>
  <c r="J73" i="1"/>
  <c r="J64" i="1"/>
  <c r="J78" i="1"/>
  <c r="J65" i="1"/>
  <c r="J79" i="1"/>
  <c r="J81" i="1"/>
  <c r="J57" i="1"/>
  <c r="J77" i="1"/>
  <c r="J75" i="1"/>
  <c r="J58" i="1"/>
  <c r="J60" i="1"/>
  <c r="J56" i="1"/>
  <c r="J63" i="1"/>
  <c r="J66" i="1"/>
  <c r="J76" i="1"/>
  <c r="J68" i="1"/>
  <c r="J67" i="1"/>
  <c r="J69" i="1"/>
  <c r="G51" i="15"/>
  <c r="G47" i="1"/>
  <c r="I47" i="1" s="1"/>
  <c r="G48" i="1"/>
  <c r="I48" i="1" s="1"/>
  <c r="G39" i="1"/>
  <c r="G49" i="1" s="1"/>
  <c r="G25" i="1" s="1"/>
  <c r="J59" i="1"/>
  <c r="J80" i="1"/>
  <c r="J62" i="1"/>
  <c r="F49" i="1"/>
  <c r="G23" i="1" s="1"/>
  <c r="A27" i="1" l="1"/>
  <c r="A28" i="1" s="1"/>
  <c r="I39" i="1"/>
  <c r="I49" i="1" s="1"/>
  <c r="J48" i="1" s="1"/>
  <c r="J83" i="1"/>
  <c r="G28" i="1" l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C91D765A-6671-49D9-A9A5-7B17EC62E105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AE259E-B08C-4A50-99FF-B7C434E2708D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32B1F949-85CB-45C9-A69B-08C877778D0C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96552A-E6AE-495F-B8B5-550DD6518E06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6E3F064C-99B4-4AF8-92CA-56ADE7C1D408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FF2659-4D7B-4DCE-B880-20FAE08050D7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3385AB44-C33F-4931-A27F-C35FDCE0B2C8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11216F-2165-4699-9F2E-D6AA575A1437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<sst xmlns="http://schemas.openxmlformats.org/spreadsheetml/2006/main" count="2761" uniqueCount="747">
  <si>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</si>
  <si>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</si>
  <si>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</si>
  <si>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</si>
  <si>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</si>
  <si>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</si>
  <si>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</si>
  <si>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</si>
  <si>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</si>
  <si>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</si>
  <si>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</si>
  <si>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</si>
  <si>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</si>
  <si>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</si>
  <si>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</si>
  <si>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</si>
  <si>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</si>
  <si>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</si>
  <si>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</si>
  <si>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</si>
  <si>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</si>
  <si>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</si>
  <si>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</si>
  <si>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</si>
  <si>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</si>
  <si>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</si>
  <si>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</si>
  <si>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</si>
  <si>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</si>
  <si>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</si>
  <si>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</si>
  <si>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</si>
  <si>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</si>
  <si>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</si>
  <si>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</si>
  <si>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</si>
  <si>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</si>
  <si>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</si>
  <si>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</si>
  <si>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</si>
  <si>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</si>
  <si>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</si>
  <si>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</si>
  <si>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19-064</t>
  </si>
  <si>
    <t>Zámek Rožďalovice zateplení</t>
  </si>
  <si>
    <t>Stavba</t>
  </si>
  <si>
    <t>Stavební objekt</t>
  </si>
  <si>
    <t>D.1.1</t>
  </si>
  <si>
    <t>Stavební část</t>
  </si>
  <si>
    <t>D.1.4 a</t>
  </si>
  <si>
    <t>Vzduchotechnika</t>
  </si>
  <si>
    <t>SPECIFIKACE</t>
  </si>
  <si>
    <t>D.1.4.d</t>
  </si>
  <si>
    <t>Měření a regulace</t>
  </si>
  <si>
    <t>MaR</t>
  </si>
  <si>
    <t>D.1.4.e</t>
  </si>
  <si>
    <t>Elektroinstalace</t>
  </si>
  <si>
    <t>Specifikace</t>
  </si>
  <si>
    <t>Celkem za stavbu</t>
  </si>
  <si>
    <t>CZK</t>
  </si>
  <si>
    <t>Rekapitulace dílů</t>
  </si>
  <si>
    <t>Typ dílu</t>
  </si>
  <si>
    <t>1</t>
  </si>
  <si>
    <t>KUCHYŇ</t>
  </si>
  <si>
    <t>2</t>
  </si>
  <si>
    <t>DEMONTÁŽE, LIKVIDACE A PŘELOŽKY STÁVAJÍCÍCH ROZVODŮ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</si>
  <si>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</si>
  <si>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</si>
  <si>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</si>
  <si>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</si>
  <si>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</si>
  <si>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</si>
  <si>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</si>
  <si>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</si>
  <si>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</si>
  <si>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</si>
  <si>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</si>
  <si>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</si>
  <si>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</si>
  <si>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</si>
  <si>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</si>
  <si>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</si>
  <si>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</si>
  <si>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</si>
  <si>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</si>
  <si>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</si>
  <si>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</si>
  <si>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</si>
  <si>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</si>
  <si>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</si>
  <si>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</si>
  <si>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</si>
  <si>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</si>
  <si>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</si>
  <si>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</si>
  <si>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</si>
  <si>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</si>
  <si>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</si>
  <si>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</si>
  <si>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</si>
  <si>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</si>
  <si>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</si>
  <si>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</si>
  <si>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</si>
  <si>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</si>
  <si>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</si>
  <si>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M36</t>
  </si>
  <si>
    <t>Montáže měřících a regulačních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</si>
  <si>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</si>
  <si>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</si>
  <si>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</si>
  <si>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</si>
  <si>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</si>
  <si>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</si>
  <si>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</si>
  <si>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</si>
  <si>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</si>
  <si>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</si>
  <si>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</si>
  <si>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</si>
  <si>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</si>
  <si>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</si>
  <si>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</si>
  <si>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</si>
  <si>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</si>
  <si>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</si>
  <si>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</si>
  <si>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</si>
  <si>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</si>
  <si>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</si>
  <si>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</si>
  <si>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</si>
  <si>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</si>
  <si>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</si>
  <si>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</si>
  <si>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</si>
  <si>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</si>
  <si>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</si>
  <si>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</si>
  <si>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</si>
  <si>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</si>
  <si>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310238211RT1</t>
  </si>
  <si>
    <t>Zazdívka otvorů plochy do 1 m2 cihlami na MVC s použitím suché maltové směsi</t>
  </si>
  <si>
    <t>m3</t>
  </si>
  <si>
    <t>Vlastní</t>
  </si>
  <si>
    <t>Indiv</t>
  </si>
  <si>
    <t>Práce</t>
  </si>
  <si>
    <t>POL1_</t>
  </si>
  <si>
    <t>317234410RT2</t>
  </si>
  <si>
    <t>Vyzdívka mezi nosníky cihlami pálenými na MC s použitím suché maltové směsi</t>
  </si>
  <si>
    <t>317235811RT2</t>
  </si>
  <si>
    <t>Doplnění zdiva hlavních a kordonových říms cihlami s použitím suché maltové směsi</t>
  </si>
  <si>
    <t>317944313RT3</t>
  </si>
  <si>
    <t>Válcované nosníky č.14-22 do připravených otvorů včetně dodávky profilu  I č.15</t>
  </si>
  <si>
    <t>t</t>
  </si>
  <si>
    <t>331231116RT2</t>
  </si>
  <si>
    <t>Zdivo pilířů cihelné z CP 29 P15 na MC 10 s použitím suché maltové směsi</t>
  </si>
  <si>
    <t>349234831R00</t>
  </si>
  <si>
    <t>Doplnění zdiva okenních obrub</t>
  </si>
  <si>
    <t>m</t>
  </si>
  <si>
    <t>349235861R00</t>
  </si>
  <si>
    <t>Doplnění plošných fasádních prvků vylož. do 15 cm</t>
  </si>
  <si>
    <t>m2</t>
  </si>
  <si>
    <t>411351101RT1</t>
  </si>
  <si>
    <t>Bednění stropů deskových, bednění vlastní -zřízení bednicí materiál prkna</t>
  </si>
  <si>
    <t>411351102R00</t>
  </si>
  <si>
    <t>Bednění stropů deskových, vlastní - odstranění</t>
  </si>
  <si>
    <t>411354173R00</t>
  </si>
  <si>
    <t>Podpěrná konstr. stropů do 12 kPa - zřízení</t>
  </si>
  <si>
    <t>411354174R00</t>
  </si>
  <si>
    <t>Podpěrná konstr. stropů do 12 kPa - odstranění</t>
  </si>
  <si>
    <t>411361721R00</t>
  </si>
  <si>
    <t>Výztuž stropů z oceli Bst 500 S</t>
  </si>
  <si>
    <t>411361921RT8</t>
  </si>
  <si>
    <t>Výztuž stropů svařovanou sítí  průměr drátu  8,0, oka 100/100 mm KY81</t>
  </si>
  <si>
    <t>411388531R00</t>
  </si>
  <si>
    <t>Zabetonování otvorů ve stropech</t>
  </si>
  <si>
    <t>953981107R00</t>
  </si>
  <si>
    <t>Chemické kotvy do betonu, hl. 280 mm, M 30, ampule</t>
  </si>
  <si>
    <t>kus</t>
  </si>
  <si>
    <t>612421637R00</t>
  </si>
  <si>
    <t>Omítka vnitřní zdiva, MVC, štuková</t>
  </si>
  <si>
    <t>POL1_1</t>
  </si>
  <si>
    <t>612425931RT2</t>
  </si>
  <si>
    <t>Omítka vápenná vnitřního ostění - štuková s použitím suché maltové směsi</t>
  </si>
  <si>
    <t>610991111R00</t>
  </si>
  <si>
    <t>Zakrývání výplní vnitřních otvorů</t>
  </si>
  <si>
    <t>611401991R00</t>
  </si>
  <si>
    <t>Příplatek za přísadu pro zvýšení přilnavosti</t>
  </si>
  <si>
    <t>622421725R00</t>
  </si>
  <si>
    <t>Oprava vněj.om.vápenné štuk. stěn,sl.II,do 50%,SMS</t>
  </si>
  <si>
    <t>622421143R00</t>
  </si>
  <si>
    <t>Omítka vnější stěn, MVC, štuková, složitost 1-2</t>
  </si>
  <si>
    <t>622421146RY1</t>
  </si>
  <si>
    <t>Omítka vnější stěn, MVC, štuková, složitost 5 ze suché směsi Cemix</t>
  </si>
  <si>
    <t>620991121R00</t>
  </si>
  <si>
    <t>Zakrývání výplní vnějších otvorů z lešení</t>
  </si>
  <si>
    <t>631312141R00</t>
  </si>
  <si>
    <t>Doplnění rýh betonem v dosavadních mazaninách</t>
  </si>
  <si>
    <t>941941052R00</t>
  </si>
  <si>
    <t>Montáž lešení leh.řad.s podlahami,š.1,5 m, H 24 m</t>
  </si>
  <si>
    <t>941941392R00</t>
  </si>
  <si>
    <t>Příplatek za každý měsíc použití lešení k pol.1052</t>
  </si>
  <si>
    <t>941941852R00</t>
  </si>
  <si>
    <t>Demontáž lešení leh.řad.s podlahami,š.1,5 m,H 24 m</t>
  </si>
  <si>
    <t>941955003R00</t>
  </si>
  <si>
    <t>Lešení lehké pomocné, výška podlahy do 2,5 m</t>
  </si>
  <si>
    <t>941955004R00</t>
  </si>
  <si>
    <t>Lešení lehké pomocné, výška podlahy do 3,5 m</t>
  </si>
  <si>
    <t>941941051R00</t>
  </si>
  <si>
    <t>Montáž lešení leh.řad.s podlahami,š.1,5 m, H 10 m</t>
  </si>
  <si>
    <t>941941391R00</t>
  </si>
  <si>
    <t>Příplatek za každý měsíc použití lešení k pol.1051</t>
  </si>
  <si>
    <t>941941851R00</t>
  </si>
  <si>
    <t>Demontáž lešení leh.řad.s podlahami,š.1,5 m,H 10 m</t>
  </si>
  <si>
    <t>952903111R00</t>
  </si>
  <si>
    <t>Odstranění prachu z trámů a prostoru půdy (vysátí prům.vysavačem)</t>
  </si>
  <si>
    <t>952901111R00</t>
  </si>
  <si>
    <t>Vyčištění budov o výšce podlaží do 4 m</t>
  </si>
  <si>
    <t>95-V01</t>
  </si>
  <si>
    <t>D+M Protidešťová žaluzie 500x500mm vč.doplňků AL profily, povrch komaxit, RAL 9001</t>
  </si>
  <si>
    <t xml:space="preserve">ks    </t>
  </si>
  <si>
    <t>962032641R00</t>
  </si>
  <si>
    <t>Bourání zdiva komínového z cihel na MC</t>
  </si>
  <si>
    <t>962042334R00</t>
  </si>
  <si>
    <t>Bourání pilířů z betonu prostého</t>
  </si>
  <si>
    <t>965042241RT2</t>
  </si>
  <si>
    <t>Bourání mazanin betonových tl. nad 10 cm, nad 4 m2 ručně tl. mazaniny 15 - 20 cm</t>
  </si>
  <si>
    <t>968061112R00</t>
  </si>
  <si>
    <t>Vyvěšení dřevěných okenních křídel pl. do 1,5 m2</t>
  </si>
  <si>
    <t>968061125R00</t>
  </si>
  <si>
    <t>Vyvěšení dřevěných dveřních křídel pl. do 2 m2</t>
  </si>
  <si>
    <t>968061126R00</t>
  </si>
  <si>
    <t>Vyvěšení dřevěných dveřních křídel pl. nad 2 m2</t>
  </si>
  <si>
    <t>968062246R00</t>
  </si>
  <si>
    <t>Vybourání dřevěných rámů oken jednoduch. pl. 4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</si>
  <si>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</si>
  <si>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</si>
  <si>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</si>
  <si>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</si>
  <si>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968062455R00</t>
  </si>
  <si>
    <t>Vybourání dřevěných dveřních zárubní pl. do 2 m2</t>
  </si>
  <si>
    <t>968062456R00</t>
  </si>
  <si>
    <t>Vybourání dřevěných dveřních zárubní pl. nad 2 m2</t>
  </si>
  <si>
    <t>968095001R00</t>
  </si>
  <si>
    <t>Bourání parapetů dřevěných š. do 25 cm</t>
  </si>
  <si>
    <t>971033591R00</t>
  </si>
  <si>
    <t>Vybourání otv. zeď cihel. pl.1 m2, nad 90cm, MVC</t>
  </si>
  <si>
    <t>974031165R00</t>
  </si>
  <si>
    <t>Vysekání rýh ve zdi cihelné 15 x 20 cm</t>
  </si>
  <si>
    <t>767996802R00</t>
  </si>
  <si>
    <t>Demontáž atypických ocelových konstr. do 100 kg</t>
  </si>
  <si>
    <t>kg</t>
  </si>
  <si>
    <t>767996803R00</t>
  </si>
  <si>
    <t>Demontáž atypických ocelových konstr. do 250 kg</t>
  </si>
  <si>
    <t>767996804R00</t>
  </si>
  <si>
    <t>Demontáž atypických ocelových konstr. do 500 kg</t>
  </si>
  <si>
    <t>999281211R00</t>
  </si>
  <si>
    <t>Přesun hmot, opravy vněj. plášťů výšky do 25 m</t>
  </si>
  <si>
    <t>711131101R00</t>
  </si>
  <si>
    <t>Izolace proti vlhkosti vodorovná pásy na sucho</t>
  </si>
  <si>
    <t>59244251R</t>
  </si>
  <si>
    <t>Fólie hydroizolační paropropustná difuzně otevřená</t>
  </si>
  <si>
    <t>POL3_</t>
  </si>
  <si>
    <t>998711203R00</t>
  </si>
  <si>
    <t>Přesun hmot pro izolace proti vodě, výšky do 60 m</t>
  </si>
  <si>
    <t>POL1_7</t>
  </si>
  <si>
    <t>713111231R00</t>
  </si>
  <si>
    <t>Montáž parozábrany stropů shora s přelepením spojů</t>
  </si>
  <si>
    <t>713121121RT1</t>
  </si>
  <si>
    <t>Izolace tepelná podlah na sucho, dvouvrstvá materiál ve specifikaci</t>
  </si>
  <si>
    <t>63150817R</t>
  </si>
  <si>
    <t>Fólie parobrzda UV 1,5x40 m tl. 220 mikrometru</t>
  </si>
  <si>
    <t>63151406R</t>
  </si>
  <si>
    <t>Deska z minerální plsti ISOVER UNI tl. 100 mm</t>
  </si>
  <si>
    <t>63151414.AR</t>
  </si>
  <si>
    <t>Deska z minerální plsti ISOVER UNI tl. 200 mm</t>
  </si>
  <si>
    <t>998713203R00</t>
  </si>
  <si>
    <t>Přesun hmot pro izolace tepelné, výšky do 24 m</t>
  </si>
  <si>
    <t>762523104R00</t>
  </si>
  <si>
    <t>Položení podlah hoblovaných na sraz z prken použít stáv.materiál</t>
  </si>
  <si>
    <t>762521811R00</t>
  </si>
  <si>
    <t>Demontáž podlah bez polštářů z prken tl. do 32 mm</t>
  </si>
  <si>
    <t>762595000R00</t>
  </si>
  <si>
    <t>Spojovací a ochranné prostředky k položení podlah</t>
  </si>
  <si>
    <t>762-001</t>
  </si>
  <si>
    <t>D+M kontrukce krovu - doplnění námětku z fošen 50x120mm po ubourané části komína vč.laťování</t>
  </si>
  <si>
    <t>kompl</t>
  </si>
  <si>
    <t>998762203R00</t>
  </si>
  <si>
    <t>Přesun hmot pro tesařské konstrukce, výšky do 24 m</t>
  </si>
  <si>
    <t>764333240R00</t>
  </si>
  <si>
    <t>Lemování zdí na plochých střechách Pz, rš 400 mm K10</t>
  </si>
  <si>
    <t>764352203R00</t>
  </si>
  <si>
    <t>Žlaby z Pz plechu podokapní půlkruhové, rš 330 mm K07</t>
  </si>
  <si>
    <t>764391210R00</t>
  </si>
  <si>
    <t>Krycí lišta z Pz plechu, rš 250 mm K09</t>
  </si>
  <si>
    <t>764291210R00</t>
  </si>
  <si>
    <t>Závětrná lišta, okapnice z Cu plechu, rš 250 mm K06</t>
  </si>
  <si>
    <t>764510250R00</t>
  </si>
  <si>
    <t>Oplechování parapetů včetně rohů z Cu, rš 330 mm K01-K05</t>
  </si>
  <si>
    <t>998764203R00</t>
  </si>
  <si>
    <t>Přesun hmot pro klempířské konstr., výšky do 24 m</t>
  </si>
  <si>
    <t>765312813R00</t>
  </si>
  <si>
    <t>Demontáž krytiny dvoudrážk., na sucho, pro použití</t>
  </si>
  <si>
    <t>765319211R00</t>
  </si>
  <si>
    <t>Mont.krytiny drážk.střech jedn.na sucho do 12ks/m2 použít původní krytinu</t>
  </si>
  <si>
    <t>765319211RM2</t>
  </si>
  <si>
    <t>Mont.krytiny drážk.střech jedn.na sucho do 12ks/m2 taškami pálenými</t>
  </si>
  <si>
    <t>998765203R00</t>
  </si>
  <si>
    <t>Přesun hmot pro krytiny tvrdé, výšky do 24 m</t>
  </si>
  <si>
    <t>766-D01</t>
  </si>
  <si>
    <t>D+M D01 Hlavní portálkové 2kř.dveře vnější atyp 2,3x3,35 (2,4) m Repase dle PD, opravy, nátěry</t>
  </si>
  <si>
    <t>766-D02</t>
  </si>
  <si>
    <t>D+M D02 Vnější 2kř.dveře s nadsv.atyp 1,24x2,67 m Repase dle PD, opravy, nátěry, fládrování</t>
  </si>
  <si>
    <t>766-D03</t>
  </si>
  <si>
    <t>D+M D03 Vnější 2kř.dveře s nadsv.atyp 1,3x2,67 m Repase dle PD, opravy, nátěry, RAL 9001</t>
  </si>
  <si>
    <t>766-D04</t>
  </si>
  <si>
    <t>D+M D04 Vnější 2kř.dveře s nadsv.atyp 1,9x3,02 m Repase dle PD, opravy, nátěry, RAL 9001</t>
  </si>
  <si>
    <t>766-D05</t>
  </si>
  <si>
    <t>D+M D05 Vnější 1kř.dveře s nadsv.atyp 0,95x1,85 m, nadvs.0,95x0,55 m, kamenný rám Repase dle PD, opravy, nátěry</t>
  </si>
  <si>
    <t>766-D06</t>
  </si>
  <si>
    <t>D+M D06 Vnější 1kř.dveře atyp 0,93x1,9 m, kamenný rám Repase dle PD, opravy, nátěry</t>
  </si>
  <si>
    <t>766-D07</t>
  </si>
  <si>
    <t>D+M D07 Vnější 2kř.dveře s nadsv.atyp 1,44x2,67 m Repase dle PD, opravy, nátěry, fládrování</t>
  </si>
  <si>
    <t>766-D08</t>
  </si>
  <si>
    <t>D+M D08 Vnější 2kř.dveře s nadsv.atyp 1,1x2,2 m nadsv.0,95x0,55 m kamenný rám Repase dle PD, opravy, nátěry</t>
  </si>
  <si>
    <t>766-O01</t>
  </si>
  <si>
    <t>D+M O01 Okno špaletové 3kř.s nadsv.1,94x2,01 m + 2,09x2,03 m, kování mosaz, parapet 170 mm, RAL9001 Repase dle PD a skutečného stavu</t>
  </si>
  <si>
    <t>766-O02</t>
  </si>
  <si>
    <t>D+M O02 Okno špaletové 2kř.s nadsv.1,25x1,9 m + 1,45x1,95 m, kování mosaz, parapet 150 mm, RAL9001 Repase dle PD a skutečného stavu</t>
  </si>
  <si>
    <t>766-O03</t>
  </si>
  <si>
    <t>D+M O03 Okno špaletové 1kř.s nadsv.0,88x1,95 m + 0,92x1,95 m, kování mosaz, parapet 170 mm, RAL9001 Repase dle PD a skutečného stavu</t>
  </si>
  <si>
    <t>766-O04</t>
  </si>
  <si>
    <t>D+M O04 Okno špaletové 2kř.s nadsv.1,24x1,95 m + 1,3x1,9 m, kování mosaz, parapet 100 mm, RAL9001 Repase dle PD a skutečného stavu</t>
  </si>
  <si>
    <t>766-O05</t>
  </si>
  <si>
    <t>D+M O05 Okno špaletové 2kř.s nadsv.1,25x1,9 m + 1,45x1,95 m, kování mosaz, parapet 100 mm, RAL9001 Repase dle PD a skutečného stavu</t>
  </si>
  <si>
    <t>766-O06</t>
  </si>
  <si>
    <t>D+M O06 Okno špaletové 2kř.s nadsv.1,18x1,5 m + 1,25x1,5 m, kování mosaz, parapet 200 mm, RAL9001 Repase dle PD a skutečného stavu</t>
  </si>
  <si>
    <t>766-O07</t>
  </si>
  <si>
    <t>D+M O07 Okno špaletové 2kř.s nadsv.2,29x1,9 m + 2,35x2,0 m, kování mosaz, parapet 150 mm, RAL9001 Repase dle PD a skutečného stavu</t>
  </si>
  <si>
    <t>766-O08</t>
  </si>
  <si>
    <t>D+M O08 Okno špaletové 2kř.s nadsv.2,29x2,01 m + 2,4x2,15 m, kování mosaz, roleta, RAL9001 Repase dle PD a skutečného stavu</t>
  </si>
  <si>
    <t>766-O09</t>
  </si>
  <si>
    <t>D+M O09 Okno špaletové 2kř.s nadsv.2,29x1,9 m + 2,35x2,0 m, kování mosaz, parapet 110 mm, RAL9001 Repase dle PD a skutečného stavu</t>
  </si>
  <si>
    <t>766-O10</t>
  </si>
  <si>
    <t>D+M O10 Okno špaletové 2kř.s nadsv.1,115x2,42 m + 1,2x2,515 m,kování mosaz,parapet 350mm,RAL9001 Repase dle PD a skutečného stavu</t>
  </si>
  <si>
    <t>766-O11</t>
  </si>
  <si>
    <t>D+M O11 Okno špaletové 2kř.s nadsv.1,24x2,44 m + 1,3x2,5 m, kování mosaz, parapet 170 mm, RAL9001 Repase dle PD a skutečného stavu</t>
  </si>
  <si>
    <t>766-O12</t>
  </si>
  <si>
    <t>D+M O12 Okno špaletové 2kř.s nadsv.1,29x2,39 m + 1,35x2,45 m, kování mosaz, parapet 160 mm, RAL9001 Repase dle PD a skutečného stavu</t>
  </si>
  <si>
    <t>766-O13</t>
  </si>
  <si>
    <t>D+M O13 Okno špaletové 1kř.s nadsv.0,84x2,47 m + 0,9x2,53 m, kování mosaz, parapet 170 mm, RAL9001 Repase dle PD a skutečného stavu</t>
  </si>
  <si>
    <t>766-O14</t>
  </si>
  <si>
    <t>D+M O14 Okno špaletové 1kř.s nadsv.1,24x2,44 m + 1,4x2,6 m, kování mosaz, parapet 700 mm, RAL9001 Repase dle PD a skutečného stavu</t>
  </si>
  <si>
    <t>766-O14a</t>
  </si>
  <si>
    <t>D+M O14a Okno špaletové 1kř.s nadsv.1,24x2,44 m + 1,4x2,6 m, kování mosaz, parapet 150 mm, RAL9001 Repase dle PD a skutečného stavu</t>
  </si>
  <si>
    <t>766-O14b</t>
  </si>
  <si>
    <t>D+M O14b Okno špaletové 1kř.s nadsv.1,24x2,44 m + 1,4x2,6 m, kování mosaz, parapet 180 mm, RAL9001 Repase dle PD a skutečného stavu</t>
  </si>
  <si>
    <t>766-O14c</t>
  </si>
  <si>
    <t>D+M O14c Okno špaletové 1kř.s nadsv.1,24x2,44 m + 1,4x2,6 m, kování mosaz, parapet 150 mm, RAL9001 Repase dle PD a skutečného stavu</t>
  </si>
  <si>
    <t>766-O15</t>
  </si>
  <si>
    <t>D+M O15 Okno špaletové 1kř.s nadsv.1,5x2,75 m + 1,6x2,85 m, kování mosaz, parapet 700 mm, RAL9001 Repase dle PD a skutečného stavu</t>
  </si>
  <si>
    <t>766-O16</t>
  </si>
  <si>
    <t>D+M O16 Okno 2dílné s izol.sklem 1,15x1,45 m, kování, roleta, parapet-keram.obklad 150mm, RAL9001 Repase dle PD a skutečného stavu</t>
  </si>
  <si>
    <t>766-O17</t>
  </si>
  <si>
    <t>D+M O17 Okno špaletové 1kř.s nadsv.1,54x1,89 m + 1,6x1,95 m, kování mosaz, parapet 280 mm, RAL9001 Repase dle PD a skutečného stavu</t>
  </si>
  <si>
    <t>766-O18</t>
  </si>
  <si>
    <t>D+M O18 Okno špaletové 1kř.s nadsv.1,29x1,89 m + 1,35x1,95 m, kování mosaz, parapet 50 mm, RAL9001 Repase dle PD a skutečného stavu</t>
  </si>
  <si>
    <t>766-O19</t>
  </si>
  <si>
    <t>D+M O19 Okno špaletové 1kř.s nadsv.0,86x1,86 m + 1,02x1,95 m, kování mosaz, parapet 50 mm, RAL9001 Repase dle PD a skutečného stavu</t>
  </si>
  <si>
    <t>766-O20</t>
  </si>
  <si>
    <t>D+M O20 Okno špaletové 1kř.s nadsv.1,25x1,8 m + 1,3x1,85 m, kování mosaz, parapet 150 mm, RAL9001 Repase dle PD a skutečného stavu</t>
  </si>
  <si>
    <t>766-O21</t>
  </si>
  <si>
    <t>D+M O21 Okno špaletové 1kř.s nadsv.1,15x1,8 m + 1,29x1,94 m, kování mosaz, parapet 150 mm, RAL9001 Repase dle PD a skutečného stavu</t>
  </si>
  <si>
    <t>766-O22</t>
  </si>
  <si>
    <t>D+M O22 Okenní žaluzie-samostatná 1,23x2,4 m,  nátěry Repase dle PD a skutečného stavu</t>
  </si>
  <si>
    <t>766-O23</t>
  </si>
  <si>
    <t>D+M O23 Okenní žaluzie-samostatná 1,23x1,85 m,  nátěry Repase dle PD a skutečného stavu</t>
  </si>
  <si>
    <t>766-O24</t>
  </si>
  <si>
    <t>D+M O24 Okenní žaluzie-samostatná 1,3x1,8 m,  nátěry Repase dle PD a skutečného stavu</t>
  </si>
  <si>
    <t>998766203R00</t>
  </si>
  <si>
    <t>Přesun hmot pro truhlářské konstr., výšky do 24 m</t>
  </si>
  <si>
    <t>767211112R00</t>
  </si>
  <si>
    <t xml:space="preserve">Montáž schodů rovných na ocel.konstr.- svařováním zpětná montáž </t>
  </si>
  <si>
    <t>767392112RT1</t>
  </si>
  <si>
    <t>Montáž krytiny střech, tvar. plechem, šroubováním včetně dodávky KOB 1004 tl.0,70 mm K08</t>
  </si>
  <si>
    <t>767-Z01</t>
  </si>
  <si>
    <t>D+M Vnitřní pozinkované ocelové zábradlí v kotelně, svařované ocel DN40+20mm, v.0,9m</t>
  </si>
  <si>
    <t xml:space="preserve">m     </t>
  </si>
  <si>
    <t>767-Z02</t>
  </si>
  <si>
    <t>D+M Ocelový slzový plech 500x1210mm tl.6mm</t>
  </si>
  <si>
    <t>998767203R00</t>
  </si>
  <si>
    <t>Přesun hmot pro zámečnické konstr., výšky do 24 m</t>
  </si>
  <si>
    <t>781101210R00</t>
  </si>
  <si>
    <t>Penetrace podkladu pod obklady</t>
  </si>
  <si>
    <t>781675116RV4</t>
  </si>
  <si>
    <t>Montáž obkladů parapetů keramic. na tmel, 30x30 cm (lepidlo,spár.hmota)</t>
  </si>
  <si>
    <t>597642030R</t>
  </si>
  <si>
    <t>Dlažba keramická matná 300x300x9 mm</t>
  </si>
  <si>
    <t>998781203R00</t>
  </si>
  <si>
    <t>Přesun hmot pro obklady keramické, výšky do 24 m</t>
  </si>
  <si>
    <t>783782221R00</t>
  </si>
  <si>
    <t>Nátěr tesařských konstrukcí impregnačním nátěrem proti škůdcům a houbám 2x</t>
  </si>
  <si>
    <t>784121101R00</t>
  </si>
  <si>
    <t>Penetrace podkladu nátěrem JUB, Akril Emulze, 1 x</t>
  </si>
  <si>
    <t>784125212R00</t>
  </si>
  <si>
    <t>Malba Jupol Classic, bílá, bez penetrace,2x</t>
  </si>
  <si>
    <t>784125222R00</t>
  </si>
  <si>
    <t>Malba Jupol Classic, barva,bez penetrace,2x</t>
  </si>
  <si>
    <t>979087113R00</t>
  </si>
  <si>
    <t>Nakládání vybour.hmot na doprav.prostředky</t>
  </si>
  <si>
    <t>POL1_9</t>
  </si>
  <si>
    <t>979093111R00</t>
  </si>
  <si>
    <t>Uložení suti na skládku bez zhutnění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</si>
  <si>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</si>
  <si>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</si>
  <si>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</si>
  <si>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</si>
  <si>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</si>
  <si>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</si>
  <si>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979990001R00</t>
  </si>
  <si>
    <t>Poplatek za skládku stavební suti</t>
  </si>
  <si>
    <t>M21-001</t>
  </si>
  <si>
    <t>Elektroinstalce viz.samostatný výkaz výměr</t>
  </si>
  <si>
    <t>kpl</t>
  </si>
  <si>
    <t>Kalkul</t>
  </si>
  <si>
    <t>005121 R</t>
  </si>
  <si>
    <t>Zařízení staveniště</t>
  </si>
  <si>
    <t>Soubor</t>
  </si>
  <si>
    <t>VRN</t>
  </si>
  <si>
    <t>POL99_8</t>
  </si>
  <si>
    <t>005122010R</t>
  </si>
  <si>
    <t xml:space="preserve">Provoz objednatele </t>
  </si>
  <si>
    <t>005211040R</t>
  </si>
  <si>
    <t xml:space="preserve">Užívání veřejných ploch a prostranství  </t>
  </si>
  <si>
    <t>004111020R</t>
  </si>
  <si>
    <t>Vypracování výrobní projektové dokumentace výplní otvorů</t>
  </si>
  <si>
    <t>004111021R</t>
  </si>
  <si>
    <t>Zhotovení vzorků vnějšího křídla a rámu výplní pro odsouhlasení NPU v min počtu 4KS</t>
  </si>
  <si>
    <t>004111022R</t>
  </si>
  <si>
    <t>Zhotovení stratigrafického průzkumu barevnosti</t>
  </si>
  <si>
    <t>SUM</t>
  </si>
  <si>
    <t>END</t>
  </si>
  <si>
    <t>1. 1</t>
  </si>
  <si>
    <t>Sestavná vzduchotechnická rekuperační jednotka tepelně a zvukově opláštěná (40mm izolace; 1mm krycí plechy),  vnitřní provedení - přívod/odtah nad sebou; Jednotka splňuje požadavky ErP směrnice</t>
  </si>
  <si>
    <t>POL3_0</t>
  </si>
  <si>
    <t>1. 2</t>
  </si>
  <si>
    <t>Radiální KUCHYŇSKÝ (motor mimo proud vzduchu) ventilátor do čtyřhranného potrubí s EC motorem; 1300 m3/h; 200 Pa; 0,18 kW; 230 V; 0,8 A; 53 dBA ve 3m; tmax 120°C; IP55</t>
  </si>
  <si>
    <t>ks</t>
  </si>
  <si>
    <t>1. 3</t>
  </si>
  <si>
    <t>Tlumič hluku buňkový, velikost 1500x600/1500 mm (složený z 9 buněk s děrovaným plechem 500x200x1500mm), včetně náběhových a výběhových plechů. Parametry útlumu hluku pro buňku délky</t>
  </si>
  <si>
    <t>1. 4</t>
  </si>
  <si>
    <t>Tlumič hluku buňkový, velikost 1500x600/1000 mm (složený z 9 buněk s děrovaným plechem 500x200x1000mm), včetně náběhových a výběhových plechů. Parametry útlumu hluku pro buňku délky</t>
  </si>
  <si>
    <t>1. 5</t>
  </si>
  <si>
    <t>Kulisový tlumič hluku 400x355x1500 (složený ze 2 kulis 100x355x1500, konce kulis budou opatřeny náběhovými hranami), plášť tlumiče hluku je započten do výměry 4hranného potrubí</t>
  </si>
  <si>
    <t>1. 6</t>
  </si>
  <si>
    <t>Protidešťová žaluzie "NASÁVACÍ" v Al provedení 1000x1500 mm, vč. ochranného pletiva z drátků o tl. 1mm, s oky 10x10mm; tvar sacích lamel v horní části uzpůsoben pro záchyt kapek strhávaných proudem</t>
  </si>
  <si>
    <t>1. 7</t>
  </si>
  <si>
    <t>Výfukový/nasávací díl na 4hranné potrubí 1000x500 mm; zkosený 45°; vč. ochraného pletiva z drátků o tl. 1mm, s oky 10x10mm</t>
  </si>
  <si>
    <t>1. 8</t>
  </si>
  <si>
    <t>Požární klapka do čtyř-hranného potrubí 630x710 mm; ovládání teplotní a ruční s koncovým stavem polohy "zavřeno"; požární odolnost min. 90 minut</t>
  </si>
  <si>
    <t>1. 9</t>
  </si>
  <si>
    <t>Stropní ventilátor (destratifikátor) ; průměr oběžného kola 1420mm; 65W; 230V; 0,3A; vč. regulátoru otáček (on/off; 1°,2°,3°); přepínače pro změnu směru otáček</t>
  </si>
  <si>
    <t>1. 10</t>
  </si>
  <si>
    <t>Uzavírací klapka těsná, vícelistá, protiběžná 400x400 mm; příprava pro ovládaní servopohonem - servopohon v dodávce profese MaR</t>
  </si>
  <si>
    <t>1. 11</t>
  </si>
  <si>
    <t>Odsávací, prostorový, nerezový zákryt 1200x1500 mm; vč. kovových tukových filtrů s maximální konečnou tlakovou ztrátou 100 Pa; žlábku pro odvod kondenzátu a vypouštěcího ventilu; BEZ osvětlení;</t>
  </si>
  <si>
    <t>1. 12</t>
  </si>
  <si>
    <t>Odsávací, prostorový, nerezový zákryt 1400x1550 mm; vč. kovových tukových filtrů s maximální konečnou tlakovou ztrátou 100 Pa; žlábku pro odvod kondenzátu a vypouštěcího ventilu; vč. osvětlení</t>
  </si>
  <si>
    <t>1. 13</t>
  </si>
  <si>
    <t>Odsávací, prostorový, nerezový zákryt 1200x1800 mm; vč. kovových tukových filtrů s maximální konečnou tlakovou ztrátou 100 Pa; žlábku pro odvod kondenzátu a vypouštěcího ventilu; vč. osvětlení</t>
  </si>
  <si>
    <t>1. 14</t>
  </si>
  <si>
    <t>Odsávací, prostorový, nerezový zákryt 1200x2250 mm; vč. kovových tukových filtrů s maximální konečnou tlakovou ztrátou 100 Pa; žlábku pro odvod kondenzátu a vypouštěcího ventilu; BEZ osvětlení;</t>
  </si>
  <si>
    <t>1. 15</t>
  </si>
  <si>
    <t>Odsávací, prostorový, nerezový zákryt 1150x2150 mm; vč. kovových tukových filtrů s maximální konečnou tlakovou ztrátou 100 Pa; žlábku pro odvod kondenzátu a vypouštěcího ventilu; vč. osvětlení</t>
  </si>
  <si>
    <t>1. 16</t>
  </si>
  <si>
    <t>Přívodní textilní vyústky, tvar kruhový, rozměr d800/d560 mm, celková délka 9900 mm (4800+500+4400), první konec začátek, druhý konec zaslepení, 1ks zip d800, 1ks zip d560, průtok 9700 m3/h</t>
  </si>
  <si>
    <t>1. 17</t>
  </si>
  <si>
    <t>Pružná manžeta pro napojení ventilátoru; 400x400 mm</t>
  </si>
  <si>
    <t>1. 18</t>
  </si>
  <si>
    <t>Hranaté potrubí sk I z pozinkovaného plechu, vč. montážního, závěsového, spojovacího a těsnícího materiálu viz technická zpráva a výkresová dokumentace</t>
  </si>
  <si>
    <t>1. 19</t>
  </si>
  <si>
    <t>Izolace hluková z minerální vaty o tl. 6cm s AL polepem; min. 65 kg/m3; ? = 0,033 W/mK při 0°C; činitel zvukové pohltivosti/frekvence = 0,25/125Hz; 0,8/250Hz; 1/500Hz; 1/1kHz; 1/2kHz; 1/4kHz ;</t>
  </si>
  <si>
    <t>1. 20</t>
  </si>
  <si>
    <t>Izolace hluková z minerální vaty o tl. 6cm s AL polepem ve venkovním provedení (tj. do plechu); min. 65 kg/m3; ? = 0,033 W/mK při 0°C; činitel zvukové pohltivosti/frekvence = 0,25/125Hz; 0,8/250Hz;</t>
  </si>
  <si>
    <t>1. 21</t>
  </si>
  <si>
    <t>ocelové konzole pod VZT potrubí vedené po střeše; vč. 4 roznašecích plastových dlaždic a vyrovnávacích prvků</t>
  </si>
  <si>
    <t>2. 1</t>
  </si>
  <si>
    <t>Demontáž a ekologická likvidace stávající VZT jednotky umístěné ve strojovně vzduchotechniky, VZT zařízení přívod+odvod, bez rekuperace, V=5000m3/h</t>
  </si>
  <si>
    <t>2. 2</t>
  </si>
  <si>
    <t>Demontáž a ekologická likvidace stávajících odsávacích zákrytů, nerezových; rozměru (2750x500; 2x 950x950; 3x 1700x900; 2800x900)</t>
  </si>
  <si>
    <t>2. 3</t>
  </si>
  <si>
    <t>Demontáž a ekologická likvidace stávajícího VZT potrubí vč. prvků rozvodu (vyústky, klapky, tlumiče hluku, ad.); celkový výměra VZT potrubí cca 250 m2</t>
  </si>
  <si>
    <t>2. 4</t>
  </si>
  <si>
    <t>Přeložka stávajícího rozvodu plynového potrubí v délce cca 5m (v místě kde vstupuje potrubí VZT do kuchyně)</t>
  </si>
  <si>
    <t>2. 5</t>
  </si>
  <si>
    <t>Přeložka stávajícího rozvodu potrubí vody v délce cca 5m (v místě kde vstupuje potrubí VZT do kuchyně)</t>
  </si>
  <si>
    <t>2. 6</t>
  </si>
  <si>
    <t>Přeložka stávajícího rozvodu potrubí ÚT v délce cca 5m (v místě kde vstupuje potrubí VZT do kuchyně) ; vč. vypuštění a opětovného napuštění větve</t>
  </si>
  <si>
    <t>2. 7</t>
  </si>
  <si>
    <t>Demontáž a ekologická likvidace stávajícího kruhového VZT potrubí ODVOD SPALIN OD PLYNOVÝCH GASTRO SPOTŘEBIČŮ. Délky cca 30m do max d250mm</t>
  </si>
  <si>
    <t>Pol__0049</t>
  </si>
  <si>
    <t>Doprava</t>
  </si>
  <si>
    <t>Pol__0050</t>
  </si>
  <si>
    <t>Zaregulování, předání a vyzkoušení</t>
  </si>
  <si>
    <t>Pol__0051</t>
  </si>
  <si>
    <t>Zaškolení obsluhy</t>
  </si>
  <si>
    <t>ŘÍDÍCÍ SYSTÉM (DT1)</t>
  </si>
  <si>
    <t>Operátorský panel s kapacitním dotykovým displejem 7“, 800x480, ARM, 256MB RAM, Ethernet, mikroSD (není součástí dodávky), Linux, 24 V ss, bez zdroje</t>
  </si>
  <si>
    <t>Kombinovaný I/O modul s řídící deskou MiniPLC 88 I/O (16 AI, 8 AO, 32 DI, 32 DO), bez displeje</t>
  </si>
  <si>
    <t>Průmyslový switch 5x10/100TX (RJ-45), neřízený, rozšířený rozsah prac.teploty</t>
  </si>
  <si>
    <t>5</t>
  </si>
  <si>
    <t>VYTVOŘENÍ APLIKAČNÍHO SOFTWARE CENTRÁLY</t>
  </si>
  <si>
    <t>db</t>
  </si>
  <si>
    <t>6</t>
  </si>
  <si>
    <t>ŘÍDÍCÍ SYSTÉM (DTV1)</t>
  </si>
  <si>
    <t>7</t>
  </si>
  <si>
    <t>8</t>
  </si>
  <si>
    <t>9</t>
  </si>
  <si>
    <t>10</t>
  </si>
  <si>
    <t>11</t>
  </si>
  <si>
    <t>SOFTWAROVÉ OŽIVENÍ (ROZŠÍŘENÍ SW O PERIFERIE MODBUS)</t>
  </si>
  <si>
    <t>12</t>
  </si>
  <si>
    <t>PERIFERIE – PLYNOVÁ KOTELNA</t>
  </si>
  <si>
    <t>13</t>
  </si>
  <si>
    <t>VENKOVNÍ TEPLOTNÍ ČIDLO Ni1000 – TES1</t>
  </si>
  <si>
    <t>14</t>
  </si>
  <si>
    <t>PLYNOVÝ UZÁVĚR 230V, POD NAPĚTÍM OTEVŘEN (SOUČÁSTÍ DODÁVKY ÚT) - HUP1</t>
  </si>
  <si>
    <t>15</t>
  </si>
  <si>
    <t>BEZPEČNOSTNÍ TLAČÍTKO (KOMPLET) - SB1</t>
  </si>
  <si>
    <t>16</t>
  </si>
  <si>
    <t>DVOUSTUPŇOVÝ DETEKTOR ÚNIKU PLYNU (ZEMNÍ PLYN, METAN, LPG) - SG1</t>
  </si>
  <si>
    <t>17</t>
  </si>
  <si>
    <t>DVOUSTUPŇOVÝ DETEKTOR ÚNIKU PLYNU (CO) - SG2</t>
  </si>
  <si>
    <t>18</t>
  </si>
  <si>
    <t>PONORNÉ TEPLOTNÍ ČIDLO Ni1000 – TK1, TK2, TK3, TKN1, TKZ1</t>
  </si>
  <si>
    <t>19</t>
  </si>
  <si>
    <t>OCHRANNÁ JÍMKA 100mm – TK1, TK2, TK3, TKN1, TKZ1</t>
  </si>
  <si>
    <t>20</t>
  </si>
  <si>
    <t>REGULÁTOR TLAKU 63-630 kPa - BPH1</t>
  </si>
  <si>
    <t>21</t>
  </si>
  <si>
    <t>SMYČKA + KOHOUT- BPH1</t>
  </si>
  <si>
    <t>22</t>
  </si>
  <si>
    <t>ČIDLO ZAPLAVENÍ, 24V - SHL1</t>
  </si>
  <si>
    <t>23</t>
  </si>
  <si>
    <t>PŘÍLOŽNÉ TEPLOTNÍ ČIDLO Ni1000 – TV2, TV3, TV4</t>
  </si>
  <si>
    <t>24</t>
  </si>
  <si>
    <t>TROJCESTNÝ SMĚŠ. VENTIL DN25, KV10 – SRVT2, SRVT3, SRVT4</t>
  </si>
  <si>
    <t>25</t>
  </si>
  <si>
    <t>ZÁVITOVÉ ŠROUBENÍ S PLOCHÝM TĚSNĚNÍM, TEMPEROVANÁ LITINA – SRVT2, SRVT3, SRVT4</t>
  </si>
  <si>
    <t>26</t>
  </si>
  <si>
    <t>SERVOPOHON 24V 0-10V SIG., 400N – SRVT2, SRVT3, SRVT4</t>
  </si>
  <si>
    <t>27</t>
  </si>
  <si>
    <t>Zásuvka  2P+Z, 230V/16A, bílá IP44 – K1, K2, K3, UV, EXP.AUT.</t>
  </si>
  <si>
    <t>28</t>
  </si>
  <si>
    <t>PROSTOROVÉ TEPLOTNÍ ČIDLO Ni1000 – TIK3</t>
  </si>
  <si>
    <t>29</t>
  </si>
  <si>
    <t>PERIFERIE – VZT1 KUCHYŇ</t>
  </si>
  <si>
    <t>30</t>
  </si>
  <si>
    <t>KANÁLOVÉ TEPLOTNÍ ČIDLO Ni1000, 0,4m – TA1, TOR1, TP1, TO1</t>
  </si>
  <si>
    <t>31</t>
  </si>
  <si>
    <t>KLAP. POHON 18Nm 230V, 2BOD. Havarijní – KE1, KO1.1, KO1.2</t>
  </si>
  <si>
    <t>32</t>
  </si>
  <si>
    <t>KLAP. POHON 15Nm 24V 0-10V – KOB1</t>
  </si>
  <si>
    <t>33</t>
  </si>
  <si>
    <t>DIFERENČNÍ TLAKOVÝ SPÍNAČ PRO VZDUCH – DPF1.1, DP1.1, DP1.2, DPF1.2, DP1.3</t>
  </si>
  <si>
    <t>34</t>
  </si>
  <si>
    <t>TROJCESTNÝ SMĚŠ. VENTIL DN.., KV.. (PARAMETRY DLE PD ÚT) - SRV1</t>
  </si>
  <si>
    <t>35</t>
  </si>
  <si>
    <t>ZÁVITOVÉ ŠROUBENÍ S PLOCHÝM TĚSNĚNÍM, TEMPEROVANÁ LITINA - SRV1</t>
  </si>
  <si>
    <t>36</t>
  </si>
  <si>
    <t>SERVOPOHON 24V 0-10V SIG., 400N - SRV1</t>
  </si>
  <si>
    <t>37</t>
  </si>
  <si>
    <t>PŘÍLOŽNÉ TEPLOTNÍ ČIDLO Ni1000 - TOHV1</t>
  </si>
  <si>
    <t>38</t>
  </si>
  <si>
    <t>PROTIMRAZOVÁ OCHRANA, DÉLKA KAPIL. 6M - TOH1</t>
  </si>
  <si>
    <t>39</t>
  </si>
  <si>
    <t>Pokojový ovladač, komunikativníDisplej 60 x 60 mm, otočný knoflík s tlačítkem, měření teploty, nastavování hodnot, přepínání a indikace stavů, komunikace Modbus / RS485 galv. Oddělená - PP1</t>
  </si>
  <si>
    <t>40</t>
  </si>
  <si>
    <t>SADA PRO MÍSTNÍ OVLÁDÁNÍ (PŘEPÍNAČ 3polohy s aretací) - MS1</t>
  </si>
  <si>
    <t>41</t>
  </si>
  <si>
    <t>ROZVADĚČ  DT1</t>
  </si>
  <si>
    <t>42</t>
  </si>
  <si>
    <t>ROZVADĚČ 1000x800x260 + ÚCHYTY</t>
  </si>
  <si>
    <t>43</t>
  </si>
  <si>
    <t>VÝVODKA PG.. S MATICÍ</t>
  </si>
  <si>
    <t>44</t>
  </si>
  <si>
    <t>ZÁSUVKA SOKLOVÁ 230V</t>
  </si>
  <si>
    <t>45</t>
  </si>
  <si>
    <t>Vypínač LTS40A, 3.pól., červený, 40A, panel</t>
  </si>
  <si>
    <t>46</t>
  </si>
  <si>
    <t>SALTEK OCHRANA DA-275 DF 10A</t>
  </si>
  <si>
    <t>47</t>
  </si>
  <si>
    <t>TRANSFORMÁTOR 230/24 125VA</t>
  </si>
  <si>
    <t>48</t>
  </si>
  <si>
    <t>JISTIČ 16A 1POL.</t>
  </si>
  <si>
    <t>49</t>
  </si>
  <si>
    <t>JISTIČ 10A 1POL.</t>
  </si>
  <si>
    <t>50</t>
  </si>
  <si>
    <t>JISTIČ 6A 1POL.</t>
  </si>
  <si>
    <t>51</t>
  </si>
  <si>
    <t>POMOCNÝ KONT.</t>
  </si>
  <si>
    <t>52</t>
  </si>
  <si>
    <t>MINIATURNÍ RELÉ PT, CÍVKA 230V AC</t>
  </si>
  <si>
    <t>53</t>
  </si>
  <si>
    <t>MINIATURNÍ RELÉ PT, CÍVKA 24V AC</t>
  </si>
  <si>
    <t>54</t>
  </si>
  <si>
    <t>PATICE, 4 PÓL.,6A</t>
  </si>
  <si>
    <t>55</t>
  </si>
  <si>
    <t>STYKAČ LSD-12A, 5,5kW/400V, AC230V/50/60Hz</t>
  </si>
  <si>
    <t>56</t>
  </si>
  <si>
    <t>AKUSTICKÝ HLÁSIČ</t>
  </si>
  <si>
    <t>57</t>
  </si>
  <si>
    <t>BZUČÁK, NEPŘERUŠOVANÝ TÓN 10-30V AC/DC</t>
  </si>
  <si>
    <t>58</t>
  </si>
  <si>
    <t>OVLÁDAČ 2-POLOHOVY, S ARETACÍ ČERNÝ I-0, OTOČNÝ</t>
  </si>
  <si>
    <t>59</t>
  </si>
  <si>
    <t>UPEVŇOVACÍ ADAPTÉR 3 POZICE</t>
  </si>
  <si>
    <t>60</t>
  </si>
  <si>
    <t>ZAPÍNACÍ KONTAKT</t>
  </si>
  <si>
    <t>HLAVICE PRO SIGNÁLKY NÍZKÉ - ŽLUTÁ</t>
  </si>
  <si>
    <t>LED 12-30V AC/DC BÍLÁ</t>
  </si>
  <si>
    <t>64</t>
  </si>
  <si>
    <t>HLAVICE PRO SIGNÁLKY NÍZKÉ - ZELENÁ</t>
  </si>
  <si>
    <t>65</t>
  </si>
  <si>
    <t>66</t>
  </si>
  <si>
    <t>LED 12-30V AC/DC ZELENÁ</t>
  </si>
  <si>
    <t>67</t>
  </si>
  <si>
    <t>OVLÁDAČ 3-POLOHOVY, S ARETACÍ ČERNÝ I-0-II, OTOČNÝ</t>
  </si>
  <si>
    <t>68</t>
  </si>
  <si>
    <t>69</t>
  </si>
  <si>
    <t>70</t>
  </si>
  <si>
    <t>SVORKA ŘADOVÁ 4mm2</t>
  </si>
  <si>
    <t>71</t>
  </si>
  <si>
    <t>POJISTKOVÁ SVORKA</t>
  </si>
  <si>
    <t>72</t>
  </si>
  <si>
    <t>POMOCNÝ MATERIÁL</t>
  </si>
  <si>
    <t>73</t>
  </si>
  <si>
    <t>VÝROBA ROZVADĚČE</t>
  </si>
  <si>
    <t>74</t>
  </si>
  <si>
    <t>ROZVADĚČ  DTV1</t>
  </si>
  <si>
    <t>75</t>
  </si>
  <si>
    <t>76</t>
  </si>
  <si>
    <t>77</t>
  </si>
  <si>
    <t>78</t>
  </si>
  <si>
    <t>79</t>
  </si>
  <si>
    <t>80</t>
  </si>
  <si>
    <t>81</t>
  </si>
  <si>
    <t>JISTIČ 10A 3POL.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</si>
  <si>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</si>
  <si>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</si>
  <si>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</si>
  <si>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</si>
  <si>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</si>
  <si>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</si>
  <si>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</si>
  <si>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</si>
  <si>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</si>
  <si>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</si>
  <si>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</si>
  <si>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</si>
  <si>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97</t>
  </si>
  <si>
    <t>98</t>
  </si>
  <si>
    <t>100</t>
  </si>
  <si>
    <t>MONTÁŽ VČETNĚ DODÁVKY KABELŮ A KABELOVÝCH TRAS</t>
  </si>
  <si>
    <t>101</t>
  </si>
  <si>
    <t>kabel CYKY 3x2.5</t>
  </si>
  <si>
    <t>102</t>
  </si>
  <si>
    <t>kabel CYKY 7x1.5</t>
  </si>
  <si>
    <t>103</t>
  </si>
  <si>
    <t>kabel CYKY 5x1.5</t>
  </si>
  <si>
    <t>104</t>
  </si>
  <si>
    <t>kabel CYKY 3x1.5</t>
  </si>
  <si>
    <t>105</t>
  </si>
  <si>
    <t>kabel JYTY 4x1</t>
  </si>
  <si>
    <t>106</t>
  </si>
  <si>
    <t>POKLÁDKA KABELŮ</t>
  </si>
  <si>
    <t>107</t>
  </si>
  <si>
    <t>NAPOJENÍ  A OZNAČENÍ KABELŮ</t>
  </si>
  <si>
    <t>108</t>
  </si>
  <si>
    <t>VODIČ CY6 ŽLUTOZEL.</t>
  </si>
  <si>
    <t>109</t>
  </si>
  <si>
    <t>OSAZENÍ PERIFERIÍ</t>
  </si>
  <si>
    <t>110</t>
  </si>
  <si>
    <t>ŽLAB DRÁTĚNÝ MERKUR M2 100/50 VČETNĚ KONSTRUKČNÍCH DÍLŮ NA ZEĎ</t>
  </si>
  <si>
    <t>111</t>
  </si>
  <si>
    <t>ŽLAB DRÁTĚNÝ MERKUR M2 50/50 VČETNĚ KONSTRUKČNÍCH DÍLŮ NA ZEĎ</t>
  </si>
  <si>
    <t>112</t>
  </si>
  <si>
    <t>LIŠTA VKLÁDACÍ PVC 40x40</t>
  </si>
  <si>
    <t>113</t>
  </si>
  <si>
    <t>LIŠTA VKLÁDACÍ PVC 20x20</t>
  </si>
  <si>
    <t>114</t>
  </si>
  <si>
    <t>TRUBKA OHEBNÁ PVC P35</t>
  </si>
  <si>
    <t>115</t>
  </si>
  <si>
    <t>DROBNÝ INSTALAČNÍ MATERIÁL</t>
  </si>
  <si>
    <t>116</t>
  </si>
  <si>
    <t>MONTÁŽNÍ PRACE</t>
  </si>
  <si>
    <t>117</t>
  </si>
  <si>
    <t>DOPRAVA</t>
  </si>
  <si>
    <t>118</t>
  </si>
  <si>
    <t>REVIZE</t>
  </si>
  <si>
    <t>119</t>
  </si>
  <si>
    <t>OŽIVENÍ A ZKUŠEBNÍ PROVOZ</t>
  </si>
  <si>
    <t>120</t>
  </si>
  <si>
    <t>ZAŠKOLENÍ OBSLUHY</t>
  </si>
  <si>
    <t>121</t>
  </si>
  <si>
    <t>PROJEKTOVÁ DOKUMENTACE (VÝROBNÍ SCHÉMATA + DSPS)</t>
  </si>
  <si>
    <t>Dozbrojení stáv. rozváděče</t>
  </si>
  <si>
    <t>Jistič 25B/3</t>
  </si>
  <si>
    <t>Rozváděč RM1</t>
  </si>
  <si>
    <t>Skřín oceloplechová nástěnná IP40, 380x1055x250</t>
  </si>
  <si>
    <t>Svodič přepětí T2+T3</t>
  </si>
  <si>
    <t>Vypínač 40A/3p na DIN</t>
  </si>
  <si>
    <t>Jistič 16B/3</t>
  </si>
  <si>
    <t>Jistič s chráničem</t>
  </si>
  <si>
    <t>Jistič 10B/1</t>
  </si>
  <si>
    <t>Jistič 2B/1</t>
  </si>
  <si>
    <t>Stykač 25A/3p</t>
  </si>
  <si>
    <t>Jistič 16B/1</t>
  </si>
  <si>
    <t>Cena RM1 celkem</t>
  </si>
  <si>
    <t>set</t>
  </si>
  <si>
    <t>Svítidla</t>
  </si>
  <si>
    <t>Svítidlo průmyslové LED nástěnné, IP65, 230V, 63W, vč. uchycení</t>
  </si>
  <si>
    <t>Elektroinstalační materiál</t>
  </si>
  <si>
    <t>Zásuvka jednonásobná na povrch, 230V, 16A, IP44</t>
  </si>
  <si>
    <t>Vypínač řazení 1 na povrch, 230V, 10A, IP44</t>
  </si>
  <si>
    <t>Vypínač střídavý řazení 6, na povrch, 230V, 10A, IP44</t>
  </si>
  <si>
    <t>Vypínač páčkový, na povrch, 230V, 16A, IP44</t>
  </si>
  <si>
    <t>Termostat na DIN, TER-4, vč. čidla</t>
  </si>
  <si>
    <t>Elektroinstalační krabice pro termostat vč. DIN, vč svorek, koncovek</t>
  </si>
  <si>
    <t>Kabel CYKY-O 4x1,5 - pevně ložený</t>
  </si>
  <si>
    <t>Kabel CYKY-J 3x1,5 - pevně ložený</t>
  </si>
  <si>
    <t>Kabel CYKY-J 3x2,5 - pevně ložený</t>
  </si>
  <si>
    <t>Kabel CYKY-J 5x6 - pevně ložený</t>
  </si>
  <si>
    <t>Vodič CY4mm2 Z-Ž - ochranné pospojování včetně ukončení</t>
  </si>
  <si>
    <t>Vodič CY6mm2 Z-Ž - ochranné pospojování včetně ukončení</t>
  </si>
  <si>
    <t>Kabelový žlab 200x60 vč. podpěr vč. příslušenství</t>
  </si>
  <si>
    <t>Kabelový žlab 60x60 vč. podpěr vč. příslušenství</t>
  </si>
  <si>
    <t>Elektroinstalační trubka vč. uchycení vel. 25</t>
  </si>
  <si>
    <t>Stavební práce</t>
  </si>
  <si>
    <t>Drobné stavební přípomoce (sekání drážek, sádrování apod.)</t>
  </si>
  <si>
    <t>Natažení omítek</t>
  </si>
  <si>
    <t>Oprava povrchu, výmalba</t>
  </si>
  <si>
    <t>Vedlejší a rozpočtové náklady</t>
  </si>
  <si>
    <t>Podružný elektroinstalační materiál (šroubky, vruty, úchyty…), cca 5% z rozpočtové ceny</t>
  </si>
  <si>
    <t>Prořez kabelů</t>
  </si>
  <si>
    <t>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</si>
</sst>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10"/>
      <color indexed="81"/>
      <name val="Tahoma"/>
      <family val="2"/>
      <charset val="238"/>
    </font>
    <font>
      <sz val="8"/>
      <name val="Arial CE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9" fillId="0" borderId="42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45" x14ac:dyDescent="0.3"/>
  <sheetData>
    <row r="1" spans="1:7" x14ac:dyDescent="0.3">
      <c r="A1" s="21" t="s">
        <v>38</v>
      </c>
    </row>
    <row r="2" spans="1:7" ht="57.75" customHeight="1" x14ac:dyDescent="0.3">
      <c r="A2" s="187" t="s">
        <v>39</v>
      </c>
      <c r="B2" s="187"/>
      <c r="C2" s="187"/>
      <c r="D2" s="187"/>
      <c r="E2" s="187"/>
      <c r="F2" s="187"/>
      <c r="G2" s="187"/>
    </row>
  </sheetData>
  <sheetProtection algorithmName="SHA-512" hashValue="5sbubvfYh01gU86WT29Ecj3RwmP3PHkBWXhKd3Y+PNqwyFm74/zqVjZ09I5cYS1U0pUqp/pRfEaikhUZ4cmmig==" saltValue="qpghF/f/MtQJMbbZ/XNio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6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45" x14ac:dyDescent="0.3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 x14ac:dyDescent="0.3">
      <c r="A1" s="47" t="s">
        <v>36</v>
      </c>
      <c r="B1" s="221" t="s">
        <v>41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3">
      <c r="A2" s="2"/>
      <c r="B2" s="76" t="s">
        <v>22</v>
      </c>
      <c r="C2" s="77"/>
      <c r="D2" s="78" t="s">
        <v>43</v>
      </c>
      <c r="E2" s="227" t="s">
        <v>44</v>
      </c>
      <c r="F2" s="228"/>
      <c r="G2" s="228"/>
      <c r="H2" s="228"/>
      <c r="I2" s="228"/>
      <c r="J2" s="229"/>
      <c r="O2" s="1"/>
    </row>
    <row r="3" spans="1:15" ht="27" hidden="1" customHeight="1" x14ac:dyDescent="0.3">
      <c r="A3" s="2"/>
      <c r="B3" s="79"/>
      <c r="C3" s="77"/>
      <c r="D3" s="80"/>
      <c r="E3" s="230"/>
      <c r="F3" s="231"/>
      <c r="G3" s="231"/>
      <c r="H3" s="231"/>
      <c r="I3" s="231"/>
      <c r="J3" s="232"/>
    </row>
    <row r="4" spans="1:15" ht="23.25" customHeight="1" x14ac:dyDescent="0.3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3">
      <c r="A5" s="2"/>
      <c r="B5" s="31" t="s">
        <v>42</v>
      </c>
      <c r="D5" s="215"/>
      <c r="E5" s="216"/>
      <c r="F5" s="216"/>
      <c r="G5" s="216"/>
      <c r="H5" s="18" t="s">
        <v>40</v>
      </c>
      <c r="I5" s="22"/>
      <c r="J5" s="8"/>
    </row>
    <row r="6" spans="1:15" ht="15.75" customHeight="1" x14ac:dyDescent="0.3">
      <c r="A6" s="2"/>
      <c r="B6" s="28"/>
      <c r="C6" s="55"/>
      <c r="D6" s="217"/>
      <c r="E6" s="218"/>
      <c r="F6" s="218"/>
      <c r="G6" s="218"/>
      <c r="H6" s="18" t="s">
        <v>34</v>
      </c>
      <c r="I6" s="22"/>
      <c r="J6" s="8"/>
    </row>
    <row r="7" spans="1:15" ht="15.75" customHeight="1" x14ac:dyDescent="0.3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3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3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3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3">
      <c r="A11" s="2"/>
      <c r="B11" s="31" t="s">
        <v>19</v>
      </c>
      <c r="D11" s="234"/>
      <c r="E11" s="234"/>
      <c r="F11" s="234"/>
      <c r="G11" s="234"/>
      <c r="H11" s="18" t="s">
        <v>40</v>
      </c>
      <c r="I11" s="85"/>
      <c r="J11" s="8"/>
    </row>
    <row r="12" spans="1:15" ht="15.75" customHeight="1" x14ac:dyDescent="0.3">
      <c r="A12" s="2"/>
      <c r="B12" s="28"/>
      <c r="C12" s="55"/>
      <c r="D12" s="210"/>
      <c r="E12" s="210"/>
      <c r="F12" s="210"/>
      <c r="G12" s="210"/>
      <c r="H12" s="18" t="s">
        <v>34</v>
      </c>
      <c r="I12" s="85"/>
      <c r="J12" s="8"/>
    </row>
    <row r="13" spans="1:15" ht="15.75" customHeight="1" x14ac:dyDescent="0.3">
      <c r="A13" s="2"/>
      <c r="B13" s="29"/>
      <c r="C13" s="56"/>
      <c r="D13" s="84"/>
      <c r="E13" s="213"/>
      <c r="F13" s="214"/>
      <c r="G13" s="214"/>
      <c r="H13" s="19"/>
      <c r="I13" s="23"/>
      <c r="J13" s="34"/>
    </row>
    <row r="14" spans="1:15" ht="24" customHeight="1" x14ac:dyDescent="0.3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3">
      <c r="A15" s="2"/>
      <c r="B15" s="35" t="s">
        <v>32</v>
      </c>
      <c r="C15" s="61"/>
      <c r="D15" s="54"/>
      <c r="E15" s="233"/>
      <c r="F15" s="233"/>
      <c r="G15" s="235"/>
      <c r="H15" s="235"/>
      <c r="I15" s="235" t="s">
        <v>29</v>
      </c>
      <c r="J15" s="236"/>
    </row>
    <row r="16" spans="1:15" ht="23.25" customHeight="1" x14ac:dyDescent="0.3">
      <c r="A16" s="142" t="s">
        <v>24</v>
      </c>
      <c r="B16" s="38" t="s">
        <v>24</v>
      </c>
      <c r="C16" s="62"/>
      <c r="D16" s="63"/>
      <c r="E16" s="199"/>
      <c r="F16" s="200"/>
      <c r="G16" s="199"/>
      <c r="H16" s="200"/>
      <c r="I16" s="199">
        <f>SUMIF(F56:F82,A16,I56:I82)+SUMIF(F56:F82,"PSU",I56:I82)</f>
        <v>0</v>
      </c>
      <c r="J16" s="201"/>
    </row>
    <row r="17" spans="1:10" ht="23.25" customHeight="1" x14ac:dyDescent="0.3">
      <c r="A17" s="142" t="s">
        <v>25</v>
      </c>
      <c r="B17" s="38" t="s">
        <v>25</v>
      </c>
      <c r="C17" s="62"/>
      <c r="D17" s="63"/>
      <c r="E17" s="199"/>
      <c r="F17" s="200"/>
      <c r="G17" s="199"/>
      <c r="H17" s="200"/>
      <c r="I17" s="199">
        <f>SUMIF(F56:F82,A17,I56:I82)</f>
        <v>0</v>
      </c>
      <c r="J17" s="201"/>
    </row>
    <row r="18" spans="1:10" ht="23.25" customHeight="1" x14ac:dyDescent="0.3">
      <c r="A18" s="142" t="s">
        <v>26</v>
      </c>
      <c r="B18" s="38" t="s">
        <v>26</v>
      </c>
      <c r="C18" s="62"/>
      <c r="D18" s="63"/>
      <c r="E18" s="199"/>
      <c r="F18" s="200"/>
      <c r="G18" s="199"/>
      <c r="H18" s="200"/>
      <c r="I18" s="199">
        <f>SUMIF(F56:F82,A18,I56:I82)</f>
        <v>0</v>
      </c>
      <c r="J18" s="201"/>
    </row>
    <row r="19" spans="1:10" ht="23.25" customHeight="1" x14ac:dyDescent="0.3">
      <c r="A19" s="142" t="s">
        <v>111</v>
      </c>
      <c r="B19" s="38" t="s">
        <v>27</v>
      </c>
      <c r="C19" s="62"/>
      <c r="D19" s="63"/>
      <c r="E19" s="199"/>
      <c r="F19" s="200"/>
      <c r="G19" s="199"/>
      <c r="H19" s="200"/>
      <c r="I19" s="199">
        <f>SUMIF(F56:F82,A19,I56:I82)</f>
        <v>0</v>
      </c>
      <c r="J19" s="201"/>
    </row>
    <row r="20" spans="1:10" ht="23.25" customHeight="1" x14ac:dyDescent="0.3">
      <c r="A20" s="142" t="s">
        <v>112</v>
      </c>
      <c r="B20" s="38" t="s">
        <v>28</v>
      </c>
      <c r="C20" s="62"/>
      <c r="D20" s="63"/>
      <c r="E20" s="199"/>
      <c r="F20" s="200"/>
      <c r="G20" s="199"/>
      <c r="H20" s="200"/>
      <c r="I20" s="199">
        <f>SUMIF(F56:F82,A20,I56:I82)</f>
        <v>0</v>
      </c>
      <c r="J20" s="201"/>
    </row>
    <row r="21" spans="1:10" ht="23.25" customHeight="1" x14ac:dyDescent="0.3">
      <c r="A21" s="2"/>
      <c r="B21" s="48" t="s">
        <v>29</v>
      </c>
      <c r="C21" s="64"/>
      <c r="D21" s="65"/>
      <c r="E21" s="202"/>
      <c r="F21" s="237"/>
      <c r="G21" s="202"/>
      <c r="H21" s="237"/>
      <c r="I21" s="202">
        <f>SUM(I16:J20)</f>
        <v>0</v>
      </c>
      <c r="J21" s="203"/>
    </row>
    <row r="22" spans="1:10" ht="33" customHeight="1" x14ac:dyDescent="0.3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3">
      <c r="A23" s="2"/>
      <c r="B23" s="38" t="s">
        <v>12</v>
      </c>
      <c r="C23" s="62"/>
      <c r="D23" s="63"/>
      <c r="E23" s="67">
        <v>15</v>
      </c>
      <c r="F23" s="39" t="s">
        <v>0</v>
      </c>
      <c r="G23" s="197">
        <f>ZakladDPHSniVypocet</f>
        <v>0</v>
      </c>
      <c r="H23" s="198"/>
      <c r="I23" s="198"/>
      <c r="J23" s="40" t="str">
        <f t="shared" ref="J23:J28" si="0">Mena</f>
        <v>CZK</v>
      </c>
    </row>
    <row r="24" spans="1:10" ht="23.25" hidden="1" customHeight="1" x14ac:dyDescent="0.3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195">
        <f>I23*E23/100</f>
        <v>0</v>
      </c>
      <c r="H24" s="196"/>
      <c r="I24" s="196"/>
      <c r="J24" s="40" t="str">
        <f t="shared" si="0"/>
        <v>CZK</v>
      </c>
    </row>
    <row r="25" spans="1:10" ht="23.25" customHeight="1" x14ac:dyDescent="0.3">
      <c r="A25" s="2"/>
      <c r="B25" s="38" t="s">
        <v>14</v>
      </c>
      <c r="C25" s="62"/>
      <c r="D25" s="63"/>
      <c r="E25" s="67">
        <v>21</v>
      </c>
      <c r="F25" s="39" t="s">
        <v>0</v>
      </c>
      <c r="G25" s="197">
        <f>ZakladDPHZaklVypocet</f>
        <v>0</v>
      </c>
      <c r="H25" s="198"/>
      <c r="I25" s="198"/>
      <c r="J25" s="40" t="str">
        <f t="shared" si="0"/>
        <v>CZK</v>
      </c>
    </row>
    <row r="26" spans="1:10" ht="23.25" hidden="1" customHeight="1" x14ac:dyDescent="0.3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24">
        <f>I25*E25/100</f>
        <v>0</v>
      </c>
      <c r="H26" s="225"/>
      <c r="I26" s="225"/>
      <c r="J26" s="37" t="str">
        <f t="shared" si="0"/>
        <v>CZK</v>
      </c>
    </row>
    <row r="27" spans="1:10" ht="23.25" customHeight="1" thickBot="1" x14ac:dyDescent="0.3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26">
        <f>CenaCelkemBezDPH-(ZakladDPHSni+ZakladDPHZakl)</f>
        <v>0</v>
      </c>
      <c r="H27" s="226"/>
      <c r="I27" s="226"/>
      <c r="J27" s="41" t="str">
        <f t="shared" si="0"/>
        <v>CZK</v>
      </c>
    </row>
    <row r="28" spans="1:10" ht="27.75" customHeight="1" thickBot="1" x14ac:dyDescent="0.3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05">
        <f>A27</f>
        <v>0</v>
      </c>
      <c r="H28" s="205"/>
      <c r="I28" s="205"/>
      <c r="J28" s="120" t="str">
        <f t="shared" si="0"/>
        <v>CZK</v>
      </c>
    </row>
    <row r="29" spans="1:10" ht="27.75" hidden="1" customHeight="1" thickBot="1" x14ac:dyDescent="0.35">
      <c r="A29" s="2"/>
      <c r="B29" s="116" t="s">
        <v>35</v>
      </c>
      <c r="C29" s="121"/>
      <c r="D29" s="121"/>
      <c r="E29" s="121"/>
      <c r="F29" s="122"/>
      <c r="G29" s="204">
        <f>ZakladDPHSni+DPHSni+ZakladDPHZakl+DPHZakl+Zaokrouhleni</f>
        <v>0</v>
      </c>
      <c r="H29" s="204"/>
      <c r="I29" s="204"/>
      <c r="J29" s="123" t="s">
        <v>59</v>
      </c>
    </row>
    <row r="30" spans="1:10" ht="12.75" customHeight="1" x14ac:dyDescent="0.3">
      <c r="A30" s="2"/>
      <c r="B30" s="2"/>
      <c r="J30" s="9"/>
    </row>
    <row r="31" spans="1:10" ht="30" customHeight="1" x14ac:dyDescent="0.3">
      <c r="A31" s="2"/>
      <c r="B31" s="2"/>
      <c r="J31" s="9"/>
    </row>
    <row r="32" spans="1:10" ht="18.75" customHeight="1" x14ac:dyDescent="0.3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3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06"/>
      <c r="E34" s="207"/>
      <c r="G34" s="208"/>
      <c r="H34" s="209"/>
      <c r="I34" s="209"/>
      <c r="J34" s="25"/>
    </row>
    <row r="35" spans="1:10" ht="12.75" customHeight="1" x14ac:dyDescent="0.3">
      <c r="A35" s="2"/>
      <c r="B35" s="2"/>
      <c r="D35" s="194" t="s">
        <v>2</v>
      </c>
      <c r="E35" s="194"/>
      <c r="H35" s="10" t="s">
        <v>3</v>
      </c>
      <c r="J35" s="9"/>
    </row>
    <row r="36" spans="1:10" ht="13.5" customHeight="1" thickBot="1" x14ac:dyDescent="0.3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3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3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3">
      <c r="A39" s="88">
        <v>1</v>
      </c>
      <c r="B39" s="99" t="s">
        <v>45</v>
      </c>
      <c r="C39" s="192"/>
      <c r="D39" s="192"/>
      <c r="E39" s="192"/>
      <c r="F39" s="100">
        <f>'D.1.1 D.1.1 Pol'!AE172+'D.1.4 a D.1.4 a Pol'!AE43+'D.1.4.d D.1.4.d Pol'!AE131+'D.1.4.e D.1.4.e Pol'!AE51</f>
        <v>0</v>
      </c>
      <c r="G39" s="101">
        <f>'D.1.1 D.1.1 Pol'!AF172+'D.1.4 a D.1.4 a Pol'!AF43+'D.1.4.d D.1.4.d Pol'!AF131+'D.1.4.e D.1.4.e Pol'!AF51</f>
        <v>0</v>
      </c>
      <c r="H39" s="102"/>
      <c r="I39" s="103">
        <f>F39+G39+H39</f>
        <v>0</v>
      </c>
      <c r="J39" s="104" t="e">
        <f ca="1">IF(_xlfn.SINGLE(CenaCelkemVypocet)=0,"",I39/_xlfn.SINGLE(CenaCelkemVypocet)*100)</f>
        <v>#NAME?</v>
      </c>
    </row>
    <row r="40" spans="1:10" ht="25.5" customHeight="1" x14ac:dyDescent="0.3">
      <c r="A40" s="88">
        <v>2</v>
      </c>
      <c r="B40" s="105"/>
      <c r="C40" s="193" t="s">
        <v>46</v>
      </c>
      <c r="D40" s="193"/>
      <c r="E40" s="193"/>
      <c r="F40" s="106"/>
      <c r="G40" s="107"/>
      <c r="H40" s="107"/>
      <c r="I40" s="108"/>
      <c r="J40" s="109"/>
    </row>
    <row r="41" spans="1:10" ht="25.5" customHeight="1" x14ac:dyDescent="0.3">
      <c r="A41" s="88">
        <v>2</v>
      </c>
      <c r="B41" s="105" t="s">
        <v>47</v>
      </c>
      <c r="C41" s="193" t="s">
        <v>48</v>
      </c>
      <c r="D41" s="193"/>
      <c r="E41" s="193"/>
      <c r="F41" s="106">
        <f>'D.1.1 D.1.1 Pol'!AE172</f>
        <v>0</v>
      </c>
      <c r="G41" s="107">
        <f>'D.1.1 D.1.1 Pol'!AF172</f>
        <v>0</v>
      </c>
      <c r="H41" s="107"/>
      <c r="I41" s="108">
        <f t="shared" ref="I41:I48" si="1">F41+G41+H41</f>
        <v>0</v>
      </c>
      <c r="J41" s="109" t="e">
        <f ca="1">IF(_xlfn.SINGLE(CenaCelkemVypocet)=0,"",I41/_xlfn.SINGLE(CenaCelkemVypocet)*100)</f>
        <v>#NAME?</v>
      </c>
    </row>
    <row r="42" spans="1:10" ht="25.5" customHeight="1" x14ac:dyDescent="0.3">
      <c r="A42" s="88">
        <v>3</v>
      </c>
      <c r="B42" s="110" t="s">
        <v>47</v>
      </c>
      <c r="C42" s="192" t="s">
        <v>48</v>
      </c>
      <c r="D42" s="192"/>
      <c r="E42" s="192"/>
      <c r="F42" s="111">
        <f>'D.1.1 D.1.1 Pol'!AE172</f>
        <v>0</v>
      </c>
      <c r="G42" s="102">
        <f>'D.1.1 D.1.1 Pol'!AF172</f>
        <v>0</v>
      </c>
      <c r="H42" s="102"/>
      <c r="I42" s="103">
        <f t="shared" si="1"/>
        <v>0</v>
      </c>
      <c r="J42" s="104" t="e">
        <f ca="1">IF(_xlfn.SINGLE(CenaCelkemVypocet)=0,"",I42/_xlfn.SINGLE(CenaCelkemVypocet)*100)</f>
        <v>#NAME?</v>
      </c>
    </row>
    <row r="43" spans="1:10" ht="25.5" customHeight="1" x14ac:dyDescent="0.3">
      <c r="A43" s="88">
        <v>2</v>
      </c>
      <c r="B43" s="105" t="s">
        <v>49</v>
      </c>
      <c r="C43" s="193" t="s">
        <v>50</v>
      </c>
      <c r="D43" s="193"/>
      <c r="E43" s="193"/>
      <c r="F43" s="106">
        <f>'D.1.4 a D.1.4 a Pol'!AE43</f>
        <v>0</v>
      </c>
      <c r="G43" s="107">
        <f>'D.1.4 a D.1.4 a Pol'!AF43</f>
        <v>0</v>
      </c>
      <c r="H43" s="107"/>
      <c r="I43" s="108">
        <f t="shared" si="1"/>
        <v>0</v>
      </c>
      <c r="J43" s="109" t="e">
        <f ca="1">IF(_xlfn.SINGLE(CenaCelkemVypocet)=0,"",I43/_xlfn.SINGLE(CenaCelkemVypocet)*100)</f>
        <v>#NAME?</v>
      </c>
    </row>
    <row r="44" spans="1:10" ht="25.5" customHeight="1" x14ac:dyDescent="0.3">
      <c r="A44" s="88">
        <v>3</v>
      </c>
      <c r="B44" s="110" t="s">
        <v>49</v>
      </c>
      <c r="C44" s="192" t="s">
        <v>51</v>
      </c>
      <c r="D44" s="192"/>
      <c r="E44" s="192"/>
      <c r="F44" s="111">
        <f>'D.1.4 a D.1.4 a Pol'!AE43</f>
        <v>0</v>
      </c>
      <c r="G44" s="102">
        <f>'D.1.4 a D.1.4 a Pol'!AF43</f>
        <v>0</v>
      </c>
      <c r="H44" s="102"/>
      <c r="I44" s="103">
        <f t="shared" si="1"/>
        <v>0</v>
      </c>
      <c r="J44" s="104" t="e">
        <f ca="1">IF(_xlfn.SINGLE(CenaCelkemVypocet)=0,"",I44/_xlfn.SINGLE(CenaCelkemVypocet)*100)</f>
        <v>#NAME?</v>
      </c>
    </row>
    <row r="45" spans="1:10" ht="25.5" customHeight="1" x14ac:dyDescent="0.3">
      <c r="A45" s="88">
        <v>2</v>
      </c>
      <c r="B45" s="105" t="s">
        <v>52</v>
      </c>
      <c r="C45" s="193" t="s">
        <v>53</v>
      </c>
      <c r="D45" s="193"/>
      <c r="E45" s="193"/>
      <c r="F45" s="106">
        <f>'D.1.4.d D.1.4.d Pol'!AE131</f>
        <v>0</v>
      </c>
      <c r="G45" s="107">
        <f>'D.1.4.d D.1.4.d Pol'!AF131</f>
        <v>0</v>
      </c>
      <c r="H45" s="107"/>
      <c r="I45" s="108">
        <f t="shared" si="1"/>
        <v>0</v>
      </c>
      <c r="J45" s="109" t="e">
        <f ca="1">IF(_xlfn.SINGLE(CenaCelkemVypocet)=0,"",I45/_xlfn.SINGLE(CenaCelkemVypocet)*100)</f>
        <v>#NAME?</v>
      </c>
    </row>
    <row r="46" spans="1:10" ht="25.5" customHeight="1" x14ac:dyDescent="0.3">
      <c r="A46" s="88">
        <v>3</v>
      </c>
      <c r="B46" s="110" t="s">
        <v>52</v>
      </c>
      <c r="C46" s="192" t="s">
        <v>54</v>
      </c>
      <c r="D46" s="192"/>
      <c r="E46" s="192"/>
      <c r="F46" s="111">
        <f>'D.1.4.d D.1.4.d Pol'!AE131</f>
        <v>0</v>
      </c>
      <c r="G46" s="102">
        <f>'D.1.4.d D.1.4.d Pol'!AF131</f>
        <v>0</v>
      </c>
      <c r="H46" s="102"/>
      <c r="I46" s="103">
        <f t="shared" si="1"/>
        <v>0</v>
      </c>
      <c r="J46" s="104" t="e">
        <f ca="1">IF(_xlfn.SINGLE(CenaCelkemVypocet)=0,"",I46/_xlfn.SINGLE(CenaCelkemVypocet)*100)</f>
        <v>#NAME?</v>
      </c>
    </row>
    <row r="47" spans="1:10" ht="25.5" customHeight="1" x14ac:dyDescent="0.3">
      <c r="A47" s="88">
        <v>2</v>
      </c>
      <c r="B47" s="105" t="s">
        <v>55</v>
      </c>
      <c r="C47" s="193" t="s">
        <v>56</v>
      </c>
      <c r="D47" s="193"/>
      <c r="E47" s="193"/>
      <c r="F47" s="106">
        <f>'D.1.4.e D.1.4.e Pol'!AE51</f>
        <v>0</v>
      </c>
      <c r="G47" s="107">
        <f>'D.1.4.e D.1.4.e Pol'!AF51</f>
        <v>0</v>
      </c>
      <c r="H47" s="107"/>
      <c r="I47" s="108">
        <f t="shared" si="1"/>
        <v>0</v>
      </c>
      <c r="J47" s="109" t="e">
        <f ca="1">IF(_xlfn.SINGLE(CenaCelkemVypocet)=0,"",I47/_xlfn.SINGLE(CenaCelkemVypocet)*100)</f>
        <v>#NAME?</v>
      </c>
    </row>
    <row r="48" spans="1:10" ht="25.5" customHeight="1" x14ac:dyDescent="0.3">
      <c r="A48" s="88">
        <v>3</v>
      </c>
      <c r="B48" s="110" t="s">
        <v>55</v>
      </c>
      <c r="C48" s="192" t="s">
        <v>57</v>
      </c>
      <c r="D48" s="192"/>
      <c r="E48" s="192"/>
      <c r="F48" s="111">
        <f>'D.1.4.e D.1.4.e Pol'!AE51</f>
        <v>0</v>
      </c>
      <c r="G48" s="102">
        <f>'D.1.4.e D.1.4.e Pol'!AF51</f>
        <v>0</v>
      </c>
      <c r="H48" s="102"/>
      <c r="I48" s="103">
        <f t="shared" si="1"/>
        <v>0</v>
      </c>
      <c r="J48" s="104" t="e">
        <f ca="1">IF(_xlfn.SINGLE(CenaCelkemVypocet)=0,"",I48/_xlfn.SINGLE(CenaCelkemVypocet)*100)</f>
        <v>#NAME?</v>
      </c>
    </row>
    <row r="49" spans="1:10" ht="25.5" customHeight="1" x14ac:dyDescent="0.3">
      <c r="A49" s="88"/>
      <c r="B49" s="190" t="s">
        <v>58</v>
      </c>
      <c r="C49" s="191"/>
      <c r="D49" s="191"/>
      <c r="E49" s="191"/>
      <c r="F49" s="112">
        <f>SUMIF(A39:A48,"=1",F39:F48)</f>
        <v>0</v>
      </c>
      <c r="G49" s="113">
        <f>SUMIF(A39:A48,"=1",G39:G48)</f>
        <v>0</v>
      </c>
      <c r="H49" s="113">
        <f>SUMIF(A39:A48,"=1",H39:H48)</f>
        <v>0</v>
      </c>
      <c r="I49" s="114">
        <f>SUMIF(A39:A48,"=1",I39:I48)</f>
        <v>0</v>
      </c>
      <c r="J49" s="115" t="e">
        <f ca="1">SUMIF(A39:A48,"=1",J39:J48)</f>
        <v>#NAME?</v>
      </c>
    </row>
    <row r="53" spans="1:10" ht="15.45" x14ac:dyDescent="0.4">
      <c r="B53" s="124" t="s">
        <v>60</v>
      </c>
    </row>
    <row r="55" spans="1:10" ht="25.5" customHeight="1" x14ac:dyDescent="0.3">
      <c r="A55" s="126"/>
      <c r="B55" s="129" t="s">
        <v>17</v>
      </c>
      <c r="C55" s="129" t="s">
        <v>5</v>
      </c>
      <c r="D55" s="130"/>
      <c r="E55" s="130"/>
      <c r="F55" s="131" t="s">
        <v>61</v>
      </c>
      <c r="G55" s="131"/>
      <c r="H55" s="131"/>
      <c r="I55" s="131" t="s">
        <v>29</v>
      </c>
      <c r="J55" s="131" t="s">
        <v>0</v>
      </c>
    </row>
    <row r="56" spans="1:10" ht="36.75" customHeight="1" x14ac:dyDescent="0.3">
      <c r="A56" s="127"/>
      <c r="B56" s="132" t="s">
        <v>62</v>
      </c>
      <c r="C56" s="188" t="s">
        <v>63</v>
      </c>
      <c r="D56" s="189"/>
      <c r="E56" s="189"/>
      <c r="F56" s="138" t="s">
        <v>24</v>
      </c>
      <c r="G56" s="139"/>
      <c r="H56" s="139"/>
      <c r="I56" s="139">
        <f>'D.1.4 a D.1.4 a Pol'!G8</f>
        <v>0</v>
      </c>
      <c r="J56" s="136" t="str">
        <f>IF(I83=0,"",I56/I83*100)</f>
        <v/>
      </c>
    </row>
    <row r="57" spans="1:10" ht="36.75" customHeight="1" x14ac:dyDescent="0.3">
      <c r="A57" s="127"/>
      <c r="B57" s="132" t="s">
        <v>64</v>
      </c>
      <c r="C57" s="188" t="s">
        <v>65</v>
      </c>
      <c r="D57" s="189"/>
      <c r="E57" s="189"/>
      <c r="F57" s="138" t="s">
        <v>24</v>
      </c>
      <c r="G57" s="139"/>
      <c r="H57" s="139"/>
      <c r="I57" s="139">
        <f>'D.1.4 a D.1.4 a Pol'!G30</f>
        <v>0</v>
      </c>
      <c r="J57" s="136" t="str">
        <f>IF(I83=0,"",I57/I83*100)</f>
        <v/>
      </c>
    </row>
    <row r="58" spans="1:10" ht="36.75" customHeight="1" x14ac:dyDescent="0.3">
      <c r="A58" s="127"/>
      <c r="B58" s="132" t="s">
        <v>66</v>
      </c>
      <c r="C58" s="188" t="s">
        <v>67</v>
      </c>
      <c r="D58" s="189"/>
      <c r="E58" s="189"/>
      <c r="F58" s="138" t="s">
        <v>24</v>
      </c>
      <c r="G58" s="139"/>
      <c r="H58" s="139"/>
      <c r="I58" s="139">
        <f>'D.1.1 D.1.1 Pol'!G8</f>
        <v>0</v>
      </c>
      <c r="J58" s="136" t="str">
        <f>IF(I83=0,"",I58/I83*100)</f>
        <v/>
      </c>
    </row>
    <row r="59" spans="1:10" ht="36.75" customHeight="1" x14ac:dyDescent="0.3">
      <c r="A59" s="127"/>
      <c r="B59" s="132" t="s">
        <v>68</v>
      </c>
      <c r="C59" s="188" t="s">
        <v>69</v>
      </c>
      <c r="D59" s="189"/>
      <c r="E59" s="189"/>
      <c r="F59" s="138" t="s">
        <v>24</v>
      </c>
      <c r="G59" s="139"/>
      <c r="H59" s="139"/>
      <c r="I59" s="139">
        <f>'D.1.1 D.1.1 Pol'!G16</f>
        <v>0</v>
      </c>
      <c r="J59" s="136" t="str">
        <f>IF(I83=0,"",I59/I83*100)</f>
        <v/>
      </c>
    </row>
    <row r="60" spans="1:10" ht="36.75" customHeight="1" x14ac:dyDescent="0.3">
      <c r="A60" s="127"/>
      <c r="B60" s="132" t="s">
        <v>70</v>
      </c>
      <c r="C60" s="188" t="s">
        <v>71</v>
      </c>
      <c r="D60" s="189"/>
      <c r="E60" s="189"/>
      <c r="F60" s="138" t="s">
        <v>24</v>
      </c>
      <c r="G60" s="139"/>
      <c r="H60" s="139"/>
      <c r="I60" s="139">
        <f>'D.1.1 D.1.1 Pol'!G25</f>
        <v>0</v>
      </c>
      <c r="J60" s="136" t="str">
        <f>IF(I83=0,"",I60/I83*100)</f>
        <v/>
      </c>
    </row>
    <row r="61" spans="1:10" ht="36.75" customHeight="1" x14ac:dyDescent="0.3">
      <c r="A61" s="127"/>
      <c r="B61" s="132" t="s">
        <v>72</v>
      </c>
      <c r="C61" s="188" t="s">
        <v>73</v>
      </c>
      <c r="D61" s="189"/>
      <c r="E61" s="189"/>
      <c r="F61" s="138" t="s">
        <v>24</v>
      </c>
      <c r="G61" s="139"/>
      <c r="H61" s="139"/>
      <c r="I61" s="139">
        <f>'D.1.1 D.1.1 Pol'!G30</f>
        <v>0</v>
      </c>
      <c r="J61" s="136" t="str">
        <f>IF(I83=0,"",I61/I83*100)</f>
        <v/>
      </c>
    </row>
    <row r="62" spans="1:10" ht="36.75" customHeight="1" x14ac:dyDescent="0.3">
      <c r="A62" s="127"/>
      <c r="B62" s="132" t="s">
        <v>74</v>
      </c>
      <c r="C62" s="188" t="s">
        <v>75</v>
      </c>
      <c r="D62" s="189"/>
      <c r="E62" s="189"/>
      <c r="F62" s="138" t="s">
        <v>24</v>
      </c>
      <c r="G62" s="139"/>
      <c r="H62" s="139"/>
      <c r="I62" s="139">
        <f>'D.1.1 D.1.1 Pol'!G35</f>
        <v>0</v>
      </c>
      <c r="J62" s="136" t="str">
        <f>IF(I83=0,"",I62/I83*100)</f>
        <v/>
      </c>
    </row>
    <row r="63" spans="1:10" ht="36.75" customHeight="1" x14ac:dyDescent="0.3">
      <c r="A63" s="127"/>
      <c r="B63" s="132" t="s">
        <v>76</v>
      </c>
      <c r="C63" s="188" t="s">
        <v>77</v>
      </c>
      <c r="D63" s="189"/>
      <c r="E63" s="189"/>
      <c r="F63" s="138" t="s">
        <v>24</v>
      </c>
      <c r="G63" s="139"/>
      <c r="H63" s="139"/>
      <c r="I63" s="139">
        <f>'D.1.1 D.1.1 Pol'!G37</f>
        <v>0</v>
      </c>
      <c r="J63" s="136" t="str">
        <f>IF(I83=0,"",I63/I83*100)</f>
        <v/>
      </c>
    </row>
    <row r="64" spans="1:10" ht="36.75" customHeight="1" x14ac:dyDescent="0.3">
      <c r="A64" s="127"/>
      <c r="B64" s="132" t="s">
        <v>78</v>
      </c>
      <c r="C64" s="188" t="s">
        <v>79</v>
      </c>
      <c r="D64" s="189"/>
      <c r="E64" s="189"/>
      <c r="F64" s="138" t="s">
        <v>24</v>
      </c>
      <c r="G64" s="139"/>
      <c r="H64" s="139"/>
      <c r="I64" s="139">
        <f>'D.1.1 D.1.1 Pol'!G46</f>
        <v>0</v>
      </c>
      <c r="J64" s="136" t="str">
        <f>IF(I83=0,"",I64/I83*100)</f>
        <v/>
      </c>
    </row>
    <row r="65" spans="1:10" ht="36.75" customHeight="1" x14ac:dyDescent="0.3">
      <c r="A65" s="127"/>
      <c r="B65" s="132" t="s">
        <v>80</v>
      </c>
      <c r="C65" s="188" t="s">
        <v>81</v>
      </c>
      <c r="D65" s="189"/>
      <c r="E65" s="189"/>
      <c r="F65" s="138" t="s">
        <v>24</v>
      </c>
      <c r="G65" s="139"/>
      <c r="H65" s="139"/>
      <c r="I65" s="139">
        <f>'D.1.1 D.1.1 Pol'!G50</f>
        <v>0</v>
      </c>
      <c r="J65" s="136" t="str">
        <f>IF(I83=0,"",I65/I83*100)</f>
        <v/>
      </c>
    </row>
    <row r="66" spans="1:10" ht="36.75" customHeight="1" x14ac:dyDescent="0.3">
      <c r="A66" s="127"/>
      <c r="B66" s="132" t="s">
        <v>82</v>
      </c>
      <c r="C66" s="188" t="s">
        <v>83</v>
      </c>
      <c r="D66" s="189"/>
      <c r="E66" s="189"/>
      <c r="F66" s="138" t="s">
        <v>24</v>
      </c>
      <c r="G66" s="139"/>
      <c r="H66" s="139"/>
      <c r="I66" s="139">
        <f>'D.1.1 D.1.1 Pol'!G68</f>
        <v>0</v>
      </c>
      <c r="J66" s="136" t="str">
        <f>IF(I83=0,"",I66/I83*100)</f>
        <v/>
      </c>
    </row>
    <row r="67" spans="1:10" ht="36.75" customHeight="1" x14ac:dyDescent="0.3">
      <c r="A67" s="127"/>
      <c r="B67" s="132" t="s">
        <v>84</v>
      </c>
      <c r="C67" s="188" t="s">
        <v>85</v>
      </c>
      <c r="D67" s="189"/>
      <c r="E67" s="189"/>
      <c r="F67" s="138" t="s">
        <v>25</v>
      </c>
      <c r="G67" s="139"/>
      <c r="H67" s="139"/>
      <c r="I67" s="139">
        <f>'D.1.1 D.1.1 Pol'!G70</f>
        <v>0</v>
      </c>
      <c r="J67" s="136" t="str">
        <f>IF(I83=0,"",I67/I83*100)</f>
        <v/>
      </c>
    </row>
    <row r="68" spans="1:10" ht="36.75" customHeight="1" x14ac:dyDescent="0.3">
      <c r="A68" s="127"/>
      <c r="B68" s="132" t="s">
        <v>86</v>
      </c>
      <c r="C68" s="188" t="s">
        <v>87</v>
      </c>
      <c r="D68" s="189"/>
      <c r="E68" s="189"/>
      <c r="F68" s="138" t="s">
        <v>25</v>
      </c>
      <c r="G68" s="139"/>
      <c r="H68" s="139"/>
      <c r="I68" s="139">
        <f>'D.1.1 D.1.1 Pol'!G74</f>
        <v>0</v>
      </c>
      <c r="J68" s="136" t="str">
        <f>IF(I83=0,"",I68/I83*100)</f>
        <v/>
      </c>
    </row>
    <row r="69" spans="1:10" ht="36.75" customHeight="1" x14ac:dyDescent="0.3">
      <c r="A69" s="127"/>
      <c r="B69" s="132" t="s">
        <v>88</v>
      </c>
      <c r="C69" s="188" t="s">
        <v>89</v>
      </c>
      <c r="D69" s="189"/>
      <c r="E69" s="189"/>
      <c r="F69" s="138" t="s">
        <v>25</v>
      </c>
      <c r="G69" s="139"/>
      <c r="H69" s="139"/>
      <c r="I69" s="139">
        <f>'D.1.1 D.1.1 Pol'!G81</f>
        <v>0</v>
      </c>
      <c r="J69" s="136" t="str">
        <f>IF(I83=0,"",I69/I83*100)</f>
        <v/>
      </c>
    </row>
    <row r="70" spans="1:10" ht="36.75" customHeight="1" x14ac:dyDescent="0.3">
      <c r="A70" s="127"/>
      <c r="B70" s="132" t="s">
        <v>90</v>
      </c>
      <c r="C70" s="188" t="s">
        <v>91</v>
      </c>
      <c r="D70" s="189"/>
      <c r="E70" s="189"/>
      <c r="F70" s="138" t="s">
        <v>25</v>
      </c>
      <c r="G70" s="139"/>
      <c r="H70" s="139"/>
      <c r="I70" s="139">
        <f>'D.1.1 D.1.1 Pol'!G87</f>
        <v>0</v>
      </c>
      <c r="J70" s="136" t="str">
        <f>IF(I83=0,"",I70/I83*100)</f>
        <v/>
      </c>
    </row>
    <row r="71" spans="1:10" ht="36.75" customHeight="1" x14ac:dyDescent="0.3">
      <c r="A71" s="127"/>
      <c r="B71" s="132" t="s">
        <v>92</v>
      </c>
      <c r="C71" s="188" t="s">
        <v>93</v>
      </c>
      <c r="D71" s="189"/>
      <c r="E71" s="189"/>
      <c r="F71" s="138" t="s">
        <v>25</v>
      </c>
      <c r="G71" s="139"/>
      <c r="H71" s="139"/>
      <c r="I71" s="139">
        <f>'D.1.1 D.1.1 Pol'!G94</f>
        <v>0</v>
      </c>
      <c r="J71" s="136" t="str">
        <f>IF(I83=0,"",I71/I83*100)</f>
        <v/>
      </c>
    </row>
    <row r="72" spans="1:10" ht="36.75" customHeight="1" x14ac:dyDescent="0.3">
      <c r="A72" s="127"/>
      <c r="B72" s="132" t="s">
        <v>94</v>
      </c>
      <c r="C72" s="188" t="s">
        <v>95</v>
      </c>
      <c r="D72" s="189"/>
      <c r="E72" s="189"/>
      <c r="F72" s="138" t="s">
        <v>25</v>
      </c>
      <c r="G72" s="139"/>
      <c r="H72" s="139"/>
      <c r="I72" s="139">
        <f>'D.1.1 D.1.1 Pol'!G99</f>
        <v>0</v>
      </c>
      <c r="J72" s="136" t="str">
        <f>IF(I83=0,"",I72/I83*100)</f>
        <v/>
      </c>
    </row>
    <row r="73" spans="1:10" ht="36.75" customHeight="1" x14ac:dyDescent="0.3">
      <c r="A73" s="127"/>
      <c r="B73" s="132" t="s">
        <v>96</v>
      </c>
      <c r="C73" s="188" t="s">
        <v>97</v>
      </c>
      <c r="D73" s="189"/>
      <c r="E73" s="189"/>
      <c r="F73" s="138" t="s">
        <v>25</v>
      </c>
      <c r="G73" s="139"/>
      <c r="H73" s="139"/>
      <c r="I73" s="139">
        <f>'D.1.1 D.1.1 Pol'!G136</f>
        <v>0</v>
      </c>
      <c r="J73" s="136" t="str">
        <f>IF(I83=0,"",I73/I83*100)</f>
        <v/>
      </c>
    </row>
    <row r="74" spans="1:10" ht="36.75" customHeight="1" x14ac:dyDescent="0.3">
      <c r="A74" s="127"/>
      <c r="B74" s="132" t="s">
        <v>98</v>
      </c>
      <c r="C74" s="188" t="s">
        <v>99</v>
      </c>
      <c r="D74" s="189"/>
      <c r="E74" s="189"/>
      <c r="F74" s="138" t="s">
        <v>25</v>
      </c>
      <c r="G74" s="139"/>
      <c r="H74" s="139"/>
      <c r="I74" s="139">
        <f>'D.1.1 D.1.1 Pol'!G142</f>
        <v>0</v>
      </c>
      <c r="J74" s="136" t="str">
        <f>IF(I83=0,"",I74/I83*100)</f>
        <v/>
      </c>
    </row>
    <row r="75" spans="1:10" ht="36.75" customHeight="1" x14ac:dyDescent="0.3">
      <c r="A75" s="127"/>
      <c r="B75" s="132" t="s">
        <v>100</v>
      </c>
      <c r="C75" s="188" t="s">
        <v>101</v>
      </c>
      <c r="D75" s="189"/>
      <c r="E75" s="189"/>
      <c r="F75" s="138" t="s">
        <v>25</v>
      </c>
      <c r="G75" s="139"/>
      <c r="H75" s="139"/>
      <c r="I75" s="139">
        <f>'D.1.1 D.1.1 Pol'!G147</f>
        <v>0</v>
      </c>
      <c r="J75" s="136" t="str">
        <f>IF(I83=0,"",I75/I83*100)</f>
        <v/>
      </c>
    </row>
    <row r="76" spans="1:10" ht="36.75" customHeight="1" x14ac:dyDescent="0.3">
      <c r="A76" s="127"/>
      <c r="B76" s="132" t="s">
        <v>102</v>
      </c>
      <c r="C76" s="188" t="s">
        <v>103</v>
      </c>
      <c r="D76" s="189"/>
      <c r="E76" s="189"/>
      <c r="F76" s="138" t="s">
        <v>25</v>
      </c>
      <c r="G76" s="139"/>
      <c r="H76" s="139"/>
      <c r="I76" s="139">
        <f>'D.1.1 D.1.1 Pol'!G149</f>
        <v>0</v>
      </c>
      <c r="J76" s="136" t="str">
        <f>IF(I83=0,"",I76/I83*100)</f>
        <v/>
      </c>
    </row>
    <row r="77" spans="1:10" ht="36.75" customHeight="1" x14ac:dyDescent="0.3">
      <c r="A77" s="127"/>
      <c r="B77" s="132" t="s">
        <v>104</v>
      </c>
      <c r="C77" s="188" t="s">
        <v>56</v>
      </c>
      <c r="D77" s="189"/>
      <c r="E77" s="189"/>
      <c r="F77" s="138" t="s">
        <v>26</v>
      </c>
      <c r="G77" s="139"/>
      <c r="H77" s="139"/>
      <c r="I77" s="139">
        <f>'D.1.4.e D.1.4.e Pol'!G8</f>
        <v>0</v>
      </c>
      <c r="J77" s="136" t="str">
        <f>IF(I83=0,"",I77/I83*100)</f>
        <v/>
      </c>
    </row>
    <row r="78" spans="1:10" ht="36.75" customHeight="1" x14ac:dyDescent="0.3">
      <c r="A78" s="127"/>
      <c r="B78" s="132" t="s">
        <v>104</v>
      </c>
      <c r="C78" s="188" t="s">
        <v>105</v>
      </c>
      <c r="D78" s="189"/>
      <c r="E78" s="189"/>
      <c r="F78" s="138" t="s">
        <v>26</v>
      </c>
      <c r="G78" s="139"/>
      <c r="H78" s="139"/>
      <c r="I78" s="139">
        <f>'D.1.1 D.1.1 Pol'!G161</f>
        <v>0</v>
      </c>
      <c r="J78" s="136" t="str">
        <f>IF(I83=0,"",I78/I83*100)</f>
        <v/>
      </c>
    </row>
    <row r="79" spans="1:10" ht="36.75" customHeight="1" x14ac:dyDescent="0.3">
      <c r="A79" s="127"/>
      <c r="B79" s="132" t="s">
        <v>106</v>
      </c>
      <c r="C79" s="188" t="s">
        <v>107</v>
      </c>
      <c r="D79" s="189"/>
      <c r="E79" s="189"/>
      <c r="F79" s="138" t="s">
        <v>26</v>
      </c>
      <c r="G79" s="139"/>
      <c r="H79" s="139"/>
      <c r="I79" s="139">
        <f>'D.1.4.d D.1.4.d Pol'!G8</f>
        <v>0</v>
      </c>
      <c r="J79" s="136" t="str">
        <f>IF(I83=0,"",I79/I83*100)</f>
        <v/>
      </c>
    </row>
    <row r="80" spans="1:10" ht="36.75" customHeight="1" x14ac:dyDescent="0.3">
      <c r="A80" s="127"/>
      <c r="B80" s="132" t="s">
        <v>108</v>
      </c>
      <c r="C80" s="188" t="s">
        <v>109</v>
      </c>
      <c r="D80" s="189"/>
      <c r="E80" s="189"/>
      <c r="F80" s="138" t="s">
        <v>110</v>
      </c>
      <c r="G80" s="139"/>
      <c r="H80" s="139"/>
      <c r="I80" s="139">
        <f>'D.1.1 D.1.1 Pol'!G154</f>
        <v>0</v>
      </c>
      <c r="J80" s="136" t="str">
        <f>IF(I83=0,"",I80/I83*100)</f>
        <v/>
      </c>
    </row>
    <row r="81" spans="1:10" ht="36.75" customHeight="1" x14ac:dyDescent="0.3">
      <c r="A81" s="127"/>
      <c r="B81" s="132" t="s">
        <v>111</v>
      </c>
      <c r="C81" s="188" t="s">
        <v>27</v>
      </c>
      <c r="D81" s="189"/>
      <c r="E81" s="189"/>
      <c r="F81" s="138" t="s">
        <v>111</v>
      </c>
      <c r="G81" s="139"/>
      <c r="H81" s="139"/>
      <c r="I81" s="139">
        <f>'D.1.1 D.1.1 Pol'!G163+'D.1.4 a D.1.4 a Pol'!G38</f>
        <v>0</v>
      </c>
      <c r="J81" s="136" t="str">
        <f>IF(I83=0,"",I81/I83*100)</f>
        <v/>
      </c>
    </row>
    <row r="82" spans="1:10" ht="36.75" customHeight="1" x14ac:dyDescent="0.3">
      <c r="A82" s="127"/>
      <c r="B82" s="132" t="s">
        <v>112</v>
      </c>
      <c r="C82" s="188" t="s">
        <v>28</v>
      </c>
      <c r="D82" s="189"/>
      <c r="E82" s="189"/>
      <c r="F82" s="138" t="s">
        <v>112</v>
      </c>
      <c r="G82" s="139"/>
      <c r="H82" s="139"/>
      <c r="I82" s="139">
        <f>'D.1.1 D.1.1 Pol'!G167</f>
        <v>0</v>
      </c>
      <c r="J82" s="136" t="str">
        <f>IF(I83=0,"",I82/I83*100)</f>
        <v/>
      </c>
    </row>
    <row r="83" spans="1:10" ht="25.5" customHeight="1" x14ac:dyDescent="0.3">
      <c r="A83" s="128"/>
      <c r="B83" s="133" t="s">
        <v>1</v>
      </c>
      <c r="C83" s="134"/>
      <c r="D83" s="135"/>
      <c r="E83" s="135"/>
      <c r="F83" s="140"/>
      <c r="G83" s="141"/>
      <c r="H83" s="141"/>
      <c r="I83" s="141">
        <f>SUM(I56:I82)</f>
        <v>0</v>
      </c>
      <c r="J83" s="137">
        <f>SUM(J56:J82)</f>
        <v>0</v>
      </c>
    </row>
    <row r="84" spans="1:10" x14ac:dyDescent="0.3">
      <c r="F84" s="86"/>
      <c r="G84" s="86"/>
      <c r="H84" s="86"/>
      <c r="I84" s="86"/>
      <c r="J84" s="87"/>
    </row>
    <row r="85" spans="1:10" x14ac:dyDescent="0.3">
      <c r="F85" s="86"/>
      <c r="G85" s="86"/>
      <c r="H85" s="86"/>
      <c r="I85" s="86"/>
      <c r="J85" s="87"/>
    </row>
    <row r="86" spans="1:10" x14ac:dyDescent="0.3">
      <c r="F86" s="86"/>
      <c r="G86" s="86"/>
      <c r="H86" s="86"/>
      <c r="I86" s="86"/>
      <c r="J86" s="87"/>
    </row>
  </sheetData>
  <sheetProtection algorithmName="SHA-512" hashValue="hqC7wj0vCWYHhvMu/XBRCQUyN4yYKsc/0XpHsE82M3xKy1BI35E7zXmcv6KmryBDgG49LX6TKZlXdMq4YxTk1Q==" saltValue="EGW0HKmksQsRCTb6hsCU9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80:E80"/>
    <mergeCell ref="C81:E81"/>
    <mergeCell ref="C82:E82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 x14ac:dyDescent="0.3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 x14ac:dyDescent="0.3">
      <c r="A1" s="238" t="s">
        <v>6</v>
      </c>
      <c r="B1" s="238"/>
      <c r="C1" s="239"/>
      <c r="D1" s="238"/>
      <c r="E1" s="238"/>
      <c r="F1" s="238"/>
      <c r="G1" s="238"/>
    </row>
    <row r="2" spans="1:7" ht="25" customHeight="1" x14ac:dyDescent="0.3">
      <c r="A2" s="50" t="s">
        <v>7</v>
      </c>
      <c r="B2" s="49"/>
      <c r="C2" s="240"/>
      <c r="D2" s="240"/>
      <c r="E2" s="240"/>
      <c r="F2" s="240"/>
      <c r="G2" s="241"/>
    </row>
    <row r="3" spans="1:7" ht="25" customHeight="1" x14ac:dyDescent="0.3">
      <c r="A3" s="50" t="s">
        <v>8</v>
      </c>
      <c r="B3" s="49"/>
      <c r="C3" s="240"/>
      <c r="D3" s="240"/>
      <c r="E3" s="240"/>
      <c r="F3" s="240"/>
      <c r="G3" s="241"/>
    </row>
    <row r="4" spans="1:7" ht="25" customHeight="1" x14ac:dyDescent="0.3">
      <c r="A4" s="50" t="s">
        <v>9</v>
      </c>
      <c r="B4" s="49"/>
      <c r="C4" s="240"/>
      <c r="D4" s="240"/>
      <c r="E4" s="240"/>
      <c r="F4" s="240"/>
      <c r="G4" s="241"/>
    </row>
    <row r="5" spans="1:7" x14ac:dyDescent="0.3">
      <c r="B5" s="4"/>
      <c r="C5" s="5"/>
      <c r="D5" s="6"/>
    </row>
  </sheetData>
  <sheetProtection algorithmName="SHA-512" hashValue="hkkkA/RPHtZpY+/ZAWaMS97ixnMI3ZTlXzvcgAlYhDEas1EO9xS7DmOVwRX/vu+w1097S20Qli9/iiqWCoxIMw==" saltValue="tT/aoWF22X0u1G0fhmTHf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32E1-9855-4B8B-8359-1EC48503B356}">
  <sheetPr>
    <outlinePr summaryBelow="0"/>
  </sheetPr>
  <dimension ref="A1:BH5000"/>
  <sheetViews>
    <sheetView workbookViewId="0">
      <pane ySplit="7" topLeftCell="A8" activePane="bottomLeft" state="frozen"/>
      <selection pane="bottomLeft" activeCell="E29" sqref="E29"/>
    </sheetView>
  </sheetViews>
  <sheetFormatPr defaultRowHeight="12.45" outlineLevelRow="1" x14ac:dyDescent="0.3"/>
  <cols>
    <col min="1" max="1" width="3.3828125" customWidth="1"/>
    <col min="2" max="2" width="12.53515625" style="125" customWidth="1"/>
    <col min="3" max="3" width="63.3046875" style="125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4">
      <c r="A1" s="242" t="s">
        <v>113</v>
      </c>
      <c r="B1" s="242"/>
      <c r="C1" s="242"/>
      <c r="D1" s="242"/>
      <c r="E1" s="242"/>
      <c r="F1" s="242"/>
      <c r="G1" s="242"/>
      <c r="AG1" t="s">
        <v>114</v>
      </c>
    </row>
    <row r="2" spans="1:60" ht="25" customHeight="1" x14ac:dyDescent="0.3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115</v>
      </c>
    </row>
    <row r="3" spans="1:60" ht="25" customHeight="1" x14ac:dyDescent="0.3">
      <c r="A3" s="143" t="s">
        <v>8</v>
      </c>
      <c r="B3" s="49" t="s">
        <v>47</v>
      </c>
      <c r="C3" s="243" t="s">
        <v>48</v>
      </c>
      <c r="D3" s="244"/>
      <c r="E3" s="244"/>
      <c r="F3" s="244"/>
      <c r="G3" s="245"/>
      <c r="AC3" s="125" t="s">
        <v>115</v>
      </c>
      <c r="AG3" t="s">
        <v>116</v>
      </c>
    </row>
    <row r="4" spans="1:60" ht="25" customHeight="1" x14ac:dyDescent="0.3">
      <c r="A4" s="144" t="s">
        <v>9</v>
      </c>
      <c r="B4" s="145" t="s">
        <v>47</v>
      </c>
      <c r="C4" s="246" t="s">
        <v>48</v>
      </c>
      <c r="D4" s="247"/>
      <c r="E4" s="247"/>
      <c r="F4" s="247"/>
      <c r="G4" s="248"/>
      <c r="AG4" t="s">
        <v>117</v>
      </c>
    </row>
    <row r="5" spans="1:60" x14ac:dyDescent="0.3">
      <c r="D5" s="10"/>
    </row>
    <row r="6" spans="1:60" ht="37.299999999999997" x14ac:dyDescent="0.3">
      <c r="A6" s="147" t="s">
        <v>118</v>
      </c>
      <c r="B6" s="149" t="s">
        <v>119</v>
      </c>
      <c r="C6" s="149" t="s">
        <v>120</v>
      </c>
      <c r="D6" s="148" t="s">
        <v>121</v>
      </c>
      <c r="E6" s="147" t="s">
        <v>122</v>
      </c>
      <c r="F6" s="146" t="s">
        <v>123</v>
      </c>
      <c r="G6" s="147" t="s">
        <v>29</v>
      </c>
      <c r="H6" s="150" t="s">
        <v>30</v>
      </c>
      <c r="I6" s="150" t="s">
        <v>124</v>
      </c>
      <c r="J6" s="150" t="s">
        <v>31</v>
      </c>
      <c r="K6" s="150" t="s">
        <v>125</v>
      </c>
      <c r="L6" s="150" t="s">
        <v>126</v>
      </c>
      <c r="M6" s="150" t="s">
        <v>127</v>
      </c>
      <c r="N6" s="150" t="s">
        <v>128</v>
      </c>
      <c r="O6" s="150" t="s">
        <v>129</v>
      </c>
      <c r="P6" s="150" t="s">
        <v>130</v>
      </c>
      <c r="Q6" s="150" t="s">
        <v>131</v>
      </c>
      <c r="R6" s="150" t="s">
        <v>132</v>
      </c>
      <c r="S6" s="150" t="s">
        <v>133</v>
      </c>
      <c r="T6" s="150" t="s">
        <v>134</v>
      </c>
      <c r="U6" s="150" t="s">
        <v>135</v>
      </c>
      <c r="V6" s="150" t="s">
        <v>136</v>
      </c>
      <c r="W6" s="150" t="s">
        <v>137</v>
      </c>
      <c r="X6" s="150" t="s">
        <v>138</v>
      </c>
    </row>
    <row r="7" spans="1:60" hidden="1" x14ac:dyDescent="0.3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3">
      <c r="A8" s="160" t="s">
        <v>139</v>
      </c>
      <c r="B8" s="161" t="s">
        <v>66</v>
      </c>
      <c r="C8" s="181" t="s">
        <v>67</v>
      </c>
      <c r="D8" s="162"/>
      <c r="E8" s="163"/>
      <c r="F8" s="164"/>
      <c r="G8" s="164">
        <f>SUMIF(AG9:AG15,"&lt;&gt;NOR",G9:G15)</f>
        <v>0</v>
      </c>
      <c r="H8" s="164"/>
      <c r="I8" s="164">
        <f>SUM(I9:I15)</f>
        <v>0</v>
      </c>
      <c r="J8" s="164"/>
      <c r="K8" s="164">
        <f>SUM(K9:K15)</f>
        <v>0</v>
      </c>
      <c r="L8" s="164"/>
      <c r="M8" s="164">
        <f>SUM(M9:M15)</f>
        <v>0</v>
      </c>
      <c r="N8" s="164"/>
      <c r="O8" s="164">
        <f>SUM(O9:O15)</f>
        <v>5.42</v>
      </c>
      <c r="P8" s="164"/>
      <c r="Q8" s="164">
        <f>SUM(Q9:Q15)</f>
        <v>0</v>
      </c>
      <c r="R8" s="164"/>
      <c r="S8" s="164"/>
      <c r="T8" s="165"/>
      <c r="U8" s="159"/>
      <c r="V8" s="159">
        <f>SUM(V9:V15)</f>
        <v>22.16</v>
      </c>
      <c r="W8" s="159"/>
      <c r="X8" s="159"/>
      <c r="AG8" t="s">
        <v>140</v>
      </c>
    </row>
    <row r="9" spans="1:60" outlineLevel="1" x14ac:dyDescent="0.3">
      <c r="A9" s="173">
        <v>1</v>
      </c>
      <c r="B9" s="174" t="s">
        <v>141</v>
      </c>
      <c r="C9" s="182" t="s">
        <v>142</v>
      </c>
      <c r="D9" s="175" t="s">
        <v>143</v>
      </c>
      <c r="E9" s="176">
        <v>0.5</v>
      </c>
      <c r="F9" s="177"/>
      <c r="G9" s="178">
        <f t="shared" ref="G9:G15" si="0">ROUND(E9*F9,2)</f>
        <v>0</v>
      </c>
      <c r="H9" s="177"/>
      <c r="I9" s="178">
        <f t="shared" ref="I9:I15" si="1">ROUND(E9*H9,2)</f>
        <v>0</v>
      </c>
      <c r="J9" s="177"/>
      <c r="K9" s="178">
        <f t="shared" ref="K9:K15" si="2">ROUND(E9*J9,2)</f>
        <v>0</v>
      </c>
      <c r="L9" s="178">
        <v>15</v>
      </c>
      <c r="M9" s="178">
        <f t="shared" ref="M9:M15" si="3">G9*(1+L9/100)</f>
        <v>0</v>
      </c>
      <c r="N9" s="178">
        <v>1.62836</v>
      </c>
      <c r="O9" s="178">
        <f t="shared" ref="O9:O15" si="4">ROUND(E9*N9,2)</f>
        <v>0.81</v>
      </c>
      <c r="P9" s="178">
        <v>0</v>
      </c>
      <c r="Q9" s="178">
        <f t="shared" ref="Q9:Q15" si="5">ROUND(E9*P9,2)</f>
        <v>0</v>
      </c>
      <c r="R9" s="178"/>
      <c r="S9" s="178" t="s">
        <v>144</v>
      </c>
      <c r="T9" s="179" t="s">
        <v>145</v>
      </c>
      <c r="U9" s="158">
        <v>4.8899999999999997</v>
      </c>
      <c r="V9" s="158">
        <f t="shared" ref="V9:V15" si="6">ROUND(E9*U9,2)</f>
        <v>2.4500000000000002</v>
      </c>
      <c r="W9" s="158"/>
      <c r="X9" s="158" t="s">
        <v>146</v>
      </c>
      <c r="Y9" s="151"/>
      <c r="Z9" s="151"/>
      <c r="AA9" s="151"/>
      <c r="AB9" s="151"/>
      <c r="AC9" s="151"/>
      <c r="AD9" s="151"/>
      <c r="AE9" s="151"/>
      <c r="AF9" s="151"/>
      <c r="AG9" s="151" t="s">
        <v>147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3">
      <c r="A10" s="173">
        <v>2</v>
      </c>
      <c r="B10" s="174" t="s">
        <v>148</v>
      </c>
      <c r="C10" s="182" t="s">
        <v>149</v>
      </c>
      <c r="D10" s="175" t="s">
        <v>143</v>
      </c>
      <c r="E10" s="176">
        <v>0.32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15</v>
      </c>
      <c r="M10" s="178">
        <f t="shared" si="3"/>
        <v>0</v>
      </c>
      <c r="N10" s="178">
        <v>1.6823999999999999</v>
      </c>
      <c r="O10" s="178">
        <f t="shared" si="4"/>
        <v>0.54</v>
      </c>
      <c r="P10" s="178">
        <v>0</v>
      </c>
      <c r="Q10" s="178">
        <f t="shared" si="5"/>
        <v>0</v>
      </c>
      <c r="R10" s="178"/>
      <c r="S10" s="178" t="s">
        <v>144</v>
      </c>
      <c r="T10" s="179" t="s">
        <v>145</v>
      </c>
      <c r="U10" s="158">
        <v>6.8680000000000003</v>
      </c>
      <c r="V10" s="158">
        <f t="shared" si="6"/>
        <v>2.2000000000000002</v>
      </c>
      <c r="W10" s="158"/>
      <c r="X10" s="158" t="s">
        <v>146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147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3">
      <c r="A11" s="173">
        <v>3</v>
      </c>
      <c r="B11" s="174" t="s">
        <v>150</v>
      </c>
      <c r="C11" s="182" t="s">
        <v>151</v>
      </c>
      <c r="D11" s="175" t="s">
        <v>143</v>
      </c>
      <c r="E11" s="176">
        <v>0.59624999999999995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15</v>
      </c>
      <c r="M11" s="178">
        <f t="shared" si="3"/>
        <v>0</v>
      </c>
      <c r="N11" s="178">
        <v>1.6854</v>
      </c>
      <c r="O11" s="178">
        <f t="shared" si="4"/>
        <v>1</v>
      </c>
      <c r="P11" s="178">
        <v>0</v>
      </c>
      <c r="Q11" s="178">
        <f t="shared" si="5"/>
        <v>0</v>
      </c>
      <c r="R11" s="178"/>
      <c r="S11" s="178" t="s">
        <v>144</v>
      </c>
      <c r="T11" s="179" t="s">
        <v>145</v>
      </c>
      <c r="U11" s="158">
        <v>4.9835000000000003</v>
      </c>
      <c r="V11" s="158">
        <f t="shared" si="6"/>
        <v>2.97</v>
      </c>
      <c r="W11" s="158"/>
      <c r="X11" s="158" t="s">
        <v>146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147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3">
      <c r="A12" s="173">
        <v>4</v>
      </c>
      <c r="B12" s="174" t="s">
        <v>152</v>
      </c>
      <c r="C12" s="182" t="s">
        <v>153</v>
      </c>
      <c r="D12" s="175" t="s">
        <v>154</v>
      </c>
      <c r="E12" s="176">
        <v>0.22919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15</v>
      </c>
      <c r="M12" s="178">
        <f t="shared" si="3"/>
        <v>0</v>
      </c>
      <c r="N12" s="178">
        <v>1.0900000000000001</v>
      </c>
      <c r="O12" s="178">
        <f t="shared" si="4"/>
        <v>0.25</v>
      </c>
      <c r="P12" s="178">
        <v>0</v>
      </c>
      <c r="Q12" s="178">
        <f t="shared" si="5"/>
        <v>0</v>
      </c>
      <c r="R12" s="178"/>
      <c r="S12" s="178" t="s">
        <v>144</v>
      </c>
      <c r="T12" s="179" t="s">
        <v>145</v>
      </c>
      <c r="U12" s="158">
        <v>18.8</v>
      </c>
      <c r="V12" s="158">
        <f t="shared" si="6"/>
        <v>4.3099999999999996</v>
      </c>
      <c r="W12" s="158"/>
      <c r="X12" s="158" t="s">
        <v>146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147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3">
      <c r="A13" s="173">
        <v>5</v>
      </c>
      <c r="B13" s="174" t="s">
        <v>155</v>
      </c>
      <c r="C13" s="182" t="s">
        <v>156</v>
      </c>
      <c r="D13" s="175" t="s">
        <v>143</v>
      </c>
      <c r="E13" s="176">
        <v>1.3829800000000001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15</v>
      </c>
      <c r="M13" s="178">
        <f t="shared" si="3"/>
        <v>0</v>
      </c>
      <c r="N13" s="178">
        <v>1.6865000000000001</v>
      </c>
      <c r="O13" s="178">
        <f t="shared" si="4"/>
        <v>2.33</v>
      </c>
      <c r="P13" s="178">
        <v>0</v>
      </c>
      <c r="Q13" s="178">
        <f t="shared" si="5"/>
        <v>0</v>
      </c>
      <c r="R13" s="178"/>
      <c r="S13" s="178" t="s">
        <v>144</v>
      </c>
      <c r="T13" s="179" t="s">
        <v>145</v>
      </c>
      <c r="U13" s="158">
        <v>5.59</v>
      </c>
      <c r="V13" s="158">
        <f t="shared" si="6"/>
        <v>7.73</v>
      </c>
      <c r="W13" s="158"/>
      <c r="X13" s="158" t="s">
        <v>146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147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3">
      <c r="A14" s="173">
        <v>6</v>
      </c>
      <c r="B14" s="174" t="s">
        <v>157</v>
      </c>
      <c r="C14" s="182" t="s">
        <v>158</v>
      </c>
      <c r="D14" s="175" t="s">
        <v>159</v>
      </c>
      <c r="E14" s="176">
        <v>0.8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15</v>
      </c>
      <c r="M14" s="178">
        <f t="shared" si="3"/>
        <v>0</v>
      </c>
      <c r="N14" s="178">
        <v>6.0319999999999999E-2</v>
      </c>
      <c r="O14" s="178">
        <f t="shared" si="4"/>
        <v>0.05</v>
      </c>
      <c r="P14" s="178">
        <v>0</v>
      </c>
      <c r="Q14" s="178">
        <f t="shared" si="5"/>
        <v>0</v>
      </c>
      <c r="R14" s="178"/>
      <c r="S14" s="178" t="s">
        <v>144</v>
      </c>
      <c r="T14" s="179" t="s">
        <v>145</v>
      </c>
      <c r="U14" s="158">
        <v>0.63</v>
      </c>
      <c r="V14" s="158">
        <f t="shared" si="6"/>
        <v>0.5</v>
      </c>
      <c r="W14" s="158"/>
      <c r="X14" s="158" t="s">
        <v>146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147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3">
      <c r="A15" s="173">
        <v>7</v>
      </c>
      <c r="B15" s="174" t="s">
        <v>160</v>
      </c>
      <c r="C15" s="182" t="s">
        <v>161</v>
      </c>
      <c r="D15" s="175" t="s">
        <v>162</v>
      </c>
      <c r="E15" s="176">
        <v>1.6375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15</v>
      </c>
      <c r="M15" s="178">
        <f t="shared" si="3"/>
        <v>0</v>
      </c>
      <c r="N15" s="178">
        <v>0.27105000000000001</v>
      </c>
      <c r="O15" s="178">
        <f t="shared" si="4"/>
        <v>0.44</v>
      </c>
      <c r="P15" s="178">
        <v>0</v>
      </c>
      <c r="Q15" s="178">
        <f t="shared" si="5"/>
        <v>0</v>
      </c>
      <c r="R15" s="178"/>
      <c r="S15" s="178" t="s">
        <v>144</v>
      </c>
      <c r="T15" s="179" t="s">
        <v>145</v>
      </c>
      <c r="U15" s="158">
        <v>1.22</v>
      </c>
      <c r="V15" s="158">
        <f t="shared" si="6"/>
        <v>2</v>
      </c>
      <c r="W15" s="158"/>
      <c r="X15" s="158" t="s">
        <v>146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147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3">
      <c r="A16" s="160" t="s">
        <v>139</v>
      </c>
      <c r="B16" s="161" t="s">
        <v>68</v>
      </c>
      <c r="C16" s="181" t="s">
        <v>69</v>
      </c>
      <c r="D16" s="162"/>
      <c r="E16" s="163"/>
      <c r="F16" s="164"/>
      <c r="G16" s="164">
        <f>SUMIF(AG17:AG24,"&lt;&gt;NOR",G17:G24)</f>
        <v>0</v>
      </c>
      <c r="H16" s="164"/>
      <c r="I16" s="164">
        <f>SUM(I17:I24)</f>
        <v>0</v>
      </c>
      <c r="J16" s="164"/>
      <c r="K16" s="164">
        <f>SUM(K17:K24)</f>
        <v>0</v>
      </c>
      <c r="L16" s="164"/>
      <c r="M16" s="164">
        <f>SUM(M17:M24)</f>
        <v>0</v>
      </c>
      <c r="N16" s="164"/>
      <c r="O16" s="164">
        <f>SUM(O17:O24)</f>
        <v>1.3399999999999999</v>
      </c>
      <c r="P16" s="164"/>
      <c r="Q16" s="164">
        <f>SUM(Q17:Q24)</f>
        <v>0</v>
      </c>
      <c r="R16" s="164"/>
      <c r="S16" s="164"/>
      <c r="T16" s="165"/>
      <c r="U16" s="159"/>
      <c r="V16" s="159">
        <f>SUM(V17:V24)</f>
        <v>20.41</v>
      </c>
      <c r="W16" s="159"/>
      <c r="X16" s="159"/>
      <c r="AG16" t="s">
        <v>140</v>
      </c>
    </row>
    <row r="17" spans="1:60" outlineLevel="1" x14ac:dyDescent="0.3">
      <c r="A17" s="173">
        <v>8</v>
      </c>
      <c r="B17" s="174" t="s">
        <v>163</v>
      </c>
      <c r="C17" s="182" t="s">
        <v>164</v>
      </c>
      <c r="D17" s="175" t="s">
        <v>162</v>
      </c>
      <c r="E17" s="176">
        <v>2.915</v>
      </c>
      <c r="F17" s="177"/>
      <c r="G17" s="178">
        <f t="shared" ref="G17:G24" si="7">ROUND(E17*F17,2)</f>
        <v>0</v>
      </c>
      <c r="H17" s="177"/>
      <c r="I17" s="178">
        <f t="shared" ref="I17:I24" si="8">ROUND(E17*H17,2)</f>
        <v>0</v>
      </c>
      <c r="J17" s="177"/>
      <c r="K17" s="178">
        <f t="shared" ref="K17:K24" si="9">ROUND(E17*J17,2)</f>
        <v>0</v>
      </c>
      <c r="L17" s="178">
        <v>15</v>
      </c>
      <c r="M17" s="178">
        <f t="shared" ref="M17:M24" si="10">G17*(1+L17/100)</f>
        <v>0</v>
      </c>
      <c r="N17" s="178">
        <v>3.637E-2</v>
      </c>
      <c r="O17" s="178">
        <f t="shared" ref="O17:O24" si="11">ROUND(E17*N17,2)</f>
        <v>0.11</v>
      </c>
      <c r="P17" s="178">
        <v>0</v>
      </c>
      <c r="Q17" s="178">
        <f t="shared" ref="Q17:Q24" si="12">ROUND(E17*P17,2)</f>
        <v>0</v>
      </c>
      <c r="R17" s="178"/>
      <c r="S17" s="178" t="s">
        <v>144</v>
      </c>
      <c r="T17" s="179" t="s">
        <v>145</v>
      </c>
      <c r="U17" s="158">
        <v>0.73399999999999999</v>
      </c>
      <c r="V17" s="158">
        <f t="shared" ref="V17:V24" si="13">ROUND(E17*U17,2)</f>
        <v>2.14</v>
      </c>
      <c r="W17" s="158"/>
      <c r="X17" s="158" t="s">
        <v>146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147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3">
      <c r="A18" s="173">
        <v>9</v>
      </c>
      <c r="B18" s="174" t="s">
        <v>165</v>
      </c>
      <c r="C18" s="182" t="s">
        <v>166</v>
      </c>
      <c r="D18" s="175" t="s">
        <v>162</v>
      </c>
      <c r="E18" s="176">
        <v>2.915</v>
      </c>
      <c r="F18" s="177"/>
      <c r="G18" s="178">
        <f t="shared" si="7"/>
        <v>0</v>
      </c>
      <c r="H18" s="177"/>
      <c r="I18" s="178">
        <f t="shared" si="8"/>
        <v>0</v>
      </c>
      <c r="J18" s="177"/>
      <c r="K18" s="178">
        <f t="shared" si="9"/>
        <v>0</v>
      </c>
      <c r="L18" s="178">
        <v>15</v>
      </c>
      <c r="M18" s="178">
        <f t="shared" si="10"/>
        <v>0</v>
      </c>
      <c r="N18" s="178">
        <v>0</v>
      </c>
      <c r="O18" s="178">
        <f t="shared" si="11"/>
        <v>0</v>
      </c>
      <c r="P18" s="178">
        <v>0</v>
      </c>
      <c r="Q18" s="178">
        <f t="shared" si="12"/>
        <v>0</v>
      </c>
      <c r="R18" s="178"/>
      <c r="S18" s="178" t="s">
        <v>144</v>
      </c>
      <c r="T18" s="179" t="s">
        <v>145</v>
      </c>
      <c r="U18" s="158">
        <v>0.17299999999999999</v>
      </c>
      <c r="V18" s="158">
        <f t="shared" si="13"/>
        <v>0.5</v>
      </c>
      <c r="W18" s="158"/>
      <c r="X18" s="158" t="s">
        <v>146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147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3">
      <c r="A19" s="173">
        <v>10</v>
      </c>
      <c r="B19" s="174" t="s">
        <v>167</v>
      </c>
      <c r="C19" s="182" t="s">
        <v>168</v>
      </c>
      <c r="D19" s="175" t="s">
        <v>162</v>
      </c>
      <c r="E19" s="176">
        <v>2.915</v>
      </c>
      <c r="F19" s="177"/>
      <c r="G19" s="178">
        <f t="shared" si="7"/>
        <v>0</v>
      </c>
      <c r="H19" s="177"/>
      <c r="I19" s="178">
        <f t="shared" si="8"/>
        <v>0</v>
      </c>
      <c r="J19" s="177"/>
      <c r="K19" s="178">
        <f t="shared" si="9"/>
        <v>0</v>
      </c>
      <c r="L19" s="178">
        <v>15</v>
      </c>
      <c r="M19" s="178">
        <f t="shared" si="10"/>
        <v>0</v>
      </c>
      <c r="N19" s="178">
        <v>3.8700000000000002E-3</v>
      </c>
      <c r="O19" s="178">
        <f t="shared" si="11"/>
        <v>0.01</v>
      </c>
      <c r="P19" s="178">
        <v>0</v>
      </c>
      <c r="Q19" s="178">
        <f t="shared" si="12"/>
        <v>0</v>
      </c>
      <c r="R19" s="178"/>
      <c r="S19" s="178" t="s">
        <v>144</v>
      </c>
      <c r="T19" s="179" t="s">
        <v>145</v>
      </c>
      <c r="U19" s="158">
        <v>0.47399999999999998</v>
      </c>
      <c r="V19" s="158">
        <f t="shared" si="13"/>
        <v>1.38</v>
      </c>
      <c r="W19" s="158"/>
      <c r="X19" s="158" t="s">
        <v>146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147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3">
      <c r="A20" s="173">
        <v>11</v>
      </c>
      <c r="B20" s="174" t="s">
        <v>169</v>
      </c>
      <c r="C20" s="182" t="s">
        <v>170</v>
      </c>
      <c r="D20" s="175" t="s">
        <v>162</v>
      </c>
      <c r="E20" s="176">
        <v>2.915</v>
      </c>
      <c r="F20" s="177"/>
      <c r="G20" s="178">
        <f t="shared" si="7"/>
        <v>0</v>
      </c>
      <c r="H20" s="177"/>
      <c r="I20" s="178">
        <f t="shared" si="8"/>
        <v>0</v>
      </c>
      <c r="J20" s="177"/>
      <c r="K20" s="178">
        <f t="shared" si="9"/>
        <v>0</v>
      </c>
      <c r="L20" s="178">
        <v>15</v>
      </c>
      <c r="M20" s="178">
        <f t="shared" si="10"/>
        <v>0</v>
      </c>
      <c r="N20" s="178">
        <v>0</v>
      </c>
      <c r="O20" s="178">
        <f t="shared" si="11"/>
        <v>0</v>
      </c>
      <c r="P20" s="178">
        <v>0</v>
      </c>
      <c r="Q20" s="178">
        <f t="shared" si="12"/>
        <v>0</v>
      </c>
      <c r="R20" s="178"/>
      <c r="S20" s="178" t="s">
        <v>144</v>
      </c>
      <c r="T20" s="179" t="s">
        <v>145</v>
      </c>
      <c r="U20" s="158">
        <v>0.16</v>
      </c>
      <c r="V20" s="158">
        <f t="shared" si="13"/>
        <v>0.47</v>
      </c>
      <c r="W20" s="158"/>
      <c r="X20" s="158" t="s">
        <v>146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147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3">
      <c r="A21" s="173">
        <v>12</v>
      </c>
      <c r="B21" s="174" t="s">
        <v>171</v>
      </c>
      <c r="C21" s="182" t="s">
        <v>172</v>
      </c>
      <c r="D21" s="175" t="s">
        <v>154</v>
      </c>
      <c r="E21" s="176">
        <v>7.4799999999999997E-3</v>
      </c>
      <c r="F21" s="177"/>
      <c r="G21" s="178">
        <f t="shared" si="7"/>
        <v>0</v>
      </c>
      <c r="H21" s="177"/>
      <c r="I21" s="178">
        <f t="shared" si="8"/>
        <v>0</v>
      </c>
      <c r="J21" s="177"/>
      <c r="K21" s="178">
        <f t="shared" si="9"/>
        <v>0</v>
      </c>
      <c r="L21" s="178">
        <v>15</v>
      </c>
      <c r="M21" s="178">
        <f t="shared" si="10"/>
        <v>0</v>
      </c>
      <c r="N21" s="178">
        <v>1.02139</v>
      </c>
      <c r="O21" s="178">
        <f t="shared" si="11"/>
        <v>0.01</v>
      </c>
      <c r="P21" s="178">
        <v>0</v>
      </c>
      <c r="Q21" s="178">
        <f t="shared" si="12"/>
        <v>0</v>
      </c>
      <c r="R21" s="178"/>
      <c r="S21" s="178" t="s">
        <v>144</v>
      </c>
      <c r="T21" s="179" t="s">
        <v>145</v>
      </c>
      <c r="U21" s="158">
        <v>26.616</v>
      </c>
      <c r="V21" s="158">
        <f t="shared" si="13"/>
        <v>0.2</v>
      </c>
      <c r="W21" s="158"/>
      <c r="X21" s="158" t="s">
        <v>146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147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3">
      <c r="A22" s="173">
        <v>13</v>
      </c>
      <c r="B22" s="174" t="s">
        <v>173</v>
      </c>
      <c r="C22" s="182" t="s">
        <v>174</v>
      </c>
      <c r="D22" s="175" t="s">
        <v>154</v>
      </c>
      <c r="E22" s="176">
        <v>2.6450000000000001E-2</v>
      </c>
      <c r="F22" s="177"/>
      <c r="G22" s="178">
        <f t="shared" si="7"/>
        <v>0</v>
      </c>
      <c r="H22" s="177"/>
      <c r="I22" s="178">
        <f t="shared" si="8"/>
        <v>0</v>
      </c>
      <c r="J22" s="177"/>
      <c r="K22" s="178">
        <f t="shared" si="9"/>
        <v>0</v>
      </c>
      <c r="L22" s="178">
        <v>15</v>
      </c>
      <c r="M22" s="178">
        <f t="shared" si="10"/>
        <v>0</v>
      </c>
      <c r="N22" s="178">
        <v>1.0543800000000001</v>
      </c>
      <c r="O22" s="178">
        <f t="shared" si="11"/>
        <v>0.03</v>
      </c>
      <c r="P22" s="178">
        <v>0</v>
      </c>
      <c r="Q22" s="178">
        <f t="shared" si="12"/>
        <v>0</v>
      </c>
      <c r="R22" s="178"/>
      <c r="S22" s="178" t="s">
        <v>144</v>
      </c>
      <c r="T22" s="179" t="s">
        <v>145</v>
      </c>
      <c r="U22" s="158">
        <v>15.211</v>
      </c>
      <c r="V22" s="158">
        <f t="shared" si="13"/>
        <v>0.4</v>
      </c>
      <c r="W22" s="158"/>
      <c r="X22" s="158" t="s">
        <v>146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147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3">
      <c r="A23" s="173">
        <v>14</v>
      </c>
      <c r="B23" s="174" t="s">
        <v>175</v>
      </c>
      <c r="C23" s="182" t="s">
        <v>176</v>
      </c>
      <c r="D23" s="175" t="s">
        <v>143</v>
      </c>
      <c r="E23" s="176">
        <v>0.43725000000000003</v>
      </c>
      <c r="F23" s="177"/>
      <c r="G23" s="178">
        <f t="shared" si="7"/>
        <v>0</v>
      </c>
      <c r="H23" s="177"/>
      <c r="I23" s="178">
        <f t="shared" si="8"/>
        <v>0</v>
      </c>
      <c r="J23" s="177"/>
      <c r="K23" s="178">
        <f t="shared" si="9"/>
        <v>0</v>
      </c>
      <c r="L23" s="178">
        <v>15</v>
      </c>
      <c r="M23" s="178">
        <f t="shared" si="10"/>
        <v>0</v>
      </c>
      <c r="N23" s="178">
        <v>2.6975199999999999</v>
      </c>
      <c r="O23" s="178">
        <f t="shared" si="11"/>
        <v>1.18</v>
      </c>
      <c r="P23" s="178">
        <v>0</v>
      </c>
      <c r="Q23" s="178">
        <f t="shared" si="12"/>
        <v>0</v>
      </c>
      <c r="R23" s="178"/>
      <c r="S23" s="178" t="s">
        <v>144</v>
      </c>
      <c r="T23" s="179" t="s">
        <v>145</v>
      </c>
      <c r="U23" s="158">
        <v>21.585999999999999</v>
      </c>
      <c r="V23" s="158">
        <f t="shared" si="13"/>
        <v>9.44</v>
      </c>
      <c r="W23" s="158"/>
      <c r="X23" s="158" t="s">
        <v>146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147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3">
      <c r="A24" s="173">
        <v>15</v>
      </c>
      <c r="B24" s="174" t="s">
        <v>177</v>
      </c>
      <c r="C24" s="182" t="s">
        <v>178</v>
      </c>
      <c r="D24" s="175" t="s">
        <v>179</v>
      </c>
      <c r="E24" s="176">
        <v>14</v>
      </c>
      <c r="F24" s="177"/>
      <c r="G24" s="178">
        <f t="shared" si="7"/>
        <v>0</v>
      </c>
      <c r="H24" s="177"/>
      <c r="I24" s="178">
        <f t="shared" si="8"/>
        <v>0</v>
      </c>
      <c r="J24" s="177"/>
      <c r="K24" s="178">
        <f t="shared" si="9"/>
        <v>0</v>
      </c>
      <c r="L24" s="178">
        <v>15</v>
      </c>
      <c r="M24" s="178">
        <f t="shared" si="10"/>
        <v>0</v>
      </c>
      <c r="N24" s="178">
        <v>0</v>
      </c>
      <c r="O24" s="178">
        <f t="shared" si="11"/>
        <v>0</v>
      </c>
      <c r="P24" s="178">
        <v>0</v>
      </c>
      <c r="Q24" s="178">
        <f t="shared" si="12"/>
        <v>0</v>
      </c>
      <c r="R24" s="178"/>
      <c r="S24" s="178" t="s">
        <v>144</v>
      </c>
      <c r="T24" s="179" t="s">
        <v>145</v>
      </c>
      <c r="U24" s="158">
        <v>0.42</v>
      </c>
      <c r="V24" s="158">
        <f t="shared" si="13"/>
        <v>5.88</v>
      </c>
      <c r="W24" s="158"/>
      <c r="X24" s="158" t="s">
        <v>146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147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3">
      <c r="A25" s="160" t="s">
        <v>139</v>
      </c>
      <c r="B25" s="161" t="s">
        <v>70</v>
      </c>
      <c r="C25" s="181" t="s">
        <v>71</v>
      </c>
      <c r="D25" s="162"/>
      <c r="E25" s="163"/>
      <c r="F25" s="164"/>
      <c r="G25" s="164">
        <f>SUMIF(AG26:AG29,"&lt;&gt;NOR",G26:G29)</f>
        <v>0</v>
      </c>
      <c r="H25" s="164"/>
      <c r="I25" s="164">
        <f>SUM(I26:I29)</f>
        <v>0</v>
      </c>
      <c r="J25" s="164"/>
      <c r="K25" s="164">
        <f>SUM(K26:K29)</f>
        <v>0</v>
      </c>
      <c r="L25" s="164"/>
      <c r="M25" s="164">
        <f>SUM(M26:M29)</f>
        <v>0</v>
      </c>
      <c r="N25" s="164"/>
      <c r="O25" s="164">
        <f>SUM(O26:O29)</f>
        <v>6.56</v>
      </c>
      <c r="P25" s="164"/>
      <c r="Q25" s="164">
        <f>SUM(Q26:Q29)</f>
        <v>0</v>
      </c>
      <c r="R25" s="164"/>
      <c r="S25" s="164"/>
      <c r="T25" s="165"/>
      <c r="U25" s="159"/>
      <c r="V25" s="159">
        <f>SUM(V26:V29)</f>
        <v>211.71</v>
      </c>
      <c r="W25" s="159"/>
      <c r="X25" s="159"/>
      <c r="AG25" t="s">
        <v>140</v>
      </c>
    </row>
    <row r="26" spans="1:60" outlineLevel="1" x14ac:dyDescent="0.3">
      <c r="A26" s="173">
        <v>16</v>
      </c>
      <c r="B26" s="174" t="s">
        <v>180</v>
      </c>
      <c r="C26" s="182" t="s">
        <v>181</v>
      </c>
      <c r="D26" s="175" t="s">
        <v>162</v>
      </c>
      <c r="E26" s="176">
        <v>59.246400000000001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15</v>
      </c>
      <c r="M26" s="178">
        <f>G26*(1+L26/100)</f>
        <v>0</v>
      </c>
      <c r="N26" s="178">
        <v>4.7660000000000001E-2</v>
      </c>
      <c r="O26" s="178">
        <f>ROUND(E26*N26,2)</f>
        <v>2.82</v>
      </c>
      <c r="P26" s="178">
        <v>0</v>
      </c>
      <c r="Q26" s="178">
        <f>ROUND(E26*P26,2)</f>
        <v>0</v>
      </c>
      <c r="R26" s="178"/>
      <c r="S26" s="178" t="s">
        <v>144</v>
      </c>
      <c r="T26" s="179" t="s">
        <v>145</v>
      </c>
      <c r="U26" s="158">
        <v>0.84</v>
      </c>
      <c r="V26" s="158">
        <f>ROUND(E26*U26,2)</f>
        <v>49.77</v>
      </c>
      <c r="W26" s="158"/>
      <c r="X26" s="158" t="s">
        <v>146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182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3">
      <c r="A27" s="173">
        <v>17</v>
      </c>
      <c r="B27" s="174" t="s">
        <v>183</v>
      </c>
      <c r="C27" s="182" t="s">
        <v>184</v>
      </c>
      <c r="D27" s="175" t="s">
        <v>162</v>
      </c>
      <c r="E27" s="176">
        <v>106.622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15</v>
      </c>
      <c r="M27" s="178">
        <f>G27*(1+L27/100)</f>
        <v>0</v>
      </c>
      <c r="N27" s="178">
        <v>3.4909999999999997E-2</v>
      </c>
      <c r="O27" s="178">
        <f>ROUND(E27*N27,2)</f>
        <v>3.72</v>
      </c>
      <c r="P27" s="178">
        <v>0</v>
      </c>
      <c r="Q27" s="178">
        <f>ROUND(E27*P27,2)</f>
        <v>0</v>
      </c>
      <c r="R27" s="178"/>
      <c r="S27" s="178" t="s">
        <v>144</v>
      </c>
      <c r="T27" s="179" t="s">
        <v>145</v>
      </c>
      <c r="U27" s="158">
        <v>1.18</v>
      </c>
      <c r="V27" s="158">
        <f>ROUND(E27*U27,2)</f>
        <v>125.81</v>
      </c>
      <c r="W27" s="158"/>
      <c r="X27" s="158" t="s">
        <v>146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182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3">
      <c r="A28" s="173">
        <v>18</v>
      </c>
      <c r="B28" s="174" t="s">
        <v>185</v>
      </c>
      <c r="C28" s="182" t="s">
        <v>186</v>
      </c>
      <c r="D28" s="175" t="s">
        <v>162</v>
      </c>
      <c r="E28" s="176">
        <v>451.60449999999997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15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/>
      <c r="S28" s="178" t="s">
        <v>144</v>
      </c>
      <c r="T28" s="179" t="s">
        <v>145</v>
      </c>
      <c r="U28" s="158">
        <v>0.08</v>
      </c>
      <c r="V28" s="158">
        <f>ROUND(E28*U28,2)</f>
        <v>36.130000000000003</v>
      </c>
      <c r="W28" s="158"/>
      <c r="X28" s="158" t="s">
        <v>146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182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3">
      <c r="A29" s="173">
        <v>19</v>
      </c>
      <c r="B29" s="174" t="s">
        <v>187</v>
      </c>
      <c r="C29" s="182" t="s">
        <v>188</v>
      </c>
      <c r="D29" s="175" t="s">
        <v>162</v>
      </c>
      <c r="E29" s="176">
        <v>165.86840000000001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15</v>
      </c>
      <c r="M29" s="178">
        <f>G29*(1+L29/100)</f>
        <v>0</v>
      </c>
      <c r="N29" s="178">
        <v>1.3999999999999999E-4</v>
      </c>
      <c r="O29" s="178">
        <f>ROUND(E29*N29,2)</f>
        <v>0.02</v>
      </c>
      <c r="P29" s="178">
        <v>0</v>
      </c>
      <c r="Q29" s="178">
        <f>ROUND(E29*P29,2)</f>
        <v>0</v>
      </c>
      <c r="R29" s="178"/>
      <c r="S29" s="178" t="s">
        <v>144</v>
      </c>
      <c r="T29" s="179" t="s">
        <v>145</v>
      </c>
      <c r="U29" s="158">
        <v>0</v>
      </c>
      <c r="V29" s="158">
        <f>ROUND(E29*U29,2)</f>
        <v>0</v>
      </c>
      <c r="W29" s="158"/>
      <c r="X29" s="158" t="s">
        <v>146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182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3">
      <c r="A30" s="160" t="s">
        <v>139</v>
      </c>
      <c r="B30" s="161" t="s">
        <v>72</v>
      </c>
      <c r="C30" s="181" t="s">
        <v>73</v>
      </c>
      <c r="D30" s="162"/>
      <c r="E30" s="163"/>
      <c r="F30" s="164"/>
      <c r="G30" s="164">
        <f>SUMIF(AG31:AG34,"&lt;&gt;NOR",G31:G34)</f>
        <v>0</v>
      </c>
      <c r="H30" s="164"/>
      <c r="I30" s="164">
        <f>SUM(I31:I34)</f>
        <v>0</v>
      </c>
      <c r="J30" s="164"/>
      <c r="K30" s="164">
        <f>SUM(K31:K34)</f>
        <v>0</v>
      </c>
      <c r="L30" s="164"/>
      <c r="M30" s="164">
        <f>SUM(M31:M34)</f>
        <v>0</v>
      </c>
      <c r="N30" s="164"/>
      <c r="O30" s="164">
        <f>SUM(O31:O34)</f>
        <v>2.8300000000000005</v>
      </c>
      <c r="P30" s="164"/>
      <c r="Q30" s="164">
        <f>SUM(Q31:Q34)</f>
        <v>0</v>
      </c>
      <c r="R30" s="164"/>
      <c r="S30" s="164"/>
      <c r="T30" s="165"/>
      <c r="U30" s="159"/>
      <c r="V30" s="159">
        <f>SUM(V31:V34)</f>
        <v>123.24</v>
      </c>
      <c r="W30" s="159"/>
      <c r="X30" s="159"/>
      <c r="AG30" t="s">
        <v>140</v>
      </c>
    </row>
    <row r="31" spans="1:60" outlineLevel="1" x14ac:dyDescent="0.3">
      <c r="A31" s="173">
        <v>20</v>
      </c>
      <c r="B31" s="174" t="s">
        <v>189</v>
      </c>
      <c r="C31" s="182" t="s">
        <v>190</v>
      </c>
      <c r="D31" s="175" t="s">
        <v>162</v>
      </c>
      <c r="E31" s="176">
        <v>98.201999999999998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15</v>
      </c>
      <c r="M31" s="178">
        <f>G31*(1+L31/100)</f>
        <v>0</v>
      </c>
      <c r="N31" s="178">
        <v>1.575E-2</v>
      </c>
      <c r="O31" s="178">
        <f>ROUND(E31*N31,2)</f>
        <v>1.55</v>
      </c>
      <c r="P31" s="178">
        <v>0</v>
      </c>
      <c r="Q31" s="178">
        <f>ROUND(E31*P31,2)</f>
        <v>0</v>
      </c>
      <c r="R31" s="178"/>
      <c r="S31" s="178" t="s">
        <v>144</v>
      </c>
      <c r="T31" s="179" t="s">
        <v>145</v>
      </c>
      <c r="U31" s="158">
        <v>0.67735000000000001</v>
      </c>
      <c r="V31" s="158">
        <f>ROUND(E31*U31,2)</f>
        <v>66.52</v>
      </c>
      <c r="W31" s="158"/>
      <c r="X31" s="158" t="s">
        <v>146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147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3">
      <c r="A32" s="173">
        <v>21</v>
      </c>
      <c r="B32" s="174" t="s">
        <v>191</v>
      </c>
      <c r="C32" s="182" t="s">
        <v>192</v>
      </c>
      <c r="D32" s="175" t="s">
        <v>162</v>
      </c>
      <c r="E32" s="176">
        <v>20.857500000000002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15</v>
      </c>
      <c r="M32" s="178">
        <f>G32*(1+L32/100)</f>
        <v>0</v>
      </c>
      <c r="N32" s="178">
        <v>5.2580000000000002E-2</v>
      </c>
      <c r="O32" s="178">
        <f>ROUND(E32*N32,2)</f>
        <v>1.1000000000000001</v>
      </c>
      <c r="P32" s="178">
        <v>0</v>
      </c>
      <c r="Q32" s="178">
        <f>ROUND(E32*P32,2)</f>
        <v>0</v>
      </c>
      <c r="R32" s="178"/>
      <c r="S32" s="178" t="s">
        <v>144</v>
      </c>
      <c r="T32" s="179" t="s">
        <v>145</v>
      </c>
      <c r="U32" s="158">
        <v>0.92</v>
      </c>
      <c r="V32" s="158">
        <f>ROUND(E32*U32,2)</f>
        <v>19.190000000000001</v>
      </c>
      <c r="W32" s="158"/>
      <c r="X32" s="158" t="s">
        <v>146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182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3">
      <c r="A33" s="173">
        <v>22</v>
      </c>
      <c r="B33" s="174" t="s">
        <v>193</v>
      </c>
      <c r="C33" s="182" t="s">
        <v>194</v>
      </c>
      <c r="D33" s="175" t="s">
        <v>162</v>
      </c>
      <c r="E33" s="176">
        <v>3.2425000000000002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15</v>
      </c>
      <c r="M33" s="178">
        <f>G33*(1+L33/100)</f>
        <v>0</v>
      </c>
      <c r="N33" s="178">
        <v>4.1799999999999997E-2</v>
      </c>
      <c r="O33" s="178">
        <f>ROUND(E33*N33,2)</f>
        <v>0.14000000000000001</v>
      </c>
      <c r="P33" s="178">
        <v>0</v>
      </c>
      <c r="Q33" s="178">
        <f>ROUND(E33*P33,2)</f>
        <v>0</v>
      </c>
      <c r="R33" s="178"/>
      <c r="S33" s="178" t="s">
        <v>144</v>
      </c>
      <c r="T33" s="179" t="s">
        <v>145</v>
      </c>
      <c r="U33" s="158">
        <v>2.2050000000000001</v>
      </c>
      <c r="V33" s="158">
        <f>ROUND(E33*U33,2)</f>
        <v>7.15</v>
      </c>
      <c r="W33" s="158"/>
      <c r="X33" s="158" t="s">
        <v>146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182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3">
      <c r="A34" s="173">
        <v>23</v>
      </c>
      <c r="B34" s="174" t="s">
        <v>195</v>
      </c>
      <c r="C34" s="182" t="s">
        <v>196</v>
      </c>
      <c r="D34" s="175" t="s">
        <v>162</v>
      </c>
      <c r="E34" s="176">
        <v>379.7774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15</v>
      </c>
      <c r="M34" s="178">
        <f>G34*(1+L34/100)</f>
        <v>0</v>
      </c>
      <c r="N34" s="178">
        <v>1E-4</v>
      </c>
      <c r="O34" s="178">
        <f>ROUND(E34*N34,2)</f>
        <v>0.04</v>
      </c>
      <c r="P34" s="178">
        <v>0</v>
      </c>
      <c r="Q34" s="178">
        <f>ROUND(E34*P34,2)</f>
        <v>0</v>
      </c>
      <c r="R34" s="178"/>
      <c r="S34" s="178" t="s">
        <v>144</v>
      </c>
      <c r="T34" s="179" t="s">
        <v>145</v>
      </c>
      <c r="U34" s="158">
        <v>0.08</v>
      </c>
      <c r="V34" s="158">
        <f>ROUND(E34*U34,2)</f>
        <v>30.38</v>
      </c>
      <c r="W34" s="158"/>
      <c r="X34" s="158" t="s">
        <v>146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182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3">
      <c r="A35" s="160" t="s">
        <v>139</v>
      </c>
      <c r="B35" s="161" t="s">
        <v>74</v>
      </c>
      <c r="C35" s="181" t="s">
        <v>75</v>
      </c>
      <c r="D35" s="162"/>
      <c r="E35" s="163"/>
      <c r="F35" s="164"/>
      <c r="G35" s="164">
        <f>SUMIF(AG36:AG36,"&lt;&gt;NOR",G36:G36)</f>
        <v>0</v>
      </c>
      <c r="H35" s="164"/>
      <c r="I35" s="164">
        <f>SUM(I36:I36)</f>
        <v>0</v>
      </c>
      <c r="J35" s="164"/>
      <c r="K35" s="164">
        <f>SUM(K36:K36)</f>
        <v>0</v>
      </c>
      <c r="L35" s="164"/>
      <c r="M35" s="164">
        <f>SUM(M36:M36)</f>
        <v>0</v>
      </c>
      <c r="N35" s="164"/>
      <c r="O35" s="164">
        <f>SUM(O36:O36)</f>
        <v>2.8</v>
      </c>
      <c r="P35" s="164"/>
      <c r="Q35" s="164">
        <f>SUM(Q36:Q36)</f>
        <v>0</v>
      </c>
      <c r="R35" s="164"/>
      <c r="S35" s="164"/>
      <c r="T35" s="165"/>
      <c r="U35" s="159"/>
      <c r="V35" s="159">
        <f>SUM(V36:V36)</f>
        <v>5.97</v>
      </c>
      <c r="W35" s="159"/>
      <c r="X35" s="159"/>
      <c r="AG35" t="s">
        <v>140</v>
      </c>
    </row>
    <row r="36" spans="1:60" outlineLevel="1" x14ac:dyDescent="0.3">
      <c r="A36" s="173">
        <v>24</v>
      </c>
      <c r="B36" s="174" t="s">
        <v>197</v>
      </c>
      <c r="C36" s="182" t="s">
        <v>198</v>
      </c>
      <c r="D36" s="175" t="s">
        <v>143</v>
      </c>
      <c r="E36" s="176">
        <v>1.1205000000000001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15</v>
      </c>
      <c r="M36" s="178">
        <f>G36*(1+L36/100)</f>
        <v>0</v>
      </c>
      <c r="N36" s="178">
        <v>2.5</v>
      </c>
      <c r="O36" s="178">
        <f>ROUND(E36*N36,2)</f>
        <v>2.8</v>
      </c>
      <c r="P36" s="178">
        <v>0</v>
      </c>
      <c r="Q36" s="178">
        <f>ROUND(E36*P36,2)</f>
        <v>0</v>
      </c>
      <c r="R36" s="178"/>
      <c r="S36" s="178" t="s">
        <v>144</v>
      </c>
      <c r="T36" s="179" t="s">
        <v>145</v>
      </c>
      <c r="U36" s="158">
        <v>5.33</v>
      </c>
      <c r="V36" s="158">
        <f>ROUND(E36*U36,2)</f>
        <v>5.97</v>
      </c>
      <c r="W36" s="158"/>
      <c r="X36" s="158" t="s">
        <v>146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147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3">
      <c r="A37" s="160" t="s">
        <v>139</v>
      </c>
      <c r="B37" s="161" t="s">
        <v>76</v>
      </c>
      <c r="C37" s="181" t="s">
        <v>77</v>
      </c>
      <c r="D37" s="162"/>
      <c r="E37" s="163"/>
      <c r="F37" s="164"/>
      <c r="G37" s="164">
        <f>SUMIF(AG38:AG45,"&lt;&gt;NOR",G38:G45)</f>
        <v>0</v>
      </c>
      <c r="H37" s="164"/>
      <c r="I37" s="164">
        <f>SUM(I38:I45)</f>
        <v>0</v>
      </c>
      <c r="J37" s="164"/>
      <c r="K37" s="164">
        <f>SUM(K38:K45)</f>
        <v>0</v>
      </c>
      <c r="L37" s="164"/>
      <c r="M37" s="164">
        <f>SUM(M38:M45)</f>
        <v>0</v>
      </c>
      <c r="N37" s="164"/>
      <c r="O37" s="164">
        <f>SUM(O38:O45)</f>
        <v>85.919999999999987</v>
      </c>
      <c r="P37" s="164"/>
      <c r="Q37" s="164">
        <f>SUM(Q38:Q45)</f>
        <v>0</v>
      </c>
      <c r="R37" s="164"/>
      <c r="S37" s="164"/>
      <c r="T37" s="165"/>
      <c r="U37" s="159"/>
      <c r="V37" s="159">
        <f>SUM(V38:V45)</f>
        <v>980.77999999999986</v>
      </c>
      <c r="W37" s="159"/>
      <c r="X37" s="159"/>
      <c r="AG37" t="s">
        <v>140</v>
      </c>
    </row>
    <row r="38" spans="1:60" outlineLevel="1" x14ac:dyDescent="0.3">
      <c r="A38" s="173">
        <v>25</v>
      </c>
      <c r="B38" s="174" t="s">
        <v>199</v>
      </c>
      <c r="C38" s="182" t="s">
        <v>200</v>
      </c>
      <c r="D38" s="175" t="s">
        <v>162</v>
      </c>
      <c r="E38" s="176">
        <v>2978.9450000000002</v>
      </c>
      <c r="F38" s="177"/>
      <c r="G38" s="178">
        <f t="shared" ref="G38:G45" si="14">ROUND(E38*F38,2)</f>
        <v>0</v>
      </c>
      <c r="H38" s="177"/>
      <c r="I38" s="178">
        <f t="shared" ref="I38:I45" si="15">ROUND(E38*H38,2)</f>
        <v>0</v>
      </c>
      <c r="J38" s="177"/>
      <c r="K38" s="178">
        <f t="shared" ref="K38:K45" si="16">ROUND(E38*J38,2)</f>
        <v>0</v>
      </c>
      <c r="L38" s="178">
        <v>15</v>
      </c>
      <c r="M38" s="178">
        <f t="shared" ref="M38:M45" si="17">G38*(1+L38/100)</f>
        <v>0</v>
      </c>
      <c r="N38" s="178">
        <v>2.426E-2</v>
      </c>
      <c r="O38" s="178">
        <f t="shared" ref="O38:O45" si="18">ROUND(E38*N38,2)</f>
        <v>72.27</v>
      </c>
      <c r="P38" s="178">
        <v>0</v>
      </c>
      <c r="Q38" s="178">
        <f t="shared" ref="Q38:Q45" si="19">ROUND(E38*P38,2)</f>
        <v>0</v>
      </c>
      <c r="R38" s="178"/>
      <c r="S38" s="178" t="s">
        <v>144</v>
      </c>
      <c r="T38" s="179" t="s">
        <v>145</v>
      </c>
      <c r="U38" s="158">
        <v>0.14199999999999999</v>
      </c>
      <c r="V38" s="158">
        <f t="shared" ref="V38:V45" si="20">ROUND(E38*U38,2)</f>
        <v>423.01</v>
      </c>
      <c r="W38" s="158"/>
      <c r="X38" s="158" t="s">
        <v>146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182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3">
      <c r="A39" s="173">
        <v>26</v>
      </c>
      <c r="B39" s="174" t="s">
        <v>201</v>
      </c>
      <c r="C39" s="182" t="s">
        <v>202</v>
      </c>
      <c r="D39" s="175" t="s">
        <v>162</v>
      </c>
      <c r="E39" s="176">
        <v>8936.8349999999991</v>
      </c>
      <c r="F39" s="177"/>
      <c r="G39" s="178">
        <f t="shared" si="14"/>
        <v>0</v>
      </c>
      <c r="H39" s="177"/>
      <c r="I39" s="178">
        <f t="shared" si="15"/>
        <v>0</v>
      </c>
      <c r="J39" s="177"/>
      <c r="K39" s="178">
        <f t="shared" si="16"/>
        <v>0</v>
      </c>
      <c r="L39" s="178">
        <v>15</v>
      </c>
      <c r="M39" s="178">
        <f t="shared" si="17"/>
        <v>0</v>
      </c>
      <c r="N39" s="178">
        <v>1.0200000000000001E-3</v>
      </c>
      <c r="O39" s="178">
        <f t="shared" si="18"/>
        <v>9.1199999999999992</v>
      </c>
      <c r="P39" s="178">
        <v>0</v>
      </c>
      <c r="Q39" s="178">
        <f t="shared" si="19"/>
        <v>0</v>
      </c>
      <c r="R39" s="178"/>
      <c r="S39" s="178" t="s">
        <v>144</v>
      </c>
      <c r="T39" s="179" t="s">
        <v>145</v>
      </c>
      <c r="U39" s="158">
        <v>7.0000000000000001E-3</v>
      </c>
      <c r="V39" s="158">
        <f t="shared" si="20"/>
        <v>62.56</v>
      </c>
      <c r="W39" s="158"/>
      <c r="X39" s="158" t="s">
        <v>146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182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3">
      <c r="A40" s="173">
        <v>27</v>
      </c>
      <c r="B40" s="174" t="s">
        <v>203</v>
      </c>
      <c r="C40" s="182" t="s">
        <v>204</v>
      </c>
      <c r="D40" s="175" t="s">
        <v>162</v>
      </c>
      <c r="E40" s="176">
        <v>2978.9450000000002</v>
      </c>
      <c r="F40" s="177"/>
      <c r="G40" s="178">
        <f t="shared" si="14"/>
        <v>0</v>
      </c>
      <c r="H40" s="177"/>
      <c r="I40" s="178">
        <f t="shared" si="15"/>
        <v>0</v>
      </c>
      <c r="J40" s="177"/>
      <c r="K40" s="178">
        <f t="shared" si="16"/>
        <v>0</v>
      </c>
      <c r="L40" s="178">
        <v>15</v>
      </c>
      <c r="M40" s="178">
        <f t="shared" si="17"/>
        <v>0</v>
      </c>
      <c r="N40" s="178">
        <v>0</v>
      </c>
      <c r="O40" s="178">
        <f t="shared" si="18"/>
        <v>0</v>
      </c>
      <c r="P40" s="178">
        <v>0</v>
      </c>
      <c r="Q40" s="178">
        <f t="shared" si="19"/>
        <v>0</v>
      </c>
      <c r="R40" s="178"/>
      <c r="S40" s="178" t="s">
        <v>144</v>
      </c>
      <c r="T40" s="179" t="s">
        <v>145</v>
      </c>
      <c r="U40" s="158">
        <v>0.12</v>
      </c>
      <c r="V40" s="158">
        <f t="shared" si="20"/>
        <v>357.47</v>
      </c>
      <c r="W40" s="158"/>
      <c r="X40" s="158" t="s">
        <v>146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182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3">
      <c r="A41" s="173">
        <v>28</v>
      </c>
      <c r="B41" s="174" t="s">
        <v>205</v>
      </c>
      <c r="C41" s="182" t="s">
        <v>206</v>
      </c>
      <c r="D41" s="175" t="s">
        <v>162</v>
      </c>
      <c r="E41" s="176">
        <v>59.246400000000001</v>
      </c>
      <c r="F41" s="177"/>
      <c r="G41" s="178">
        <f t="shared" si="14"/>
        <v>0</v>
      </c>
      <c r="H41" s="177"/>
      <c r="I41" s="178">
        <f t="shared" si="15"/>
        <v>0</v>
      </c>
      <c r="J41" s="177"/>
      <c r="K41" s="178">
        <f t="shared" si="16"/>
        <v>0</v>
      </c>
      <c r="L41" s="178">
        <v>15</v>
      </c>
      <c r="M41" s="178">
        <f t="shared" si="17"/>
        <v>0</v>
      </c>
      <c r="N41" s="178">
        <v>5.9199999999999999E-3</v>
      </c>
      <c r="O41" s="178">
        <f t="shared" si="18"/>
        <v>0.35</v>
      </c>
      <c r="P41" s="178">
        <v>0</v>
      </c>
      <c r="Q41" s="178">
        <f t="shared" si="19"/>
        <v>0</v>
      </c>
      <c r="R41" s="178"/>
      <c r="S41" s="178" t="s">
        <v>144</v>
      </c>
      <c r="T41" s="179" t="s">
        <v>145</v>
      </c>
      <c r="U41" s="158">
        <v>0.26</v>
      </c>
      <c r="V41" s="158">
        <f t="shared" si="20"/>
        <v>15.4</v>
      </c>
      <c r="W41" s="158"/>
      <c r="X41" s="158" t="s">
        <v>146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182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3">
      <c r="A42" s="173">
        <v>29</v>
      </c>
      <c r="B42" s="174" t="s">
        <v>207</v>
      </c>
      <c r="C42" s="182" t="s">
        <v>208</v>
      </c>
      <c r="D42" s="175" t="s">
        <v>162</v>
      </c>
      <c r="E42" s="176">
        <v>379.7774</v>
      </c>
      <c r="F42" s="177"/>
      <c r="G42" s="178">
        <f t="shared" si="14"/>
        <v>0</v>
      </c>
      <c r="H42" s="177"/>
      <c r="I42" s="178">
        <f t="shared" si="15"/>
        <v>0</v>
      </c>
      <c r="J42" s="177"/>
      <c r="K42" s="178">
        <f t="shared" si="16"/>
        <v>0</v>
      </c>
      <c r="L42" s="178">
        <v>15</v>
      </c>
      <c r="M42" s="178">
        <f t="shared" si="17"/>
        <v>0</v>
      </c>
      <c r="N42" s="178">
        <v>5.9199999999999999E-3</v>
      </c>
      <c r="O42" s="178">
        <f t="shared" si="18"/>
        <v>2.25</v>
      </c>
      <c r="P42" s="178">
        <v>0</v>
      </c>
      <c r="Q42" s="178">
        <f t="shared" si="19"/>
        <v>0</v>
      </c>
      <c r="R42" s="178"/>
      <c r="S42" s="178" t="s">
        <v>144</v>
      </c>
      <c r="T42" s="179" t="s">
        <v>145</v>
      </c>
      <c r="U42" s="158">
        <v>0.26</v>
      </c>
      <c r="V42" s="158">
        <f t="shared" si="20"/>
        <v>98.74</v>
      </c>
      <c r="W42" s="158"/>
      <c r="X42" s="158" t="s">
        <v>146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182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3">
      <c r="A43" s="173">
        <v>30</v>
      </c>
      <c r="B43" s="174" t="s">
        <v>209</v>
      </c>
      <c r="C43" s="182" t="s">
        <v>210</v>
      </c>
      <c r="D43" s="175" t="s">
        <v>162</v>
      </c>
      <c r="E43" s="176">
        <v>76.125</v>
      </c>
      <c r="F43" s="177"/>
      <c r="G43" s="178">
        <f t="shared" si="14"/>
        <v>0</v>
      </c>
      <c r="H43" s="177"/>
      <c r="I43" s="178">
        <f t="shared" si="15"/>
        <v>0</v>
      </c>
      <c r="J43" s="177"/>
      <c r="K43" s="178">
        <f t="shared" si="16"/>
        <v>0</v>
      </c>
      <c r="L43" s="178">
        <v>15</v>
      </c>
      <c r="M43" s="178">
        <f t="shared" si="17"/>
        <v>0</v>
      </c>
      <c r="N43" s="178">
        <v>2.426E-2</v>
      </c>
      <c r="O43" s="178">
        <f t="shared" si="18"/>
        <v>1.85</v>
      </c>
      <c r="P43" s="178">
        <v>0</v>
      </c>
      <c r="Q43" s="178">
        <f t="shared" si="19"/>
        <v>0</v>
      </c>
      <c r="R43" s="178"/>
      <c r="S43" s="178" t="s">
        <v>144</v>
      </c>
      <c r="T43" s="179" t="s">
        <v>145</v>
      </c>
      <c r="U43" s="158">
        <v>0.16</v>
      </c>
      <c r="V43" s="158">
        <f t="shared" si="20"/>
        <v>12.18</v>
      </c>
      <c r="W43" s="158"/>
      <c r="X43" s="158" t="s">
        <v>146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182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3">
      <c r="A44" s="173">
        <v>31</v>
      </c>
      <c r="B44" s="174" t="s">
        <v>211</v>
      </c>
      <c r="C44" s="182" t="s">
        <v>212</v>
      </c>
      <c r="D44" s="175" t="s">
        <v>162</v>
      </c>
      <c r="E44" s="176">
        <v>76.125</v>
      </c>
      <c r="F44" s="177"/>
      <c r="G44" s="178">
        <f t="shared" si="14"/>
        <v>0</v>
      </c>
      <c r="H44" s="177"/>
      <c r="I44" s="178">
        <f t="shared" si="15"/>
        <v>0</v>
      </c>
      <c r="J44" s="177"/>
      <c r="K44" s="178">
        <f t="shared" si="16"/>
        <v>0</v>
      </c>
      <c r="L44" s="178">
        <v>15</v>
      </c>
      <c r="M44" s="178">
        <f t="shared" si="17"/>
        <v>0</v>
      </c>
      <c r="N44" s="178">
        <v>1.09E-3</v>
      </c>
      <c r="O44" s="178">
        <f t="shared" si="18"/>
        <v>0.08</v>
      </c>
      <c r="P44" s="178">
        <v>0</v>
      </c>
      <c r="Q44" s="178">
        <f t="shared" si="19"/>
        <v>0</v>
      </c>
      <c r="R44" s="178"/>
      <c r="S44" s="178" t="s">
        <v>144</v>
      </c>
      <c r="T44" s="179" t="s">
        <v>145</v>
      </c>
      <c r="U44" s="158">
        <v>0.01</v>
      </c>
      <c r="V44" s="158">
        <f t="shared" si="20"/>
        <v>0.76</v>
      </c>
      <c r="W44" s="158"/>
      <c r="X44" s="158" t="s">
        <v>146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182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3">
      <c r="A45" s="173">
        <v>32</v>
      </c>
      <c r="B45" s="174" t="s">
        <v>213</v>
      </c>
      <c r="C45" s="182" t="s">
        <v>214</v>
      </c>
      <c r="D45" s="175" t="s">
        <v>162</v>
      </c>
      <c r="E45" s="176">
        <v>76.125</v>
      </c>
      <c r="F45" s="177"/>
      <c r="G45" s="178">
        <f t="shared" si="14"/>
        <v>0</v>
      </c>
      <c r="H45" s="177"/>
      <c r="I45" s="178">
        <f t="shared" si="15"/>
        <v>0</v>
      </c>
      <c r="J45" s="177"/>
      <c r="K45" s="178">
        <f t="shared" si="16"/>
        <v>0</v>
      </c>
      <c r="L45" s="178">
        <v>15</v>
      </c>
      <c r="M45" s="178">
        <f t="shared" si="17"/>
        <v>0</v>
      </c>
      <c r="N45" s="178">
        <v>0</v>
      </c>
      <c r="O45" s="178">
        <f t="shared" si="18"/>
        <v>0</v>
      </c>
      <c r="P45" s="178">
        <v>0</v>
      </c>
      <c r="Q45" s="178">
        <f t="shared" si="19"/>
        <v>0</v>
      </c>
      <c r="R45" s="178"/>
      <c r="S45" s="178" t="s">
        <v>144</v>
      </c>
      <c r="T45" s="179" t="s">
        <v>145</v>
      </c>
      <c r="U45" s="158">
        <v>0.14000000000000001</v>
      </c>
      <c r="V45" s="158">
        <f t="shared" si="20"/>
        <v>10.66</v>
      </c>
      <c r="W45" s="158"/>
      <c r="X45" s="158" t="s">
        <v>146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3">
      <c r="A46" s="160" t="s">
        <v>139</v>
      </c>
      <c r="B46" s="161" t="s">
        <v>78</v>
      </c>
      <c r="C46" s="181" t="s">
        <v>79</v>
      </c>
      <c r="D46" s="162"/>
      <c r="E46" s="163"/>
      <c r="F46" s="164"/>
      <c r="G46" s="164">
        <f>SUMIF(AG47:AG49,"&lt;&gt;NOR",G47:G49)</f>
        <v>0</v>
      </c>
      <c r="H46" s="164"/>
      <c r="I46" s="164">
        <f>SUM(I47:I49)</f>
        <v>0</v>
      </c>
      <c r="J46" s="164"/>
      <c r="K46" s="164">
        <f>SUM(K47:K49)</f>
        <v>0</v>
      </c>
      <c r="L46" s="164"/>
      <c r="M46" s="164">
        <f>SUM(M47:M49)</f>
        <v>0</v>
      </c>
      <c r="N46" s="164"/>
      <c r="O46" s="164">
        <f>SUM(O47:O49)</f>
        <v>0.28999999999999998</v>
      </c>
      <c r="P46" s="164"/>
      <c r="Q46" s="164">
        <f>SUM(Q47:Q49)</f>
        <v>0</v>
      </c>
      <c r="R46" s="164"/>
      <c r="S46" s="164"/>
      <c r="T46" s="165"/>
      <c r="U46" s="159"/>
      <c r="V46" s="159">
        <f>SUM(V47:V49)</f>
        <v>353.93</v>
      </c>
      <c r="W46" s="159"/>
      <c r="X46" s="159"/>
      <c r="AG46" t="s">
        <v>140</v>
      </c>
    </row>
    <row r="47" spans="1:60" outlineLevel="1" x14ac:dyDescent="0.3">
      <c r="A47" s="173">
        <v>33</v>
      </c>
      <c r="B47" s="174" t="s">
        <v>215</v>
      </c>
      <c r="C47" s="182" t="s">
        <v>216</v>
      </c>
      <c r="D47" s="175" t="s">
        <v>162</v>
      </c>
      <c r="E47" s="176">
        <v>1552.4522999999999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15</v>
      </c>
      <c r="M47" s="178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78"/>
      <c r="S47" s="178" t="s">
        <v>144</v>
      </c>
      <c r="T47" s="179" t="s">
        <v>145</v>
      </c>
      <c r="U47" s="158">
        <v>0.2</v>
      </c>
      <c r="V47" s="158">
        <f>ROUND(E47*U47,2)</f>
        <v>310.49</v>
      </c>
      <c r="W47" s="158"/>
      <c r="X47" s="158" t="s">
        <v>146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182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3">
      <c r="A48" s="173">
        <v>34</v>
      </c>
      <c r="B48" s="174" t="s">
        <v>217</v>
      </c>
      <c r="C48" s="182" t="s">
        <v>218</v>
      </c>
      <c r="D48" s="175" t="s">
        <v>162</v>
      </c>
      <c r="E48" s="176">
        <v>140.12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15</v>
      </c>
      <c r="M48" s="178">
        <f>G48*(1+L48/100)</f>
        <v>0</v>
      </c>
      <c r="N48" s="178">
        <v>2.0500000000000002E-3</v>
      </c>
      <c r="O48" s="178">
        <f>ROUND(E48*N48,2)</f>
        <v>0.28999999999999998</v>
      </c>
      <c r="P48" s="178">
        <v>0</v>
      </c>
      <c r="Q48" s="178">
        <f>ROUND(E48*P48,2)</f>
        <v>0</v>
      </c>
      <c r="R48" s="178"/>
      <c r="S48" s="178" t="s">
        <v>144</v>
      </c>
      <c r="T48" s="179" t="s">
        <v>145</v>
      </c>
      <c r="U48" s="158">
        <v>0.31</v>
      </c>
      <c r="V48" s="158">
        <f>ROUND(E48*U48,2)</f>
        <v>43.44</v>
      </c>
      <c r="W48" s="158"/>
      <c r="X48" s="158" t="s">
        <v>146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3">
      <c r="A49" s="173">
        <v>35</v>
      </c>
      <c r="B49" s="174" t="s">
        <v>219</v>
      </c>
      <c r="C49" s="182" t="s">
        <v>220</v>
      </c>
      <c r="D49" s="175" t="s">
        <v>221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15</v>
      </c>
      <c r="M49" s="178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78"/>
      <c r="S49" s="178" t="s">
        <v>144</v>
      </c>
      <c r="T49" s="179" t="s">
        <v>145</v>
      </c>
      <c r="U49" s="158">
        <v>0</v>
      </c>
      <c r="V49" s="158">
        <f>ROUND(E49*U49,2)</f>
        <v>0</v>
      </c>
      <c r="W49" s="158"/>
      <c r="X49" s="158" t="s">
        <v>146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182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3">
      <c r="A50" s="160" t="s">
        <v>139</v>
      </c>
      <c r="B50" s="161" t="s">
        <v>80</v>
      </c>
      <c r="C50" s="181" t="s">
        <v>81</v>
      </c>
      <c r="D50" s="162"/>
      <c r="E50" s="163"/>
      <c r="F50" s="164"/>
      <c r="G50" s="164">
        <f>SUMIF(AG51:AG67,"&lt;&gt;NOR",G51:G67)</f>
        <v>0</v>
      </c>
      <c r="H50" s="164"/>
      <c r="I50" s="164">
        <f>SUM(I51:I67)</f>
        <v>0</v>
      </c>
      <c r="J50" s="164"/>
      <c r="K50" s="164">
        <f>SUM(K51:K67)</f>
        <v>0</v>
      </c>
      <c r="L50" s="164"/>
      <c r="M50" s="164">
        <f>SUM(M51:M67)</f>
        <v>0</v>
      </c>
      <c r="N50" s="164"/>
      <c r="O50" s="164">
        <f>SUM(O51:O67)</f>
        <v>0.47000000000000008</v>
      </c>
      <c r="P50" s="164"/>
      <c r="Q50" s="164">
        <f>SUM(Q51:Q67)</f>
        <v>124.85</v>
      </c>
      <c r="R50" s="164"/>
      <c r="S50" s="164"/>
      <c r="T50" s="165"/>
      <c r="U50" s="159"/>
      <c r="V50" s="159">
        <f>SUM(V51:V67)</f>
        <v>485.15000000000003</v>
      </c>
      <c r="W50" s="159"/>
      <c r="X50" s="159"/>
      <c r="AG50" t="s">
        <v>140</v>
      </c>
    </row>
    <row r="51" spans="1:60" outlineLevel="1" x14ac:dyDescent="0.3">
      <c r="A51" s="173">
        <v>36</v>
      </c>
      <c r="B51" s="174" t="s">
        <v>222</v>
      </c>
      <c r="C51" s="182" t="s">
        <v>223</v>
      </c>
      <c r="D51" s="175" t="s">
        <v>143</v>
      </c>
      <c r="E51" s="176">
        <v>51.887</v>
      </c>
      <c r="F51" s="177"/>
      <c r="G51" s="178">
        <f t="shared" ref="G51:G67" si="21">ROUND(E51*F51,2)</f>
        <v>0</v>
      </c>
      <c r="H51" s="177"/>
      <c r="I51" s="178">
        <f t="shared" ref="I51:I67" si="22">ROUND(E51*H51,2)</f>
        <v>0</v>
      </c>
      <c r="J51" s="177"/>
      <c r="K51" s="178">
        <f t="shared" ref="K51:K67" si="23">ROUND(E51*J51,2)</f>
        <v>0</v>
      </c>
      <c r="L51" s="178">
        <v>15</v>
      </c>
      <c r="M51" s="178">
        <f t="shared" ref="M51:M67" si="24">G51*(1+L51/100)</f>
        <v>0</v>
      </c>
      <c r="N51" s="178">
        <v>0</v>
      </c>
      <c r="O51" s="178">
        <f t="shared" ref="O51:O67" si="25">ROUND(E51*N51,2)</f>
        <v>0</v>
      </c>
      <c r="P51" s="178">
        <v>1.671</v>
      </c>
      <c r="Q51" s="178">
        <f t="shared" ref="Q51:Q67" si="26">ROUND(E51*P51,2)</f>
        <v>86.7</v>
      </c>
      <c r="R51" s="178"/>
      <c r="S51" s="178" t="s">
        <v>144</v>
      </c>
      <c r="T51" s="179" t="s">
        <v>145</v>
      </c>
      <c r="U51" s="158">
        <v>2.79</v>
      </c>
      <c r="V51" s="158">
        <f t="shared" ref="V51:V67" si="27">ROUND(E51*U51,2)</f>
        <v>144.76</v>
      </c>
      <c r="W51" s="158"/>
      <c r="X51" s="158" t="s">
        <v>146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147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3">
      <c r="A52" s="173">
        <v>37</v>
      </c>
      <c r="B52" s="174" t="s">
        <v>224</v>
      </c>
      <c r="C52" s="182" t="s">
        <v>225</v>
      </c>
      <c r="D52" s="175" t="s">
        <v>143</v>
      </c>
      <c r="E52" s="176">
        <v>2.2374000000000001</v>
      </c>
      <c r="F52" s="177"/>
      <c r="G52" s="178">
        <f t="shared" si="21"/>
        <v>0</v>
      </c>
      <c r="H52" s="177"/>
      <c r="I52" s="178">
        <f t="shared" si="22"/>
        <v>0</v>
      </c>
      <c r="J52" s="177"/>
      <c r="K52" s="178">
        <f t="shared" si="23"/>
        <v>0</v>
      </c>
      <c r="L52" s="178">
        <v>15</v>
      </c>
      <c r="M52" s="178">
        <f t="shared" si="24"/>
        <v>0</v>
      </c>
      <c r="N52" s="178">
        <v>1.2500000000000001E-2</v>
      </c>
      <c r="O52" s="178">
        <f t="shared" si="25"/>
        <v>0.03</v>
      </c>
      <c r="P52" s="178">
        <v>2.2000000000000002</v>
      </c>
      <c r="Q52" s="178">
        <f t="shared" si="26"/>
        <v>4.92</v>
      </c>
      <c r="R52" s="178"/>
      <c r="S52" s="178" t="s">
        <v>144</v>
      </c>
      <c r="T52" s="179" t="s">
        <v>145</v>
      </c>
      <c r="U52" s="158">
        <v>5.8230000000000004</v>
      </c>
      <c r="V52" s="158">
        <f t="shared" si="27"/>
        <v>13.03</v>
      </c>
      <c r="W52" s="158"/>
      <c r="X52" s="158" t="s">
        <v>146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147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3">
      <c r="A53" s="173">
        <v>38</v>
      </c>
      <c r="B53" s="174" t="s">
        <v>226</v>
      </c>
      <c r="C53" s="182" t="s">
        <v>227</v>
      </c>
      <c r="D53" s="175" t="s">
        <v>143</v>
      </c>
      <c r="E53" s="176">
        <v>2.1482399999999999</v>
      </c>
      <c r="F53" s="177"/>
      <c r="G53" s="178">
        <f t="shared" si="21"/>
        <v>0</v>
      </c>
      <c r="H53" s="177"/>
      <c r="I53" s="178">
        <f t="shared" si="22"/>
        <v>0</v>
      </c>
      <c r="J53" s="177"/>
      <c r="K53" s="178">
        <f t="shared" si="23"/>
        <v>0</v>
      </c>
      <c r="L53" s="178">
        <v>15</v>
      </c>
      <c r="M53" s="178">
        <f t="shared" si="24"/>
        <v>0</v>
      </c>
      <c r="N53" s="178">
        <v>0</v>
      </c>
      <c r="O53" s="178">
        <f t="shared" si="25"/>
        <v>0</v>
      </c>
      <c r="P53" s="178">
        <v>2.2000000000000002</v>
      </c>
      <c r="Q53" s="178">
        <f t="shared" si="26"/>
        <v>4.7300000000000004</v>
      </c>
      <c r="R53" s="178"/>
      <c r="S53" s="178" t="s">
        <v>144</v>
      </c>
      <c r="T53" s="179" t="s">
        <v>145</v>
      </c>
      <c r="U53" s="158">
        <v>8.6999999999999993</v>
      </c>
      <c r="V53" s="158">
        <f t="shared" si="27"/>
        <v>18.690000000000001</v>
      </c>
      <c r="W53" s="158"/>
      <c r="X53" s="158" t="s">
        <v>146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147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3">
      <c r="A54" s="173">
        <v>39</v>
      </c>
      <c r="B54" s="174" t="s">
        <v>228</v>
      </c>
      <c r="C54" s="182" t="s">
        <v>229</v>
      </c>
      <c r="D54" s="175" t="s">
        <v>179</v>
      </c>
      <c r="E54" s="176">
        <v>1120</v>
      </c>
      <c r="F54" s="177"/>
      <c r="G54" s="178">
        <f t="shared" si="21"/>
        <v>0</v>
      </c>
      <c r="H54" s="177"/>
      <c r="I54" s="178">
        <f t="shared" si="22"/>
        <v>0</v>
      </c>
      <c r="J54" s="177"/>
      <c r="K54" s="178">
        <f t="shared" si="23"/>
        <v>0</v>
      </c>
      <c r="L54" s="178">
        <v>15</v>
      </c>
      <c r="M54" s="178">
        <f t="shared" si="24"/>
        <v>0</v>
      </c>
      <c r="N54" s="178">
        <v>0</v>
      </c>
      <c r="O54" s="178">
        <f t="shared" si="25"/>
        <v>0</v>
      </c>
      <c r="P54" s="178">
        <v>0</v>
      </c>
      <c r="Q54" s="178">
        <f t="shared" si="26"/>
        <v>0</v>
      </c>
      <c r="R54" s="178"/>
      <c r="S54" s="178" t="s">
        <v>144</v>
      </c>
      <c r="T54" s="179" t="s">
        <v>145</v>
      </c>
      <c r="U54" s="158">
        <v>0.03</v>
      </c>
      <c r="V54" s="158">
        <f t="shared" si="27"/>
        <v>33.6</v>
      </c>
      <c r="W54" s="158"/>
      <c r="X54" s="158" t="s">
        <v>146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147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3">
      <c r="A55" s="173">
        <v>40</v>
      </c>
      <c r="B55" s="174" t="s">
        <v>230</v>
      </c>
      <c r="C55" s="182" t="s">
        <v>231</v>
      </c>
      <c r="D55" s="175" t="s">
        <v>179</v>
      </c>
      <c r="E55" s="176">
        <v>12</v>
      </c>
      <c r="F55" s="177"/>
      <c r="G55" s="178">
        <f t="shared" si="21"/>
        <v>0</v>
      </c>
      <c r="H55" s="177"/>
      <c r="I55" s="178">
        <f t="shared" si="22"/>
        <v>0</v>
      </c>
      <c r="J55" s="177"/>
      <c r="K55" s="178">
        <f t="shared" si="23"/>
        <v>0</v>
      </c>
      <c r="L55" s="178">
        <v>15</v>
      </c>
      <c r="M55" s="178">
        <f t="shared" si="24"/>
        <v>0</v>
      </c>
      <c r="N55" s="178">
        <v>0</v>
      </c>
      <c r="O55" s="178">
        <f t="shared" si="25"/>
        <v>0</v>
      </c>
      <c r="P55" s="178">
        <v>0</v>
      </c>
      <c r="Q55" s="178">
        <f t="shared" si="26"/>
        <v>0</v>
      </c>
      <c r="R55" s="178"/>
      <c r="S55" s="178" t="s">
        <v>144</v>
      </c>
      <c r="T55" s="179" t="s">
        <v>145</v>
      </c>
      <c r="U55" s="158">
        <v>0.05</v>
      </c>
      <c r="V55" s="158">
        <f t="shared" si="27"/>
        <v>0.6</v>
      </c>
      <c r="W55" s="158"/>
      <c r="X55" s="158" t="s">
        <v>146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147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3">
      <c r="A56" s="173">
        <v>41</v>
      </c>
      <c r="B56" s="174" t="s">
        <v>232</v>
      </c>
      <c r="C56" s="182" t="s">
        <v>233</v>
      </c>
      <c r="D56" s="175" t="s">
        <v>179</v>
      </c>
      <c r="E56" s="176">
        <v>2</v>
      </c>
      <c r="F56" s="177"/>
      <c r="G56" s="178">
        <f t="shared" si="21"/>
        <v>0</v>
      </c>
      <c r="H56" s="177"/>
      <c r="I56" s="178">
        <f t="shared" si="22"/>
        <v>0</v>
      </c>
      <c r="J56" s="177"/>
      <c r="K56" s="178">
        <f t="shared" si="23"/>
        <v>0</v>
      </c>
      <c r="L56" s="178">
        <v>15</v>
      </c>
      <c r="M56" s="178">
        <f t="shared" si="24"/>
        <v>0</v>
      </c>
      <c r="N56" s="178">
        <v>0</v>
      </c>
      <c r="O56" s="178">
        <f t="shared" si="25"/>
        <v>0</v>
      </c>
      <c r="P56" s="178">
        <v>0</v>
      </c>
      <c r="Q56" s="178">
        <f t="shared" si="26"/>
        <v>0</v>
      </c>
      <c r="R56" s="178"/>
      <c r="S56" s="178" t="s">
        <v>144</v>
      </c>
      <c r="T56" s="179" t="s">
        <v>145</v>
      </c>
      <c r="U56" s="158">
        <v>0.09</v>
      </c>
      <c r="V56" s="158">
        <f t="shared" si="27"/>
        <v>0.18</v>
      </c>
      <c r="W56" s="158"/>
      <c r="X56" s="158" t="s">
        <v>146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147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3">
      <c r="A57" s="173">
        <v>42</v>
      </c>
      <c r="B57" s="174" t="s">
        <v>234</v>
      </c>
      <c r="C57" s="182" t="s">
        <v>235</v>
      </c>
      <c r="D57" s="175" t="s">
        <v>162</v>
      </c>
      <c r="E57" s="176">
        <v>3.1280000000000001</v>
      </c>
      <c r="F57" s="177"/>
      <c r="G57" s="178">
        <f t="shared" si="21"/>
        <v>0</v>
      </c>
      <c r="H57" s="177"/>
      <c r="I57" s="178">
        <f t="shared" si="22"/>
        <v>0</v>
      </c>
      <c r="J57" s="177"/>
      <c r="K57" s="178">
        <f t="shared" si="23"/>
        <v>0</v>
      </c>
      <c r="L57" s="178">
        <v>15</v>
      </c>
      <c r="M57" s="178">
        <f t="shared" si="24"/>
        <v>0</v>
      </c>
      <c r="N57" s="178">
        <v>9.2000000000000003E-4</v>
      </c>
      <c r="O57" s="178">
        <f t="shared" si="25"/>
        <v>0</v>
      </c>
      <c r="P57" s="178">
        <v>2.7E-2</v>
      </c>
      <c r="Q57" s="178">
        <f t="shared" si="26"/>
        <v>0.08</v>
      </c>
      <c r="R57" s="178"/>
      <c r="S57" s="178" t="s">
        <v>144</v>
      </c>
      <c r="T57" s="179" t="s">
        <v>145</v>
      </c>
      <c r="U57" s="158">
        <v>0.26300000000000001</v>
      </c>
      <c r="V57" s="158">
        <f t="shared" si="27"/>
        <v>0.82</v>
      </c>
      <c r="W57" s="158"/>
      <c r="X57" s="158" t="s">
        <v>146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147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3">
      <c r="A58" s="173">
        <v>43</v>
      </c>
      <c r="B58" s="174" t="s">
        <v>236</v>
      </c>
      <c r="C58" s="182" t="s">
        <v>237</v>
      </c>
      <c r="D58" s="175" t="s">
        <v>162</v>
      </c>
      <c r="E58" s="176">
        <v>59.8934</v>
      </c>
      <c r="F58" s="177"/>
      <c r="G58" s="178">
        <f t="shared" si="21"/>
        <v>0</v>
      </c>
      <c r="H58" s="177"/>
      <c r="I58" s="178">
        <f t="shared" si="22"/>
        <v>0</v>
      </c>
      <c r="J58" s="177"/>
      <c r="K58" s="178">
        <f t="shared" si="23"/>
        <v>0</v>
      </c>
      <c r="L58" s="178">
        <v>15</v>
      </c>
      <c r="M58" s="178">
        <f t="shared" si="24"/>
        <v>0</v>
      </c>
      <c r="N58" s="178">
        <v>1E-3</v>
      </c>
      <c r="O58" s="178">
        <f t="shared" si="25"/>
        <v>0.06</v>
      </c>
      <c r="P58" s="178">
        <v>6.2E-2</v>
      </c>
      <c r="Q58" s="178">
        <f t="shared" si="26"/>
        <v>3.71</v>
      </c>
      <c r="R58" s="178"/>
      <c r="S58" s="178" t="s">
        <v>144</v>
      </c>
      <c r="T58" s="179" t="s">
        <v>145</v>
      </c>
      <c r="U58" s="158">
        <v>0.61</v>
      </c>
      <c r="V58" s="158">
        <f t="shared" si="27"/>
        <v>36.53</v>
      </c>
      <c r="W58" s="158"/>
      <c r="X58" s="158" t="s">
        <v>146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147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3">
      <c r="A59" s="173">
        <v>44</v>
      </c>
      <c r="B59" s="174" t="s">
        <v>238</v>
      </c>
      <c r="C59" s="182" t="s">
        <v>239</v>
      </c>
      <c r="D59" s="175" t="s">
        <v>162</v>
      </c>
      <c r="E59" s="176">
        <v>304.86700000000002</v>
      </c>
      <c r="F59" s="177"/>
      <c r="G59" s="178">
        <f t="shared" si="21"/>
        <v>0</v>
      </c>
      <c r="H59" s="177"/>
      <c r="I59" s="178">
        <f t="shared" si="22"/>
        <v>0</v>
      </c>
      <c r="J59" s="177"/>
      <c r="K59" s="178">
        <f t="shared" si="23"/>
        <v>0</v>
      </c>
      <c r="L59" s="178">
        <v>15</v>
      </c>
      <c r="M59" s="178">
        <f t="shared" si="24"/>
        <v>0</v>
      </c>
      <c r="N59" s="178">
        <v>9.2000000000000003E-4</v>
      </c>
      <c r="O59" s="178">
        <f t="shared" si="25"/>
        <v>0.28000000000000003</v>
      </c>
      <c r="P59" s="178">
        <v>5.3999999999999999E-2</v>
      </c>
      <c r="Q59" s="178">
        <f t="shared" si="26"/>
        <v>16.46</v>
      </c>
      <c r="R59" s="178"/>
      <c r="S59" s="178" t="s">
        <v>144</v>
      </c>
      <c r="T59" s="179" t="s">
        <v>145</v>
      </c>
      <c r="U59" s="158">
        <v>0.47</v>
      </c>
      <c r="V59" s="158">
        <f t="shared" si="27"/>
        <v>143.29</v>
      </c>
      <c r="W59" s="158"/>
      <c r="X59" s="158" t="s">
        <v>146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147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3">
      <c r="A60" s="173">
        <v>45</v>
      </c>
      <c r="B60" s="174" t="s">
        <v>240</v>
      </c>
      <c r="C60" s="182" t="s">
        <v>241</v>
      </c>
      <c r="D60" s="175" t="s">
        <v>162</v>
      </c>
      <c r="E60" s="176">
        <v>1.7669999999999999</v>
      </c>
      <c r="F60" s="177"/>
      <c r="G60" s="178">
        <f t="shared" si="21"/>
        <v>0</v>
      </c>
      <c r="H60" s="177"/>
      <c r="I60" s="178">
        <f t="shared" si="22"/>
        <v>0</v>
      </c>
      <c r="J60" s="177"/>
      <c r="K60" s="178">
        <f t="shared" si="23"/>
        <v>0</v>
      </c>
      <c r="L60" s="178">
        <v>15</v>
      </c>
      <c r="M60" s="178">
        <f t="shared" si="24"/>
        <v>0</v>
      </c>
      <c r="N60" s="178">
        <v>1.17E-3</v>
      </c>
      <c r="O60" s="178">
        <f t="shared" si="25"/>
        <v>0</v>
      </c>
      <c r="P60" s="178">
        <v>8.7999999999999995E-2</v>
      </c>
      <c r="Q60" s="178">
        <f t="shared" si="26"/>
        <v>0.16</v>
      </c>
      <c r="R60" s="178"/>
      <c r="S60" s="178" t="s">
        <v>144</v>
      </c>
      <c r="T60" s="179" t="s">
        <v>145</v>
      </c>
      <c r="U60" s="158">
        <v>0.56000000000000005</v>
      </c>
      <c r="V60" s="158">
        <f t="shared" si="27"/>
        <v>0.99</v>
      </c>
      <c r="W60" s="158"/>
      <c r="X60" s="158" t="s">
        <v>146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147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3">
      <c r="A61" s="173">
        <v>46</v>
      </c>
      <c r="B61" s="174" t="s">
        <v>242</v>
      </c>
      <c r="C61" s="182" t="s">
        <v>243</v>
      </c>
      <c r="D61" s="175" t="s">
        <v>162</v>
      </c>
      <c r="E61" s="176">
        <v>26.875</v>
      </c>
      <c r="F61" s="177"/>
      <c r="G61" s="178">
        <f t="shared" si="21"/>
        <v>0</v>
      </c>
      <c r="H61" s="177"/>
      <c r="I61" s="178">
        <f t="shared" si="22"/>
        <v>0</v>
      </c>
      <c r="J61" s="177"/>
      <c r="K61" s="178">
        <f t="shared" si="23"/>
        <v>0</v>
      </c>
      <c r="L61" s="178">
        <v>15</v>
      </c>
      <c r="M61" s="178">
        <f t="shared" si="24"/>
        <v>0</v>
      </c>
      <c r="N61" s="178">
        <v>1E-3</v>
      </c>
      <c r="O61" s="178">
        <f t="shared" si="25"/>
        <v>0.03</v>
      </c>
      <c r="P61" s="178">
        <v>6.7000000000000004E-2</v>
      </c>
      <c r="Q61" s="178">
        <f t="shared" si="26"/>
        <v>1.8</v>
      </c>
      <c r="R61" s="178"/>
      <c r="S61" s="178" t="s">
        <v>144</v>
      </c>
      <c r="T61" s="179" t="s">
        <v>145</v>
      </c>
      <c r="U61" s="158">
        <v>0.53300000000000003</v>
      </c>
      <c r="V61" s="158">
        <f t="shared" si="27"/>
        <v>14.32</v>
      </c>
      <c r="W61" s="158"/>
      <c r="X61" s="158" t="s">
        <v>146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147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3">
      <c r="A62" s="173">
        <v>47</v>
      </c>
      <c r="B62" s="174" t="s">
        <v>244</v>
      </c>
      <c r="C62" s="182" t="s">
        <v>245</v>
      </c>
      <c r="D62" s="175" t="s">
        <v>159</v>
      </c>
      <c r="E62" s="176">
        <v>177.61</v>
      </c>
      <c r="F62" s="177"/>
      <c r="G62" s="178">
        <f t="shared" si="21"/>
        <v>0</v>
      </c>
      <c r="H62" s="177"/>
      <c r="I62" s="178">
        <f t="shared" si="22"/>
        <v>0</v>
      </c>
      <c r="J62" s="177"/>
      <c r="K62" s="178">
        <f t="shared" si="23"/>
        <v>0</v>
      </c>
      <c r="L62" s="178">
        <v>15</v>
      </c>
      <c r="M62" s="178">
        <f t="shared" si="24"/>
        <v>0</v>
      </c>
      <c r="N62" s="178">
        <v>0</v>
      </c>
      <c r="O62" s="178">
        <f t="shared" si="25"/>
        <v>0</v>
      </c>
      <c r="P62" s="178">
        <v>1.1129999999999999E-2</v>
      </c>
      <c r="Q62" s="178">
        <f t="shared" si="26"/>
        <v>1.98</v>
      </c>
      <c r="R62" s="178"/>
      <c r="S62" s="178" t="s">
        <v>144</v>
      </c>
      <c r="T62" s="179" t="s">
        <v>145</v>
      </c>
      <c r="U62" s="158">
        <v>8.3000000000000004E-2</v>
      </c>
      <c r="V62" s="158">
        <f t="shared" si="27"/>
        <v>14.74</v>
      </c>
      <c r="W62" s="158"/>
      <c r="X62" s="158" t="s">
        <v>146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147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3">
      <c r="A63" s="173">
        <v>48</v>
      </c>
      <c r="B63" s="174" t="s">
        <v>246</v>
      </c>
      <c r="C63" s="182" t="s">
        <v>247</v>
      </c>
      <c r="D63" s="175" t="s">
        <v>143</v>
      </c>
      <c r="E63" s="176">
        <v>1.4271</v>
      </c>
      <c r="F63" s="177"/>
      <c r="G63" s="178">
        <f t="shared" si="21"/>
        <v>0</v>
      </c>
      <c r="H63" s="177"/>
      <c r="I63" s="178">
        <f t="shared" si="22"/>
        <v>0</v>
      </c>
      <c r="J63" s="177"/>
      <c r="K63" s="178">
        <f t="shared" si="23"/>
        <v>0</v>
      </c>
      <c r="L63" s="178">
        <v>15</v>
      </c>
      <c r="M63" s="178">
        <f t="shared" si="24"/>
        <v>0</v>
      </c>
      <c r="N63" s="178">
        <v>1.33E-3</v>
      </c>
      <c r="O63" s="178">
        <f t="shared" si="25"/>
        <v>0</v>
      </c>
      <c r="P63" s="178">
        <v>1.8</v>
      </c>
      <c r="Q63" s="178">
        <f t="shared" si="26"/>
        <v>2.57</v>
      </c>
      <c r="R63" s="178"/>
      <c r="S63" s="178" t="s">
        <v>144</v>
      </c>
      <c r="T63" s="179" t="s">
        <v>145</v>
      </c>
      <c r="U63" s="158">
        <v>7.2510000000000003</v>
      </c>
      <c r="V63" s="158">
        <f t="shared" si="27"/>
        <v>10.35</v>
      </c>
      <c r="W63" s="158"/>
      <c r="X63" s="158" t="s">
        <v>146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147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3">
      <c r="A64" s="173">
        <v>49</v>
      </c>
      <c r="B64" s="174" t="s">
        <v>248</v>
      </c>
      <c r="C64" s="182" t="s">
        <v>249</v>
      </c>
      <c r="D64" s="175" t="s">
        <v>159</v>
      </c>
      <c r="E64" s="176">
        <v>12</v>
      </c>
      <c r="F64" s="177"/>
      <c r="G64" s="178">
        <f t="shared" si="21"/>
        <v>0</v>
      </c>
      <c r="H64" s="177"/>
      <c r="I64" s="178">
        <f t="shared" si="22"/>
        <v>0</v>
      </c>
      <c r="J64" s="177"/>
      <c r="K64" s="178">
        <f t="shared" si="23"/>
        <v>0</v>
      </c>
      <c r="L64" s="178">
        <v>15</v>
      </c>
      <c r="M64" s="178">
        <f t="shared" si="24"/>
        <v>0</v>
      </c>
      <c r="N64" s="178">
        <v>4.8999999999999998E-4</v>
      </c>
      <c r="O64" s="178">
        <f t="shared" si="25"/>
        <v>0.01</v>
      </c>
      <c r="P64" s="178">
        <v>5.3999999999999999E-2</v>
      </c>
      <c r="Q64" s="178">
        <f t="shared" si="26"/>
        <v>0.65</v>
      </c>
      <c r="R64" s="178"/>
      <c r="S64" s="178" t="s">
        <v>144</v>
      </c>
      <c r="T64" s="179" t="s">
        <v>145</v>
      </c>
      <c r="U64" s="158">
        <v>0.72899999999999998</v>
      </c>
      <c r="V64" s="158">
        <f t="shared" si="27"/>
        <v>8.75</v>
      </c>
      <c r="W64" s="158"/>
      <c r="X64" s="158" t="s">
        <v>146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147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3">
      <c r="A65" s="173">
        <v>50</v>
      </c>
      <c r="B65" s="174" t="s">
        <v>250</v>
      </c>
      <c r="C65" s="182" t="s">
        <v>251</v>
      </c>
      <c r="D65" s="175" t="s">
        <v>252</v>
      </c>
      <c r="E65" s="176">
        <v>100</v>
      </c>
      <c r="F65" s="177"/>
      <c r="G65" s="178">
        <f t="shared" si="21"/>
        <v>0</v>
      </c>
      <c r="H65" s="177"/>
      <c r="I65" s="178">
        <f t="shared" si="22"/>
        <v>0</v>
      </c>
      <c r="J65" s="177"/>
      <c r="K65" s="178">
        <f t="shared" si="23"/>
        <v>0</v>
      </c>
      <c r="L65" s="178">
        <v>15</v>
      </c>
      <c r="M65" s="178">
        <f t="shared" si="24"/>
        <v>0</v>
      </c>
      <c r="N65" s="178">
        <v>5.0000000000000002E-5</v>
      </c>
      <c r="O65" s="178">
        <f t="shared" si="25"/>
        <v>0.01</v>
      </c>
      <c r="P65" s="178">
        <v>1E-3</v>
      </c>
      <c r="Q65" s="178">
        <f t="shared" si="26"/>
        <v>0.1</v>
      </c>
      <c r="R65" s="178"/>
      <c r="S65" s="178" t="s">
        <v>144</v>
      </c>
      <c r="T65" s="179" t="s">
        <v>145</v>
      </c>
      <c r="U65" s="158">
        <v>0.05</v>
      </c>
      <c r="V65" s="158">
        <f t="shared" si="27"/>
        <v>5</v>
      </c>
      <c r="W65" s="158"/>
      <c r="X65" s="158" t="s">
        <v>146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147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3">
      <c r="A66" s="173">
        <v>51</v>
      </c>
      <c r="B66" s="174" t="s">
        <v>253</v>
      </c>
      <c r="C66" s="182" t="s">
        <v>254</v>
      </c>
      <c r="D66" s="175" t="s">
        <v>252</v>
      </c>
      <c r="E66" s="176">
        <v>559.65700000000004</v>
      </c>
      <c r="F66" s="177"/>
      <c r="G66" s="178">
        <f t="shared" si="21"/>
        <v>0</v>
      </c>
      <c r="H66" s="177"/>
      <c r="I66" s="178">
        <f t="shared" si="22"/>
        <v>0</v>
      </c>
      <c r="J66" s="177"/>
      <c r="K66" s="178">
        <f t="shared" si="23"/>
        <v>0</v>
      </c>
      <c r="L66" s="178">
        <v>15</v>
      </c>
      <c r="M66" s="178">
        <f t="shared" si="24"/>
        <v>0</v>
      </c>
      <c r="N66" s="178">
        <v>5.0000000000000002E-5</v>
      </c>
      <c r="O66" s="178">
        <f t="shared" si="25"/>
        <v>0.03</v>
      </c>
      <c r="P66" s="178">
        <v>1E-3</v>
      </c>
      <c r="Q66" s="178">
        <f t="shared" si="26"/>
        <v>0.56000000000000005</v>
      </c>
      <c r="R66" s="178"/>
      <c r="S66" s="178" t="s">
        <v>144</v>
      </c>
      <c r="T66" s="179" t="s">
        <v>145</v>
      </c>
      <c r="U66" s="158">
        <v>0.04</v>
      </c>
      <c r="V66" s="158">
        <f t="shared" si="27"/>
        <v>22.39</v>
      </c>
      <c r="W66" s="158"/>
      <c r="X66" s="158" t="s">
        <v>146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147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3">
      <c r="A67" s="173">
        <v>52</v>
      </c>
      <c r="B67" s="174" t="s">
        <v>255</v>
      </c>
      <c r="C67" s="182" t="s">
        <v>256</v>
      </c>
      <c r="D67" s="175" t="s">
        <v>252</v>
      </c>
      <c r="E67" s="176">
        <v>427.8</v>
      </c>
      <c r="F67" s="177"/>
      <c r="G67" s="178">
        <f t="shared" si="21"/>
        <v>0</v>
      </c>
      <c r="H67" s="177"/>
      <c r="I67" s="178">
        <f t="shared" si="22"/>
        <v>0</v>
      </c>
      <c r="J67" s="177"/>
      <c r="K67" s="178">
        <f t="shared" si="23"/>
        <v>0</v>
      </c>
      <c r="L67" s="178">
        <v>15</v>
      </c>
      <c r="M67" s="178">
        <f t="shared" si="24"/>
        <v>0</v>
      </c>
      <c r="N67" s="178">
        <v>5.0000000000000002E-5</v>
      </c>
      <c r="O67" s="178">
        <f t="shared" si="25"/>
        <v>0.02</v>
      </c>
      <c r="P67" s="178">
        <v>1E-3</v>
      </c>
      <c r="Q67" s="178">
        <f t="shared" si="26"/>
        <v>0.43</v>
      </c>
      <c r="R67" s="178"/>
      <c r="S67" s="178" t="s">
        <v>144</v>
      </c>
      <c r="T67" s="179" t="s">
        <v>145</v>
      </c>
      <c r="U67" s="158">
        <v>0.04</v>
      </c>
      <c r="V67" s="158">
        <f t="shared" si="27"/>
        <v>17.11</v>
      </c>
      <c r="W67" s="158"/>
      <c r="X67" s="158" t="s">
        <v>146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147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3">
      <c r="A68" s="160" t="s">
        <v>139</v>
      </c>
      <c r="B68" s="161" t="s">
        <v>82</v>
      </c>
      <c r="C68" s="181" t="s">
        <v>83</v>
      </c>
      <c r="D68" s="162"/>
      <c r="E68" s="163"/>
      <c r="F68" s="164"/>
      <c r="G68" s="164">
        <f>SUMIF(AG69:AG69,"&lt;&gt;NOR",G69:G69)</f>
        <v>0</v>
      </c>
      <c r="H68" s="164"/>
      <c r="I68" s="164">
        <f>SUM(I69:I69)</f>
        <v>0</v>
      </c>
      <c r="J68" s="164"/>
      <c r="K68" s="164">
        <f>SUM(K69:K69)</f>
        <v>0</v>
      </c>
      <c r="L68" s="164"/>
      <c r="M68" s="164">
        <f>SUM(M69:M69)</f>
        <v>0</v>
      </c>
      <c r="N68" s="164"/>
      <c r="O68" s="164">
        <f>SUM(O69:O69)</f>
        <v>0</v>
      </c>
      <c r="P68" s="164"/>
      <c r="Q68" s="164">
        <f>SUM(Q69:Q69)</f>
        <v>0</v>
      </c>
      <c r="R68" s="164"/>
      <c r="S68" s="164"/>
      <c r="T68" s="165"/>
      <c r="U68" s="159"/>
      <c r="V68" s="159">
        <f>SUM(V69:V69)</f>
        <v>197.71</v>
      </c>
      <c r="W68" s="159"/>
      <c r="X68" s="159"/>
      <c r="AG68" t="s">
        <v>140</v>
      </c>
    </row>
    <row r="69" spans="1:60" outlineLevel="1" x14ac:dyDescent="0.3">
      <c r="A69" s="173">
        <v>53</v>
      </c>
      <c r="B69" s="174" t="s">
        <v>257</v>
      </c>
      <c r="C69" s="182" t="s">
        <v>258</v>
      </c>
      <c r="D69" s="175" t="s">
        <v>154</v>
      </c>
      <c r="E69" s="176">
        <v>105.61443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 t="s">
        <v>144</v>
      </c>
      <c r="T69" s="179" t="s">
        <v>145</v>
      </c>
      <c r="U69" s="158">
        <v>1.8720000000000001</v>
      </c>
      <c r="V69" s="158">
        <f>ROUND(E69*U69,2)</f>
        <v>197.71</v>
      </c>
      <c r="W69" s="158"/>
      <c r="X69" s="158" t="s">
        <v>146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182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3">
      <c r="A70" s="160" t="s">
        <v>139</v>
      </c>
      <c r="B70" s="161" t="s">
        <v>84</v>
      </c>
      <c r="C70" s="181" t="s">
        <v>85</v>
      </c>
      <c r="D70" s="162"/>
      <c r="E70" s="163"/>
      <c r="F70" s="164"/>
      <c r="G70" s="164">
        <f>SUMIF(AG71:AG73,"&lt;&gt;NOR",G71:G73)</f>
        <v>0</v>
      </c>
      <c r="H70" s="164"/>
      <c r="I70" s="164">
        <f>SUM(I71:I73)</f>
        <v>0</v>
      </c>
      <c r="J70" s="164"/>
      <c r="K70" s="164">
        <f>SUM(K71:K73)</f>
        <v>0</v>
      </c>
      <c r="L70" s="164"/>
      <c r="M70" s="164">
        <f>SUM(M71:M73)</f>
        <v>0</v>
      </c>
      <c r="N70" s="164"/>
      <c r="O70" s="164">
        <f>SUM(O71:O73)</f>
        <v>0.1</v>
      </c>
      <c r="P70" s="164"/>
      <c r="Q70" s="164">
        <f>SUM(Q71:Q73)</f>
        <v>0</v>
      </c>
      <c r="R70" s="164"/>
      <c r="S70" s="164"/>
      <c r="T70" s="165"/>
      <c r="U70" s="159"/>
      <c r="V70" s="159">
        <f>SUM(V71:V73)</f>
        <v>32.6</v>
      </c>
      <c r="W70" s="159"/>
      <c r="X70" s="159"/>
      <c r="AG70" t="s">
        <v>140</v>
      </c>
    </row>
    <row r="71" spans="1:60" outlineLevel="1" x14ac:dyDescent="0.3">
      <c r="A71" s="173">
        <v>54</v>
      </c>
      <c r="B71" s="174" t="s">
        <v>259</v>
      </c>
      <c r="C71" s="182" t="s">
        <v>260</v>
      </c>
      <c r="D71" s="175" t="s">
        <v>162</v>
      </c>
      <c r="E71" s="176">
        <v>1552.4522999999999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15</v>
      </c>
      <c r="M71" s="178">
        <f>G71*(1+L71/100)</f>
        <v>0</v>
      </c>
      <c r="N71" s="178">
        <v>0</v>
      </c>
      <c r="O71" s="178">
        <f>ROUND(E71*N71,2)</f>
        <v>0</v>
      </c>
      <c r="P71" s="178">
        <v>0</v>
      </c>
      <c r="Q71" s="178">
        <f>ROUND(E71*P71,2)</f>
        <v>0</v>
      </c>
      <c r="R71" s="178"/>
      <c r="S71" s="178" t="s">
        <v>144</v>
      </c>
      <c r="T71" s="179" t="s">
        <v>145</v>
      </c>
      <c r="U71" s="158">
        <v>2.1000000000000001E-2</v>
      </c>
      <c r="V71" s="158">
        <f>ROUND(E71*U71,2)</f>
        <v>32.6</v>
      </c>
      <c r="W71" s="158"/>
      <c r="X71" s="158" t="s">
        <v>146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147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3">
      <c r="A72" s="173">
        <v>55</v>
      </c>
      <c r="B72" s="174" t="s">
        <v>261</v>
      </c>
      <c r="C72" s="182" t="s">
        <v>262</v>
      </c>
      <c r="D72" s="175" t="s">
        <v>162</v>
      </c>
      <c r="E72" s="176">
        <v>1707.6975299999999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15</v>
      </c>
      <c r="M72" s="178">
        <f>G72*(1+L72/100)</f>
        <v>0</v>
      </c>
      <c r="N72" s="178">
        <v>6.0000000000000002E-5</v>
      </c>
      <c r="O72" s="178">
        <f>ROUND(E72*N72,2)</f>
        <v>0.1</v>
      </c>
      <c r="P72" s="178">
        <v>0</v>
      </c>
      <c r="Q72" s="178">
        <f>ROUND(E72*P72,2)</f>
        <v>0</v>
      </c>
      <c r="R72" s="178"/>
      <c r="S72" s="178" t="s">
        <v>144</v>
      </c>
      <c r="T72" s="179" t="s">
        <v>145</v>
      </c>
      <c r="U72" s="158">
        <v>0</v>
      </c>
      <c r="V72" s="158">
        <f>ROUND(E72*U72,2)</f>
        <v>0</v>
      </c>
      <c r="W72" s="158"/>
      <c r="X72" s="158" t="s">
        <v>57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263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3">
      <c r="A73" s="173">
        <v>56</v>
      </c>
      <c r="B73" s="174" t="s">
        <v>264</v>
      </c>
      <c r="C73" s="182" t="s">
        <v>265</v>
      </c>
      <c r="D73" s="175" t="s">
        <v>0</v>
      </c>
      <c r="E73" s="176">
        <v>909.73710000000005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15</v>
      </c>
      <c r="M73" s="178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78"/>
      <c r="S73" s="178" t="s">
        <v>144</v>
      </c>
      <c r="T73" s="179" t="s">
        <v>145</v>
      </c>
      <c r="U73" s="158">
        <v>0</v>
      </c>
      <c r="V73" s="158">
        <f>ROUND(E73*U73,2)</f>
        <v>0</v>
      </c>
      <c r="W73" s="158"/>
      <c r="X73" s="158" t="s">
        <v>146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266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3">
      <c r="A74" s="160" t="s">
        <v>139</v>
      </c>
      <c r="B74" s="161" t="s">
        <v>86</v>
      </c>
      <c r="C74" s="181" t="s">
        <v>87</v>
      </c>
      <c r="D74" s="162"/>
      <c r="E74" s="163"/>
      <c r="F74" s="164"/>
      <c r="G74" s="164">
        <f>SUMIF(AG75:AG80,"&lt;&gt;NOR",G75:G80)</f>
        <v>0</v>
      </c>
      <c r="H74" s="164"/>
      <c r="I74" s="164">
        <f>SUM(I75:I80)</f>
        <v>0</v>
      </c>
      <c r="J74" s="164"/>
      <c r="K74" s="164">
        <f>SUM(K75:K80)</f>
        <v>0</v>
      </c>
      <c r="L74" s="164"/>
      <c r="M74" s="164">
        <f>SUM(M75:M80)</f>
        <v>0</v>
      </c>
      <c r="N74" s="164"/>
      <c r="O74" s="164">
        <f>SUM(O75:O80)</f>
        <v>20.66</v>
      </c>
      <c r="P74" s="164"/>
      <c r="Q74" s="164">
        <f>SUM(Q75:Q80)</f>
        <v>0</v>
      </c>
      <c r="R74" s="164"/>
      <c r="S74" s="164"/>
      <c r="T74" s="165"/>
      <c r="U74" s="159"/>
      <c r="V74" s="159">
        <f>SUM(V75:V80)</f>
        <v>450.21000000000004</v>
      </c>
      <c r="W74" s="159"/>
      <c r="X74" s="159"/>
      <c r="AG74" t="s">
        <v>140</v>
      </c>
    </row>
    <row r="75" spans="1:60" outlineLevel="1" x14ac:dyDescent="0.3">
      <c r="A75" s="173">
        <v>57</v>
      </c>
      <c r="B75" s="174" t="s">
        <v>267</v>
      </c>
      <c r="C75" s="182" t="s">
        <v>268</v>
      </c>
      <c r="D75" s="175" t="s">
        <v>162</v>
      </c>
      <c r="E75" s="176">
        <v>1552.4522999999999</v>
      </c>
      <c r="F75" s="177"/>
      <c r="G75" s="178">
        <f t="shared" ref="G75:G80" si="28">ROUND(E75*F75,2)</f>
        <v>0</v>
      </c>
      <c r="H75" s="177"/>
      <c r="I75" s="178">
        <f t="shared" ref="I75:I80" si="29">ROUND(E75*H75,2)</f>
        <v>0</v>
      </c>
      <c r="J75" s="177"/>
      <c r="K75" s="178">
        <f t="shared" ref="K75:K80" si="30">ROUND(E75*J75,2)</f>
        <v>0</v>
      </c>
      <c r="L75" s="178">
        <v>15</v>
      </c>
      <c r="M75" s="178">
        <f t="shared" ref="M75:M80" si="31">G75*(1+L75/100)</f>
        <v>0</v>
      </c>
      <c r="N75" s="178">
        <v>2.0000000000000002E-5</v>
      </c>
      <c r="O75" s="178">
        <f t="shared" ref="O75:O80" si="32">ROUND(E75*N75,2)</f>
        <v>0.03</v>
      </c>
      <c r="P75" s="178">
        <v>0</v>
      </c>
      <c r="Q75" s="178">
        <f t="shared" ref="Q75:Q80" si="33">ROUND(E75*P75,2)</f>
        <v>0</v>
      </c>
      <c r="R75" s="178"/>
      <c r="S75" s="178" t="s">
        <v>144</v>
      </c>
      <c r="T75" s="179" t="s">
        <v>145</v>
      </c>
      <c r="U75" s="158">
        <v>0.14000000000000001</v>
      </c>
      <c r="V75" s="158">
        <f t="shared" ref="V75:V80" si="34">ROUND(E75*U75,2)</f>
        <v>217.34</v>
      </c>
      <c r="W75" s="158"/>
      <c r="X75" s="158" t="s">
        <v>146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147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3">
      <c r="A76" s="173">
        <v>58</v>
      </c>
      <c r="B76" s="174" t="s">
        <v>269</v>
      </c>
      <c r="C76" s="182" t="s">
        <v>270</v>
      </c>
      <c r="D76" s="175" t="s">
        <v>162</v>
      </c>
      <c r="E76" s="176">
        <v>1552.4522999999999</v>
      </c>
      <c r="F76" s="177"/>
      <c r="G76" s="178">
        <f t="shared" si="28"/>
        <v>0</v>
      </c>
      <c r="H76" s="177"/>
      <c r="I76" s="178">
        <f t="shared" si="29"/>
        <v>0</v>
      </c>
      <c r="J76" s="177"/>
      <c r="K76" s="178">
        <f t="shared" si="30"/>
        <v>0</v>
      </c>
      <c r="L76" s="178">
        <v>15</v>
      </c>
      <c r="M76" s="178">
        <f t="shared" si="31"/>
        <v>0</v>
      </c>
      <c r="N76" s="178">
        <v>0</v>
      </c>
      <c r="O76" s="178">
        <f t="shared" si="32"/>
        <v>0</v>
      </c>
      <c r="P76" s="178">
        <v>0</v>
      </c>
      <c r="Q76" s="178">
        <f t="shared" si="33"/>
        <v>0</v>
      </c>
      <c r="R76" s="178"/>
      <c r="S76" s="178" t="s">
        <v>144</v>
      </c>
      <c r="T76" s="179" t="s">
        <v>145</v>
      </c>
      <c r="U76" s="158">
        <v>0.15</v>
      </c>
      <c r="V76" s="158">
        <f t="shared" si="34"/>
        <v>232.87</v>
      </c>
      <c r="W76" s="158"/>
      <c r="X76" s="158" t="s">
        <v>146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147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3">
      <c r="A77" s="173">
        <v>59</v>
      </c>
      <c r="B77" s="174" t="s">
        <v>271</v>
      </c>
      <c r="C77" s="182" t="s">
        <v>272</v>
      </c>
      <c r="D77" s="175" t="s">
        <v>162</v>
      </c>
      <c r="E77" s="176">
        <v>1707.6975299999999</v>
      </c>
      <c r="F77" s="177"/>
      <c r="G77" s="178">
        <f t="shared" si="28"/>
        <v>0</v>
      </c>
      <c r="H77" s="177"/>
      <c r="I77" s="178">
        <f t="shared" si="29"/>
        <v>0</v>
      </c>
      <c r="J77" s="177"/>
      <c r="K77" s="178">
        <f t="shared" si="30"/>
        <v>0</v>
      </c>
      <c r="L77" s="178">
        <v>15</v>
      </c>
      <c r="M77" s="178">
        <f t="shared" si="31"/>
        <v>0</v>
      </c>
      <c r="N77" s="178">
        <v>8.0000000000000007E-5</v>
      </c>
      <c r="O77" s="178">
        <f t="shared" si="32"/>
        <v>0.14000000000000001</v>
      </c>
      <c r="P77" s="178">
        <v>0</v>
      </c>
      <c r="Q77" s="178">
        <f t="shared" si="33"/>
        <v>0</v>
      </c>
      <c r="R77" s="178"/>
      <c r="S77" s="178" t="s">
        <v>144</v>
      </c>
      <c r="T77" s="179" t="s">
        <v>145</v>
      </c>
      <c r="U77" s="158">
        <v>0</v>
      </c>
      <c r="V77" s="158">
        <f t="shared" si="34"/>
        <v>0</v>
      </c>
      <c r="W77" s="158"/>
      <c r="X77" s="158" t="s">
        <v>57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263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3">
      <c r="A78" s="173">
        <v>60</v>
      </c>
      <c r="B78" s="174" t="s">
        <v>273</v>
      </c>
      <c r="C78" s="182" t="s">
        <v>274</v>
      </c>
      <c r="D78" s="175" t="s">
        <v>162</v>
      </c>
      <c r="E78" s="176">
        <v>1707.6975299999999</v>
      </c>
      <c r="F78" s="177"/>
      <c r="G78" s="178">
        <f t="shared" si="28"/>
        <v>0</v>
      </c>
      <c r="H78" s="177"/>
      <c r="I78" s="178">
        <f t="shared" si="29"/>
        <v>0</v>
      </c>
      <c r="J78" s="177"/>
      <c r="K78" s="178">
        <f t="shared" si="30"/>
        <v>0</v>
      </c>
      <c r="L78" s="178">
        <v>15</v>
      </c>
      <c r="M78" s="178">
        <f t="shared" si="31"/>
        <v>0</v>
      </c>
      <c r="N78" s="178">
        <v>4.0000000000000001E-3</v>
      </c>
      <c r="O78" s="178">
        <f t="shared" si="32"/>
        <v>6.83</v>
      </c>
      <c r="P78" s="178">
        <v>0</v>
      </c>
      <c r="Q78" s="178">
        <f t="shared" si="33"/>
        <v>0</v>
      </c>
      <c r="R78" s="178"/>
      <c r="S78" s="178" t="s">
        <v>144</v>
      </c>
      <c r="T78" s="179" t="s">
        <v>145</v>
      </c>
      <c r="U78" s="158">
        <v>0</v>
      </c>
      <c r="V78" s="158">
        <f t="shared" si="34"/>
        <v>0</v>
      </c>
      <c r="W78" s="158"/>
      <c r="X78" s="158" t="s">
        <v>57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263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3">
      <c r="A79" s="173">
        <v>61</v>
      </c>
      <c r="B79" s="174" t="s">
        <v>275</v>
      </c>
      <c r="C79" s="182" t="s">
        <v>276</v>
      </c>
      <c r="D79" s="175" t="s">
        <v>162</v>
      </c>
      <c r="E79" s="176">
        <v>1707.6975299999999</v>
      </c>
      <c r="F79" s="177"/>
      <c r="G79" s="178">
        <f t="shared" si="28"/>
        <v>0</v>
      </c>
      <c r="H79" s="177"/>
      <c r="I79" s="178">
        <f t="shared" si="29"/>
        <v>0</v>
      </c>
      <c r="J79" s="177"/>
      <c r="K79" s="178">
        <f t="shared" si="30"/>
        <v>0</v>
      </c>
      <c r="L79" s="178">
        <v>15</v>
      </c>
      <c r="M79" s="178">
        <f t="shared" si="31"/>
        <v>0</v>
      </c>
      <c r="N79" s="178">
        <v>8.0000000000000002E-3</v>
      </c>
      <c r="O79" s="178">
        <f t="shared" si="32"/>
        <v>13.66</v>
      </c>
      <c r="P79" s="178">
        <v>0</v>
      </c>
      <c r="Q79" s="178">
        <f t="shared" si="33"/>
        <v>0</v>
      </c>
      <c r="R79" s="178"/>
      <c r="S79" s="178" t="s">
        <v>144</v>
      </c>
      <c r="T79" s="179" t="s">
        <v>145</v>
      </c>
      <c r="U79" s="158">
        <v>0</v>
      </c>
      <c r="V79" s="158">
        <f t="shared" si="34"/>
        <v>0</v>
      </c>
      <c r="W79" s="158"/>
      <c r="X79" s="158" t="s">
        <v>57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263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3">
      <c r="A80" s="173">
        <v>62</v>
      </c>
      <c r="B80" s="174" t="s">
        <v>277</v>
      </c>
      <c r="C80" s="182" t="s">
        <v>278</v>
      </c>
      <c r="D80" s="175" t="s">
        <v>0</v>
      </c>
      <c r="E80" s="176">
        <v>12918.421399999999</v>
      </c>
      <c r="F80" s="177"/>
      <c r="G80" s="178">
        <f t="shared" si="28"/>
        <v>0</v>
      </c>
      <c r="H80" s="177"/>
      <c r="I80" s="178">
        <f t="shared" si="29"/>
        <v>0</v>
      </c>
      <c r="J80" s="177"/>
      <c r="K80" s="178">
        <f t="shared" si="30"/>
        <v>0</v>
      </c>
      <c r="L80" s="178">
        <v>15</v>
      </c>
      <c r="M80" s="178">
        <f t="shared" si="31"/>
        <v>0</v>
      </c>
      <c r="N80" s="178">
        <v>0</v>
      </c>
      <c r="O80" s="178">
        <f t="shared" si="32"/>
        <v>0</v>
      </c>
      <c r="P80" s="178">
        <v>0</v>
      </c>
      <c r="Q80" s="178">
        <f t="shared" si="33"/>
        <v>0</v>
      </c>
      <c r="R80" s="178"/>
      <c r="S80" s="178" t="s">
        <v>144</v>
      </c>
      <c r="T80" s="179" t="s">
        <v>145</v>
      </c>
      <c r="U80" s="158">
        <v>0</v>
      </c>
      <c r="V80" s="158">
        <f t="shared" si="34"/>
        <v>0</v>
      </c>
      <c r="W80" s="158"/>
      <c r="X80" s="158" t="s">
        <v>146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266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3">
      <c r="A81" s="160" t="s">
        <v>139</v>
      </c>
      <c r="B81" s="161" t="s">
        <v>88</v>
      </c>
      <c r="C81" s="181" t="s">
        <v>89</v>
      </c>
      <c r="D81" s="162"/>
      <c r="E81" s="163"/>
      <c r="F81" s="164"/>
      <c r="G81" s="164">
        <f>SUMIF(AG82:AG86,"&lt;&gt;NOR",G82:G86)</f>
        <v>0</v>
      </c>
      <c r="H81" s="164"/>
      <c r="I81" s="164">
        <f>SUM(I82:I86)</f>
        <v>0</v>
      </c>
      <c r="J81" s="164"/>
      <c r="K81" s="164">
        <f>SUM(K82:K86)</f>
        <v>0</v>
      </c>
      <c r="L81" s="164"/>
      <c r="M81" s="164">
        <f>SUM(M82:M86)</f>
        <v>0</v>
      </c>
      <c r="N81" s="164"/>
      <c r="O81" s="164">
        <f>SUM(O82:O86)</f>
        <v>0.01</v>
      </c>
      <c r="P81" s="164"/>
      <c r="Q81" s="164">
        <f>SUM(Q82:Q86)</f>
        <v>2.4500000000000002</v>
      </c>
      <c r="R81" s="164"/>
      <c r="S81" s="164"/>
      <c r="T81" s="165"/>
      <c r="U81" s="159"/>
      <c r="V81" s="159">
        <f>SUM(V82:V86)</f>
        <v>67.27</v>
      </c>
      <c r="W81" s="159"/>
      <c r="X81" s="159"/>
      <c r="AG81" t="s">
        <v>140</v>
      </c>
    </row>
    <row r="82" spans="1:60" outlineLevel="1" x14ac:dyDescent="0.3">
      <c r="A82" s="173">
        <v>63</v>
      </c>
      <c r="B82" s="174" t="s">
        <v>279</v>
      </c>
      <c r="C82" s="182" t="s">
        <v>280</v>
      </c>
      <c r="D82" s="175" t="s">
        <v>162</v>
      </c>
      <c r="E82" s="176">
        <v>152.89224999999999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15</v>
      </c>
      <c r="M82" s="178">
        <f>G82*(1+L82/100)</f>
        <v>0</v>
      </c>
      <c r="N82" s="178">
        <v>0</v>
      </c>
      <c r="O82" s="178">
        <f>ROUND(E82*N82,2)</f>
        <v>0</v>
      </c>
      <c r="P82" s="178">
        <v>0</v>
      </c>
      <c r="Q82" s="178">
        <f>ROUND(E82*P82,2)</f>
        <v>0</v>
      </c>
      <c r="R82" s="178"/>
      <c r="S82" s="178" t="s">
        <v>144</v>
      </c>
      <c r="T82" s="179" t="s">
        <v>145</v>
      </c>
      <c r="U82" s="158">
        <v>0.3</v>
      </c>
      <c r="V82" s="158">
        <f>ROUND(E82*U82,2)</f>
        <v>45.87</v>
      </c>
      <c r="W82" s="158"/>
      <c r="X82" s="158" t="s">
        <v>146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147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3">
      <c r="A83" s="173">
        <v>64</v>
      </c>
      <c r="B83" s="174" t="s">
        <v>281</v>
      </c>
      <c r="C83" s="182" t="s">
        <v>282</v>
      </c>
      <c r="D83" s="175" t="s">
        <v>162</v>
      </c>
      <c r="E83" s="176">
        <v>152.89224999999999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15</v>
      </c>
      <c r="M83" s="178">
        <f>G83*(1+L83/100)</f>
        <v>0</v>
      </c>
      <c r="N83" s="178">
        <v>0</v>
      </c>
      <c r="O83" s="178">
        <f>ROUND(E83*N83,2)</f>
        <v>0</v>
      </c>
      <c r="P83" s="178">
        <v>1.6E-2</v>
      </c>
      <c r="Q83" s="178">
        <f>ROUND(E83*P83,2)</f>
        <v>2.4500000000000002</v>
      </c>
      <c r="R83" s="178"/>
      <c r="S83" s="178" t="s">
        <v>144</v>
      </c>
      <c r="T83" s="179" t="s">
        <v>145</v>
      </c>
      <c r="U83" s="158">
        <v>0.14000000000000001</v>
      </c>
      <c r="V83" s="158">
        <f>ROUND(E83*U83,2)</f>
        <v>21.4</v>
      </c>
      <c r="W83" s="158"/>
      <c r="X83" s="158" t="s">
        <v>146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147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3">
      <c r="A84" s="173">
        <v>65</v>
      </c>
      <c r="B84" s="174" t="s">
        <v>283</v>
      </c>
      <c r="C84" s="182" t="s">
        <v>284</v>
      </c>
      <c r="D84" s="175" t="s">
        <v>143</v>
      </c>
      <c r="E84" s="176">
        <v>3.8223099999999999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15</v>
      </c>
      <c r="M84" s="178">
        <f>G84*(1+L84/100)</f>
        <v>0</v>
      </c>
      <c r="N84" s="178">
        <v>2.9499999999999999E-3</v>
      </c>
      <c r="O84" s="178">
        <f>ROUND(E84*N84,2)</f>
        <v>0.01</v>
      </c>
      <c r="P84" s="178">
        <v>0</v>
      </c>
      <c r="Q84" s="178">
        <f>ROUND(E84*P84,2)</f>
        <v>0</v>
      </c>
      <c r="R84" s="178"/>
      <c r="S84" s="178" t="s">
        <v>144</v>
      </c>
      <c r="T84" s="179" t="s">
        <v>145</v>
      </c>
      <c r="U84" s="158">
        <v>0</v>
      </c>
      <c r="V84" s="158">
        <f>ROUND(E84*U84,2)</f>
        <v>0</v>
      </c>
      <c r="W84" s="158"/>
      <c r="X84" s="158" t="s">
        <v>146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147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0.6" outlineLevel="1" x14ac:dyDescent="0.3">
      <c r="A85" s="173">
        <v>66</v>
      </c>
      <c r="B85" s="174" t="s">
        <v>285</v>
      </c>
      <c r="C85" s="182" t="s">
        <v>286</v>
      </c>
      <c r="D85" s="175" t="s">
        <v>287</v>
      </c>
      <c r="E85" s="176">
        <v>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15</v>
      </c>
      <c r="M85" s="178">
        <f>G85*(1+L85/100)</f>
        <v>0</v>
      </c>
      <c r="N85" s="178">
        <v>0</v>
      </c>
      <c r="O85" s="178">
        <f>ROUND(E85*N85,2)</f>
        <v>0</v>
      </c>
      <c r="P85" s="178">
        <v>0</v>
      </c>
      <c r="Q85" s="178">
        <f>ROUND(E85*P85,2)</f>
        <v>0</v>
      </c>
      <c r="R85" s="178"/>
      <c r="S85" s="178" t="s">
        <v>144</v>
      </c>
      <c r="T85" s="179" t="s">
        <v>145</v>
      </c>
      <c r="U85" s="158">
        <v>0</v>
      </c>
      <c r="V85" s="158">
        <f>ROUND(E85*U85,2)</f>
        <v>0</v>
      </c>
      <c r="W85" s="158"/>
      <c r="X85" s="158" t="s">
        <v>146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147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3">
      <c r="A86" s="173">
        <v>67</v>
      </c>
      <c r="B86" s="174" t="s">
        <v>288</v>
      </c>
      <c r="C86" s="182" t="s">
        <v>289</v>
      </c>
      <c r="D86" s="175" t="s">
        <v>0</v>
      </c>
      <c r="E86" s="176">
        <v>445.55549999999999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15</v>
      </c>
      <c r="M86" s="178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78"/>
      <c r="S86" s="178" t="s">
        <v>144</v>
      </c>
      <c r="T86" s="179" t="s">
        <v>145</v>
      </c>
      <c r="U86" s="158">
        <v>0</v>
      </c>
      <c r="V86" s="158">
        <f>ROUND(E86*U86,2)</f>
        <v>0</v>
      </c>
      <c r="W86" s="158"/>
      <c r="X86" s="158" t="s">
        <v>146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266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3">
      <c r="A87" s="160" t="s">
        <v>139</v>
      </c>
      <c r="B87" s="161" t="s">
        <v>90</v>
      </c>
      <c r="C87" s="181" t="s">
        <v>91</v>
      </c>
      <c r="D87" s="162"/>
      <c r="E87" s="163"/>
      <c r="F87" s="164"/>
      <c r="G87" s="164">
        <f>SUMIF(AG88:AG93,"&lt;&gt;NOR",G88:G93)</f>
        <v>0</v>
      </c>
      <c r="H87" s="164"/>
      <c r="I87" s="164">
        <f>SUM(I88:I93)</f>
        <v>0</v>
      </c>
      <c r="J87" s="164"/>
      <c r="K87" s="164">
        <f>SUM(K88:K93)</f>
        <v>0</v>
      </c>
      <c r="L87" s="164"/>
      <c r="M87" s="164">
        <f>SUM(M88:M93)</f>
        <v>0</v>
      </c>
      <c r="N87" s="164"/>
      <c r="O87" s="164">
        <f>SUM(O88:O93)</f>
        <v>0.6100000000000001</v>
      </c>
      <c r="P87" s="164"/>
      <c r="Q87" s="164">
        <f>SUM(Q88:Q93)</f>
        <v>0</v>
      </c>
      <c r="R87" s="164"/>
      <c r="S87" s="164"/>
      <c r="T87" s="165"/>
      <c r="U87" s="159"/>
      <c r="V87" s="159">
        <f>SUM(V88:V93)</f>
        <v>137.18</v>
      </c>
      <c r="W87" s="159"/>
      <c r="X87" s="159"/>
      <c r="AG87" t="s">
        <v>140</v>
      </c>
    </row>
    <row r="88" spans="1:60" outlineLevel="1" x14ac:dyDescent="0.3">
      <c r="A88" s="173">
        <v>68</v>
      </c>
      <c r="B88" s="174" t="s">
        <v>290</v>
      </c>
      <c r="C88" s="182" t="s">
        <v>291</v>
      </c>
      <c r="D88" s="175" t="s">
        <v>159</v>
      </c>
      <c r="E88" s="176">
        <v>2.8</v>
      </c>
      <c r="F88" s="177"/>
      <c r="G88" s="178">
        <f t="shared" ref="G88:G93" si="35">ROUND(E88*F88,2)</f>
        <v>0</v>
      </c>
      <c r="H88" s="177"/>
      <c r="I88" s="178">
        <f t="shared" ref="I88:I93" si="36">ROUND(E88*H88,2)</f>
        <v>0</v>
      </c>
      <c r="J88" s="177"/>
      <c r="K88" s="178">
        <f t="shared" ref="K88:K93" si="37">ROUND(E88*J88,2)</f>
        <v>0</v>
      </c>
      <c r="L88" s="178">
        <v>15</v>
      </c>
      <c r="M88" s="178">
        <f t="shared" ref="M88:M93" si="38">G88*(1+L88/100)</f>
        <v>0</v>
      </c>
      <c r="N88" s="178">
        <v>3.7599999999999999E-3</v>
      </c>
      <c r="O88" s="178">
        <f t="shared" ref="O88:O93" si="39">ROUND(E88*N88,2)</f>
        <v>0.01</v>
      </c>
      <c r="P88" s="178">
        <v>0</v>
      </c>
      <c r="Q88" s="178">
        <f t="shared" ref="Q88:Q93" si="40">ROUND(E88*P88,2)</f>
        <v>0</v>
      </c>
      <c r="R88" s="178"/>
      <c r="S88" s="178" t="s">
        <v>144</v>
      </c>
      <c r="T88" s="179" t="s">
        <v>145</v>
      </c>
      <c r="U88" s="158">
        <v>0.65</v>
      </c>
      <c r="V88" s="158">
        <f t="shared" ref="V88:V93" si="41">ROUND(E88*U88,2)</f>
        <v>1.82</v>
      </c>
      <c r="W88" s="158"/>
      <c r="X88" s="158" t="s">
        <v>146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147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3">
      <c r="A89" s="173">
        <v>69</v>
      </c>
      <c r="B89" s="174" t="s">
        <v>292</v>
      </c>
      <c r="C89" s="182" t="s">
        <v>293</v>
      </c>
      <c r="D89" s="175" t="s">
        <v>159</v>
      </c>
      <c r="E89" s="176">
        <v>2.8</v>
      </c>
      <c r="F89" s="177"/>
      <c r="G89" s="178">
        <f t="shared" si="35"/>
        <v>0</v>
      </c>
      <c r="H89" s="177"/>
      <c r="I89" s="178">
        <f t="shared" si="36"/>
        <v>0</v>
      </c>
      <c r="J89" s="177"/>
      <c r="K89" s="178">
        <f t="shared" si="37"/>
        <v>0</v>
      </c>
      <c r="L89" s="178">
        <v>15</v>
      </c>
      <c r="M89" s="178">
        <f t="shared" si="38"/>
        <v>0</v>
      </c>
      <c r="N89" s="178">
        <v>3.0799999999999998E-3</v>
      </c>
      <c r="O89" s="178">
        <f t="shared" si="39"/>
        <v>0.01</v>
      </c>
      <c r="P89" s="178">
        <v>0</v>
      </c>
      <c r="Q89" s="178">
        <f t="shared" si="40"/>
        <v>0</v>
      </c>
      <c r="R89" s="178"/>
      <c r="S89" s="178" t="s">
        <v>144</v>
      </c>
      <c r="T89" s="179" t="s">
        <v>145</v>
      </c>
      <c r="U89" s="158">
        <v>0.57499999999999996</v>
      </c>
      <c r="V89" s="158">
        <f t="shared" si="41"/>
        <v>1.61</v>
      </c>
      <c r="W89" s="158"/>
      <c r="X89" s="158" t="s">
        <v>146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147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3">
      <c r="A90" s="173">
        <v>70</v>
      </c>
      <c r="B90" s="174" t="s">
        <v>294</v>
      </c>
      <c r="C90" s="182" t="s">
        <v>295</v>
      </c>
      <c r="D90" s="175" t="s">
        <v>159</v>
      </c>
      <c r="E90" s="176">
        <v>2.8</v>
      </c>
      <c r="F90" s="177"/>
      <c r="G90" s="178">
        <f t="shared" si="35"/>
        <v>0</v>
      </c>
      <c r="H90" s="177"/>
      <c r="I90" s="178">
        <f t="shared" si="36"/>
        <v>0</v>
      </c>
      <c r="J90" s="177"/>
      <c r="K90" s="178">
        <f t="shared" si="37"/>
        <v>0</v>
      </c>
      <c r="L90" s="178">
        <v>15</v>
      </c>
      <c r="M90" s="178">
        <f t="shared" si="38"/>
        <v>0</v>
      </c>
      <c r="N90" s="178">
        <v>2.5000000000000001E-3</v>
      </c>
      <c r="O90" s="178">
        <f t="shared" si="39"/>
        <v>0.01</v>
      </c>
      <c r="P90" s="178">
        <v>0</v>
      </c>
      <c r="Q90" s="178">
        <f t="shared" si="40"/>
        <v>0</v>
      </c>
      <c r="R90" s="178"/>
      <c r="S90" s="178" t="s">
        <v>144</v>
      </c>
      <c r="T90" s="179" t="s">
        <v>145</v>
      </c>
      <c r="U90" s="158">
        <v>0.55184999999999995</v>
      </c>
      <c r="V90" s="158">
        <f t="shared" si="41"/>
        <v>1.55</v>
      </c>
      <c r="W90" s="158"/>
      <c r="X90" s="158" t="s">
        <v>146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147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3">
      <c r="A91" s="173">
        <v>71</v>
      </c>
      <c r="B91" s="174" t="s">
        <v>296</v>
      </c>
      <c r="C91" s="182" t="s">
        <v>297</v>
      </c>
      <c r="D91" s="175" t="s">
        <v>159</v>
      </c>
      <c r="E91" s="176">
        <v>96.1</v>
      </c>
      <c r="F91" s="177"/>
      <c r="G91" s="178">
        <f t="shared" si="35"/>
        <v>0</v>
      </c>
      <c r="H91" s="177"/>
      <c r="I91" s="178">
        <f t="shared" si="36"/>
        <v>0</v>
      </c>
      <c r="J91" s="177"/>
      <c r="K91" s="178">
        <f t="shared" si="37"/>
        <v>0</v>
      </c>
      <c r="L91" s="178">
        <v>15</v>
      </c>
      <c r="M91" s="178">
        <f t="shared" si="38"/>
        <v>0</v>
      </c>
      <c r="N91" s="178">
        <v>2.63E-3</v>
      </c>
      <c r="O91" s="178">
        <f t="shared" si="39"/>
        <v>0.25</v>
      </c>
      <c r="P91" s="178">
        <v>0</v>
      </c>
      <c r="Q91" s="178">
        <f t="shared" si="40"/>
        <v>0</v>
      </c>
      <c r="R91" s="178"/>
      <c r="S91" s="178" t="s">
        <v>144</v>
      </c>
      <c r="T91" s="179" t="s">
        <v>145</v>
      </c>
      <c r="U91" s="158">
        <v>0.57999999999999996</v>
      </c>
      <c r="V91" s="158">
        <f t="shared" si="41"/>
        <v>55.74</v>
      </c>
      <c r="W91" s="158"/>
      <c r="X91" s="158" t="s">
        <v>146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147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3">
      <c r="A92" s="173">
        <v>72</v>
      </c>
      <c r="B92" s="174" t="s">
        <v>298</v>
      </c>
      <c r="C92" s="182" t="s">
        <v>299</v>
      </c>
      <c r="D92" s="175" t="s">
        <v>159</v>
      </c>
      <c r="E92" s="176">
        <v>79.650000000000006</v>
      </c>
      <c r="F92" s="177"/>
      <c r="G92" s="178">
        <f t="shared" si="35"/>
        <v>0</v>
      </c>
      <c r="H92" s="177"/>
      <c r="I92" s="178">
        <f t="shared" si="36"/>
        <v>0</v>
      </c>
      <c r="J92" s="177"/>
      <c r="K92" s="178">
        <f t="shared" si="37"/>
        <v>0</v>
      </c>
      <c r="L92" s="178">
        <v>15</v>
      </c>
      <c r="M92" s="178">
        <f t="shared" si="38"/>
        <v>0</v>
      </c>
      <c r="N92" s="178">
        <v>4.1599999999999996E-3</v>
      </c>
      <c r="O92" s="178">
        <f t="shared" si="39"/>
        <v>0.33</v>
      </c>
      <c r="P92" s="178">
        <v>0</v>
      </c>
      <c r="Q92" s="178">
        <f t="shared" si="40"/>
        <v>0</v>
      </c>
      <c r="R92" s="178"/>
      <c r="S92" s="178" t="s">
        <v>144</v>
      </c>
      <c r="T92" s="179" t="s">
        <v>145</v>
      </c>
      <c r="U92" s="158">
        <v>0.96</v>
      </c>
      <c r="V92" s="158">
        <f t="shared" si="41"/>
        <v>76.459999999999994</v>
      </c>
      <c r="W92" s="158"/>
      <c r="X92" s="158" t="s">
        <v>146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147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3">
      <c r="A93" s="173">
        <v>73</v>
      </c>
      <c r="B93" s="174" t="s">
        <v>300</v>
      </c>
      <c r="C93" s="182" t="s">
        <v>301</v>
      </c>
      <c r="D93" s="175" t="s">
        <v>0</v>
      </c>
      <c r="E93" s="176">
        <v>1561.4155000000001</v>
      </c>
      <c r="F93" s="177"/>
      <c r="G93" s="178">
        <f t="shared" si="35"/>
        <v>0</v>
      </c>
      <c r="H93" s="177"/>
      <c r="I93" s="178">
        <f t="shared" si="36"/>
        <v>0</v>
      </c>
      <c r="J93" s="177"/>
      <c r="K93" s="178">
        <f t="shared" si="37"/>
        <v>0</v>
      </c>
      <c r="L93" s="178">
        <v>15</v>
      </c>
      <c r="M93" s="178">
        <f t="shared" si="38"/>
        <v>0</v>
      </c>
      <c r="N93" s="178">
        <v>0</v>
      </c>
      <c r="O93" s="178">
        <f t="shared" si="39"/>
        <v>0</v>
      </c>
      <c r="P93" s="178">
        <v>0</v>
      </c>
      <c r="Q93" s="178">
        <f t="shared" si="40"/>
        <v>0</v>
      </c>
      <c r="R93" s="178"/>
      <c r="S93" s="178" t="s">
        <v>144</v>
      </c>
      <c r="T93" s="179" t="s">
        <v>145</v>
      </c>
      <c r="U93" s="158">
        <v>0</v>
      </c>
      <c r="V93" s="158">
        <f t="shared" si="41"/>
        <v>0</v>
      </c>
      <c r="W93" s="158"/>
      <c r="X93" s="158" t="s">
        <v>146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266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x14ac:dyDescent="0.3">
      <c r="A94" s="160" t="s">
        <v>139</v>
      </c>
      <c r="B94" s="161" t="s">
        <v>92</v>
      </c>
      <c r="C94" s="181" t="s">
        <v>93</v>
      </c>
      <c r="D94" s="162"/>
      <c r="E94" s="163"/>
      <c r="F94" s="164"/>
      <c r="G94" s="164">
        <f>SUMIF(AG95:AG98,"&lt;&gt;NOR",G95:G98)</f>
        <v>0</v>
      </c>
      <c r="H94" s="164"/>
      <c r="I94" s="164">
        <f>SUM(I95:I98)</f>
        <v>0</v>
      </c>
      <c r="J94" s="164"/>
      <c r="K94" s="164">
        <f>SUM(K95:K98)</f>
        <v>0</v>
      </c>
      <c r="L94" s="164"/>
      <c r="M94" s="164">
        <f>SUM(M95:M98)</f>
        <v>0</v>
      </c>
      <c r="N94" s="164"/>
      <c r="O94" s="164">
        <f>SUM(O95:O98)</f>
        <v>0.05</v>
      </c>
      <c r="P94" s="164"/>
      <c r="Q94" s="164">
        <f>SUM(Q95:Q98)</f>
        <v>0.06</v>
      </c>
      <c r="R94" s="164"/>
      <c r="S94" s="164"/>
      <c r="T94" s="165"/>
      <c r="U94" s="159"/>
      <c r="V94" s="159">
        <f>SUM(V95:V98)</f>
        <v>2.2799999999999998</v>
      </c>
      <c r="W94" s="159"/>
      <c r="X94" s="159"/>
      <c r="AG94" t="s">
        <v>140</v>
      </c>
    </row>
    <row r="95" spans="1:60" outlineLevel="1" x14ac:dyDescent="0.3">
      <c r="A95" s="173">
        <v>74</v>
      </c>
      <c r="B95" s="174" t="s">
        <v>302</v>
      </c>
      <c r="C95" s="182" t="s">
        <v>303</v>
      </c>
      <c r="D95" s="175" t="s">
        <v>162</v>
      </c>
      <c r="E95" s="176">
        <v>2.65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15</v>
      </c>
      <c r="M95" s="178">
        <f>G95*(1+L95/100)</f>
        <v>0</v>
      </c>
      <c r="N95" s="178">
        <v>0</v>
      </c>
      <c r="O95" s="178">
        <f>ROUND(E95*N95,2)</f>
        <v>0</v>
      </c>
      <c r="P95" s="178">
        <v>2.1000000000000001E-2</v>
      </c>
      <c r="Q95" s="178">
        <f>ROUND(E95*P95,2)</f>
        <v>0.06</v>
      </c>
      <c r="R95" s="178"/>
      <c r="S95" s="178" t="s">
        <v>144</v>
      </c>
      <c r="T95" s="179" t="s">
        <v>145</v>
      </c>
      <c r="U95" s="158">
        <v>0.154</v>
      </c>
      <c r="V95" s="158">
        <f>ROUND(E95*U95,2)</f>
        <v>0.41</v>
      </c>
      <c r="W95" s="158"/>
      <c r="X95" s="158" t="s">
        <v>146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147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3">
      <c r="A96" s="173">
        <v>75</v>
      </c>
      <c r="B96" s="174" t="s">
        <v>304</v>
      </c>
      <c r="C96" s="182" t="s">
        <v>305</v>
      </c>
      <c r="D96" s="175" t="s">
        <v>162</v>
      </c>
      <c r="E96" s="176">
        <v>2.65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15</v>
      </c>
      <c r="M96" s="178">
        <f>G96*(1+L96/100)</f>
        <v>0</v>
      </c>
      <c r="N96" s="178">
        <v>0</v>
      </c>
      <c r="O96" s="178">
        <f>ROUND(E96*N96,2)</f>
        <v>0</v>
      </c>
      <c r="P96" s="178">
        <v>0</v>
      </c>
      <c r="Q96" s="178">
        <f>ROUND(E96*P96,2)</f>
        <v>0</v>
      </c>
      <c r="R96" s="178"/>
      <c r="S96" s="178" t="s">
        <v>144</v>
      </c>
      <c r="T96" s="179" t="s">
        <v>145</v>
      </c>
      <c r="U96" s="158">
        <v>0.37</v>
      </c>
      <c r="V96" s="158">
        <f>ROUND(E96*U96,2)</f>
        <v>0.98</v>
      </c>
      <c r="W96" s="158"/>
      <c r="X96" s="158" t="s">
        <v>146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147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3">
      <c r="A97" s="173">
        <v>76</v>
      </c>
      <c r="B97" s="174" t="s">
        <v>306</v>
      </c>
      <c r="C97" s="182" t="s">
        <v>307</v>
      </c>
      <c r="D97" s="175" t="s">
        <v>162</v>
      </c>
      <c r="E97" s="176">
        <v>1.325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15</v>
      </c>
      <c r="M97" s="178">
        <f>G97*(1+L97/100)</f>
        <v>0</v>
      </c>
      <c r="N97" s="178">
        <v>3.7960000000000001E-2</v>
      </c>
      <c r="O97" s="178">
        <f>ROUND(E97*N97,2)</f>
        <v>0.05</v>
      </c>
      <c r="P97" s="178">
        <v>0</v>
      </c>
      <c r="Q97" s="178">
        <f>ROUND(E97*P97,2)</f>
        <v>0</v>
      </c>
      <c r="R97" s="178"/>
      <c r="S97" s="178" t="s">
        <v>144</v>
      </c>
      <c r="T97" s="179" t="s">
        <v>145</v>
      </c>
      <c r="U97" s="158">
        <v>0.37</v>
      </c>
      <c r="V97" s="158">
        <f>ROUND(E97*U97,2)</f>
        <v>0.49</v>
      </c>
      <c r="W97" s="158"/>
      <c r="X97" s="158" t="s">
        <v>146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147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3">
      <c r="A98" s="173">
        <v>77</v>
      </c>
      <c r="B98" s="174" t="s">
        <v>308</v>
      </c>
      <c r="C98" s="182" t="s">
        <v>309</v>
      </c>
      <c r="D98" s="175" t="s">
        <v>0</v>
      </c>
      <c r="E98" s="176">
        <v>15.404500000000001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15</v>
      </c>
      <c r="M98" s="178">
        <f>G98*(1+L98/100)</f>
        <v>0</v>
      </c>
      <c r="N98" s="178">
        <v>0</v>
      </c>
      <c r="O98" s="178">
        <f>ROUND(E98*N98,2)</f>
        <v>0</v>
      </c>
      <c r="P98" s="178">
        <v>0</v>
      </c>
      <c r="Q98" s="178">
        <f>ROUND(E98*P98,2)</f>
        <v>0</v>
      </c>
      <c r="R98" s="178"/>
      <c r="S98" s="178" t="s">
        <v>144</v>
      </c>
      <c r="T98" s="179" t="s">
        <v>145</v>
      </c>
      <c r="U98" s="158">
        <v>2.5999999999999999E-2</v>
      </c>
      <c r="V98" s="158">
        <f>ROUND(E98*U98,2)</f>
        <v>0.4</v>
      </c>
      <c r="W98" s="158"/>
      <c r="X98" s="158" t="s">
        <v>146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3">
      <c r="A99" s="160" t="s">
        <v>139</v>
      </c>
      <c r="B99" s="161" t="s">
        <v>94</v>
      </c>
      <c r="C99" s="181" t="s">
        <v>95</v>
      </c>
      <c r="D99" s="162"/>
      <c r="E99" s="163"/>
      <c r="F99" s="164"/>
      <c r="G99" s="164">
        <f>SUMIF(AG100:AG135,"&lt;&gt;NOR",G100:G135)</f>
        <v>0</v>
      </c>
      <c r="H99" s="164"/>
      <c r="I99" s="164">
        <f>SUM(I100:I135)</f>
        <v>0</v>
      </c>
      <c r="J99" s="164"/>
      <c r="K99" s="164">
        <f>SUM(K100:K135)</f>
        <v>0</v>
      </c>
      <c r="L99" s="164"/>
      <c r="M99" s="164">
        <f>SUM(M100:M135)</f>
        <v>0</v>
      </c>
      <c r="N99" s="164"/>
      <c r="O99" s="164">
        <f>SUM(O100:O135)</f>
        <v>0</v>
      </c>
      <c r="P99" s="164"/>
      <c r="Q99" s="164">
        <f>SUM(Q100:Q135)</f>
        <v>0</v>
      </c>
      <c r="R99" s="164"/>
      <c r="S99" s="164"/>
      <c r="T99" s="165"/>
      <c r="U99" s="159"/>
      <c r="V99" s="159">
        <f>SUM(V100:V135)</f>
        <v>0</v>
      </c>
      <c r="W99" s="159"/>
      <c r="X99" s="159"/>
      <c r="AG99" t="s">
        <v>140</v>
      </c>
    </row>
    <row r="100" spans="1:60" ht="20.6" outlineLevel="1" x14ac:dyDescent="0.3">
      <c r="A100" s="173">
        <v>78</v>
      </c>
      <c r="B100" s="174" t="s">
        <v>310</v>
      </c>
      <c r="C100" s="182" t="s">
        <v>311</v>
      </c>
      <c r="D100" s="175" t="s">
        <v>221</v>
      </c>
      <c r="E100" s="176">
        <v>1</v>
      </c>
      <c r="F100" s="177"/>
      <c r="G100" s="178">
        <f t="shared" ref="G100:G135" si="42">ROUND(E100*F100,2)</f>
        <v>0</v>
      </c>
      <c r="H100" s="177"/>
      <c r="I100" s="178">
        <f t="shared" ref="I100:I135" si="43">ROUND(E100*H100,2)</f>
        <v>0</v>
      </c>
      <c r="J100" s="177"/>
      <c r="K100" s="178">
        <f t="shared" ref="K100:K135" si="44">ROUND(E100*J100,2)</f>
        <v>0</v>
      </c>
      <c r="L100" s="178">
        <v>15</v>
      </c>
      <c r="M100" s="178">
        <f t="shared" ref="M100:M135" si="45">G100*(1+L100/100)</f>
        <v>0</v>
      </c>
      <c r="N100" s="178">
        <v>0</v>
      </c>
      <c r="O100" s="178">
        <f t="shared" ref="O100:O135" si="46">ROUND(E100*N100,2)</f>
        <v>0</v>
      </c>
      <c r="P100" s="178">
        <v>0</v>
      </c>
      <c r="Q100" s="178">
        <f t="shared" ref="Q100:Q135" si="47">ROUND(E100*P100,2)</f>
        <v>0</v>
      </c>
      <c r="R100" s="178"/>
      <c r="S100" s="178" t="s">
        <v>144</v>
      </c>
      <c r="T100" s="179" t="s">
        <v>145</v>
      </c>
      <c r="U100" s="158">
        <v>0</v>
      </c>
      <c r="V100" s="158">
        <f t="shared" ref="V100:V135" si="48">ROUND(E100*U100,2)</f>
        <v>0</v>
      </c>
      <c r="W100" s="158"/>
      <c r="X100" s="158" t="s">
        <v>146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147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3">
      <c r="A101" s="173">
        <v>79</v>
      </c>
      <c r="B101" s="174" t="s">
        <v>312</v>
      </c>
      <c r="C101" s="182" t="s">
        <v>313</v>
      </c>
      <c r="D101" s="175" t="s">
        <v>221</v>
      </c>
      <c r="E101" s="176">
        <v>1</v>
      </c>
      <c r="F101" s="177"/>
      <c r="G101" s="178">
        <f t="shared" si="42"/>
        <v>0</v>
      </c>
      <c r="H101" s="177"/>
      <c r="I101" s="178">
        <f t="shared" si="43"/>
        <v>0</v>
      </c>
      <c r="J101" s="177"/>
      <c r="K101" s="178">
        <f t="shared" si="44"/>
        <v>0</v>
      </c>
      <c r="L101" s="178">
        <v>15</v>
      </c>
      <c r="M101" s="178">
        <f t="shared" si="45"/>
        <v>0</v>
      </c>
      <c r="N101" s="178">
        <v>0</v>
      </c>
      <c r="O101" s="178">
        <f t="shared" si="46"/>
        <v>0</v>
      </c>
      <c r="P101" s="178">
        <v>0</v>
      </c>
      <c r="Q101" s="178">
        <f t="shared" si="47"/>
        <v>0</v>
      </c>
      <c r="R101" s="178"/>
      <c r="S101" s="178" t="s">
        <v>144</v>
      </c>
      <c r="T101" s="179" t="s">
        <v>145</v>
      </c>
      <c r="U101" s="158">
        <v>0</v>
      </c>
      <c r="V101" s="158">
        <f t="shared" si="48"/>
        <v>0</v>
      </c>
      <c r="W101" s="158"/>
      <c r="X101" s="158" t="s">
        <v>146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147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3">
      <c r="A102" s="173">
        <v>80</v>
      </c>
      <c r="B102" s="174" t="s">
        <v>314</v>
      </c>
      <c r="C102" s="182" t="s">
        <v>315</v>
      </c>
      <c r="D102" s="175" t="s">
        <v>221</v>
      </c>
      <c r="E102" s="176">
        <v>1</v>
      </c>
      <c r="F102" s="177"/>
      <c r="G102" s="178">
        <f t="shared" si="42"/>
        <v>0</v>
      </c>
      <c r="H102" s="177"/>
      <c r="I102" s="178">
        <f t="shared" si="43"/>
        <v>0</v>
      </c>
      <c r="J102" s="177"/>
      <c r="K102" s="178">
        <f t="shared" si="44"/>
        <v>0</v>
      </c>
      <c r="L102" s="178">
        <v>15</v>
      </c>
      <c r="M102" s="178">
        <f t="shared" si="45"/>
        <v>0</v>
      </c>
      <c r="N102" s="178">
        <v>0</v>
      </c>
      <c r="O102" s="178">
        <f t="shared" si="46"/>
        <v>0</v>
      </c>
      <c r="P102" s="178">
        <v>0</v>
      </c>
      <c r="Q102" s="178">
        <f t="shared" si="47"/>
        <v>0</v>
      </c>
      <c r="R102" s="178"/>
      <c r="S102" s="178" t="s">
        <v>144</v>
      </c>
      <c r="T102" s="179" t="s">
        <v>145</v>
      </c>
      <c r="U102" s="158">
        <v>0</v>
      </c>
      <c r="V102" s="158">
        <f t="shared" si="48"/>
        <v>0</v>
      </c>
      <c r="W102" s="158"/>
      <c r="X102" s="158" t="s">
        <v>146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147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3">
      <c r="A103" s="173">
        <v>81</v>
      </c>
      <c r="B103" s="174" t="s">
        <v>316</v>
      </c>
      <c r="C103" s="182" t="s">
        <v>317</v>
      </c>
      <c r="D103" s="175" t="s">
        <v>221</v>
      </c>
      <c r="E103" s="176">
        <v>1</v>
      </c>
      <c r="F103" s="177"/>
      <c r="G103" s="178">
        <f t="shared" si="42"/>
        <v>0</v>
      </c>
      <c r="H103" s="177"/>
      <c r="I103" s="178">
        <f t="shared" si="43"/>
        <v>0</v>
      </c>
      <c r="J103" s="177"/>
      <c r="K103" s="178">
        <f t="shared" si="44"/>
        <v>0</v>
      </c>
      <c r="L103" s="178">
        <v>15</v>
      </c>
      <c r="M103" s="178">
        <f t="shared" si="45"/>
        <v>0</v>
      </c>
      <c r="N103" s="178">
        <v>0</v>
      </c>
      <c r="O103" s="178">
        <f t="shared" si="46"/>
        <v>0</v>
      </c>
      <c r="P103" s="178">
        <v>0</v>
      </c>
      <c r="Q103" s="178">
        <f t="shared" si="47"/>
        <v>0</v>
      </c>
      <c r="R103" s="178"/>
      <c r="S103" s="178" t="s">
        <v>144</v>
      </c>
      <c r="T103" s="179" t="s">
        <v>145</v>
      </c>
      <c r="U103" s="158">
        <v>0</v>
      </c>
      <c r="V103" s="158">
        <f t="shared" si="48"/>
        <v>0</v>
      </c>
      <c r="W103" s="158"/>
      <c r="X103" s="158" t="s">
        <v>146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147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0.6" outlineLevel="1" x14ac:dyDescent="0.3">
      <c r="A104" s="173">
        <v>82</v>
      </c>
      <c r="B104" s="174" t="s">
        <v>318</v>
      </c>
      <c r="C104" s="182" t="s">
        <v>319</v>
      </c>
      <c r="D104" s="175" t="s">
        <v>221</v>
      </c>
      <c r="E104" s="176">
        <v>1</v>
      </c>
      <c r="F104" s="177"/>
      <c r="G104" s="178">
        <f t="shared" si="42"/>
        <v>0</v>
      </c>
      <c r="H104" s="177"/>
      <c r="I104" s="178">
        <f t="shared" si="43"/>
        <v>0</v>
      </c>
      <c r="J104" s="177"/>
      <c r="K104" s="178">
        <f t="shared" si="44"/>
        <v>0</v>
      </c>
      <c r="L104" s="178">
        <v>15</v>
      </c>
      <c r="M104" s="178">
        <f t="shared" si="45"/>
        <v>0</v>
      </c>
      <c r="N104" s="178">
        <v>0</v>
      </c>
      <c r="O104" s="178">
        <f t="shared" si="46"/>
        <v>0</v>
      </c>
      <c r="P104" s="178">
        <v>0</v>
      </c>
      <c r="Q104" s="178">
        <f t="shared" si="47"/>
        <v>0</v>
      </c>
      <c r="R104" s="178"/>
      <c r="S104" s="178" t="s">
        <v>144</v>
      </c>
      <c r="T104" s="179" t="s">
        <v>145</v>
      </c>
      <c r="U104" s="158">
        <v>0</v>
      </c>
      <c r="V104" s="158">
        <f t="shared" si="48"/>
        <v>0</v>
      </c>
      <c r="W104" s="158"/>
      <c r="X104" s="158" t="s">
        <v>146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147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3">
      <c r="A105" s="173">
        <v>83</v>
      </c>
      <c r="B105" s="174" t="s">
        <v>320</v>
      </c>
      <c r="C105" s="182" t="s">
        <v>321</v>
      </c>
      <c r="D105" s="175" t="s">
        <v>221</v>
      </c>
      <c r="E105" s="176">
        <v>1</v>
      </c>
      <c r="F105" s="177"/>
      <c r="G105" s="178">
        <f t="shared" si="42"/>
        <v>0</v>
      </c>
      <c r="H105" s="177"/>
      <c r="I105" s="178">
        <f t="shared" si="43"/>
        <v>0</v>
      </c>
      <c r="J105" s="177"/>
      <c r="K105" s="178">
        <f t="shared" si="44"/>
        <v>0</v>
      </c>
      <c r="L105" s="178">
        <v>15</v>
      </c>
      <c r="M105" s="178">
        <f t="shared" si="45"/>
        <v>0</v>
      </c>
      <c r="N105" s="178">
        <v>0</v>
      </c>
      <c r="O105" s="178">
        <f t="shared" si="46"/>
        <v>0</v>
      </c>
      <c r="P105" s="178">
        <v>0</v>
      </c>
      <c r="Q105" s="178">
        <f t="shared" si="47"/>
        <v>0</v>
      </c>
      <c r="R105" s="178"/>
      <c r="S105" s="178" t="s">
        <v>144</v>
      </c>
      <c r="T105" s="179" t="s">
        <v>145</v>
      </c>
      <c r="U105" s="158">
        <v>0</v>
      </c>
      <c r="V105" s="158">
        <f t="shared" si="48"/>
        <v>0</v>
      </c>
      <c r="W105" s="158"/>
      <c r="X105" s="158" t="s">
        <v>146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147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3">
      <c r="A106" s="173">
        <v>84</v>
      </c>
      <c r="B106" s="174" t="s">
        <v>322</v>
      </c>
      <c r="C106" s="182" t="s">
        <v>323</v>
      </c>
      <c r="D106" s="175" t="s">
        <v>221</v>
      </c>
      <c r="E106" s="176">
        <v>1</v>
      </c>
      <c r="F106" s="177"/>
      <c r="G106" s="178">
        <f t="shared" si="42"/>
        <v>0</v>
      </c>
      <c r="H106" s="177"/>
      <c r="I106" s="178">
        <f t="shared" si="43"/>
        <v>0</v>
      </c>
      <c r="J106" s="177"/>
      <c r="K106" s="178">
        <f t="shared" si="44"/>
        <v>0</v>
      </c>
      <c r="L106" s="178">
        <v>15</v>
      </c>
      <c r="M106" s="178">
        <f t="shared" si="45"/>
        <v>0</v>
      </c>
      <c r="N106" s="178">
        <v>0</v>
      </c>
      <c r="O106" s="178">
        <f t="shared" si="46"/>
        <v>0</v>
      </c>
      <c r="P106" s="178">
        <v>0</v>
      </c>
      <c r="Q106" s="178">
        <f t="shared" si="47"/>
        <v>0</v>
      </c>
      <c r="R106" s="178"/>
      <c r="S106" s="178" t="s">
        <v>144</v>
      </c>
      <c r="T106" s="179" t="s">
        <v>145</v>
      </c>
      <c r="U106" s="158">
        <v>0</v>
      </c>
      <c r="V106" s="158">
        <f t="shared" si="48"/>
        <v>0</v>
      </c>
      <c r="W106" s="158"/>
      <c r="X106" s="158" t="s">
        <v>146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147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0.6" outlineLevel="1" x14ac:dyDescent="0.3">
      <c r="A107" s="173">
        <v>85</v>
      </c>
      <c r="B107" s="174" t="s">
        <v>324</v>
      </c>
      <c r="C107" s="182" t="s">
        <v>325</v>
      </c>
      <c r="D107" s="175" t="s">
        <v>221</v>
      </c>
      <c r="E107" s="176">
        <v>1</v>
      </c>
      <c r="F107" s="177"/>
      <c r="G107" s="178">
        <f t="shared" si="42"/>
        <v>0</v>
      </c>
      <c r="H107" s="177"/>
      <c r="I107" s="178">
        <f t="shared" si="43"/>
        <v>0</v>
      </c>
      <c r="J107" s="177"/>
      <c r="K107" s="178">
        <f t="shared" si="44"/>
        <v>0</v>
      </c>
      <c r="L107" s="178">
        <v>15</v>
      </c>
      <c r="M107" s="178">
        <f t="shared" si="45"/>
        <v>0</v>
      </c>
      <c r="N107" s="178">
        <v>0</v>
      </c>
      <c r="O107" s="178">
        <f t="shared" si="46"/>
        <v>0</v>
      </c>
      <c r="P107" s="178">
        <v>0</v>
      </c>
      <c r="Q107" s="178">
        <f t="shared" si="47"/>
        <v>0</v>
      </c>
      <c r="R107" s="178"/>
      <c r="S107" s="178" t="s">
        <v>144</v>
      </c>
      <c r="T107" s="179" t="s">
        <v>145</v>
      </c>
      <c r="U107" s="158">
        <v>0</v>
      </c>
      <c r="V107" s="158">
        <f t="shared" si="48"/>
        <v>0</v>
      </c>
      <c r="W107" s="158"/>
      <c r="X107" s="158" t="s">
        <v>146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147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0.6" outlineLevel="1" x14ac:dyDescent="0.3">
      <c r="A108" s="173">
        <v>86</v>
      </c>
      <c r="B108" s="174" t="s">
        <v>326</v>
      </c>
      <c r="C108" s="182" t="s">
        <v>327</v>
      </c>
      <c r="D108" s="175" t="s">
        <v>221</v>
      </c>
      <c r="E108" s="176">
        <v>8</v>
      </c>
      <c r="F108" s="177"/>
      <c r="G108" s="178">
        <f t="shared" si="42"/>
        <v>0</v>
      </c>
      <c r="H108" s="177"/>
      <c r="I108" s="178">
        <f t="shared" si="43"/>
        <v>0</v>
      </c>
      <c r="J108" s="177"/>
      <c r="K108" s="178">
        <f t="shared" si="44"/>
        <v>0</v>
      </c>
      <c r="L108" s="178">
        <v>15</v>
      </c>
      <c r="M108" s="178">
        <f t="shared" si="45"/>
        <v>0</v>
      </c>
      <c r="N108" s="178">
        <v>0</v>
      </c>
      <c r="O108" s="178">
        <f t="shared" si="46"/>
        <v>0</v>
      </c>
      <c r="P108" s="178">
        <v>0</v>
      </c>
      <c r="Q108" s="178">
        <f t="shared" si="47"/>
        <v>0</v>
      </c>
      <c r="R108" s="178"/>
      <c r="S108" s="178" t="s">
        <v>144</v>
      </c>
      <c r="T108" s="179" t="s">
        <v>145</v>
      </c>
      <c r="U108" s="158">
        <v>0</v>
      </c>
      <c r="V108" s="158">
        <f t="shared" si="48"/>
        <v>0</v>
      </c>
      <c r="W108" s="158"/>
      <c r="X108" s="158" t="s">
        <v>146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147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0.6" outlineLevel="1" x14ac:dyDescent="0.3">
      <c r="A109" s="173">
        <v>87</v>
      </c>
      <c r="B109" s="174" t="s">
        <v>328</v>
      </c>
      <c r="C109" s="182" t="s">
        <v>329</v>
      </c>
      <c r="D109" s="175" t="s">
        <v>221</v>
      </c>
      <c r="E109" s="176">
        <v>1</v>
      </c>
      <c r="F109" s="177"/>
      <c r="G109" s="178">
        <f t="shared" si="42"/>
        <v>0</v>
      </c>
      <c r="H109" s="177"/>
      <c r="I109" s="178">
        <f t="shared" si="43"/>
        <v>0</v>
      </c>
      <c r="J109" s="177"/>
      <c r="K109" s="178">
        <f t="shared" si="44"/>
        <v>0</v>
      </c>
      <c r="L109" s="178">
        <v>15</v>
      </c>
      <c r="M109" s="178">
        <f t="shared" si="45"/>
        <v>0</v>
      </c>
      <c r="N109" s="178">
        <v>0</v>
      </c>
      <c r="O109" s="178">
        <f t="shared" si="46"/>
        <v>0</v>
      </c>
      <c r="P109" s="178">
        <v>0</v>
      </c>
      <c r="Q109" s="178">
        <f t="shared" si="47"/>
        <v>0</v>
      </c>
      <c r="R109" s="178"/>
      <c r="S109" s="178" t="s">
        <v>144</v>
      </c>
      <c r="T109" s="179" t="s">
        <v>145</v>
      </c>
      <c r="U109" s="158">
        <v>0</v>
      </c>
      <c r="V109" s="158">
        <f t="shared" si="48"/>
        <v>0</v>
      </c>
      <c r="W109" s="158"/>
      <c r="X109" s="158" t="s">
        <v>146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147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0.6" outlineLevel="1" x14ac:dyDescent="0.3">
      <c r="A110" s="173">
        <v>88</v>
      </c>
      <c r="B110" s="174" t="s">
        <v>330</v>
      </c>
      <c r="C110" s="182" t="s">
        <v>331</v>
      </c>
      <c r="D110" s="175" t="s">
        <v>221</v>
      </c>
      <c r="E110" s="176">
        <v>4</v>
      </c>
      <c r="F110" s="177"/>
      <c r="G110" s="178">
        <f t="shared" si="42"/>
        <v>0</v>
      </c>
      <c r="H110" s="177"/>
      <c r="I110" s="178">
        <f t="shared" si="43"/>
        <v>0</v>
      </c>
      <c r="J110" s="177"/>
      <c r="K110" s="178">
        <f t="shared" si="44"/>
        <v>0</v>
      </c>
      <c r="L110" s="178">
        <v>15</v>
      </c>
      <c r="M110" s="178">
        <f t="shared" si="45"/>
        <v>0</v>
      </c>
      <c r="N110" s="178">
        <v>0</v>
      </c>
      <c r="O110" s="178">
        <f t="shared" si="46"/>
        <v>0</v>
      </c>
      <c r="P110" s="178">
        <v>0</v>
      </c>
      <c r="Q110" s="178">
        <f t="shared" si="47"/>
        <v>0</v>
      </c>
      <c r="R110" s="178"/>
      <c r="S110" s="178" t="s">
        <v>144</v>
      </c>
      <c r="T110" s="179" t="s">
        <v>145</v>
      </c>
      <c r="U110" s="158">
        <v>0</v>
      </c>
      <c r="V110" s="158">
        <f t="shared" si="48"/>
        <v>0</v>
      </c>
      <c r="W110" s="158"/>
      <c r="X110" s="158" t="s">
        <v>146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147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0.6" outlineLevel="1" x14ac:dyDescent="0.3">
      <c r="A111" s="173">
        <v>89</v>
      </c>
      <c r="B111" s="174" t="s">
        <v>332</v>
      </c>
      <c r="C111" s="182" t="s">
        <v>333</v>
      </c>
      <c r="D111" s="175" t="s">
        <v>221</v>
      </c>
      <c r="E111" s="176">
        <v>3</v>
      </c>
      <c r="F111" s="177"/>
      <c r="G111" s="178">
        <f t="shared" si="42"/>
        <v>0</v>
      </c>
      <c r="H111" s="177"/>
      <c r="I111" s="178">
        <f t="shared" si="43"/>
        <v>0</v>
      </c>
      <c r="J111" s="177"/>
      <c r="K111" s="178">
        <f t="shared" si="44"/>
        <v>0</v>
      </c>
      <c r="L111" s="178">
        <v>15</v>
      </c>
      <c r="M111" s="178">
        <f t="shared" si="45"/>
        <v>0</v>
      </c>
      <c r="N111" s="178">
        <v>0</v>
      </c>
      <c r="O111" s="178">
        <f t="shared" si="46"/>
        <v>0</v>
      </c>
      <c r="P111" s="178">
        <v>0</v>
      </c>
      <c r="Q111" s="178">
        <f t="shared" si="47"/>
        <v>0</v>
      </c>
      <c r="R111" s="178"/>
      <c r="S111" s="178" t="s">
        <v>144</v>
      </c>
      <c r="T111" s="179" t="s">
        <v>145</v>
      </c>
      <c r="U111" s="158">
        <v>0</v>
      </c>
      <c r="V111" s="158">
        <f t="shared" si="48"/>
        <v>0</v>
      </c>
      <c r="W111" s="158"/>
      <c r="X111" s="158" t="s">
        <v>146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147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0.6" outlineLevel="1" x14ac:dyDescent="0.3">
      <c r="A112" s="173">
        <v>90</v>
      </c>
      <c r="B112" s="174" t="s">
        <v>334</v>
      </c>
      <c r="C112" s="182" t="s">
        <v>335</v>
      </c>
      <c r="D112" s="175" t="s">
        <v>221</v>
      </c>
      <c r="E112" s="176">
        <v>4</v>
      </c>
      <c r="F112" s="177"/>
      <c r="G112" s="178">
        <f t="shared" si="42"/>
        <v>0</v>
      </c>
      <c r="H112" s="177"/>
      <c r="I112" s="178">
        <f t="shared" si="43"/>
        <v>0</v>
      </c>
      <c r="J112" s="177"/>
      <c r="K112" s="178">
        <f t="shared" si="44"/>
        <v>0</v>
      </c>
      <c r="L112" s="178">
        <v>15</v>
      </c>
      <c r="M112" s="178">
        <f t="shared" si="45"/>
        <v>0</v>
      </c>
      <c r="N112" s="178">
        <v>0</v>
      </c>
      <c r="O112" s="178">
        <f t="shared" si="46"/>
        <v>0</v>
      </c>
      <c r="P112" s="178">
        <v>0</v>
      </c>
      <c r="Q112" s="178">
        <f t="shared" si="47"/>
        <v>0</v>
      </c>
      <c r="R112" s="178"/>
      <c r="S112" s="178" t="s">
        <v>144</v>
      </c>
      <c r="T112" s="179" t="s">
        <v>145</v>
      </c>
      <c r="U112" s="158">
        <v>0</v>
      </c>
      <c r="V112" s="158">
        <f t="shared" si="48"/>
        <v>0</v>
      </c>
      <c r="W112" s="158"/>
      <c r="X112" s="158" t="s">
        <v>146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147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0.6" outlineLevel="1" x14ac:dyDescent="0.3">
      <c r="A113" s="173">
        <v>91</v>
      </c>
      <c r="B113" s="174" t="s">
        <v>336</v>
      </c>
      <c r="C113" s="182" t="s">
        <v>337</v>
      </c>
      <c r="D113" s="175" t="s">
        <v>221</v>
      </c>
      <c r="E113" s="176">
        <v>7</v>
      </c>
      <c r="F113" s="177"/>
      <c r="G113" s="178">
        <f t="shared" si="42"/>
        <v>0</v>
      </c>
      <c r="H113" s="177"/>
      <c r="I113" s="178">
        <f t="shared" si="43"/>
        <v>0</v>
      </c>
      <c r="J113" s="177"/>
      <c r="K113" s="178">
        <f t="shared" si="44"/>
        <v>0</v>
      </c>
      <c r="L113" s="178">
        <v>15</v>
      </c>
      <c r="M113" s="178">
        <f t="shared" si="45"/>
        <v>0</v>
      </c>
      <c r="N113" s="178">
        <v>0</v>
      </c>
      <c r="O113" s="178">
        <f t="shared" si="46"/>
        <v>0</v>
      </c>
      <c r="P113" s="178">
        <v>0</v>
      </c>
      <c r="Q113" s="178">
        <f t="shared" si="47"/>
        <v>0</v>
      </c>
      <c r="R113" s="178"/>
      <c r="S113" s="178" t="s">
        <v>144</v>
      </c>
      <c r="T113" s="179" t="s">
        <v>145</v>
      </c>
      <c r="U113" s="158">
        <v>0</v>
      </c>
      <c r="V113" s="158">
        <f t="shared" si="48"/>
        <v>0</v>
      </c>
      <c r="W113" s="158"/>
      <c r="X113" s="158" t="s">
        <v>146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147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0.6" outlineLevel="1" x14ac:dyDescent="0.3">
      <c r="A114" s="173">
        <v>92</v>
      </c>
      <c r="B114" s="174" t="s">
        <v>338</v>
      </c>
      <c r="C114" s="182" t="s">
        <v>339</v>
      </c>
      <c r="D114" s="175" t="s">
        <v>221</v>
      </c>
      <c r="E114" s="176">
        <v>2</v>
      </c>
      <c r="F114" s="177"/>
      <c r="G114" s="178">
        <f t="shared" si="42"/>
        <v>0</v>
      </c>
      <c r="H114" s="177"/>
      <c r="I114" s="178">
        <f t="shared" si="43"/>
        <v>0</v>
      </c>
      <c r="J114" s="177"/>
      <c r="K114" s="178">
        <f t="shared" si="44"/>
        <v>0</v>
      </c>
      <c r="L114" s="178">
        <v>15</v>
      </c>
      <c r="M114" s="178">
        <f t="shared" si="45"/>
        <v>0</v>
      </c>
      <c r="N114" s="178">
        <v>0</v>
      </c>
      <c r="O114" s="178">
        <f t="shared" si="46"/>
        <v>0</v>
      </c>
      <c r="P114" s="178">
        <v>0</v>
      </c>
      <c r="Q114" s="178">
        <f t="shared" si="47"/>
        <v>0</v>
      </c>
      <c r="R114" s="178"/>
      <c r="S114" s="178" t="s">
        <v>144</v>
      </c>
      <c r="T114" s="179" t="s">
        <v>145</v>
      </c>
      <c r="U114" s="158">
        <v>0</v>
      </c>
      <c r="V114" s="158">
        <f t="shared" si="48"/>
        <v>0</v>
      </c>
      <c r="W114" s="158"/>
      <c r="X114" s="158" t="s">
        <v>146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147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0.6" outlineLevel="1" x14ac:dyDescent="0.3">
      <c r="A115" s="173">
        <v>93</v>
      </c>
      <c r="B115" s="174" t="s">
        <v>340</v>
      </c>
      <c r="C115" s="182" t="s">
        <v>341</v>
      </c>
      <c r="D115" s="175" t="s">
        <v>221</v>
      </c>
      <c r="E115" s="176">
        <v>1</v>
      </c>
      <c r="F115" s="177"/>
      <c r="G115" s="178">
        <f t="shared" si="42"/>
        <v>0</v>
      </c>
      <c r="H115" s="177"/>
      <c r="I115" s="178">
        <f t="shared" si="43"/>
        <v>0</v>
      </c>
      <c r="J115" s="177"/>
      <c r="K115" s="178">
        <f t="shared" si="44"/>
        <v>0</v>
      </c>
      <c r="L115" s="178">
        <v>15</v>
      </c>
      <c r="M115" s="178">
        <f t="shared" si="45"/>
        <v>0</v>
      </c>
      <c r="N115" s="178">
        <v>0</v>
      </c>
      <c r="O115" s="178">
        <f t="shared" si="46"/>
        <v>0</v>
      </c>
      <c r="P115" s="178">
        <v>0</v>
      </c>
      <c r="Q115" s="178">
        <f t="shared" si="47"/>
        <v>0</v>
      </c>
      <c r="R115" s="178"/>
      <c r="S115" s="178" t="s">
        <v>144</v>
      </c>
      <c r="T115" s="179" t="s">
        <v>145</v>
      </c>
      <c r="U115" s="158">
        <v>0</v>
      </c>
      <c r="V115" s="158">
        <f t="shared" si="48"/>
        <v>0</v>
      </c>
      <c r="W115" s="158"/>
      <c r="X115" s="158" t="s">
        <v>146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147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0.6" outlineLevel="1" x14ac:dyDescent="0.3">
      <c r="A116" s="173">
        <v>94</v>
      </c>
      <c r="B116" s="174" t="s">
        <v>342</v>
      </c>
      <c r="C116" s="182" t="s">
        <v>343</v>
      </c>
      <c r="D116" s="175" t="s">
        <v>221</v>
      </c>
      <c r="E116" s="176">
        <v>2</v>
      </c>
      <c r="F116" s="177"/>
      <c r="G116" s="178">
        <f t="shared" si="42"/>
        <v>0</v>
      </c>
      <c r="H116" s="177"/>
      <c r="I116" s="178">
        <f t="shared" si="43"/>
        <v>0</v>
      </c>
      <c r="J116" s="177"/>
      <c r="K116" s="178">
        <f t="shared" si="44"/>
        <v>0</v>
      </c>
      <c r="L116" s="178">
        <v>15</v>
      </c>
      <c r="M116" s="178">
        <f t="shared" si="45"/>
        <v>0</v>
      </c>
      <c r="N116" s="178">
        <v>0</v>
      </c>
      <c r="O116" s="178">
        <f t="shared" si="46"/>
        <v>0</v>
      </c>
      <c r="P116" s="178">
        <v>0</v>
      </c>
      <c r="Q116" s="178">
        <f t="shared" si="47"/>
        <v>0</v>
      </c>
      <c r="R116" s="178"/>
      <c r="S116" s="178" t="s">
        <v>144</v>
      </c>
      <c r="T116" s="179" t="s">
        <v>145</v>
      </c>
      <c r="U116" s="158">
        <v>0</v>
      </c>
      <c r="V116" s="158">
        <f t="shared" si="48"/>
        <v>0</v>
      </c>
      <c r="W116" s="158"/>
      <c r="X116" s="158" t="s">
        <v>146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147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0.6" outlineLevel="1" x14ac:dyDescent="0.3">
      <c r="A117" s="173">
        <v>95</v>
      </c>
      <c r="B117" s="174" t="s">
        <v>344</v>
      </c>
      <c r="C117" s="182" t="s">
        <v>345</v>
      </c>
      <c r="D117" s="175" t="s">
        <v>221</v>
      </c>
      <c r="E117" s="176">
        <v>3</v>
      </c>
      <c r="F117" s="177"/>
      <c r="G117" s="178">
        <f t="shared" si="42"/>
        <v>0</v>
      </c>
      <c r="H117" s="177"/>
      <c r="I117" s="178">
        <f t="shared" si="43"/>
        <v>0</v>
      </c>
      <c r="J117" s="177"/>
      <c r="K117" s="178">
        <f t="shared" si="44"/>
        <v>0</v>
      </c>
      <c r="L117" s="178">
        <v>15</v>
      </c>
      <c r="M117" s="178">
        <f t="shared" si="45"/>
        <v>0</v>
      </c>
      <c r="N117" s="178">
        <v>0</v>
      </c>
      <c r="O117" s="178">
        <f t="shared" si="46"/>
        <v>0</v>
      </c>
      <c r="P117" s="178">
        <v>0</v>
      </c>
      <c r="Q117" s="178">
        <f t="shared" si="47"/>
        <v>0</v>
      </c>
      <c r="R117" s="178"/>
      <c r="S117" s="178" t="s">
        <v>144</v>
      </c>
      <c r="T117" s="179" t="s">
        <v>145</v>
      </c>
      <c r="U117" s="158">
        <v>0</v>
      </c>
      <c r="V117" s="158">
        <f t="shared" si="48"/>
        <v>0</v>
      </c>
      <c r="W117" s="158"/>
      <c r="X117" s="158" t="s">
        <v>146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147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0.6" outlineLevel="1" x14ac:dyDescent="0.3">
      <c r="A118" s="173">
        <v>96</v>
      </c>
      <c r="B118" s="174" t="s">
        <v>346</v>
      </c>
      <c r="C118" s="182" t="s">
        <v>347</v>
      </c>
      <c r="D118" s="175" t="s">
        <v>221</v>
      </c>
      <c r="E118" s="176">
        <v>1</v>
      </c>
      <c r="F118" s="177"/>
      <c r="G118" s="178">
        <f t="shared" si="42"/>
        <v>0</v>
      </c>
      <c r="H118" s="177"/>
      <c r="I118" s="178">
        <f t="shared" si="43"/>
        <v>0</v>
      </c>
      <c r="J118" s="177"/>
      <c r="K118" s="178">
        <f t="shared" si="44"/>
        <v>0</v>
      </c>
      <c r="L118" s="178">
        <v>15</v>
      </c>
      <c r="M118" s="178">
        <f t="shared" si="45"/>
        <v>0</v>
      </c>
      <c r="N118" s="178">
        <v>0</v>
      </c>
      <c r="O118" s="178">
        <f t="shared" si="46"/>
        <v>0</v>
      </c>
      <c r="P118" s="178">
        <v>0</v>
      </c>
      <c r="Q118" s="178">
        <f t="shared" si="47"/>
        <v>0</v>
      </c>
      <c r="R118" s="178"/>
      <c r="S118" s="178" t="s">
        <v>144</v>
      </c>
      <c r="T118" s="179" t="s">
        <v>145</v>
      </c>
      <c r="U118" s="158">
        <v>0</v>
      </c>
      <c r="V118" s="158">
        <f t="shared" si="48"/>
        <v>0</v>
      </c>
      <c r="W118" s="158"/>
      <c r="X118" s="158" t="s">
        <v>146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147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0.6" outlineLevel="1" x14ac:dyDescent="0.3">
      <c r="A119" s="173">
        <v>97</v>
      </c>
      <c r="B119" s="174" t="s">
        <v>348</v>
      </c>
      <c r="C119" s="182" t="s">
        <v>349</v>
      </c>
      <c r="D119" s="175" t="s">
        <v>221</v>
      </c>
      <c r="E119" s="176">
        <v>39</v>
      </c>
      <c r="F119" s="177"/>
      <c r="G119" s="178">
        <f t="shared" si="42"/>
        <v>0</v>
      </c>
      <c r="H119" s="177"/>
      <c r="I119" s="178">
        <f t="shared" si="43"/>
        <v>0</v>
      </c>
      <c r="J119" s="177"/>
      <c r="K119" s="178">
        <f t="shared" si="44"/>
        <v>0</v>
      </c>
      <c r="L119" s="178">
        <v>15</v>
      </c>
      <c r="M119" s="178">
        <f t="shared" si="45"/>
        <v>0</v>
      </c>
      <c r="N119" s="178">
        <v>0</v>
      </c>
      <c r="O119" s="178">
        <f t="shared" si="46"/>
        <v>0</v>
      </c>
      <c r="P119" s="178">
        <v>0</v>
      </c>
      <c r="Q119" s="178">
        <f t="shared" si="47"/>
        <v>0</v>
      </c>
      <c r="R119" s="178"/>
      <c r="S119" s="178" t="s">
        <v>144</v>
      </c>
      <c r="T119" s="179" t="s">
        <v>145</v>
      </c>
      <c r="U119" s="158">
        <v>0</v>
      </c>
      <c r="V119" s="158">
        <f t="shared" si="48"/>
        <v>0</v>
      </c>
      <c r="W119" s="158"/>
      <c r="X119" s="158" t="s">
        <v>146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147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0.6" outlineLevel="1" x14ac:dyDescent="0.3">
      <c r="A120" s="173">
        <v>98</v>
      </c>
      <c r="B120" s="174" t="s">
        <v>350</v>
      </c>
      <c r="C120" s="182" t="s">
        <v>351</v>
      </c>
      <c r="D120" s="175" t="s">
        <v>221</v>
      </c>
      <c r="E120" s="176">
        <v>4</v>
      </c>
      <c r="F120" s="177"/>
      <c r="G120" s="178">
        <f t="shared" si="42"/>
        <v>0</v>
      </c>
      <c r="H120" s="177"/>
      <c r="I120" s="178">
        <f t="shared" si="43"/>
        <v>0</v>
      </c>
      <c r="J120" s="177"/>
      <c r="K120" s="178">
        <f t="shared" si="44"/>
        <v>0</v>
      </c>
      <c r="L120" s="178">
        <v>15</v>
      </c>
      <c r="M120" s="178">
        <f t="shared" si="45"/>
        <v>0</v>
      </c>
      <c r="N120" s="178">
        <v>0</v>
      </c>
      <c r="O120" s="178">
        <f t="shared" si="46"/>
        <v>0</v>
      </c>
      <c r="P120" s="178">
        <v>0</v>
      </c>
      <c r="Q120" s="178">
        <f t="shared" si="47"/>
        <v>0</v>
      </c>
      <c r="R120" s="178"/>
      <c r="S120" s="178" t="s">
        <v>144</v>
      </c>
      <c r="T120" s="179" t="s">
        <v>145</v>
      </c>
      <c r="U120" s="158">
        <v>0</v>
      </c>
      <c r="V120" s="158">
        <f t="shared" si="48"/>
        <v>0</v>
      </c>
      <c r="W120" s="158"/>
      <c r="X120" s="158" t="s">
        <v>146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147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0.6" outlineLevel="1" x14ac:dyDescent="0.3">
      <c r="A121" s="173">
        <v>99</v>
      </c>
      <c r="B121" s="174" t="s">
        <v>352</v>
      </c>
      <c r="C121" s="182" t="s">
        <v>353</v>
      </c>
      <c r="D121" s="175" t="s">
        <v>221</v>
      </c>
      <c r="E121" s="176">
        <v>4</v>
      </c>
      <c r="F121" s="177"/>
      <c r="G121" s="178">
        <f t="shared" si="42"/>
        <v>0</v>
      </c>
      <c r="H121" s="177"/>
      <c r="I121" s="178">
        <f t="shared" si="43"/>
        <v>0</v>
      </c>
      <c r="J121" s="177"/>
      <c r="K121" s="178">
        <f t="shared" si="44"/>
        <v>0</v>
      </c>
      <c r="L121" s="178">
        <v>15</v>
      </c>
      <c r="M121" s="178">
        <f t="shared" si="45"/>
        <v>0</v>
      </c>
      <c r="N121" s="178">
        <v>0</v>
      </c>
      <c r="O121" s="178">
        <f t="shared" si="46"/>
        <v>0</v>
      </c>
      <c r="P121" s="178">
        <v>0</v>
      </c>
      <c r="Q121" s="178">
        <f t="shared" si="47"/>
        <v>0</v>
      </c>
      <c r="R121" s="178"/>
      <c r="S121" s="178" t="s">
        <v>144</v>
      </c>
      <c r="T121" s="179" t="s">
        <v>145</v>
      </c>
      <c r="U121" s="158">
        <v>0</v>
      </c>
      <c r="V121" s="158">
        <f t="shared" si="48"/>
        <v>0</v>
      </c>
      <c r="W121" s="158"/>
      <c r="X121" s="158" t="s">
        <v>146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147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0.6" outlineLevel="1" x14ac:dyDescent="0.3">
      <c r="A122" s="173">
        <v>100</v>
      </c>
      <c r="B122" s="174" t="s">
        <v>354</v>
      </c>
      <c r="C122" s="182" t="s">
        <v>355</v>
      </c>
      <c r="D122" s="175" t="s">
        <v>221</v>
      </c>
      <c r="E122" s="176">
        <v>1</v>
      </c>
      <c r="F122" s="177"/>
      <c r="G122" s="178">
        <f t="shared" si="42"/>
        <v>0</v>
      </c>
      <c r="H122" s="177"/>
      <c r="I122" s="178">
        <f t="shared" si="43"/>
        <v>0</v>
      </c>
      <c r="J122" s="177"/>
      <c r="K122" s="178">
        <f t="shared" si="44"/>
        <v>0</v>
      </c>
      <c r="L122" s="178">
        <v>15</v>
      </c>
      <c r="M122" s="178">
        <f t="shared" si="45"/>
        <v>0</v>
      </c>
      <c r="N122" s="178">
        <v>0</v>
      </c>
      <c r="O122" s="178">
        <f t="shared" si="46"/>
        <v>0</v>
      </c>
      <c r="P122" s="178">
        <v>0</v>
      </c>
      <c r="Q122" s="178">
        <f t="shared" si="47"/>
        <v>0</v>
      </c>
      <c r="R122" s="178"/>
      <c r="S122" s="178" t="s">
        <v>144</v>
      </c>
      <c r="T122" s="179" t="s">
        <v>145</v>
      </c>
      <c r="U122" s="158">
        <v>0</v>
      </c>
      <c r="V122" s="158">
        <f t="shared" si="48"/>
        <v>0</v>
      </c>
      <c r="W122" s="158"/>
      <c r="X122" s="158" t="s">
        <v>146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147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0.6" outlineLevel="1" x14ac:dyDescent="0.3">
      <c r="A123" s="173">
        <v>101</v>
      </c>
      <c r="B123" s="174" t="s">
        <v>356</v>
      </c>
      <c r="C123" s="182" t="s">
        <v>357</v>
      </c>
      <c r="D123" s="175" t="s">
        <v>221</v>
      </c>
      <c r="E123" s="176">
        <v>1</v>
      </c>
      <c r="F123" s="177"/>
      <c r="G123" s="178">
        <f t="shared" si="42"/>
        <v>0</v>
      </c>
      <c r="H123" s="177"/>
      <c r="I123" s="178">
        <f t="shared" si="43"/>
        <v>0</v>
      </c>
      <c r="J123" s="177"/>
      <c r="K123" s="178">
        <f t="shared" si="44"/>
        <v>0</v>
      </c>
      <c r="L123" s="178">
        <v>15</v>
      </c>
      <c r="M123" s="178">
        <f t="shared" si="45"/>
        <v>0</v>
      </c>
      <c r="N123" s="178">
        <v>0</v>
      </c>
      <c r="O123" s="178">
        <f t="shared" si="46"/>
        <v>0</v>
      </c>
      <c r="P123" s="178">
        <v>0</v>
      </c>
      <c r="Q123" s="178">
        <f t="shared" si="47"/>
        <v>0</v>
      </c>
      <c r="R123" s="178"/>
      <c r="S123" s="178" t="s">
        <v>144</v>
      </c>
      <c r="T123" s="179" t="s">
        <v>145</v>
      </c>
      <c r="U123" s="158">
        <v>0</v>
      </c>
      <c r="V123" s="158">
        <f t="shared" si="48"/>
        <v>0</v>
      </c>
      <c r="W123" s="158"/>
      <c r="X123" s="158" t="s">
        <v>146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147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0.6" outlineLevel="1" x14ac:dyDescent="0.3">
      <c r="A124" s="173">
        <v>102</v>
      </c>
      <c r="B124" s="174" t="s">
        <v>358</v>
      </c>
      <c r="C124" s="182" t="s">
        <v>359</v>
      </c>
      <c r="D124" s="175" t="s">
        <v>221</v>
      </c>
      <c r="E124" s="176">
        <v>4</v>
      </c>
      <c r="F124" s="177"/>
      <c r="G124" s="178">
        <f t="shared" si="42"/>
        <v>0</v>
      </c>
      <c r="H124" s="177"/>
      <c r="I124" s="178">
        <f t="shared" si="43"/>
        <v>0</v>
      </c>
      <c r="J124" s="177"/>
      <c r="K124" s="178">
        <f t="shared" si="44"/>
        <v>0</v>
      </c>
      <c r="L124" s="178">
        <v>15</v>
      </c>
      <c r="M124" s="178">
        <f t="shared" si="45"/>
        <v>0</v>
      </c>
      <c r="N124" s="178">
        <v>0</v>
      </c>
      <c r="O124" s="178">
        <f t="shared" si="46"/>
        <v>0</v>
      </c>
      <c r="P124" s="178">
        <v>0</v>
      </c>
      <c r="Q124" s="178">
        <f t="shared" si="47"/>
        <v>0</v>
      </c>
      <c r="R124" s="178"/>
      <c r="S124" s="178" t="s">
        <v>144</v>
      </c>
      <c r="T124" s="179" t="s">
        <v>145</v>
      </c>
      <c r="U124" s="158">
        <v>0</v>
      </c>
      <c r="V124" s="158">
        <f t="shared" si="48"/>
        <v>0</v>
      </c>
      <c r="W124" s="158"/>
      <c r="X124" s="158" t="s">
        <v>146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147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0.6" outlineLevel="1" x14ac:dyDescent="0.3">
      <c r="A125" s="173">
        <v>103</v>
      </c>
      <c r="B125" s="174" t="s">
        <v>360</v>
      </c>
      <c r="C125" s="182" t="s">
        <v>361</v>
      </c>
      <c r="D125" s="175" t="s">
        <v>221</v>
      </c>
      <c r="E125" s="176">
        <v>1</v>
      </c>
      <c r="F125" s="177"/>
      <c r="G125" s="178">
        <f t="shared" si="42"/>
        <v>0</v>
      </c>
      <c r="H125" s="177"/>
      <c r="I125" s="178">
        <f t="shared" si="43"/>
        <v>0</v>
      </c>
      <c r="J125" s="177"/>
      <c r="K125" s="178">
        <f t="shared" si="44"/>
        <v>0</v>
      </c>
      <c r="L125" s="178">
        <v>15</v>
      </c>
      <c r="M125" s="178">
        <f t="shared" si="45"/>
        <v>0</v>
      </c>
      <c r="N125" s="178">
        <v>0</v>
      </c>
      <c r="O125" s="178">
        <f t="shared" si="46"/>
        <v>0</v>
      </c>
      <c r="P125" s="178">
        <v>0</v>
      </c>
      <c r="Q125" s="178">
        <f t="shared" si="47"/>
        <v>0</v>
      </c>
      <c r="R125" s="178"/>
      <c r="S125" s="178" t="s">
        <v>144</v>
      </c>
      <c r="T125" s="179" t="s">
        <v>145</v>
      </c>
      <c r="U125" s="158">
        <v>0</v>
      </c>
      <c r="V125" s="158">
        <f t="shared" si="48"/>
        <v>0</v>
      </c>
      <c r="W125" s="158"/>
      <c r="X125" s="158" t="s">
        <v>146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147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0.6" outlineLevel="1" x14ac:dyDescent="0.3">
      <c r="A126" s="173">
        <v>104</v>
      </c>
      <c r="B126" s="174" t="s">
        <v>362</v>
      </c>
      <c r="C126" s="182" t="s">
        <v>363</v>
      </c>
      <c r="D126" s="175" t="s">
        <v>221</v>
      </c>
      <c r="E126" s="176">
        <v>1</v>
      </c>
      <c r="F126" s="177"/>
      <c r="G126" s="178">
        <f t="shared" si="42"/>
        <v>0</v>
      </c>
      <c r="H126" s="177"/>
      <c r="I126" s="178">
        <f t="shared" si="43"/>
        <v>0</v>
      </c>
      <c r="J126" s="177"/>
      <c r="K126" s="178">
        <f t="shared" si="44"/>
        <v>0</v>
      </c>
      <c r="L126" s="178">
        <v>15</v>
      </c>
      <c r="M126" s="178">
        <f t="shared" si="45"/>
        <v>0</v>
      </c>
      <c r="N126" s="178">
        <v>0</v>
      </c>
      <c r="O126" s="178">
        <f t="shared" si="46"/>
        <v>0</v>
      </c>
      <c r="P126" s="178">
        <v>0</v>
      </c>
      <c r="Q126" s="178">
        <f t="shared" si="47"/>
        <v>0</v>
      </c>
      <c r="R126" s="178"/>
      <c r="S126" s="178" t="s">
        <v>144</v>
      </c>
      <c r="T126" s="179" t="s">
        <v>145</v>
      </c>
      <c r="U126" s="158">
        <v>0</v>
      </c>
      <c r="V126" s="158">
        <f t="shared" si="48"/>
        <v>0</v>
      </c>
      <c r="W126" s="158"/>
      <c r="X126" s="158" t="s">
        <v>146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147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0.6" outlineLevel="1" x14ac:dyDescent="0.3">
      <c r="A127" s="173">
        <v>105</v>
      </c>
      <c r="B127" s="174" t="s">
        <v>364</v>
      </c>
      <c r="C127" s="182" t="s">
        <v>365</v>
      </c>
      <c r="D127" s="175" t="s">
        <v>221</v>
      </c>
      <c r="E127" s="176">
        <v>1</v>
      </c>
      <c r="F127" s="177"/>
      <c r="G127" s="178">
        <f t="shared" si="42"/>
        <v>0</v>
      </c>
      <c r="H127" s="177"/>
      <c r="I127" s="178">
        <f t="shared" si="43"/>
        <v>0</v>
      </c>
      <c r="J127" s="177"/>
      <c r="K127" s="178">
        <f t="shared" si="44"/>
        <v>0</v>
      </c>
      <c r="L127" s="178">
        <v>15</v>
      </c>
      <c r="M127" s="178">
        <f t="shared" si="45"/>
        <v>0</v>
      </c>
      <c r="N127" s="178">
        <v>0</v>
      </c>
      <c r="O127" s="178">
        <f t="shared" si="46"/>
        <v>0</v>
      </c>
      <c r="P127" s="178">
        <v>0</v>
      </c>
      <c r="Q127" s="178">
        <f t="shared" si="47"/>
        <v>0</v>
      </c>
      <c r="R127" s="178"/>
      <c r="S127" s="178" t="s">
        <v>144</v>
      </c>
      <c r="T127" s="179" t="s">
        <v>145</v>
      </c>
      <c r="U127" s="158">
        <v>0</v>
      </c>
      <c r="V127" s="158">
        <f t="shared" si="48"/>
        <v>0</v>
      </c>
      <c r="W127" s="158"/>
      <c r="X127" s="158" t="s">
        <v>146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147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ht="20.6" outlineLevel="1" x14ac:dyDescent="0.3">
      <c r="A128" s="173">
        <v>106</v>
      </c>
      <c r="B128" s="174" t="s">
        <v>366</v>
      </c>
      <c r="C128" s="182" t="s">
        <v>367</v>
      </c>
      <c r="D128" s="175" t="s">
        <v>221</v>
      </c>
      <c r="E128" s="176">
        <v>10</v>
      </c>
      <c r="F128" s="177"/>
      <c r="G128" s="178">
        <f t="shared" si="42"/>
        <v>0</v>
      </c>
      <c r="H128" s="177"/>
      <c r="I128" s="178">
        <f t="shared" si="43"/>
        <v>0</v>
      </c>
      <c r="J128" s="177"/>
      <c r="K128" s="178">
        <f t="shared" si="44"/>
        <v>0</v>
      </c>
      <c r="L128" s="178">
        <v>15</v>
      </c>
      <c r="M128" s="178">
        <f t="shared" si="45"/>
        <v>0</v>
      </c>
      <c r="N128" s="178">
        <v>0</v>
      </c>
      <c r="O128" s="178">
        <f t="shared" si="46"/>
        <v>0</v>
      </c>
      <c r="P128" s="178">
        <v>0</v>
      </c>
      <c r="Q128" s="178">
        <f t="shared" si="47"/>
        <v>0</v>
      </c>
      <c r="R128" s="178"/>
      <c r="S128" s="178" t="s">
        <v>144</v>
      </c>
      <c r="T128" s="179" t="s">
        <v>145</v>
      </c>
      <c r="U128" s="158">
        <v>0</v>
      </c>
      <c r="V128" s="158">
        <f t="shared" si="48"/>
        <v>0</v>
      </c>
      <c r="W128" s="158"/>
      <c r="X128" s="158" t="s">
        <v>146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147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0.6" outlineLevel="1" x14ac:dyDescent="0.3">
      <c r="A129" s="173">
        <v>107</v>
      </c>
      <c r="B129" s="174" t="s">
        <v>368</v>
      </c>
      <c r="C129" s="182" t="s">
        <v>369</v>
      </c>
      <c r="D129" s="175" t="s">
        <v>221</v>
      </c>
      <c r="E129" s="176">
        <v>4</v>
      </c>
      <c r="F129" s="177"/>
      <c r="G129" s="178">
        <f t="shared" si="42"/>
        <v>0</v>
      </c>
      <c r="H129" s="177"/>
      <c r="I129" s="178">
        <f t="shared" si="43"/>
        <v>0</v>
      </c>
      <c r="J129" s="177"/>
      <c r="K129" s="178">
        <f t="shared" si="44"/>
        <v>0</v>
      </c>
      <c r="L129" s="178">
        <v>15</v>
      </c>
      <c r="M129" s="178">
        <f t="shared" si="45"/>
        <v>0</v>
      </c>
      <c r="N129" s="178">
        <v>0</v>
      </c>
      <c r="O129" s="178">
        <f t="shared" si="46"/>
        <v>0</v>
      </c>
      <c r="P129" s="178">
        <v>0</v>
      </c>
      <c r="Q129" s="178">
        <f t="shared" si="47"/>
        <v>0</v>
      </c>
      <c r="R129" s="178"/>
      <c r="S129" s="178" t="s">
        <v>144</v>
      </c>
      <c r="T129" s="179" t="s">
        <v>145</v>
      </c>
      <c r="U129" s="158">
        <v>0</v>
      </c>
      <c r="V129" s="158">
        <f t="shared" si="48"/>
        <v>0</v>
      </c>
      <c r="W129" s="158"/>
      <c r="X129" s="158" t="s">
        <v>146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147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0.6" outlineLevel="1" x14ac:dyDescent="0.3">
      <c r="A130" s="173">
        <v>108</v>
      </c>
      <c r="B130" s="174" t="s">
        <v>370</v>
      </c>
      <c r="C130" s="182" t="s">
        <v>371</v>
      </c>
      <c r="D130" s="175" t="s">
        <v>221</v>
      </c>
      <c r="E130" s="176">
        <v>25</v>
      </c>
      <c r="F130" s="177"/>
      <c r="G130" s="178">
        <f t="shared" si="42"/>
        <v>0</v>
      </c>
      <c r="H130" s="177"/>
      <c r="I130" s="178">
        <f t="shared" si="43"/>
        <v>0</v>
      </c>
      <c r="J130" s="177"/>
      <c r="K130" s="178">
        <f t="shared" si="44"/>
        <v>0</v>
      </c>
      <c r="L130" s="178">
        <v>15</v>
      </c>
      <c r="M130" s="178">
        <f t="shared" si="45"/>
        <v>0</v>
      </c>
      <c r="N130" s="178">
        <v>0</v>
      </c>
      <c r="O130" s="178">
        <f t="shared" si="46"/>
        <v>0</v>
      </c>
      <c r="P130" s="178">
        <v>0</v>
      </c>
      <c r="Q130" s="178">
        <f t="shared" si="47"/>
        <v>0</v>
      </c>
      <c r="R130" s="178"/>
      <c r="S130" s="178" t="s">
        <v>144</v>
      </c>
      <c r="T130" s="179" t="s">
        <v>145</v>
      </c>
      <c r="U130" s="158">
        <v>0</v>
      </c>
      <c r="V130" s="158">
        <f t="shared" si="48"/>
        <v>0</v>
      </c>
      <c r="W130" s="158"/>
      <c r="X130" s="158" t="s">
        <v>146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147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0.6" outlineLevel="1" x14ac:dyDescent="0.3">
      <c r="A131" s="173">
        <v>109</v>
      </c>
      <c r="B131" s="174" t="s">
        <v>372</v>
      </c>
      <c r="C131" s="182" t="s">
        <v>373</v>
      </c>
      <c r="D131" s="175" t="s">
        <v>221</v>
      </c>
      <c r="E131" s="176">
        <v>14</v>
      </c>
      <c r="F131" s="177"/>
      <c r="G131" s="178">
        <f t="shared" si="42"/>
        <v>0</v>
      </c>
      <c r="H131" s="177"/>
      <c r="I131" s="178">
        <f t="shared" si="43"/>
        <v>0</v>
      </c>
      <c r="J131" s="177"/>
      <c r="K131" s="178">
        <f t="shared" si="44"/>
        <v>0</v>
      </c>
      <c r="L131" s="178">
        <v>15</v>
      </c>
      <c r="M131" s="178">
        <f t="shared" si="45"/>
        <v>0</v>
      </c>
      <c r="N131" s="178">
        <v>0</v>
      </c>
      <c r="O131" s="178">
        <f t="shared" si="46"/>
        <v>0</v>
      </c>
      <c r="P131" s="178">
        <v>0</v>
      </c>
      <c r="Q131" s="178">
        <f t="shared" si="47"/>
        <v>0</v>
      </c>
      <c r="R131" s="178"/>
      <c r="S131" s="178" t="s">
        <v>144</v>
      </c>
      <c r="T131" s="179" t="s">
        <v>145</v>
      </c>
      <c r="U131" s="158">
        <v>0</v>
      </c>
      <c r="V131" s="158">
        <f t="shared" si="48"/>
        <v>0</v>
      </c>
      <c r="W131" s="158"/>
      <c r="X131" s="158" t="s">
        <v>146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147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3">
      <c r="A132" s="173">
        <v>110</v>
      </c>
      <c r="B132" s="174" t="s">
        <v>374</v>
      </c>
      <c r="C132" s="182" t="s">
        <v>375</v>
      </c>
      <c r="D132" s="175" t="s">
        <v>221</v>
      </c>
      <c r="E132" s="176">
        <v>3</v>
      </c>
      <c r="F132" s="177"/>
      <c r="G132" s="178">
        <f t="shared" si="42"/>
        <v>0</v>
      </c>
      <c r="H132" s="177"/>
      <c r="I132" s="178">
        <f t="shared" si="43"/>
        <v>0</v>
      </c>
      <c r="J132" s="177"/>
      <c r="K132" s="178">
        <f t="shared" si="44"/>
        <v>0</v>
      </c>
      <c r="L132" s="178">
        <v>15</v>
      </c>
      <c r="M132" s="178">
        <f t="shared" si="45"/>
        <v>0</v>
      </c>
      <c r="N132" s="178">
        <v>0</v>
      </c>
      <c r="O132" s="178">
        <f t="shared" si="46"/>
        <v>0</v>
      </c>
      <c r="P132" s="178">
        <v>0</v>
      </c>
      <c r="Q132" s="178">
        <f t="shared" si="47"/>
        <v>0</v>
      </c>
      <c r="R132" s="178"/>
      <c r="S132" s="178" t="s">
        <v>144</v>
      </c>
      <c r="T132" s="179" t="s">
        <v>145</v>
      </c>
      <c r="U132" s="158">
        <v>0</v>
      </c>
      <c r="V132" s="158">
        <f t="shared" si="48"/>
        <v>0</v>
      </c>
      <c r="W132" s="158"/>
      <c r="X132" s="158" t="s">
        <v>146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147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3">
      <c r="A133" s="173">
        <v>111</v>
      </c>
      <c r="B133" s="174" t="s">
        <v>376</v>
      </c>
      <c r="C133" s="182" t="s">
        <v>377</v>
      </c>
      <c r="D133" s="175" t="s">
        <v>221</v>
      </c>
      <c r="E133" s="176">
        <v>3</v>
      </c>
      <c r="F133" s="177"/>
      <c r="G133" s="178">
        <f t="shared" si="42"/>
        <v>0</v>
      </c>
      <c r="H133" s="177"/>
      <c r="I133" s="178">
        <f t="shared" si="43"/>
        <v>0</v>
      </c>
      <c r="J133" s="177"/>
      <c r="K133" s="178">
        <f t="shared" si="44"/>
        <v>0</v>
      </c>
      <c r="L133" s="178">
        <v>15</v>
      </c>
      <c r="M133" s="178">
        <f t="shared" si="45"/>
        <v>0</v>
      </c>
      <c r="N133" s="178">
        <v>0</v>
      </c>
      <c r="O133" s="178">
        <f t="shared" si="46"/>
        <v>0</v>
      </c>
      <c r="P133" s="178">
        <v>0</v>
      </c>
      <c r="Q133" s="178">
        <f t="shared" si="47"/>
        <v>0</v>
      </c>
      <c r="R133" s="178"/>
      <c r="S133" s="178" t="s">
        <v>144</v>
      </c>
      <c r="T133" s="179" t="s">
        <v>145</v>
      </c>
      <c r="U133" s="158">
        <v>0</v>
      </c>
      <c r="V133" s="158">
        <f t="shared" si="48"/>
        <v>0</v>
      </c>
      <c r="W133" s="158"/>
      <c r="X133" s="158" t="s">
        <v>146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147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3">
      <c r="A134" s="173">
        <v>112</v>
      </c>
      <c r="B134" s="174" t="s">
        <v>378</v>
      </c>
      <c r="C134" s="182" t="s">
        <v>379</v>
      </c>
      <c r="D134" s="175" t="s">
        <v>221</v>
      </c>
      <c r="E134" s="176">
        <v>2</v>
      </c>
      <c r="F134" s="177"/>
      <c r="G134" s="178">
        <f t="shared" si="42"/>
        <v>0</v>
      </c>
      <c r="H134" s="177"/>
      <c r="I134" s="178">
        <f t="shared" si="43"/>
        <v>0</v>
      </c>
      <c r="J134" s="177"/>
      <c r="K134" s="178">
        <f t="shared" si="44"/>
        <v>0</v>
      </c>
      <c r="L134" s="178">
        <v>15</v>
      </c>
      <c r="M134" s="178">
        <f t="shared" si="45"/>
        <v>0</v>
      </c>
      <c r="N134" s="178">
        <v>0</v>
      </c>
      <c r="O134" s="178">
        <f t="shared" si="46"/>
        <v>0</v>
      </c>
      <c r="P134" s="178">
        <v>0</v>
      </c>
      <c r="Q134" s="178">
        <f t="shared" si="47"/>
        <v>0</v>
      </c>
      <c r="R134" s="178"/>
      <c r="S134" s="178" t="s">
        <v>144</v>
      </c>
      <c r="T134" s="179" t="s">
        <v>145</v>
      </c>
      <c r="U134" s="158">
        <v>0</v>
      </c>
      <c r="V134" s="158">
        <f t="shared" si="48"/>
        <v>0</v>
      </c>
      <c r="W134" s="158"/>
      <c r="X134" s="158" t="s">
        <v>146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147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3">
      <c r="A135" s="173">
        <v>113</v>
      </c>
      <c r="B135" s="174" t="s">
        <v>380</v>
      </c>
      <c r="C135" s="182" t="s">
        <v>381</v>
      </c>
      <c r="D135" s="175" t="s">
        <v>0</v>
      </c>
      <c r="E135" s="176">
        <v>59254.41</v>
      </c>
      <c r="F135" s="177"/>
      <c r="G135" s="178">
        <f t="shared" si="42"/>
        <v>0</v>
      </c>
      <c r="H135" s="177"/>
      <c r="I135" s="178">
        <f t="shared" si="43"/>
        <v>0</v>
      </c>
      <c r="J135" s="177"/>
      <c r="K135" s="178">
        <f t="shared" si="44"/>
        <v>0</v>
      </c>
      <c r="L135" s="178">
        <v>15</v>
      </c>
      <c r="M135" s="178">
        <f t="shared" si="45"/>
        <v>0</v>
      </c>
      <c r="N135" s="178">
        <v>0</v>
      </c>
      <c r="O135" s="178">
        <f t="shared" si="46"/>
        <v>0</v>
      </c>
      <c r="P135" s="178">
        <v>0</v>
      </c>
      <c r="Q135" s="178">
        <f t="shared" si="47"/>
        <v>0</v>
      </c>
      <c r="R135" s="178"/>
      <c r="S135" s="178" t="s">
        <v>144</v>
      </c>
      <c r="T135" s="179" t="s">
        <v>145</v>
      </c>
      <c r="U135" s="158">
        <v>0</v>
      </c>
      <c r="V135" s="158">
        <f t="shared" si="48"/>
        <v>0</v>
      </c>
      <c r="W135" s="158"/>
      <c r="X135" s="158" t="s">
        <v>146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266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x14ac:dyDescent="0.3">
      <c r="A136" s="160" t="s">
        <v>139</v>
      </c>
      <c r="B136" s="161" t="s">
        <v>96</v>
      </c>
      <c r="C136" s="181" t="s">
        <v>97</v>
      </c>
      <c r="D136" s="162"/>
      <c r="E136" s="163"/>
      <c r="F136" s="164"/>
      <c r="G136" s="164">
        <f>SUMIF(AG137:AG141,"&lt;&gt;NOR",G137:G141)</f>
        <v>0</v>
      </c>
      <c r="H136" s="164"/>
      <c r="I136" s="164">
        <f>SUM(I137:I141)</f>
        <v>0</v>
      </c>
      <c r="J136" s="164"/>
      <c r="K136" s="164">
        <f>SUM(K137:K141)</f>
        <v>0</v>
      </c>
      <c r="L136" s="164"/>
      <c r="M136" s="164">
        <f>SUM(M137:M141)</f>
        <v>0</v>
      </c>
      <c r="N136" s="164"/>
      <c r="O136" s="164">
        <f>SUM(O137:O141)</f>
        <v>0.02</v>
      </c>
      <c r="P136" s="164"/>
      <c r="Q136" s="164">
        <f>SUM(Q137:Q141)</f>
        <v>0</v>
      </c>
      <c r="R136" s="164"/>
      <c r="S136" s="164"/>
      <c r="T136" s="165"/>
      <c r="U136" s="159"/>
      <c r="V136" s="159">
        <f>SUM(V137:V141)</f>
        <v>2.4900000000000002</v>
      </c>
      <c r="W136" s="159"/>
      <c r="X136" s="159"/>
      <c r="AG136" t="s">
        <v>140</v>
      </c>
    </row>
    <row r="137" spans="1:60" outlineLevel="1" x14ac:dyDescent="0.3">
      <c r="A137" s="173">
        <v>114</v>
      </c>
      <c r="B137" s="174" t="s">
        <v>382</v>
      </c>
      <c r="C137" s="182" t="s">
        <v>383</v>
      </c>
      <c r="D137" s="175" t="s">
        <v>252</v>
      </c>
      <c r="E137" s="176">
        <v>100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15</v>
      </c>
      <c r="M137" s="178">
        <f>G137*(1+L137/100)</f>
        <v>0</v>
      </c>
      <c r="N137" s="178">
        <v>6.0000000000000002E-5</v>
      </c>
      <c r="O137" s="178">
        <f>ROUND(E137*N137,2)</f>
        <v>0.01</v>
      </c>
      <c r="P137" s="178">
        <v>0</v>
      </c>
      <c r="Q137" s="178">
        <f>ROUND(E137*P137,2)</f>
        <v>0</v>
      </c>
      <c r="R137" s="178"/>
      <c r="S137" s="178" t="s">
        <v>144</v>
      </c>
      <c r="T137" s="179" t="s">
        <v>145</v>
      </c>
      <c r="U137" s="158">
        <v>1.4999999999999999E-2</v>
      </c>
      <c r="V137" s="158">
        <f>ROUND(E137*U137,2)</f>
        <v>1.5</v>
      </c>
      <c r="W137" s="158"/>
      <c r="X137" s="158" t="s">
        <v>146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147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3">
      <c r="A138" s="173">
        <v>115</v>
      </c>
      <c r="B138" s="174" t="s">
        <v>384</v>
      </c>
      <c r="C138" s="182" t="s">
        <v>385</v>
      </c>
      <c r="D138" s="175" t="s">
        <v>162</v>
      </c>
      <c r="E138" s="176">
        <v>2.92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15</v>
      </c>
      <c r="M138" s="178">
        <f>G138*(1+L138/100)</f>
        <v>0</v>
      </c>
      <c r="N138" s="178">
        <v>2.4099999999999998E-3</v>
      </c>
      <c r="O138" s="178">
        <f>ROUND(E138*N138,2)</f>
        <v>0.01</v>
      </c>
      <c r="P138" s="178">
        <v>0</v>
      </c>
      <c r="Q138" s="178">
        <f>ROUND(E138*P138,2)</f>
        <v>0</v>
      </c>
      <c r="R138" s="178"/>
      <c r="S138" s="178" t="s">
        <v>144</v>
      </c>
      <c r="T138" s="179" t="s">
        <v>145</v>
      </c>
      <c r="U138" s="158">
        <v>0.34</v>
      </c>
      <c r="V138" s="158">
        <f>ROUND(E138*U138,2)</f>
        <v>0.99</v>
      </c>
      <c r="W138" s="158"/>
      <c r="X138" s="158" t="s">
        <v>146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147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3">
      <c r="A139" s="173">
        <v>116</v>
      </c>
      <c r="B139" s="174" t="s">
        <v>386</v>
      </c>
      <c r="C139" s="182" t="s">
        <v>387</v>
      </c>
      <c r="D139" s="175" t="s">
        <v>388</v>
      </c>
      <c r="E139" s="176">
        <v>5.85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15</v>
      </c>
      <c r="M139" s="178">
        <f>G139*(1+L139/100)</f>
        <v>0</v>
      </c>
      <c r="N139" s="178">
        <v>0</v>
      </c>
      <c r="O139" s="178">
        <f>ROUND(E139*N139,2)</f>
        <v>0</v>
      </c>
      <c r="P139" s="178">
        <v>0</v>
      </c>
      <c r="Q139" s="178">
        <f>ROUND(E139*P139,2)</f>
        <v>0</v>
      </c>
      <c r="R139" s="178"/>
      <c r="S139" s="178" t="s">
        <v>144</v>
      </c>
      <c r="T139" s="179" t="s">
        <v>145</v>
      </c>
      <c r="U139" s="158">
        <v>0</v>
      </c>
      <c r="V139" s="158">
        <f>ROUND(E139*U139,2)</f>
        <v>0</v>
      </c>
      <c r="W139" s="158"/>
      <c r="X139" s="158" t="s">
        <v>146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147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3">
      <c r="A140" s="173">
        <v>117</v>
      </c>
      <c r="B140" s="174" t="s">
        <v>389</v>
      </c>
      <c r="C140" s="182" t="s">
        <v>390</v>
      </c>
      <c r="D140" s="175" t="s">
        <v>221</v>
      </c>
      <c r="E140" s="176">
        <v>4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15</v>
      </c>
      <c r="M140" s="178">
        <f>G140*(1+L140/100)</f>
        <v>0</v>
      </c>
      <c r="N140" s="178">
        <v>0</v>
      </c>
      <c r="O140" s="178">
        <f>ROUND(E140*N140,2)</f>
        <v>0</v>
      </c>
      <c r="P140" s="178">
        <v>0</v>
      </c>
      <c r="Q140" s="178">
        <f>ROUND(E140*P140,2)</f>
        <v>0</v>
      </c>
      <c r="R140" s="178"/>
      <c r="S140" s="178" t="s">
        <v>144</v>
      </c>
      <c r="T140" s="179" t="s">
        <v>145</v>
      </c>
      <c r="U140" s="158">
        <v>0</v>
      </c>
      <c r="V140" s="158">
        <f>ROUND(E140*U140,2)</f>
        <v>0</v>
      </c>
      <c r="W140" s="158"/>
      <c r="X140" s="158" t="s">
        <v>146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266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3">
      <c r="A141" s="173">
        <v>118</v>
      </c>
      <c r="B141" s="174" t="s">
        <v>391</v>
      </c>
      <c r="C141" s="182" t="s">
        <v>392</v>
      </c>
      <c r="D141" s="175" t="s">
        <v>0</v>
      </c>
      <c r="E141" s="176">
        <v>174.4906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15</v>
      </c>
      <c r="M141" s="178">
        <f>G141*(1+L141/100)</f>
        <v>0</v>
      </c>
      <c r="N141" s="178">
        <v>0</v>
      </c>
      <c r="O141" s="178">
        <f>ROUND(E141*N141,2)</f>
        <v>0</v>
      </c>
      <c r="P141" s="178">
        <v>0</v>
      </c>
      <c r="Q141" s="178">
        <f>ROUND(E141*P141,2)</f>
        <v>0</v>
      </c>
      <c r="R141" s="178"/>
      <c r="S141" s="178" t="s">
        <v>144</v>
      </c>
      <c r="T141" s="179" t="s">
        <v>145</v>
      </c>
      <c r="U141" s="158">
        <v>0</v>
      </c>
      <c r="V141" s="158">
        <f>ROUND(E141*U141,2)</f>
        <v>0</v>
      </c>
      <c r="W141" s="158"/>
      <c r="X141" s="158" t="s">
        <v>146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266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x14ac:dyDescent="0.3">
      <c r="A142" s="160" t="s">
        <v>139</v>
      </c>
      <c r="B142" s="161" t="s">
        <v>98</v>
      </c>
      <c r="C142" s="181" t="s">
        <v>99</v>
      </c>
      <c r="D142" s="162"/>
      <c r="E142" s="163"/>
      <c r="F142" s="164"/>
      <c r="G142" s="164">
        <f>SUMIF(AG143:AG146,"&lt;&gt;NOR",G143:G146)</f>
        <v>0</v>
      </c>
      <c r="H142" s="164"/>
      <c r="I142" s="164">
        <f>SUM(I143:I146)</f>
        <v>0</v>
      </c>
      <c r="J142" s="164"/>
      <c r="K142" s="164">
        <f>SUM(K143:K146)</f>
        <v>0</v>
      </c>
      <c r="L142" s="164"/>
      <c r="M142" s="164">
        <f>SUM(M143:M146)</f>
        <v>0</v>
      </c>
      <c r="N142" s="164"/>
      <c r="O142" s="164">
        <f>SUM(O143:O146)</f>
        <v>0.14000000000000001</v>
      </c>
      <c r="P142" s="164"/>
      <c r="Q142" s="164">
        <f>SUM(Q143:Q146)</f>
        <v>0</v>
      </c>
      <c r="R142" s="164"/>
      <c r="S142" s="164"/>
      <c r="T142" s="165"/>
      <c r="U142" s="159"/>
      <c r="V142" s="159">
        <f>SUM(V143:V146)</f>
        <v>5.04</v>
      </c>
      <c r="W142" s="159"/>
      <c r="X142" s="159"/>
      <c r="AG142" t="s">
        <v>140</v>
      </c>
    </row>
    <row r="143" spans="1:60" outlineLevel="1" x14ac:dyDescent="0.3">
      <c r="A143" s="173">
        <v>119</v>
      </c>
      <c r="B143" s="174" t="s">
        <v>393</v>
      </c>
      <c r="C143" s="182" t="s">
        <v>394</v>
      </c>
      <c r="D143" s="175" t="s">
        <v>162</v>
      </c>
      <c r="E143" s="176">
        <v>5.9295999999999998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15</v>
      </c>
      <c r="M143" s="178">
        <f>G143*(1+L143/100)</f>
        <v>0</v>
      </c>
      <c r="N143" s="178">
        <v>2.1000000000000001E-4</v>
      </c>
      <c r="O143" s="178">
        <f>ROUND(E143*N143,2)</f>
        <v>0</v>
      </c>
      <c r="P143" s="178">
        <v>0</v>
      </c>
      <c r="Q143" s="178">
        <f>ROUND(E143*P143,2)</f>
        <v>0</v>
      </c>
      <c r="R143" s="178"/>
      <c r="S143" s="178" t="s">
        <v>144</v>
      </c>
      <c r="T143" s="179" t="s">
        <v>145</v>
      </c>
      <c r="U143" s="158">
        <v>0.05</v>
      </c>
      <c r="V143" s="158">
        <f>ROUND(E143*U143,2)</f>
        <v>0.3</v>
      </c>
      <c r="W143" s="158"/>
      <c r="X143" s="158" t="s">
        <v>146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147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3">
      <c r="A144" s="173">
        <v>120</v>
      </c>
      <c r="B144" s="174" t="s">
        <v>395</v>
      </c>
      <c r="C144" s="182" t="s">
        <v>396</v>
      </c>
      <c r="D144" s="175" t="s">
        <v>159</v>
      </c>
      <c r="E144" s="176">
        <v>11.8592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15</v>
      </c>
      <c r="M144" s="178">
        <f>G144*(1+L144/100)</f>
        <v>0</v>
      </c>
      <c r="N144" s="178">
        <v>1.17E-3</v>
      </c>
      <c r="O144" s="178">
        <f>ROUND(E144*N144,2)</f>
        <v>0.01</v>
      </c>
      <c r="P144" s="178">
        <v>0</v>
      </c>
      <c r="Q144" s="178">
        <f>ROUND(E144*P144,2)</f>
        <v>0</v>
      </c>
      <c r="R144" s="178"/>
      <c r="S144" s="178" t="s">
        <v>144</v>
      </c>
      <c r="T144" s="179" t="s">
        <v>145</v>
      </c>
      <c r="U144" s="158">
        <v>0.4</v>
      </c>
      <c r="V144" s="158">
        <f>ROUND(E144*U144,2)</f>
        <v>4.74</v>
      </c>
      <c r="W144" s="158"/>
      <c r="X144" s="158" t="s">
        <v>146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147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3">
      <c r="A145" s="173">
        <v>121</v>
      </c>
      <c r="B145" s="174" t="s">
        <v>397</v>
      </c>
      <c r="C145" s="182" t="s">
        <v>398</v>
      </c>
      <c r="D145" s="175" t="s">
        <v>162</v>
      </c>
      <c r="E145" s="176">
        <v>7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15</v>
      </c>
      <c r="M145" s="178">
        <f>G145*(1+L145/100)</f>
        <v>0</v>
      </c>
      <c r="N145" s="178">
        <v>1.9199999999999998E-2</v>
      </c>
      <c r="O145" s="178">
        <f>ROUND(E145*N145,2)</f>
        <v>0.13</v>
      </c>
      <c r="P145" s="178">
        <v>0</v>
      </c>
      <c r="Q145" s="178">
        <f>ROUND(E145*P145,2)</f>
        <v>0</v>
      </c>
      <c r="R145" s="178"/>
      <c r="S145" s="178" t="s">
        <v>144</v>
      </c>
      <c r="T145" s="179" t="s">
        <v>145</v>
      </c>
      <c r="U145" s="158">
        <v>0</v>
      </c>
      <c r="V145" s="158">
        <f>ROUND(E145*U145,2)</f>
        <v>0</v>
      </c>
      <c r="W145" s="158"/>
      <c r="X145" s="158" t="s">
        <v>57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263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3">
      <c r="A146" s="173">
        <v>122</v>
      </c>
      <c r="B146" s="174" t="s">
        <v>399</v>
      </c>
      <c r="C146" s="182" t="s">
        <v>400</v>
      </c>
      <c r="D146" s="175" t="s">
        <v>0</v>
      </c>
      <c r="E146" s="176">
        <v>62.030900000000003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15</v>
      </c>
      <c r="M146" s="178">
        <f>G146*(1+L146/100)</f>
        <v>0</v>
      </c>
      <c r="N146" s="178">
        <v>0</v>
      </c>
      <c r="O146" s="178">
        <f>ROUND(E146*N146,2)</f>
        <v>0</v>
      </c>
      <c r="P146" s="178">
        <v>0</v>
      </c>
      <c r="Q146" s="178">
        <f>ROUND(E146*P146,2)</f>
        <v>0</v>
      </c>
      <c r="R146" s="178"/>
      <c r="S146" s="178" t="s">
        <v>144</v>
      </c>
      <c r="T146" s="179" t="s">
        <v>145</v>
      </c>
      <c r="U146" s="158">
        <v>0</v>
      </c>
      <c r="V146" s="158">
        <f>ROUND(E146*U146,2)</f>
        <v>0</v>
      </c>
      <c r="W146" s="158"/>
      <c r="X146" s="158" t="s">
        <v>146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266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x14ac:dyDescent="0.3">
      <c r="A147" s="160" t="s">
        <v>139</v>
      </c>
      <c r="B147" s="161" t="s">
        <v>100</v>
      </c>
      <c r="C147" s="181" t="s">
        <v>101</v>
      </c>
      <c r="D147" s="162"/>
      <c r="E147" s="163"/>
      <c r="F147" s="164"/>
      <c r="G147" s="164">
        <f>SUMIF(AG148:AG148,"&lt;&gt;NOR",G148:G148)</f>
        <v>0</v>
      </c>
      <c r="H147" s="164"/>
      <c r="I147" s="164">
        <f>SUM(I148:I148)</f>
        <v>0</v>
      </c>
      <c r="J147" s="164"/>
      <c r="K147" s="164">
        <f>SUM(K148:K148)</f>
        <v>0</v>
      </c>
      <c r="L147" s="164"/>
      <c r="M147" s="164">
        <f>SUM(M148:M148)</f>
        <v>0</v>
      </c>
      <c r="N147" s="164"/>
      <c r="O147" s="164">
        <f>SUM(O148:O148)</f>
        <v>0.05</v>
      </c>
      <c r="P147" s="164"/>
      <c r="Q147" s="164">
        <f>SUM(Q148:Q148)</f>
        <v>0</v>
      </c>
      <c r="R147" s="164"/>
      <c r="S147" s="164"/>
      <c r="T147" s="165"/>
      <c r="U147" s="159"/>
      <c r="V147" s="159">
        <f>SUM(V148:V148)</f>
        <v>46.17</v>
      </c>
      <c r="W147" s="159"/>
      <c r="X147" s="159"/>
      <c r="AG147" t="s">
        <v>140</v>
      </c>
    </row>
    <row r="148" spans="1:60" outlineLevel="1" x14ac:dyDescent="0.3">
      <c r="A148" s="173">
        <v>123</v>
      </c>
      <c r="B148" s="174" t="s">
        <v>401</v>
      </c>
      <c r="C148" s="182" t="s">
        <v>402</v>
      </c>
      <c r="D148" s="175" t="s">
        <v>162</v>
      </c>
      <c r="E148" s="176">
        <v>305.78449999999998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15</v>
      </c>
      <c r="M148" s="178">
        <f>G148*(1+L148/100)</f>
        <v>0</v>
      </c>
      <c r="N148" s="178">
        <v>1.6000000000000001E-4</v>
      </c>
      <c r="O148" s="178">
        <f>ROUND(E148*N148,2)</f>
        <v>0.05</v>
      </c>
      <c r="P148" s="178">
        <v>0</v>
      </c>
      <c r="Q148" s="178">
        <f>ROUND(E148*P148,2)</f>
        <v>0</v>
      </c>
      <c r="R148" s="178"/>
      <c r="S148" s="178" t="s">
        <v>144</v>
      </c>
      <c r="T148" s="179" t="s">
        <v>145</v>
      </c>
      <c r="U148" s="158">
        <v>0.151</v>
      </c>
      <c r="V148" s="158">
        <f>ROUND(E148*U148,2)</f>
        <v>46.17</v>
      </c>
      <c r="W148" s="158"/>
      <c r="X148" s="158" t="s">
        <v>146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147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x14ac:dyDescent="0.3">
      <c r="A149" s="160" t="s">
        <v>139</v>
      </c>
      <c r="B149" s="161" t="s">
        <v>102</v>
      </c>
      <c r="C149" s="181" t="s">
        <v>103</v>
      </c>
      <c r="D149" s="162"/>
      <c r="E149" s="163"/>
      <c r="F149" s="164"/>
      <c r="G149" s="164">
        <f>SUMIF(AG150:AG153,"&lt;&gt;NOR",G150:G153)</f>
        <v>0</v>
      </c>
      <c r="H149" s="164"/>
      <c r="I149" s="164">
        <f>SUM(I150:I153)</f>
        <v>0</v>
      </c>
      <c r="J149" s="164"/>
      <c r="K149" s="164">
        <f>SUM(K150:K153)</f>
        <v>0</v>
      </c>
      <c r="L149" s="164"/>
      <c r="M149" s="164">
        <f>SUM(M150:M153)</f>
        <v>0</v>
      </c>
      <c r="N149" s="164"/>
      <c r="O149" s="164">
        <f>SUM(O150:O153)</f>
        <v>0.21</v>
      </c>
      <c r="P149" s="164"/>
      <c r="Q149" s="164">
        <f>SUM(Q150:Q153)</f>
        <v>0</v>
      </c>
      <c r="R149" s="164"/>
      <c r="S149" s="164"/>
      <c r="T149" s="165"/>
      <c r="U149" s="159"/>
      <c r="V149" s="159">
        <f>SUM(V150:V153)</f>
        <v>67.52</v>
      </c>
      <c r="W149" s="159"/>
      <c r="X149" s="159"/>
      <c r="AG149" t="s">
        <v>140</v>
      </c>
    </row>
    <row r="150" spans="1:60" outlineLevel="1" x14ac:dyDescent="0.3">
      <c r="A150" s="173">
        <v>124</v>
      </c>
      <c r="B150" s="174" t="s">
        <v>403</v>
      </c>
      <c r="C150" s="182" t="s">
        <v>404</v>
      </c>
      <c r="D150" s="175" t="s">
        <v>162</v>
      </c>
      <c r="E150" s="176">
        <v>122.30200000000001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15</v>
      </c>
      <c r="M150" s="178">
        <f>G150*(1+L150/100)</f>
        <v>0</v>
      </c>
      <c r="N150" s="178">
        <v>1E-4</v>
      </c>
      <c r="O150" s="178">
        <f>ROUND(E150*N150,2)</f>
        <v>0.01</v>
      </c>
      <c r="P150" s="178">
        <v>0</v>
      </c>
      <c r="Q150" s="178">
        <f>ROUND(E150*P150,2)</f>
        <v>0</v>
      </c>
      <c r="R150" s="178"/>
      <c r="S150" s="178" t="s">
        <v>144</v>
      </c>
      <c r="T150" s="179" t="s">
        <v>145</v>
      </c>
      <c r="U150" s="158">
        <v>3.2480000000000002E-2</v>
      </c>
      <c r="V150" s="158">
        <f>ROUND(E150*U150,2)</f>
        <v>3.97</v>
      </c>
      <c r="W150" s="158"/>
      <c r="X150" s="158" t="s">
        <v>146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147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3">
      <c r="A151" s="173">
        <v>125</v>
      </c>
      <c r="B151" s="174" t="s">
        <v>403</v>
      </c>
      <c r="C151" s="182" t="s">
        <v>404</v>
      </c>
      <c r="D151" s="175" t="s">
        <v>162</v>
      </c>
      <c r="E151" s="176">
        <v>379.11239999999998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15</v>
      </c>
      <c r="M151" s="178">
        <f>G151*(1+L151/100)</f>
        <v>0</v>
      </c>
      <c r="N151" s="178">
        <v>1E-4</v>
      </c>
      <c r="O151" s="178">
        <f>ROUND(E151*N151,2)</f>
        <v>0.04</v>
      </c>
      <c r="P151" s="178">
        <v>0</v>
      </c>
      <c r="Q151" s="178">
        <f>ROUND(E151*P151,2)</f>
        <v>0</v>
      </c>
      <c r="R151" s="178"/>
      <c r="S151" s="178" t="s">
        <v>144</v>
      </c>
      <c r="T151" s="179" t="s">
        <v>145</v>
      </c>
      <c r="U151" s="158">
        <v>3.2480000000000002E-2</v>
      </c>
      <c r="V151" s="158">
        <f>ROUND(E151*U151,2)</f>
        <v>12.31</v>
      </c>
      <c r="W151" s="158"/>
      <c r="X151" s="158" t="s">
        <v>146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147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3">
      <c r="A152" s="173">
        <v>126</v>
      </c>
      <c r="B152" s="174" t="s">
        <v>405</v>
      </c>
      <c r="C152" s="182" t="s">
        <v>406</v>
      </c>
      <c r="D152" s="175" t="s">
        <v>162</v>
      </c>
      <c r="E152" s="176">
        <v>379.11239999999998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15</v>
      </c>
      <c r="M152" s="178">
        <f>G152*(1+L152/100)</f>
        <v>0</v>
      </c>
      <c r="N152" s="178">
        <v>3.1E-4</v>
      </c>
      <c r="O152" s="178">
        <f>ROUND(E152*N152,2)</f>
        <v>0.12</v>
      </c>
      <c r="P152" s="178">
        <v>0</v>
      </c>
      <c r="Q152" s="178">
        <f>ROUND(E152*P152,2)</f>
        <v>0</v>
      </c>
      <c r="R152" s="178"/>
      <c r="S152" s="178" t="s">
        <v>144</v>
      </c>
      <c r="T152" s="179" t="s">
        <v>145</v>
      </c>
      <c r="U152" s="158">
        <v>0.1</v>
      </c>
      <c r="V152" s="158">
        <f>ROUND(E152*U152,2)</f>
        <v>37.909999999999997</v>
      </c>
      <c r="W152" s="158"/>
      <c r="X152" s="158" t="s">
        <v>146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147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3">
      <c r="A153" s="173">
        <v>127</v>
      </c>
      <c r="B153" s="174" t="s">
        <v>407</v>
      </c>
      <c r="C153" s="182" t="s">
        <v>408</v>
      </c>
      <c r="D153" s="175" t="s">
        <v>162</v>
      </c>
      <c r="E153" s="176">
        <v>122.30200000000001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15</v>
      </c>
      <c r="M153" s="178">
        <f>G153*(1+L153/100)</f>
        <v>0</v>
      </c>
      <c r="N153" s="178">
        <v>3.1E-4</v>
      </c>
      <c r="O153" s="178">
        <f>ROUND(E153*N153,2)</f>
        <v>0.04</v>
      </c>
      <c r="P153" s="178">
        <v>0</v>
      </c>
      <c r="Q153" s="178">
        <f>ROUND(E153*P153,2)</f>
        <v>0</v>
      </c>
      <c r="R153" s="178"/>
      <c r="S153" s="178" t="s">
        <v>144</v>
      </c>
      <c r="T153" s="179" t="s">
        <v>145</v>
      </c>
      <c r="U153" s="158">
        <v>0.10902000000000001</v>
      </c>
      <c r="V153" s="158">
        <f>ROUND(E153*U153,2)</f>
        <v>13.33</v>
      </c>
      <c r="W153" s="158"/>
      <c r="X153" s="158" t="s">
        <v>146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147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3">
      <c r="A154" s="160" t="s">
        <v>139</v>
      </c>
      <c r="B154" s="161" t="s">
        <v>108</v>
      </c>
      <c r="C154" s="181" t="s">
        <v>109</v>
      </c>
      <c r="D154" s="162"/>
      <c r="E154" s="163"/>
      <c r="F154" s="164"/>
      <c r="G154" s="164">
        <f>SUMIF(AG155:AG160,"&lt;&gt;NOR",G155:G160)</f>
        <v>0</v>
      </c>
      <c r="H154" s="164"/>
      <c r="I154" s="164">
        <f>SUM(I155:I160)</f>
        <v>0</v>
      </c>
      <c r="J154" s="164"/>
      <c r="K154" s="164">
        <f>SUM(K155:K160)</f>
        <v>0</v>
      </c>
      <c r="L154" s="164"/>
      <c r="M154" s="164">
        <f>SUM(M155:M160)</f>
        <v>0</v>
      </c>
      <c r="N154" s="164"/>
      <c r="O154" s="164">
        <f>SUM(O155:O160)</f>
        <v>0</v>
      </c>
      <c r="P154" s="164"/>
      <c r="Q154" s="164">
        <f>SUM(Q155:Q160)</f>
        <v>0</v>
      </c>
      <c r="R154" s="164"/>
      <c r="S154" s="164"/>
      <c r="T154" s="165"/>
      <c r="U154" s="159"/>
      <c r="V154" s="159">
        <f>SUM(V155:V160)</f>
        <v>264.88</v>
      </c>
      <c r="W154" s="159"/>
      <c r="X154" s="159"/>
      <c r="AG154" t="s">
        <v>140</v>
      </c>
    </row>
    <row r="155" spans="1:60" outlineLevel="1" x14ac:dyDescent="0.3">
      <c r="A155" s="173">
        <v>128</v>
      </c>
      <c r="B155" s="174" t="s">
        <v>409</v>
      </c>
      <c r="C155" s="182" t="s">
        <v>410</v>
      </c>
      <c r="D155" s="175" t="s">
        <v>154</v>
      </c>
      <c r="E155" s="176">
        <v>127.35133</v>
      </c>
      <c r="F155" s="177"/>
      <c r="G155" s="178">
        <f t="shared" ref="G155:G160" si="49">ROUND(E155*F155,2)</f>
        <v>0</v>
      </c>
      <c r="H155" s="177"/>
      <c r="I155" s="178">
        <f t="shared" ref="I155:I160" si="50">ROUND(E155*H155,2)</f>
        <v>0</v>
      </c>
      <c r="J155" s="177"/>
      <c r="K155" s="178">
        <f t="shared" ref="K155:K160" si="51">ROUND(E155*J155,2)</f>
        <v>0</v>
      </c>
      <c r="L155" s="178">
        <v>15</v>
      </c>
      <c r="M155" s="178">
        <f t="shared" ref="M155:M160" si="52">G155*(1+L155/100)</f>
        <v>0</v>
      </c>
      <c r="N155" s="178">
        <v>0</v>
      </c>
      <c r="O155" s="178">
        <f t="shared" ref="O155:O160" si="53">ROUND(E155*N155,2)</f>
        <v>0</v>
      </c>
      <c r="P155" s="178">
        <v>0</v>
      </c>
      <c r="Q155" s="178">
        <f t="shared" ref="Q155:Q160" si="54">ROUND(E155*P155,2)</f>
        <v>0</v>
      </c>
      <c r="R155" s="178"/>
      <c r="S155" s="178" t="s">
        <v>144</v>
      </c>
      <c r="T155" s="179" t="s">
        <v>145</v>
      </c>
      <c r="U155" s="158">
        <v>0.64</v>
      </c>
      <c r="V155" s="158">
        <f t="shared" ref="V155:V160" si="55">ROUND(E155*U155,2)</f>
        <v>81.5</v>
      </c>
      <c r="W155" s="158"/>
      <c r="X155" s="158" t="s">
        <v>146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411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3">
      <c r="A156" s="173">
        <v>129</v>
      </c>
      <c r="B156" s="174" t="s">
        <v>412</v>
      </c>
      <c r="C156" s="182" t="s">
        <v>413</v>
      </c>
      <c r="D156" s="175" t="s">
        <v>154</v>
      </c>
      <c r="E156" s="176">
        <v>127.35133</v>
      </c>
      <c r="F156" s="177"/>
      <c r="G156" s="178">
        <f t="shared" si="49"/>
        <v>0</v>
      </c>
      <c r="H156" s="177"/>
      <c r="I156" s="178">
        <f t="shared" si="50"/>
        <v>0</v>
      </c>
      <c r="J156" s="177"/>
      <c r="K156" s="178">
        <f t="shared" si="51"/>
        <v>0</v>
      </c>
      <c r="L156" s="178">
        <v>15</v>
      </c>
      <c r="M156" s="178">
        <f t="shared" si="52"/>
        <v>0</v>
      </c>
      <c r="N156" s="178">
        <v>0</v>
      </c>
      <c r="O156" s="178">
        <f t="shared" si="53"/>
        <v>0</v>
      </c>
      <c r="P156" s="178">
        <v>0</v>
      </c>
      <c r="Q156" s="178">
        <f t="shared" si="54"/>
        <v>0</v>
      </c>
      <c r="R156" s="178"/>
      <c r="S156" s="178" t="s">
        <v>144</v>
      </c>
      <c r="T156" s="179" t="s">
        <v>145</v>
      </c>
      <c r="U156" s="158">
        <v>0.01</v>
      </c>
      <c r="V156" s="158">
        <f t="shared" si="55"/>
        <v>1.27</v>
      </c>
      <c r="W156" s="158"/>
      <c r="X156" s="158" t="s">
        <v>146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411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3">
      <c r="A157" s="173">
        <v>130</v>
      </c>
      <c r="B157" s="174" t="s">
        <v>414</v>
      </c>
      <c r="C157" s="182" t="s">
        <v>415</v>
      </c>
      <c r="D157" s="175" t="s">
        <v>154</v>
      </c>
      <c r="E157" s="176">
        <v>127.35133</v>
      </c>
      <c r="F157" s="177"/>
      <c r="G157" s="178">
        <f t="shared" si="49"/>
        <v>0</v>
      </c>
      <c r="H157" s="177"/>
      <c r="I157" s="178">
        <f t="shared" si="50"/>
        <v>0</v>
      </c>
      <c r="J157" s="177"/>
      <c r="K157" s="178">
        <f t="shared" si="51"/>
        <v>0</v>
      </c>
      <c r="L157" s="178">
        <v>15</v>
      </c>
      <c r="M157" s="178">
        <f t="shared" si="52"/>
        <v>0</v>
      </c>
      <c r="N157" s="178">
        <v>0</v>
      </c>
      <c r="O157" s="178">
        <f t="shared" si="53"/>
        <v>0</v>
      </c>
      <c r="P157" s="178">
        <v>0</v>
      </c>
      <c r="Q157" s="178">
        <f t="shared" si="54"/>
        <v>0</v>
      </c>
      <c r="R157" s="178"/>
      <c r="S157" s="178" t="s">
        <v>144</v>
      </c>
      <c r="T157" s="179" t="s">
        <v>145</v>
      </c>
      <c r="U157" s="158">
        <v>0.49</v>
      </c>
      <c r="V157" s="158">
        <f t="shared" si="55"/>
        <v>62.4</v>
      </c>
      <c r="W157" s="158"/>
      <c r="X157" s="158" t="s">
        <v>146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411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3">
      <c r="A158" s="173">
        <v>131</v>
      </c>
      <c r="B158" s="174" t="s">
        <v>416</v>
      </c>
      <c r="C158" s="182" t="s">
        <v>417</v>
      </c>
      <c r="D158" s="175" t="s">
        <v>154</v>
      </c>
      <c r="E158" s="176">
        <v>1910.27</v>
      </c>
      <c r="F158" s="177"/>
      <c r="G158" s="178">
        <f t="shared" si="49"/>
        <v>0</v>
      </c>
      <c r="H158" s="177"/>
      <c r="I158" s="178">
        <f t="shared" si="50"/>
        <v>0</v>
      </c>
      <c r="J158" s="177"/>
      <c r="K158" s="178">
        <f t="shared" si="51"/>
        <v>0</v>
      </c>
      <c r="L158" s="178">
        <v>15</v>
      </c>
      <c r="M158" s="178">
        <f t="shared" si="52"/>
        <v>0</v>
      </c>
      <c r="N158" s="178">
        <v>0</v>
      </c>
      <c r="O158" s="178">
        <f t="shared" si="53"/>
        <v>0</v>
      </c>
      <c r="P158" s="178">
        <v>0</v>
      </c>
      <c r="Q158" s="178">
        <f t="shared" si="54"/>
        <v>0</v>
      </c>
      <c r="R158" s="178"/>
      <c r="S158" s="178" t="s">
        <v>144</v>
      </c>
      <c r="T158" s="179" t="s">
        <v>145</v>
      </c>
      <c r="U158" s="158">
        <v>0</v>
      </c>
      <c r="V158" s="158">
        <f t="shared" si="55"/>
        <v>0</v>
      </c>
      <c r="W158" s="158"/>
      <c r="X158" s="158" t="s">
        <v>146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411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3">
      <c r="A159" s="173">
        <v>132</v>
      </c>
      <c r="B159" s="174" t="s">
        <v>418</v>
      </c>
      <c r="C159" s="182" t="s">
        <v>419</v>
      </c>
      <c r="D159" s="175" t="s">
        <v>154</v>
      </c>
      <c r="E159" s="176">
        <v>127.35133</v>
      </c>
      <c r="F159" s="177"/>
      <c r="G159" s="178">
        <f t="shared" si="49"/>
        <v>0</v>
      </c>
      <c r="H159" s="177"/>
      <c r="I159" s="178">
        <f t="shared" si="50"/>
        <v>0</v>
      </c>
      <c r="J159" s="177"/>
      <c r="K159" s="178">
        <f t="shared" si="51"/>
        <v>0</v>
      </c>
      <c r="L159" s="178">
        <v>15</v>
      </c>
      <c r="M159" s="178">
        <f t="shared" si="52"/>
        <v>0</v>
      </c>
      <c r="N159" s="178">
        <v>0</v>
      </c>
      <c r="O159" s="178">
        <f t="shared" si="53"/>
        <v>0</v>
      </c>
      <c r="P159" s="178">
        <v>0</v>
      </c>
      <c r="Q159" s="178">
        <f t="shared" si="54"/>
        <v>0</v>
      </c>
      <c r="R159" s="178"/>
      <c r="S159" s="178" t="s">
        <v>144</v>
      </c>
      <c r="T159" s="179" t="s">
        <v>145</v>
      </c>
      <c r="U159" s="158">
        <v>0.94</v>
      </c>
      <c r="V159" s="158">
        <f t="shared" si="55"/>
        <v>119.71</v>
      </c>
      <c r="W159" s="158"/>
      <c r="X159" s="158" t="s">
        <v>146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411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3">
      <c r="A160" s="173">
        <v>133</v>
      </c>
      <c r="B160" s="174" t="s">
        <v>420</v>
      </c>
      <c r="C160" s="182" t="s">
        <v>421</v>
      </c>
      <c r="D160" s="175" t="s">
        <v>154</v>
      </c>
      <c r="E160" s="176">
        <v>127.35133</v>
      </c>
      <c r="F160" s="177"/>
      <c r="G160" s="178">
        <f t="shared" si="49"/>
        <v>0</v>
      </c>
      <c r="H160" s="177"/>
      <c r="I160" s="178">
        <f t="shared" si="50"/>
        <v>0</v>
      </c>
      <c r="J160" s="177"/>
      <c r="K160" s="178">
        <f t="shared" si="51"/>
        <v>0</v>
      </c>
      <c r="L160" s="178">
        <v>15</v>
      </c>
      <c r="M160" s="178">
        <f t="shared" si="52"/>
        <v>0</v>
      </c>
      <c r="N160" s="178">
        <v>0</v>
      </c>
      <c r="O160" s="178">
        <f t="shared" si="53"/>
        <v>0</v>
      </c>
      <c r="P160" s="178">
        <v>0</v>
      </c>
      <c r="Q160" s="178">
        <f t="shared" si="54"/>
        <v>0</v>
      </c>
      <c r="R160" s="178"/>
      <c r="S160" s="178" t="s">
        <v>144</v>
      </c>
      <c r="T160" s="179" t="s">
        <v>145</v>
      </c>
      <c r="U160" s="158">
        <v>0</v>
      </c>
      <c r="V160" s="158">
        <f t="shared" si="55"/>
        <v>0</v>
      </c>
      <c r="W160" s="158"/>
      <c r="X160" s="158" t="s">
        <v>146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411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x14ac:dyDescent="0.3">
      <c r="A161" s="160" t="s">
        <v>139</v>
      </c>
      <c r="B161" s="161" t="s">
        <v>104</v>
      </c>
      <c r="C161" s="181" t="s">
        <v>105</v>
      </c>
      <c r="D161" s="162"/>
      <c r="E161" s="163"/>
      <c r="F161" s="164"/>
      <c r="G161" s="164">
        <f>SUMIF(AG162:AG162,"&lt;&gt;NOR",G162:G162)</f>
        <v>0</v>
      </c>
      <c r="H161" s="164"/>
      <c r="I161" s="164">
        <f>SUM(I162:I162)</f>
        <v>0</v>
      </c>
      <c r="J161" s="164"/>
      <c r="K161" s="164">
        <f>SUM(K162:K162)</f>
        <v>0</v>
      </c>
      <c r="L161" s="164"/>
      <c r="M161" s="164">
        <f>SUM(M162:M162)</f>
        <v>0</v>
      </c>
      <c r="N161" s="164"/>
      <c r="O161" s="164">
        <f>SUM(O162:O162)</f>
        <v>0</v>
      </c>
      <c r="P161" s="164"/>
      <c r="Q161" s="164">
        <f>SUM(Q162:Q162)</f>
        <v>0</v>
      </c>
      <c r="R161" s="164"/>
      <c r="S161" s="164"/>
      <c r="T161" s="165"/>
      <c r="U161" s="159"/>
      <c r="V161" s="159">
        <f>SUM(V162:V162)</f>
        <v>0</v>
      </c>
      <c r="W161" s="159"/>
      <c r="X161" s="159"/>
      <c r="AG161" t="s">
        <v>140</v>
      </c>
    </row>
    <row r="162" spans="1:60" outlineLevel="1" x14ac:dyDescent="0.3">
      <c r="A162" s="173">
        <v>134</v>
      </c>
      <c r="B162" s="174" t="s">
        <v>422</v>
      </c>
      <c r="C162" s="182" t="s">
        <v>423</v>
      </c>
      <c r="D162" s="175" t="s">
        <v>424</v>
      </c>
      <c r="E162" s="176">
        <v>1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15</v>
      </c>
      <c r="M162" s="178">
        <f>G162*(1+L162/100)</f>
        <v>0</v>
      </c>
      <c r="N162" s="178">
        <v>0</v>
      </c>
      <c r="O162" s="178">
        <f>ROUND(E162*N162,2)</f>
        <v>0</v>
      </c>
      <c r="P162" s="178">
        <v>0</v>
      </c>
      <c r="Q162" s="178">
        <f>ROUND(E162*P162,2)</f>
        <v>0</v>
      </c>
      <c r="R162" s="178"/>
      <c r="S162" s="178" t="s">
        <v>144</v>
      </c>
      <c r="T162" s="179" t="s">
        <v>425</v>
      </c>
      <c r="U162" s="158">
        <v>0</v>
      </c>
      <c r="V162" s="158">
        <f>ROUND(E162*U162,2)</f>
        <v>0</v>
      </c>
      <c r="W162" s="158"/>
      <c r="X162" s="158" t="s">
        <v>146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147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x14ac:dyDescent="0.3">
      <c r="A163" s="160" t="s">
        <v>139</v>
      </c>
      <c r="B163" s="161" t="s">
        <v>111</v>
      </c>
      <c r="C163" s="181" t="s">
        <v>27</v>
      </c>
      <c r="D163" s="162"/>
      <c r="E163" s="163"/>
      <c r="F163" s="164"/>
      <c r="G163" s="164">
        <f>SUMIF(AG164:AG166,"&lt;&gt;NOR",G164:G166)</f>
        <v>0</v>
      </c>
      <c r="H163" s="164"/>
      <c r="I163" s="164">
        <f>SUM(I164:I166)</f>
        <v>0</v>
      </c>
      <c r="J163" s="164"/>
      <c r="K163" s="164">
        <f>SUM(K164:K166)</f>
        <v>0</v>
      </c>
      <c r="L163" s="164"/>
      <c r="M163" s="164">
        <f>SUM(M164:M166)</f>
        <v>0</v>
      </c>
      <c r="N163" s="164"/>
      <c r="O163" s="164">
        <f>SUM(O164:O166)</f>
        <v>0</v>
      </c>
      <c r="P163" s="164"/>
      <c r="Q163" s="164">
        <f>SUM(Q164:Q166)</f>
        <v>0</v>
      </c>
      <c r="R163" s="164"/>
      <c r="S163" s="164"/>
      <c r="T163" s="165"/>
      <c r="U163" s="159"/>
      <c r="V163" s="159">
        <f>SUM(V164:V166)</f>
        <v>0</v>
      </c>
      <c r="W163" s="159"/>
      <c r="X163" s="159"/>
      <c r="AG163" t="s">
        <v>140</v>
      </c>
    </row>
    <row r="164" spans="1:60" outlineLevel="1" x14ac:dyDescent="0.3">
      <c r="A164" s="173">
        <v>135</v>
      </c>
      <c r="B164" s="174" t="s">
        <v>426</v>
      </c>
      <c r="C164" s="182" t="s">
        <v>427</v>
      </c>
      <c r="D164" s="175" t="s">
        <v>428</v>
      </c>
      <c r="E164" s="176">
        <v>1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15</v>
      </c>
      <c r="M164" s="178">
        <f>G164*(1+L164/100)</f>
        <v>0</v>
      </c>
      <c r="N164" s="178">
        <v>0</v>
      </c>
      <c r="O164" s="178">
        <f>ROUND(E164*N164,2)</f>
        <v>0</v>
      </c>
      <c r="P164" s="178">
        <v>0</v>
      </c>
      <c r="Q164" s="178">
        <f>ROUND(E164*P164,2)</f>
        <v>0</v>
      </c>
      <c r="R164" s="178"/>
      <c r="S164" s="178" t="s">
        <v>144</v>
      </c>
      <c r="T164" s="179" t="s">
        <v>145</v>
      </c>
      <c r="U164" s="158">
        <v>0</v>
      </c>
      <c r="V164" s="158">
        <f>ROUND(E164*U164,2)</f>
        <v>0</v>
      </c>
      <c r="W164" s="158"/>
      <c r="X164" s="158" t="s">
        <v>429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430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3">
      <c r="A165" s="173">
        <v>136</v>
      </c>
      <c r="B165" s="174" t="s">
        <v>431</v>
      </c>
      <c r="C165" s="182" t="s">
        <v>432</v>
      </c>
      <c r="D165" s="175" t="s">
        <v>428</v>
      </c>
      <c r="E165" s="176">
        <v>1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15</v>
      </c>
      <c r="M165" s="178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78"/>
      <c r="S165" s="178" t="s">
        <v>144</v>
      </c>
      <c r="T165" s="179" t="s">
        <v>145</v>
      </c>
      <c r="U165" s="158">
        <v>0</v>
      </c>
      <c r="V165" s="158">
        <f>ROUND(E165*U165,2)</f>
        <v>0</v>
      </c>
      <c r="W165" s="158"/>
      <c r="X165" s="158" t="s">
        <v>429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430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3">
      <c r="A166" s="173">
        <v>137</v>
      </c>
      <c r="B166" s="174" t="s">
        <v>433</v>
      </c>
      <c r="C166" s="182" t="s">
        <v>434</v>
      </c>
      <c r="D166" s="175" t="s">
        <v>428</v>
      </c>
      <c r="E166" s="176">
        <v>1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15</v>
      </c>
      <c r="M166" s="178">
        <f>G166*(1+L166/100)</f>
        <v>0</v>
      </c>
      <c r="N166" s="178">
        <v>0</v>
      </c>
      <c r="O166" s="178">
        <f>ROUND(E166*N166,2)</f>
        <v>0</v>
      </c>
      <c r="P166" s="178">
        <v>0</v>
      </c>
      <c r="Q166" s="178">
        <f>ROUND(E166*P166,2)</f>
        <v>0</v>
      </c>
      <c r="R166" s="178"/>
      <c r="S166" s="178" t="s">
        <v>144</v>
      </c>
      <c r="T166" s="179" t="s">
        <v>145</v>
      </c>
      <c r="U166" s="158">
        <v>0</v>
      </c>
      <c r="V166" s="158">
        <f>ROUND(E166*U166,2)</f>
        <v>0</v>
      </c>
      <c r="W166" s="158"/>
      <c r="X166" s="158" t="s">
        <v>429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430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x14ac:dyDescent="0.3">
      <c r="A167" s="160" t="s">
        <v>139</v>
      </c>
      <c r="B167" s="161" t="s">
        <v>112</v>
      </c>
      <c r="C167" s="181" t="s">
        <v>28</v>
      </c>
      <c r="D167" s="162"/>
      <c r="E167" s="163"/>
      <c r="F167" s="164"/>
      <c r="G167" s="164">
        <f>SUMIF(AG168:AG170,"&lt;&gt;NOR",G168:G170)</f>
        <v>0</v>
      </c>
      <c r="H167" s="164"/>
      <c r="I167" s="164">
        <f>SUM(I168:I170)</f>
        <v>0</v>
      </c>
      <c r="J167" s="164"/>
      <c r="K167" s="164">
        <f>SUM(K168:K170)</f>
        <v>0</v>
      </c>
      <c r="L167" s="164"/>
      <c r="M167" s="164">
        <f>SUM(M168:M170)</f>
        <v>0</v>
      </c>
      <c r="N167" s="164"/>
      <c r="O167" s="164">
        <f>SUM(O168:O170)</f>
        <v>0</v>
      </c>
      <c r="P167" s="164"/>
      <c r="Q167" s="164">
        <f>SUM(Q168:Q170)</f>
        <v>0</v>
      </c>
      <c r="R167" s="164"/>
      <c r="S167" s="164"/>
      <c r="T167" s="165"/>
      <c r="U167" s="159"/>
      <c r="V167" s="159">
        <f>SUM(V168:V170)</f>
        <v>0</v>
      </c>
      <c r="W167" s="159"/>
      <c r="X167" s="159"/>
      <c r="AG167" t="s">
        <v>140</v>
      </c>
    </row>
    <row r="168" spans="1:60" outlineLevel="1" x14ac:dyDescent="0.3">
      <c r="A168" s="173">
        <v>138</v>
      </c>
      <c r="B168" s="174" t="s">
        <v>435</v>
      </c>
      <c r="C168" s="182" t="s">
        <v>436</v>
      </c>
      <c r="D168" s="175" t="s">
        <v>428</v>
      </c>
      <c r="E168" s="176">
        <v>1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15</v>
      </c>
      <c r="M168" s="178">
        <f>G168*(1+L168/100)</f>
        <v>0</v>
      </c>
      <c r="N168" s="178">
        <v>0</v>
      </c>
      <c r="O168" s="178">
        <f>ROUND(E168*N168,2)</f>
        <v>0</v>
      </c>
      <c r="P168" s="178">
        <v>0</v>
      </c>
      <c r="Q168" s="178">
        <f>ROUND(E168*P168,2)</f>
        <v>0</v>
      </c>
      <c r="R168" s="178"/>
      <c r="S168" s="178" t="s">
        <v>144</v>
      </c>
      <c r="T168" s="179" t="s">
        <v>145</v>
      </c>
      <c r="U168" s="158">
        <v>0</v>
      </c>
      <c r="V168" s="158">
        <f>ROUND(E168*U168,2)</f>
        <v>0</v>
      </c>
      <c r="W168" s="158"/>
      <c r="X168" s="158" t="s">
        <v>429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430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3">
      <c r="A169" s="173">
        <v>139</v>
      </c>
      <c r="B169" s="174" t="s">
        <v>437</v>
      </c>
      <c r="C169" s="182" t="s">
        <v>438</v>
      </c>
      <c r="D169" s="175" t="s">
        <v>221</v>
      </c>
      <c r="E169" s="176">
        <v>4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15</v>
      </c>
      <c r="M169" s="178">
        <f>G169*(1+L169/100)</f>
        <v>0</v>
      </c>
      <c r="N169" s="178">
        <v>0</v>
      </c>
      <c r="O169" s="178">
        <f>ROUND(E169*N169,2)</f>
        <v>0</v>
      </c>
      <c r="P169" s="178">
        <v>0</v>
      </c>
      <c r="Q169" s="178">
        <f>ROUND(E169*P169,2)</f>
        <v>0</v>
      </c>
      <c r="R169" s="178"/>
      <c r="S169" s="178" t="s">
        <v>144</v>
      </c>
      <c r="T169" s="179" t="s">
        <v>145</v>
      </c>
      <c r="U169" s="158">
        <v>0</v>
      </c>
      <c r="V169" s="158">
        <f>ROUND(E169*U169,2)</f>
        <v>0</v>
      </c>
      <c r="W169" s="158"/>
      <c r="X169" s="158" t="s">
        <v>429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430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3">
      <c r="A170" s="166">
        <v>140</v>
      </c>
      <c r="B170" s="167" t="s">
        <v>439</v>
      </c>
      <c r="C170" s="183" t="s">
        <v>440</v>
      </c>
      <c r="D170" s="168" t="s">
        <v>428</v>
      </c>
      <c r="E170" s="169">
        <v>1</v>
      </c>
      <c r="F170" s="170"/>
      <c r="G170" s="171">
        <f>ROUND(E170*F170,2)</f>
        <v>0</v>
      </c>
      <c r="H170" s="170"/>
      <c r="I170" s="171">
        <f>ROUND(E170*H170,2)</f>
        <v>0</v>
      </c>
      <c r="J170" s="170"/>
      <c r="K170" s="171">
        <f>ROUND(E170*J170,2)</f>
        <v>0</v>
      </c>
      <c r="L170" s="171">
        <v>15</v>
      </c>
      <c r="M170" s="171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1"/>
      <c r="S170" s="171" t="s">
        <v>144</v>
      </c>
      <c r="T170" s="172" t="s">
        <v>145</v>
      </c>
      <c r="U170" s="158">
        <v>0</v>
      </c>
      <c r="V170" s="158">
        <f>ROUND(E170*U170,2)</f>
        <v>0</v>
      </c>
      <c r="W170" s="158"/>
      <c r="X170" s="158" t="s">
        <v>429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430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x14ac:dyDescent="0.3">
      <c r="A171" s="3"/>
      <c r="B171" s="4"/>
      <c r="C171" s="184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AE171">
        <v>15</v>
      </c>
      <c r="AF171">
        <v>21</v>
      </c>
      <c r="AG171" t="s">
        <v>126</v>
      </c>
    </row>
    <row r="172" spans="1:60" x14ac:dyDescent="0.3">
      <c r="A172" s="154"/>
      <c r="B172" s="155" t="s">
        <v>29</v>
      </c>
      <c r="C172" s="185"/>
      <c r="D172" s="156"/>
      <c r="E172" s="157"/>
      <c r="F172" s="157"/>
      <c r="G172" s="180">
        <f>G8+G16+G25+G30+G35+G37+G46+G50+G68+G70+G74+G81+G87+G94+G99+G136+G142+G147+G149+G154+G161+G163+G167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AE172">
        <f>SUMIF(L7:L170,AE171,G7:G170)</f>
        <v>0</v>
      </c>
      <c r="AF172">
        <f>SUMIF(L7:L170,AF171,G7:G170)</f>
        <v>0</v>
      </c>
      <c r="AG172" t="s">
        <v>441</v>
      </c>
    </row>
    <row r="173" spans="1:60" x14ac:dyDescent="0.3">
      <c r="C173" s="186"/>
      <c r="D173" s="10"/>
      <c r="AG173" t="s">
        <v>442</v>
      </c>
    </row>
    <row r="174" spans="1:60" x14ac:dyDescent="0.3">
      <c r="D174" s="10"/>
    </row>
    <row r="175" spans="1:60" x14ac:dyDescent="0.3">
      <c r="D175" s="10"/>
    </row>
    <row r="176" spans="1:60" x14ac:dyDescent="0.3">
      <c r="D176" s="10"/>
    </row>
    <row r="177" spans="4:4" x14ac:dyDescent="0.3">
      <c r="D177" s="10"/>
    </row>
    <row r="178" spans="4:4" x14ac:dyDescent="0.3">
      <c r="D178" s="10"/>
    </row>
    <row r="179" spans="4:4" x14ac:dyDescent="0.3">
      <c r="D179" s="10"/>
    </row>
    <row r="180" spans="4:4" x14ac:dyDescent="0.3">
      <c r="D180" s="10"/>
    </row>
    <row r="181" spans="4:4" x14ac:dyDescent="0.3">
      <c r="D181" s="10"/>
    </row>
    <row r="182" spans="4:4" x14ac:dyDescent="0.3">
      <c r="D182" s="10"/>
    </row>
    <row r="183" spans="4:4" x14ac:dyDescent="0.3">
      <c r="D183" s="10"/>
    </row>
    <row r="184" spans="4:4" x14ac:dyDescent="0.3">
      <c r="D184" s="10"/>
    </row>
    <row r="185" spans="4:4" x14ac:dyDescent="0.3">
      <c r="D185" s="10"/>
    </row>
    <row r="186" spans="4:4" x14ac:dyDescent="0.3">
      <c r="D186" s="10"/>
    </row>
    <row r="187" spans="4:4" x14ac:dyDescent="0.3">
      <c r="D187" s="10"/>
    </row>
    <row r="188" spans="4:4" x14ac:dyDescent="0.3">
      <c r="D188" s="10"/>
    </row>
    <row r="189" spans="4:4" x14ac:dyDescent="0.3">
      <c r="D189" s="10"/>
    </row>
    <row r="190" spans="4:4" x14ac:dyDescent="0.3">
      <c r="D190" s="10"/>
    </row>
    <row r="191" spans="4:4" x14ac:dyDescent="0.3">
      <c r="D191" s="10"/>
    </row>
    <row r="192" spans="4:4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ucOykQYtJ9YthyhRA1AKGDimZuFd5sQkCLXrIoQp1Cr0fB3Me4Swu+QVhBrBYrBF6Y5fY+5hO1H5D0bPgS8TVA==" saltValue="5I0snDS4Scoihgz7rBDVQ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3E42-860C-4879-BF82-C52607A5321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 x14ac:dyDescent="0.3"/>
  <cols>
    <col min="1" max="1" width="3.3828125" customWidth="1"/>
    <col min="2" max="2" width="12.53515625" style="125" customWidth="1"/>
    <col min="3" max="3" width="63.3046875" style="125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4">
      <c r="A1" s="242" t="s">
        <v>113</v>
      </c>
      <c r="B1" s="242"/>
      <c r="C1" s="242"/>
      <c r="D1" s="242"/>
      <c r="E1" s="242"/>
      <c r="F1" s="242"/>
      <c r="G1" s="242"/>
      <c r="AG1" t="s">
        <v>114</v>
      </c>
    </row>
    <row r="2" spans="1:60" ht="25" customHeight="1" x14ac:dyDescent="0.3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115</v>
      </c>
    </row>
    <row r="3" spans="1:60" ht="25" customHeight="1" x14ac:dyDescent="0.3">
      <c r="A3" s="143" t="s">
        <v>8</v>
      </c>
      <c r="B3" s="49" t="s">
        <v>49</v>
      </c>
      <c r="C3" s="243" t="s">
        <v>50</v>
      </c>
      <c r="D3" s="244"/>
      <c r="E3" s="244"/>
      <c r="F3" s="244"/>
      <c r="G3" s="245"/>
      <c r="AC3" s="125" t="s">
        <v>115</v>
      </c>
      <c r="AG3" t="s">
        <v>116</v>
      </c>
    </row>
    <row r="4" spans="1:60" ht="25" customHeight="1" x14ac:dyDescent="0.3">
      <c r="A4" s="144" t="s">
        <v>9</v>
      </c>
      <c r="B4" s="145" t="s">
        <v>49</v>
      </c>
      <c r="C4" s="246" t="s">
        <v>51</v>
      </c>
      <c r="D4" s="247"/>
      <c r="E4" s="247"/>
      <c r="F4" s="247"/>
      <c r="G4" s="248"/>
      <c r="AG4" t="s">
        <v>117</v>
      </c>
    </row>
    <row r="5" spans="1:60" x14ac:dyDescent="0.3">
      <c r="D5" s="10"/>
    </row>
    <row r="6" spans="1:60" ht="37.299999999999997" x14ac:dyDescent="0.3">
      <c r="A6" s="147" t="s">
        <v>118</v>
      </c>
      <c r="B6" s="149" t="s">
        <v>119</v>
      </c>
      <c r="C6" s="149" t="s">
        <v>120</v>
      </c>
      <c r="D6" s="148" t="s">
        <v>121</v>
      </c>
      <c r="E6" s="147" t="s">
        <v>122</v>
      </c>
      <c r="F6" s="146" t="s">
        <v>123</v>
      </c>
      <c r="G6" s="147" t="s">
        <v>29</v>
      </c>
      <c r="H6" s="150" t="s">
        <v>30</v>
      </c>
      <c r="I6" s="150" t="s">
        <v>124</v>
      </c>
      <c r="J6" s="150" t="s">
        <v>31</v>
      </c>
      <c r="K6" s="150" t="s">
        <v>125</v>
      </c>
      <c r="L6" s="150" t="s">
        <v>126</v>
      </c>
      <c r="M6" s="150" t="s">
        <v>127</v>
      </c>
      <c r="N6" s="150" t="s">
        <v>128</v>
      </c>
      <c r="O6" s="150" t="s">
        <v>129</v>
      </c>
      <c r="P6" s="150" t="s">
        <v>130</v>
      </c>
      <c r="Q6" s="150" t="s">
        <v>131</v>
      </c>
      <c r="R6" s="150" t="s">
        <v>132</v>
      </c>
      <c r="S6" s="150" t="s">
        <v>133</v>
      </c>
      <c r="T6" s="150" t="s">
        <v>134</v>
      </c>
      <c r="U6" s="150" t="s">
        <v>135</v>
      </c>
      <c r="V6" s="150" t="s">
        <v>136</v>
      </c>
      <c r="W6" s="150" t="s">
        <v>137</v>
      </c>
      <c r="X6" s="150" t="s">
        <v>138</v>
      </c>
    </row>
    <row r="7" spans="1:60" hidden="1" x14ac:dyDescent="0.3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3">
      <c r="A8" s="160" t="s">
        <v>139</v>
      </c>
      <c r="B8" s="161" t="s">
        <v>62</v>
      </c>
      <c r="C8" s="181" t="s">
        <v>63</v>
      </c>
      <c r="D8" s="162"/>
      <c r="E8" s="163"/>
      <c r="F8" s="164"/>
      <c r="G8" s="164">
        <f>SUMIF(AG9:AG29,"&lt;&gt;NOR",G9:G29)</f>
        <v>0</v>
      </c>
      <c r="H8" s="164"/>
      <c r="I8" s="164">
        <f>SUM(I9:I29)</f>
        <v>0</v>
      </c>
      <c r="J8" s="164"/>
      <c r="K8" s="164">
        <f>SUM(K9:K29)</f>
        <v>0</v>
      </c>
      <c r="L8" s="164"/>
      <c r="M8" s="164">
        <f>SUM(M9:M29)</f>
        <v>0</v>
      </c>
      <c r="N8" s="164"/>
      <c r="O8" s="164">
        <f>SUM(O9:O29)</f>
        <v>0</v>
      </c>
      <c r="P8" s="164"/>
      <c r="Q8" s="164">
        <f>SUM(Q9:Q29)</f>
        <v>0</v>
      </c>
      <c r="R8" s="164"/>
      <c r="S8" s="164"/>
      <c r="T8" s="165"/>
      <c r="U8" s="159"/>
      <c r="V8" s="159">
        <f>SUM(V9:V29)</f>
        <v>0</v>
      </c>
      <c r="W8" s="159"/>
      <c r="X8" s="159"/>
      <c r="AG8" t="s">
        <v>140</v>
      </c>
    </row>
    <row r="9" spans="1:60" ht="30.9" outlineLevel="1" x14ac:dyDescent="0.3">
      <c r="A9" s="173">
        <v>1</v>
      </c>
      <c r="B9" s="174" t="s">
        <v>443</v>
      </c>
      <c r="C9" s="182" t="s">
        <v>444</v>
      </c>
      <c r="D9" s="175" t="s">
        <v>424</v>
      </c>
      <c r="E9" s="176">
        <v>1</v>
      </c>
      <c r="F9" s="177"/>
      <c r="G9" s="178">
        <f t="shared" ref="G9:G29" si="0">ROUND(E9*F9,2)</f>
        <v>0</v>
      </c>
      <c r="H9" s="177"/>
      <c r="I9" s="178">
        <f t="shared" ref="I9:I29" si="1">ROUND(E9*H9,2)</f>
        <v>0</v>
      </c>
      <c r="J9" s="177"/>
      <c r="K9" s="178">
        <f t="shared" ref="K9:K29" si="2">ROUND(E9*J9,2)</f>
        <v>0</v>
      </c>
      <c r="L9" s="178">
        <v>15</v>
      </c>
      <c r="M9" s="178">
        <f t="shared" ref="M9:M29" si="3">G9*(1+L9/100)</f>
        <v>0</v>
      </c>
      <c r="N9" s="178">
        <v>0</v>
      </c>
      <c r="O9" s="178">
        <f t="shared" ref="O9:O29" si="4">ROUND(E9*N9,2)</f>
        <v>0</v>
      </c>
      <c r="P9" s="178">
        <v>0</v>
      </c>
      <c r="Q9" s="178">
        <f t="shared" ref="Q9:Q29" si="5">ROUND(E9*P9,2)</f>
        <v>0</v>
      </c>
      <c r="R9" s="178"/>
      <c r="S9" s="178" t="s">
        <v>144</v>
      </c>
      <c r="T9" s="179" t="s">
        <v>145</v>
      </c>
      <c r="U9" s="158">
        <v>0</v>
      </c>
      <c r="V9" s="158">
        <f t="shared" ref="V9:V29" si="6">ROUND(E9*U9,2)</f>
        <v>0</v>
      </c>
      <c r="W9" s="158"/>
      <c r="X9" s="158" t="s">
        <v>57</v>
      </c>
      <c r="Y9" s="151"/>
      <c r="Z9" s="151"/>
      <c r="AA9" s="151"/>
      <c r="AB9" s="151"/>
      <c r="AC9" s="151"/>
      <c r="AD9" s="151"/>
      <c r="AE9" s="151"/>
      <c r="AF9" s="151"/>
      <c r="AG9" s="151" t="s">
        <v>445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6" outlineLevel="1" x14ac:dyDescent="0.3">
      <c r="A10" s="173">
        <v>2</v>
      </c>
      <c r="B10" s="174" t="s">
        <v>446</v>
      </c>
      <c r="C10" s="182" t="s">
        <v>447</v>
      </c>
      <c r="D10" s="175" t="s">
        <v>448</v>
      </c>
      <c r="E10" s="176">
        <v>1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15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144</v>
      </c>
      <c r="T10" s="179" t="s">
        <v>145</v>
      </c>
      <c r="U10" s="158">
        <v>0</v>
      </c>
      <c r="V10" s="158">
        <f t="shared" si="6"/>
        <v>0</v>
      </c>
      <c r="W10" s="158"/>
      <c r="X10" s="158" t="s">
        <v>57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445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0.9" outlineLevel="1" x14ac:dyDescent="0.3">
      <c r="A11" s="173">
        <v>3</v>
      </c>
      <c r="B11" s="174" t="s">
        <v>449</v>
      </c>
      <c r="C11" s="182" t="s">
        <v>450</v>
      </c>
      <c r="D11" s="175" t="s">
        <v>424</v>
      </c>
      <c r="E11" s="176">
        <v>2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15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144</v>
      </c>
      <c r="T11" s="179" t="s">
        <v>145</v>
      </c>
      <c r="U11" s="158">
        <v>0</v>
      </c>
      <c r="V11" s="158">
        <f t="shared" si="6"/>
        <v>0</v>
      </c>
      <c r="W11" s="158"/>
      <c r="X11" s="158" t="s">
        <v>57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445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30.9" outlineLevel="1" x14ac:dyDescent="0.3">
      <c r="A12" s="173">
        <v>4</v>
      </c>
      <c r="B12" s="174" t="s">
        <v>451</v>
      </c>
      <c r="C12" s="182" t="s">
        <v>452</v>
      </c>
      <c r="D12" s="175" t="s">
        <v>424</v>
      </c>
      <c r="E12" s="176">
        <v>4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15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144</v>
      </c>
      <c r="T12" s="179" t="s">
        <v>145</v>
      </c>
      <c r="U12" s="158">
        <v>0</v>
      </c>
      <c r="V12" s="158">
        <f t="shared" si="6"/>
        <v>0</v>
      </c>
      <c r="W12" s="158"/>
      <c r="X12" s="158" t="s">
        <v>57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445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0.6" outlineLevel="1" x14ac:dyDescent="0.3">
      <c r="A13" s="173">
        <v>5</v>
      </c>
      <c r="B13" s="174" t="s">
        <v>453</v>
      </c>
      <c r="C13" s="182" t="s">
        <v>454</v>
      </c>
      <c r="D13" s="175" t="s">
        <v>424</v>
      </c>
      <c r="E13" s="176">
        <v>2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15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144</v>
      </c>
      <c r="T13" s="179" t="s">
        <v>145</v>
      </c>
      <c r="U13" s="158">
        <v>0</v>
      </c>
      <c r="V13" s="158">
        <f t="shared" si="6"/>
        <v>0</v>
      </c>
      <c r="W13" s="158"/>
      <c r="X13" s="158" t="s">
        <v>57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445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30.9" outlineLevel="1" x14ac:dyDescent="0.3">
      <c r="A14" s="173">
        <v>6</v>
      </c>
      <c r="B14" s="174" t="s">
        <v>455</v>
      </c>
      <c r="C14" s="182" t="s">
        <v>456</v>
      </c>
      <c r="D14" s="175" t="s">
        <v>448</v>
      </c>
      <c r="E14" s="176">
        <v>1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15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144</v>
      </c>
      <c r="T14" s="179" t="s">
        <v>145</v>
      </c>
      <c r="U14" s="158">
        <v>0</v>
      </c>
      <c r="V14" s="158">
        <f t="shared" si="6"/>
        <v>0</v>
      </c>
      <c r="W14" s="158"/>
      <c r="X14" s="158" t="s">
        <v>57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445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6" outlineLevel="1" x14ac:dyDescent="0.3">
      <c r="A15" s="173">
        <v>7</v>
      </c>
      <c r="B15" s="174" t="s">
        <v>457</v>
      </c>
      <c r="C15" s="182" t="s">
        <v>458</v>
      </c>
      <c r="D15" s="175" t="s">
        <v>448</v>
      </c>
      <c r="E15" s="176">
        <v>1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15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144</v>
      </c>
      <c r="T15" s="179" t="s">
        <v>145</v>
      </c>
      <c r="U15" s="158">
        <v>0</v>
      </c>
      <c r="V15" s="158">
        <f t="shared" si="6"/>
        <v>0</v>
      </c>
      <c r="W15" s="158"/>
      <c r="X15" s="158" t="s">
        <v>57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445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0.6" outlineLevel="1" x14ac:dyDescent="0.3">
      <c r="A16" s="173">
        <v>8</v>
      </c>
      <c r="B16" s="174" t="s">
        <v>459</v>
      </c>
      <c r="C16" s="182" t="s">
        <v>460</v>
      </c>
      <c r="D16" s="175" t="s">
        <v>448</v>
      </c>
      <c r="E16" s="176">
        <v>2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15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144</v>
      </c>
      <c r="T16" s="179" t="s">
        <v>145</v>
      </c>
      <c r="U16" s="158">
        <v>0</v>
      </c>
      <c r="V16" s="158">
        <f t="shared" si="6"/>
        <v>0</v>
      </c>
      <c r="W16" s="158"/>
      <c r="X16" s="158" t="s">
        <v>146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182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6" outlineLevel="1" x14ac:dyDescent="0.3">
      <c r="A17" s="173">
        <v>9</v>
      </c>
      <c r="B17" s="174" t="s">
        <v>461</v>
      </c>
      <c r="C17" s="182" t="s">
        <v>462</v>
      </c>
      <c r="D17" s="175" t="s">
        <v>448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15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144</v>
      </c>
      <c r="T17" s="179" t="s">
        <v>145</v>
      </c>
      <c r="U17" s="158">
        <v>0</v>
      </c>
      <c r="V17" s="158">
        <f t="shared" si="6"/>
        <v>0</v>
      </c>
      <c r="W17" s="158"/>
      <c r="X17" s="158" t="s">
        <v>57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445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0.6" outlineLevel="1" x14ac:dyDescent="0.3">
      <c r="A18" s="173">
        <v>10</v>
      </c>
      <c r="B18" s="174" t="s">
        <v>463</v>
      </c>
      <c r="C18" s="182" t="s">
        <v>464</v>
      </c>
      <c r="D18" s="175" t="s">
        <v>448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15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144</v>
      </c>
      <c r="T18" s="179" t="s">
        <v>145</v>
      </c>
      <c r="U18" s="158">
        <v>0</v>
      </c>
      <c r="V18" s="158">
        <f t="shared" si="6"/>
        <v>0</v>
      </c>
      <c r="W18" s="158"/>
      <c r="X18" s="158" t="s">
        <v>57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445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0.9" outlineLevel="1" x14ac:dyDescent="0.3">
      <c r="A19" s="173">
        <v>11</v>
      </c>
      <c r="B19" s="174" t="s">
        <v>465</v>
      </c>
      <c r="C19" s="182" t="s">
        <v>466</v>
      </c>
      <c r="D19" s="175" t="s">
        <v>424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15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144</v>
      </c>
      <c r="T19" s="179" t="s">
        <v>145</v>
      </c>
      <c r="U19" s="158">
        <v>0</v>
      </c>
      <c r="V19" s="158">
        <f t="shared" si="6"/>
        <v>0</v>
      </c>
      <c r="W19" s="158"/>
      <c r="X19" s="158" t="s">
        <v>57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445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30.9" outlineLevel="1" x14ac:dyDescent="0.3">
      <c r="A20" s="173">
        <v>12</v>
      </c>
      <c r="B20" s="174" t="s">
        <v>467</v>
      </c>
      <c r="C20" s="182" t="s">
        <v>468</v>
      </c>
      <c r="D20" s="175" t="s">
        <v>424</v>
      </c>
      <c r="E20" s="176">
        <v>2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15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144</v>
      </c>
      <c r="T20" s="179" t="s">
        <v>145</v>
      </c>
      <c r="U20" s="158">
        <v>0</v>
      </c>
      <c r="V20" s="158">
        <f t="shared" si="6"/>
        <v>0</v>
      </c>
      <c r="W20" s="158"/>
      <c r="X20" s="158" t="s">
        <v>57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445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0.9" outlineLevel="1" x14ac:dyDescent="0.3">
      <c r="A21" s="173">
        <v>13</v>
      </c>
      <c r="B21" s="174" t="s">
        <v>469</v>
      </c>
      <c r="C21" s="182" t="s">
        <v>470</v>
      </c>
      <c r="D21" s="175" t="s">
        <v>424</v>
      </c>
      <c r="E21" s="176">
        <v>1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15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144</v>
      </c>
      <c r="T21" s="179" t="s">
        <v>145</v>
      </c>
      <c r="U21" s="158">
        <v>0</v>
      </c>
      <c r="V21" s="158">
        <f t="shared" si="6"/>
        <v>0</v>
      </c>
      <c r="W21" s="158"/>
      <c r="X21" s="158" t="s">
        <v>57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445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30.9" outlineLevel="1" x14ac:dyDescent="0.3">
      <c r="A22" s="173">
        <v>14</v>
      </c>
      <c r="B22" s="174" t="s">
        <v>471</v>
      </c>
      <c r="C22" s="182" t="s">
        <v>472</v>
      </c>
      <c r="D22" s="175" t="s">
        <v>424</v>
      </c>
      <c r="E22" s="176">
        <v>1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15</v>
      </c>
      <c r="M22" s="178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78"/>
      <c r="S22" s="178" t="s">
        <v>144</v>
      </c>
      <c r="T22" s="179" t="s">
        <v>145</v>
      </c>
      <c r="U22" s="158">
        <v>0</v>
      </c>
      <c r="V22" s="158">
        <f t="shared" si="6"/>
        <v>0</v>
      </c>
      <c r="W22" s="158"/>
      <c r="X22" s="158" t="s">
        <v>57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445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30.9" outlineLevel="1" x14ac:dyDescent="0.3">
      <c r="A23" s="173">
        <v>15</v>
      </c>
      <c r="B23" s="174" t="s">
        <v>473</v>
      </c>
      <c r="C23" s="182" t="s">
        <v>474</v>
      </c>
      <c r="D23" s="175" t="s">
        <v>424</v>
      </c>
      <c r="E23" s="176">
        <v>2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15</v>
      </c>
      <c r="M23" s="178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78"/>
      <c r="S23" s="178" t="s">
        <v>144</v>
      </c>
      <c r="T23" s="179" t="s">
        <v>145</v>
      </c>
      <c r="U23" s="158">
        <v>0</v>
      </c>
      <c r="V23" s="158">
        <f t="shared" si="6"/>
        <v>0</v>
      </c>
      <c r="W23" s="158"/>
      <c r="X23" s="158" t="s">
        <v>57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445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0.9" outlineLevel="1" x14ac:dyDescent="0.3">
      <c r="A24" s="173">
        <v>16</v>
      </c>
      <c r="B24" s="174" t="s">
        <v>475</v>
      </c>
      <c r="C24" s="182" t="s">
        <v>476</v>
      </c>
      <c r="D24" s="175" t="s">
        <v>424</v>
      </c>
      <c r="E24" s="176">
        <v>1</v>
      </c>
      <c r="F24" s="177"/>
      <c r="G24" s="178">
        <f t="shared" si="0"/>
        <v>0</v>
      </c>
      <c r="H24" s="177"/>
      <c r="I24" s="178">
        <f t="shared" si="1"/>
        <v>0</v>
      </c>
      <c r="J24" s="177"/>
      <c r="K24" s="178">
        <f t="shared" si="2"/>
        <v>0</v>
      </c>
      <c r="L24" s="178">
        <v>15</v>
      </c>
      <c r="M24" s="178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78"/>
      <c r="S24" s="178" t="s">
        <v>144</v>
      </c>
      <c r="T24" s="179" t="s">
        <v>145</v>
      </c>
      <c r="U24" s="158">
        <v>0</v>
      </c>
      <c r="V24" s="158">
        <f t="shared" si="6"/>
        <v>0</v>
      </c>
      <c r="W24" s="158"/>
      <c r="X24" s="158" t="s">
        <v>57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445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3">
      <c r="A25" s="173">
        <v>17</v>
      </c>
      <c r="B25" s="174" t="s">
        <v>477</v>
      </c>
      <c r="C25" s="182" t="s">
        <v>478</v>
      </c>
      <c r="D25" s="175" t="s">
        <v>448</v>
      </c>
      <c r="E25" s="176">
        <v>2</v>
      </c>
      <c r="F25" s="177"/>
      <c r="G25" s="178">
        <f t="shared" si="0"/>
        <v>0</v>
      </c>
      <c r="H25" s="177"/>
      <c r="I25" s="178">
        <f t="shared" si="1"/>
        <v>0</v>
      </c>
      <c r="J25" s="177"/>
      <c r="K25" s="178">
        <f t="shared" si="2"/>
        <v>0</v>
      </c>
      <c r="L25" s="178">
        <v>15</v>
      </c>
      <c r="M25" s="178">
        <f t="shared" si="3"/>
        <v>0</v>
      </c>
      <c r="N25" s="178">
        <v>0</v>
      </c>
      <c r="O25" s="178">
        <f t="shared" si="4"/>
        <v>0</v>
      </c>
      <c r="P25" s="178">
        <v>0</v>
      </c>
      <c r="Q25" s="178">
        <f t="shared" si="5"/>
        <v>0</v>
      </c>
      <c r="R25" s="178"/>
      <c r="S25" s="178" t="s">
        <v>144</v>
      </c>
      <c r="T25" s="179" t="s">
        <v>145</v>
      </c>
      <c r="U25" s="158">
        <v>0</v>
      </c>
      <c r="V25" s="158">
        <f t="shared" si="6"/>
        <v>0</v>
      </c>
      <c r="W25" s="158"/>
      <c r="X25" s="158" t="s">
        <v>57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445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0.6" outlineLevel="1" x14ac:dyDescent="0.3">
      <c r="A26" s="173">
        <v>18</v>
      </c>
      <c r="B26" s="174" t="s">
        <v>479</v>
      </c>
      <c r="C26" s="182" t="s">
        <v>480</v>
      </c>
      <c r="D26" s="175" t="s">
        <v>162</v>
      </c>
      <c r="E26" s="176">
        <v>425</v>
      </c>
      <c r="F26" s="177"/>
      <c r="G26" s="178">
        <f t="shared" si="0"/>
        <v>0</v>
      </c>
      <c r="H26" s="177"/>
      <c r="I26" s="178">
        <f t="shared" si="1"/>
        <v>0</v>
      </c>
      <c r="J26" s="177"/>
      <c r="K26" s="178">
        <f t="shared" si="2"/>
        <v>0</v>
      </c>
      <c r="L26" s="178">
        <v>15</v>
      </c>
      <c r="M26" s="178">
        <f t="shared" si="3"/>
        <v>0</v>
      </c>
      <c r="N26" s="178">
        <v>0</v>
      </c>
      <c r="O26" s="178">
        <f t="shared" si="4"/>
        <v>0</v>
      </c>
      <c r="P26" s="178">
        <v>0</v>
      </c>
      <c r="Q26" s="178">
        <f t="shared" si="5"/>
        <v>0</v>
      </c>
      <c r="R26" s="178"/>
      <c r="S26" s="178" t="s">
        <v>144</v>
      </c>
      <c r="T26" s="179" t="s">
        <v>145</v>
      </c>
      <c r="U26" s="158">
        <v>0</v>
      </c>
      <c r="V26" s="158">
        <f t="shared" si="6"/>
        <v>0</v>
      </c>
      <c r="W26" s="158"/>
      <c r="X26" s="158" t="s">
        <v>57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445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0.9" outlineLevel="1" x14ac:dyDescent="0.3">
      <c r="A27" s="173">
        <v>19</v>
      </c>
      <c r="B27" s="174" t="s">
        <v>481</v>
      </c>
      <c r="C27" s="182" t="s">
        <v>482</v>
      </c>
      <c r="D27" s="175" t="s">
        <v>162</v>
      </c>
      <c r="E27" s="176">
        <v>250</v>
      </c>
      <c r="F27" s="177"/>
      <c r="G27" s="178">
        <f t="shared" si="0"/>
        <v>0</v>
      </c>
      <c r="H27" s="177"/>
      <c r="I27" s="178">
        <f t="shared" si="1"/>
        <v>0</v>
      </c>
      <c r="J27" s="177"/>
      <c r="K27" s="178">
        <f t="shared" si="2"/>
        <v>0</v>
      </c>
      <c r="L27" s="178">
        <v>15</v>
      </c>
      <c r="M27" s="178">
        <f t="shared" si="3"/>
        <v>0</v>
      </c>
      <c r="N27" s="178">
        <v>0</v>
      </c>
      <c r="O27" s="178">
        <f t="shared" si="4"/>
        <v>0</v>
      </c>
      <c r="P27" s="178">
        <v>0</v>
      </c>
      <c r="Q27" s="178">
        <f t="shared" si="5"/>
        <v>0</v>
      </c>
      <c r="R27" s="178"/>
      <c r="S27" s="178" t="s">
        <v>144</v>
      </c>
      <c r="T27" s="179" t="s">
        <v>145</v>
      </c>
      <c r="U27" s="158">
        <v>0</v>
      </c>
      <c r="V27" s="158">
        <f t="shared" si="6"/>
        <v>0</v>
      </c>
      <c r="W27" s="158"/>
      <c r="X27" s="158" t="s">
        <v>146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182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30.9" outlineLevel="1" x14ac:dyDescent="0.3">
      <c r="A28" s="173">
        <v>20</v>
      </c>
      <c r="B28" s="174" t="s">
        <v>483</v>
      </c>
      <c r="C28" s="182" t="s">
        <v>484</v>
      </c>
      <c r="D28" s="175" t="s">
        <v>162</v>
      </c>
      <c r="E28" s="176">
        <v>65</v>
      </c>
      <c r="F28" s="177"/>
      <c r="G28" s="178">
        <f t="shared" si="0"/>
        <v>0</v>
      </c>
      <c r="H28" s="177"/>
      <c r="I28" s="178">
        <f t="shared" si="1"/>
        <v>0</v>
      </c>
      <c r="J28" s="177"/>
      <c r="K28" s="178">
        <f t="shared" si="2"/>
        <v>0</v>
      </c>
      <c r="L28" s="178">
        <v>15</v>
      </c>
      <c r="M28" s="178">
        <f t="shared" si="3"/>
        <v>0</v>
      </c>
      <c r="N28" s="178">
        <v>0</v>
      </c>
      <c r="O28" s="178">
        <f t="shared" si="4"/>
        <v>0</v>
      </c>
      <c r="P28" s="178">
        <v>0</v>
      </c>
      <c r="Q28" s="178">
        <f t="shared" si="5"/>
        <v>0</v>
      </c>
      <c r="R28" s="178"/>
      <c r="S28" s="178" t="s">
        <v>144</v>
      </c>
      <c r="T28" s="179" t="s">
        <v>145</v>
      </c>
      <c r="U28" s="158">
        <v>0</v>
      </c>
      <c r="V28" s="158">
        <f t="shared" si="6"/>
        <v>0</v>
      </c>
      <c r="W28" s="158"/>
      <c r="X28" s="158" t="s">
        <v>146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182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0.6" outlineLevel="1" x14ac:dyDescent="0.3">
      <c r="A29" s="173">
        <v>21</v>
      </c>
      <c r="B29" s="174" t="s">
        <v>485</v>
      </c>
      <c r="C29" s="182" t="s">
        <v>486</v>
      </c>
      <c r="D29" s="175" t="s">
        <v>424</v>
      </c>
      <c r="E29" s="176">
        <v>5</v>
      </c>
      <c r="F29" s="177"/>
      <c r="G29" s="178">
        <f t="shared" si="0"/>
        <v>0</v>
      </c>
      <c r="H29" s="177"/>
      <c r="I29" s="178">
        <f t="shared" si="1"/>
        <v>0</v>
      </c>
      <c r="J29" s="177"/>
      <c r="K29" s="178">
        <f t="shared" si="2"/>
        <v>0</v>
      </c>
      <c r="L29" s="178">
        <v>15</v>
      </c>
      <c r="M29" s="178">
        <f t="shared" si="3"/>
        <v>0</v>
      </c>
      <c r="N29" s="178">
        <v>0</v>
      </c>
      <c r="O29" s="178">
        <f t="shared" si="4"/>
        <v>0</v>
      </c>
      <c r="P29" s="178">
        <v>0</v>
      </c>
      <c r="Q29" s="178">
        <f t="shared" si="5"/>
        <v>0</v>
      </c>
      <c r="R29" s="178"/>
      <c r="S29" s="178" t="s">
        <v>144</v>
      </c>
      <c r="T29" s="179" t="s">
        <v>145</v>
      </c>
      <c r="U29" s="158">
        <v>0</v>
      </c>
      <c r="V29" s="158">
        <f t="shared" si="6"/>
        <v>0</v>
      </c>
      <c r="W29" s="158"/>
      <c r="X29" s="158" t="s">
        <v>146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182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3">
      <c r="A30" s="160" t="s">
        <v>139</v>
      </c>
      <c r="B30" s="161" t="s">
        <v>64</v>
      </c>
      <c r="C30" s="181" t="s">
        <v>65</v>
      </c>
      <c r="D30" s="162"/>
      <c r="E30" s="163"/>
      <c r="F30" s="164"/>
      <c r="G30" s="164">
        <f>SUMIF(AG31:AG37,"&lt;&gt;NOR",G31:G37)</f>
        <v>0</v>
      </c>
      <c r="H30" s="164"/>
      <c r="I30" s="164">
        <f>SUM(I31:I37)</f>
        <v>0</v>
      </c>
      <c r="J30" s="164"/>
      <c r="K30" s="164">
        <f>SUM(K31:K37)</f>
        <v>0</v>
      </c>
      <c r="L30" s="164"/>
      <c r="M30" s="164">
        <f>SUM(M31:M37)</f>
        <v>0</v>
      </c>
      <c r="N30" s="164"/>
      <c r="O30" s="164">
        <f>SUM(O31:O37)</f>
        <v>0</v>
      </c>
      <c r="P30" s="164"/>
      <c r="Q30" s="164">
        <f>SUM(Q31:Q37)</f>
        <v>0</v>
      </c>
      <c r="R30" s="164"/>
      <c r="S30" s="164"/>
      <c r="T30" s="165"/>
      <c r="U30" s="159"/>
      <c r="V30" s="159">
        <f>SUM(V31:V37)</f>
        <v>0</v>
      </c>
      <c r="W30" s="159"/>
      <c r="X30" s="159"/>
      <c r="AG30" t="s">
        <v>140</v>
      </c>
    </row>
    <row r="31" spans="1:60" ht="20.6" outlineLevel="1" x14ac:dyDescent="0.3">
      <c r="A31" s="173">
        <v>22</v>
      </c>
      <c r="B31" s="174" t="s">
        <v>487</v>
      </c>
      <c r="C31" s="182" t="s">
        <v>488</v>
      </c>
      <c r="D31" s="175" t="s">
        <v>424</v>
      </c>
      <c r="E31" s="176">
        <v>1</v>
      </c>
      <c r="F31" s="177"/>
      <c r="G31" s="178">
        <f t="shared" ref="G31:G37" si="7">ROUND(E31*F31,2)</f>
        <v>0</v>
      </c>
      <c r="H31" s="177"/>
      <c r="I31" s="178">
        <f t="shared" ref="I31:I37" si="8">ROUND(E31*H31,2)</f>
        <v>0</v>
      </c>
      <c r="J31" s="177"/>
      <c r="K31" s="178">
        <f t="shared" ref="K31:K37" si="9">ROUND(E31*J31,2)</f>
        <v>0</v>
      </c>
      <c r="L31" s="178">
        <v>15</v>
      </c>
      <c r="M31" s="178">
        <f t="shared" ref="M31:M37" si="10">G31*(1+L31/100)</f>
        <v>0</v>
      </c>
      <c r="N31" s="178">
        <v>0</v>
      </c>
      <c r="O31" s="178">
        <f t="shared" ref="O31:O37" si="11">ROUND(E31*N31,2)</f>
        <v>0</v>
      </c>
      <c r="P31" s="178">
        <v>0</v>
      </c>
      <c r="Q31" s="178">
        <f t="shared" ref="Q31:Q37" si="12">ROUND(E31*P31,2)</f>
        <v>0</v>
      </c>
      <c r="R31" s="178"/>
      <c r="S31" s="178" t="s">
        <v>144</v>
      </c>
      <c r="T31" s="179" t="s">
        <v>145</v>
      </c>
      <c r="U31" s="158">
        <v>0</v>
      </c>
      <c r="V31" s="158">
        <f t="shared" ref="V31:V37" si="13">ROUND(E31*U31,2)</f>
        <v>0</v>
      </c>
      <c r="W31" s="158"/>
      <c r="X31" s="158" t="s">
        <v>146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182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6" outlineLevel="1" x14ac:dyDescent="0.3">
      <c r="A32" s="173">
        <v>23</v>
      </c>
      <c r="B32" s="174" t="s">
        <v>489</v>
      </c>
      <c r="C32" s="182" t="s">
        <v>490</v>
      </c>
      <c r="D32" s="175" t="s">
        <v>424</v>
      </c>
      <c r="E32" s="176">
        <v>1</v>
      </c>
      <c r="F32" s="177"/>
      <c r="G32" s="178">
        <f t="shared" si="7"/>
        <v>0</v>
      </c>
      <c r="H32" s="177"/>
      <c r="I32" s="178">
        <f t="shared" si="8"/>
        <v>0</v>
      </c>
      <c r="J32" s="177"/>
      <c r="K32" s="178">
        <f t="shared" si="9"/>
        <v>0</v>
      </c>
      <c r="L32" s="178">
        <v>15</v>
      </c>
      <c r="M32" s="178">
        <f t="shared" si="10"/>
        <v>0</v>
      </c>
      <c r="N32" s="178">
        <v>0</v>
      </c>
      <c r="O32" s="178">
        <f t="shared" si="11"/>
        <v>0</v>
      </c>
      <c r="P32" s="178">
        <v>0</v>
      </c>
      <c r="Q32" s="178">
        <f t="shared" si="12"/>
        <v>0</v>
      </c>
      <c r="R32" s="178"/>
      <c r="S32" s="178" t="s">
        <v>144</v>
      </c>
      <c r="T32" s="179" t="s">
        <v>145</v>
      </c>
      <c r="U32" s="158">
        <v>0</v>
      </c>
      <c r="V32" s="158">
        <f t="shared" si="13"/>
        <v>0</v>
      </c>
      <c r="W32" s="158"/>
      <c r="X32" s="158" t="s">
        <v>146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182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0.6" outlineLevel="1" x14ac:dyDescent="0.3">
      <c r="A33" s="173">
        <v>24</v>
      </c>
      <c r="B33" s="174" t="s">
        <v>491</v>
      </c>
      <c r="C33" s="182" t="s">
        <v>492</v>
      </c>
      <c r="D33" s="175" t="s">
        <v>424</v>
      </c>
      <c r="E33" s="176">
        <v>1</v>
      </c>
      <c r="F33" s="177"/>
      <c r="G33" s="178">
        <f t="shared" si="7"/>
        <v>0</v>
      </c>
      <c r="H33" s="177"/>
      <c r="I33" s="178">
        <f t="shared" si="8"/>
        <v>0</v>
      </c>
      <c r="J33" s="177"/>
      <c r="K33" s="178">
        <f t="shared" si="9"/>
        <v>0</v>
      </c>
      <c r="L33" s="178">
        <v>15</v>
      </c>
      <c r="M33" s="178">
        <f t="shared" si="10"/>
        <v>0</v>
      </c>
      <c r="N33" s="178">
        <v>0</v>
      </c>
      <c r="O33" s="178">
        <f t="shared" si="11"/>
        <v>0</v>
      </c>
      <c r="P33" s="178">
        <v>0</v>
      </c>
      <c r="Q33" s="178">
        <f t="shared" si="12"/>
        <v>0</v>
      </c>
      <c r="R33" s="178"/>
      <c r="S33" s="178" t="s">
        <v>144</v>
      </c>
      <c r="T33" s="179" t="s">
        <v>145</v>
      </c>
      <c r="U33" s="158">
        <v>0</v>
      </c>
      <c r="V33" s="158">
        <f t="shared" si="13"/>
        <v>0</v>
      </c>
      <c r="W33" s="158"/>
      <c r="X33" s="158" t="s">
        <v>146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182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0.6" outlineLevel="1" x14ac:dyDescent="0.3">
      <c r="A34" s="173">
        <v>25</v>
      </c>
      <c r="B34" s="174" t="s">
        <v>493</v>
      </c>
      <c r="C34" s="182" t="s">
        <v>494</v>
      </c>
      <c r="D34" s="175" t="s">
        <v>424</v>
      </c>
      <c r="E34" s="176">
        <v>1</v>
      </c>
      <c r="F34" s="177"/>
      <c r="G34" s="178">
        <f t="shared" si="7"/>
        <v>0</v>
      </c>
      <c r="H34" s="177"/>
      <c r="I34" s="178">
        <f t="shared" si="8"/>
        <v>0</v>
      </c>
      <c r="J34" s="177"/>
      <c r="K34" s="178">
        <f t="shared" si="9"/>
        <v>0</v>
      </c>
      <c r="L34" s="178">
        <v>15</v>
      </c>
      <c r="M34" s="178">
        <f t="shared" si="10"/>
        <v>0</v>
      </c>
      <c r="N34" s="178">
        <v>0</v>
      </c>
      <c r="O34" s="178">
        <f t="shared" si="11"/>
        <v>0</v>
      </c>
      <c r="P34" s="178">
        <v>0</v>
      </c>
      <c r="Q34" s="178">
        <f t="shared" si="12"/>
        <v>0</v>
      </c>
      <c r="R34" s="178"/>
      <c r="S34" s="178" t="s">
        <v>144</v>
      </c>
      <c r="T34" s="179" t="s">
        <v>145</v>
      </c>
      <c r="U34" s="158">
        <v>0</v>
      </c>
      <c r="V34" s="158">
        <f t="shared" si="13"/>
        <v>0</v>
      </c>
      <c r="W34" s="158"/>
      <c r="X34" s="158" t="s">
        <v>57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445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0.6" outlineLevel="1" x14ac:dyDescent="0.3">
      <c r="A35" s="173">
        <v>26</v>
      </c>
      <c r="B35" s="174" t="s">
        <v>495</v>
      </c>
      <c r="C35" s="182" t="s">
        <v>496</v>
      </c>
      <c r="D35" s="175" t="s">
        <v>424</v>
      </c>
      <c r="E35" s="176">
        <v>1</v>
      </c>
      <c r="F35" s="177"/>
      <c r="G35" s="178">
        <f t="shared" si="7"/>
        <v>0</v>
      </c>
      <c r="H35" s="177"/>
      <c r="I35" s="178">
        <f t="shared" si="8"/>
        <v>0</v>
      </c>
      <c r="J35" s="177"/>
      <c r="K35" s="178">
        <f t="shared" si="9"/>
        <v>0</v>
      </c>
      <c r="L35" s="178">
        <v>15</v>
      </c>
      <c r="M35" s="178">
        <f t="shared" si="10"/>
        <v>0</v>
      </c>
      <c r="N35" s="178">
        <v>0</v>
      </c>
      <c r="O35" s="178">
        <f t="shared" si="11"/>
        <v>0</v>
      </c>
      <c r="P35" s="178">
        <v>0</v>
      </c>
      <c r="Q35" s="178">
        <f t="shared" si="12"/>
        <v>0</v>
      </c>
      <c r="R35" s="178"/>
      <c r="S35" s="178" t="s">
        <v>144</v>
      </c>
      <c r="T35" s="179" t="s">
        <v>145</v>
      </c>
      <c r="U35" s="158">
        <v>0</v>
      </c>
      <c r="V35" s="158">
        <f t="shared" si="13"/>
        <v>0</v>
      </c>
      <c r="W35" s="158"/>
      <c r="X35" s="158" t="s">
        <v>57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445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0.6" outlineLevel="1" x14ac:dyDescent="0.3">
      <c r="A36" s="173">
        <v>27</v>
      </c>
      <c r="B36" s="174" t="s">
        <v>497</v>
      </c>
      <c r="C36" s="182" t="s">
        <v>498</v>
      </c>
      <c r="D36" s="175" t="s">
        <v>424</v>
      </c>
      <c r="E36" s="176">
        <v>1</v>
      </c>
      <c r="F36" s="177"/>
      <c r="G36" s="178">
        <f t="shared" si="7"/>
        <v>0</v>
      </c>
      <c r="H36" s="177"/>
      <c r="I36" s="178">
        <f t="shared" si="8"/>
        <v>0</v>
      </c>
      <c r="J36" s="177"/>
      <c r="K36" s="178">
        <f t="shared" si="9"/>
        <v>0</v>
      </c>
      <c r="L36" s="178">
        <v>15</v>
      </c>
      <c r="M36" s="178">
        <f t="shared" si="10"/>
        <v>0</v>
      </c>
      <c r="N36" s="178">
        <v>0</v>
      </c>
      <c r="O36" s="178">
        <f t="shared" si="11"/>
        <v>0</v>
      </c>
      <c r="P36" s="178">
        <v>0</v>
      </c>
      <c r="Q36" s="178">
        <f t="shared" si="12"/>
        <v>0</v>
      </c>
      <c r="R36" s="178"/>
      <c r="S36" s="178" t="s">
        <v>144</v>
      </c>
      <c r="T36" s="179" t="s">
        <v>145</v>
      </c>
      <c r="U36" s="158">
        <v>0</v>
      </c>
      <c r="V36" s="158">
        <f t="shared" si="13"/>
        <v>0</v>
      </c>
      <c r="W36" s="158"/>
      <c r="X36" s="158" t="s">
        <v>57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445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0.6" outlineLevel="1" x14ac:dyDescent="0.3">
      <c r="A37" s="173">
        <v>28</v>
      </c>
      <c r="B37" s="174" t="s">
        <v>499</v>
      </c>
      <c r="C37" s="182" t="s">
        <v>500</v>
      </c>
      <c r="D37" s="175" t="s">
        <v>424</v>
      </c>
      <c r="E37" s="176">
        <v>1</v>
      </c>
      <c r="F37" s="177"/>
      <c r="G37" s="178">
        <f t="shared" si="7"/>
        <v>0</v>
      </c>
      <c r="H37" s="177"/>
      <c r="I37" s="178">
        <f t="shared" si="8"/>
        <v>0</v>
      </c>
      <c r="J37" s="177"/>
      <c r="K37" s="178">
        <f t="shared" si="9"/>
        <v>0</v>
      </c>
      <c r="L37" s="178">
        <v>15</v>
      </c>
      <c r="M37" s="178">
        <f t="shared" si="10"/>
        <v>0</v>
      </c>
      <c r="N37" s="178">
        <v>0</v>
      </c>
      <c r="O37" s="178">
        <f t="shared" si="11"/>
        <v>0</v>
      </c>
      <c r="P37" s="178">
        <v>0</v>
      </c>
      <c r="Q37" s="178">
        <f t="shared" si="12"/>
        <v>0</v>
      </c>
      <c r="R37" s="178"/>
      <c r="S37" s="178" t="s">
        <v>144</v>
      </c>
      <c r="T37" s="179" t="s">
        <v>145</v>
      </c>
      <c r="U37" s="158">
        <v>0</v>
      </c>
      <c r="V37" s="158">
        <f t="shared" si="13"/>
        <v>0</v>
      </c>
      <c r="W37" s="158"/>
      <c r="X37" s="158" t="s">
        <v>146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182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3">
      <c r="A38" s="160" t="s">
        <v>139</v>
      </c>
      <c r="B38" s="161" t="s">
        <v>111</v>
      </c>
      <c r="C38" s="181" t="s">
        <v>27</v>
      </c>
      <c r="D38" s="162"/>
      <c r="E38" s="163"/>
      <c r="F38" s="164"/>
      <c r="G38" s="164">
        <f>SUMIF(AG39:AG41,"&lt;&gt;NOR",G39:G41)</f>
        <v>0</v>
      </c>
      <c r="H38" s="164"/>
      <c r="I38" s="164">
        <f>SUM(I39:I41)</f>
        <v>0</v>
      </c>
      <c r="J38" s="164"/>
      <c r="K38" s="164">
        <f>SUM(K39:K41)</f>
        <v>0</v>
      </c>
      <c r="L38" s="164"/>
      <c r="M38" s="164">
        <f>SUM(M39:M41)</f>
        <v>0</v>
      </c>
      <c r="N38" s="164"/>
      <c r="O38" s="164">
        <f>SUM(O39:O41)</f>
        <v>0</v>
      </c>
      <c r="P38" s="164"/>
      <c r="Q38" s="164">
        <f>SUM(Q39:Q41)</f>
        <v>0</v>
      </c>
      <c r="R38" s="164"/>
      <c r="S38" s="164"/>
      <c r="T38" s="165"/>
      <c r="U38" s="159"/>
      <c r="V38" s="159">
        <f>SUM(V39:V41)</f>
        <v>0</v>
      </c>
      <c r="W38" s="159"/>
      <c r="X38" s="159"/>
      <c r="AG38" t="s">
        <v>140</v>
      </c>
    </row>
    <row r="39" spans="1:60" outlineLevel="1" x14ac:dyDescent="0.3">
      <c r="A39" s="173">
        <v>29</v>
      </c>
      <c r="B39" s="174" t="s">
        <v>501</v>
      </c>
      <c r="C39" s="182" t="s">
        <v>502</v>
      </c>
      <c r="D39" s="175" t="s">
        <v>287</v>
      </c>
      <c r="E39" s="176">
        <v>1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15</v>
      </c>
      <c r="M39" s="178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/>
      <c r="S39" s="178" t="s">
        <v>144</v>
      </c>
      <c r="T39" s="179" t="s">
        <v>145</v>
      </c>
      <c r="U39" s="158">
        <v>0</v>
      </c>
      <c r="V39" s="158">
        <f>ROUND(E39*U39,2)</f>
        <v>0</v>
      </c>
      <c r="W39" s="158"/>
      <c r="X39" s="158" t="s">
        <v>146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182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3">
      <c r="A40" s="173">
        <v>30</v>
      </c>
      <c r="B40" s="174" t="s">
        <v>503</v>
      </c>
      <c r="C40" s="182" t="s">
        <v>504</v>
      </c>
      <c r="D40" s="175" t="s">
        <v>287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15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/>
      <c r="S40" s="178" t="s">
        <v>144</v>
      </c>
      <c r="T40" s="179" t="s">
        <v>145</v>
      </c>
      <c r="U40" s="158">
        <v>0</v>
      </c>
      <c r="V40" s="158">
        <f>ROUND(E40*U40,2)</f>
        <v>0</v>
      </c>
      <c r="W40" s="158"/>
      <c r="X40" s="158" t="s">
        <v>146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182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3">
      <c r="A41" s="166">
        <v>31</v>
      </c>
      <c r="B41" s="167" t="s">
        <v>505</v>
      </c>
      <c r="C41" s="183" t="s">
        <v>506</v>
      </c>
      <c r="D41" s="168" t="s">
        <v>287</v>
      </c>
      <c r="E41" s="169">
        <v>1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15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/>
      <c r="S41" s="171" t="s">
        <v>144</v>
      </c>
      <c r="T41" s="172" t="s">
        <v>145</v>
      </c>
      <c r="U41" s="158">
        <v>0</v>
      </c>
      <c r="V41" s="158">
        <f>ROUND(E41*U41,2)</f>
        <v>0</v>
      </c>
      <c r="W41" s="158"/>
      <c r="X41" s="158" t="s">
        <v>146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182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3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126</v>
      </c>
    </row>
    <row r="43" spans="1:60" x14ac:dyDescent="0.3">
      <c r="A43" s="154"/>
      <c r="B43" s="155" t="s">
        <v>29</v>
      </c>
      <c r="C43" s="185"/>
      <c r="D43" s="156"/>
      <c r="E43" s="157"/>
      <c r="F43" s="157"/>
      <c r="G43" s="180">
        <f>G8+G30+G38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441</v>
      </c>
    </row>
    <row r="44" spans="1:60" x14ac:dyDescent="0.3">
      <c r="C44" s="186"/>
      <c r="D44" s="10"/>
      <c r="AG44" t="s">
        <v>442</v>
      </c>
    </row>
    <row r="45" spans="1:60" x14ac:dyDescent="0.3">
      <c r="D45" s="10"/>
    </row>
    <row r="46" spans="1:60" x14ac:dyDescent="0.3">
      <c r="D46" s="10"/>
    </row>
    <row r="47" spans="1:60" x14ac:dyDescent="0.3">
      <c r="D47" s="10"/>
    </row>
    <row r="48" spans="1:6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2" spans="4:4" x14ac:dyDescent="0.3">
      <c r="D52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  <row r="72" spans="4:4" x14ac:dyDescent="0.3">
      <c r="D72" s="10"/>
    </row>
    <row r="73" spans="4:4" x14ac:dyDescent="0.3">
      <c r="D73" s="10"/>
    </row>
    <row r="74" spans="4:4" x14ac:dyDescent="0.3">
      <c r="D74" s="10"/>
    </row>
    <row r="75" spans="4:4" x14ac:dyDescent="0.3">
      <c r="D75" s="10"/>
    </row>
    <row r="76" spans="4:4" x14ac:dyDescent="0.3">
      <c r="D76" s="10"/>
    </row>
    <row r="77" spans="4:4" x14ac:dyDescent="0.3">
      <c r="D77" s="10"/>
    </row>
    <row r="78" spans="4:4" x14ac:dyDescent="0.3">
      <c r="D78" s="10"/>
    </row>
    <row r="79" spans="4:4" x14ac:dyDescent="0.3">
      <c r="D79" s="10"/>
    </row>
    <row r="80" spans="4:4" x14ac:dyDescent="0.3">
      <c r="D80" s="10"/>
    </row>
    <row r="81" spans="4:4" x14ac:dyDescent="0.3">
      <c r="D81" s="10"/>
    </row>
    <row r="82" spans="4:4" x14ac:dyDescent="0.3">
      <c r="D82" s="10"/>
    </row>
    <row r="83" spans="4:4" x14ac:dyDescent="0.3">
      <c r="D83" s="10"/>
    </row>
    <row r="84" spans="4:4" x14ac:dyDescent="0.3">
      <c r="D84" s="10"/>
    </row>
    <row r="85" spans="4:4" x14ac:dyDescent="0.3">
      <c r="D85" s="10"/>
    </row>
    <row r="86" spans="4:4" x14ac:dyDescent="0.3">
      <c r="D86" s="10"/>
    </row>
    <row r="87" spans="4:4" x14ac:dyDescent="0.3">
      <c r="D87" s="10"/>
    </row>
    <row r="88" spans="4:4" x14ac:dyDescent="0.3">
      <c r="D88" s="10"/>
    </row>
    <row r="89" spans="4:4" x14ac:dyDescent="0.3">
      <c r="D89" s="10"/>
    </row>
    <row r="90" spans="4:4" x14ac:dyDescent="0.3">
      <c r="D90" s="10"/>
    </row>
    <row r="91" spans="4:4" x14ac:dyDescent="0.3">
      <c r="D91" s="10"/>
    </row>
    <row r="92" spans="4:4" x14ac:dyDescent="0.3">
      <c r="D92" s="10"/>
    </row>
    <row r="93" spans="4:4" x14ac:dyDescent="0.3">
      <c r="D93" s="10"/>
    </row>
    <row r="94" spans="4:4" x14ac:dyDescent="0.3">
      <c r="D94" s="10"/>
    </row>
    <row r="95" spans="4:4" x14ac:dyDescent="0.3">
      <c r="D95" s="10"/>
    </row>
    <row r="96" spans="4:4" x14ac:dyDescent="0.3">
      <c r="D96" s="10"/>
    </row>
    <row r="97" spans="4:4" x14ac:dyDescent="0.3">
      <c r="D97" s="10"/>
    </row>
    <row r="98" spans="4:4" x14ac:dyDescent="0.3">
      <c r="D98" s="10"/>
    </row>
    <row r="99" spans="4:4" x14ac:dyDescent="0.3">
      <c r="D99" s="10"/>
    </row>
    <row r="100" spans="4:4" x14ac:dyDescent="0.3">
      <c r="D100" s="10"/>
    </row>
    <row r="101" spans="4:4" x14ac:dyDescent="0.3">
      <c r="D101" s="10"/>
    </row>
    <row r="102" spans="4:4" x14ac:dyDescent="0.3">
      <c r="D102" s="10"/>
    </row>
    <row r="103" spans="4:4" x14ac:dyDescent="0.3">
      <c r="D103" s="10"/>
    </row>
    <row r="104" spans="4:4" x14ac:dyDescent="0.3">
      <c r="D104" s="10"/>
    </row>
    <row r="105" spans="4:4" x14ac:dyDescent="0.3">
      <c r="D105" s="10"/>
    </row>
    <row r="106" spans="4:4" x14ac:dyDescent="0.3">
      <c r="D106" s="10"/>
    </row>
    <row r="107" spans="4:4" x14ac:dyDescent="0.3">
      <c r="D107" s="10"/>
    </row>
    <row r="108" spans="4:4" x14ac:dyDescent="0.3">
      <c r="D108" s="10"/>
    </row>
    <row r="109" spans="4:4" x14ac:dyDescent="0.3">
      <c r="D109" s="10"/>
    </row>
    <row r="110" spans="4:4" x14ac:dyDescent="0.3">
      <c r="D110" s="10"/>
    </row>
    <row r="111" spans="4:4" x14ac:dyDescent="0.3">
      <c r="D111" s="10"/>
    </row>
    <row r="112" spans="4:4" x14ac:dyDescent="0.3">
      <c r="D112" s="10"/>
    </row>
    <row r="113" spans="4:4" x14ac:dyDescent="0.3">
      <c r="D113" s="10"/>
    </row>
    <row r="114" spans="4:4" x14ac:dyDescent="0.3">
      <c r="D114" s="10"/>
    </row>
    <row r="115" spans="4:4" x14ac:dyDescent="0.3">
      <c r="D115" s="10"/>
    </row>
    <row r="116" spans="4:4" x14ac:dyDescent="0.3">
      <c r="D116" s="10"/>
    </row>
    <row r="117" spans="4:4" x14ac:dyDescent="0.3">
      <c r="D117" s="10"/>
    </row>
    <row r="118" spans="4:4" x14ac:dyDescent="0.3">
      <c r="D118" s="10"/>
    </row>
    <row r="119" spans="4:4" x14ac:dyDescent="0.3">
      <c r="D119" s="10"/>
    </row>
    <row r="120" spans="4:4" x14ac:dyDescent="0.3">
      <c r="D120" s="10"/>
    </row>
    <row r="121" spans="4:4" x14ac:dyDescent="0.3">
      <c r="D121" s="10"/>
    </row>
    <row r="122" spans="4:4" x14ac:dyDescent="0.3">
      <c r="D122" s="10"/>
    </row>
    <row r="123" spans="4:4" x14ac:dyDescent="0.3">
      <c r="D123" s="10"/>
    </row>
    <row r="124" spans="4:4" x14ac:dyDescent="0.3">
      <c r="D124" s="10"/>
    </row>
    <row r="125" spans="4:4" x14ac:dyDescent="0.3">
      <c r="D125" s="10"/>
    </row>
    <row r="126" spans="4:4" x14ac:dyDescent="0.3">
      <c r="D126" s="10"/>
    </row>
    <row r="127" spans="4:4" x14ac:dyDescent="0.3">
      <c r="D127" s="10"/>
    </row>
    <row r="128" spans="4:4" x14ac:dyDescent="0.3">
      <c r="D128" s="10"/>
    </row>
    <row r="129" spans="4:4" x14ac:dyDescent="0.3">
      <c r="D129" s="10"/>
    </row>
    <row r="130" spans="4:4" x14ac:dyDescent="0.3">
      <c r="D130" s="10"/>
    </row>
    <row r="131" spans="4:4" x14ac:dyDescent="0.3">
      <c r="D131" s="10"/>
    </row>
    <row r="132" spans="4:4" x14ac:dyDescent="0.3">
      <c r="D132" s="10"/>
    </row>
    <row r="133" spans="4:4" x14ac:dyDescent="0.3">
      <c r="D133" s="10"/>
    </row>
    <row r="134" spans="4:4" x14ac:dyDescent="0.3">
      <c r="D134" s="10"/>
    </row>
    <row r="135" spans="4:4" x14ac:dyDescent="0.3">
      <c r="D135" s="10"/>
    </row>
    <row r="136" spans="4:4" x14ac:dyDescent="0.3">
      <c r="D136" s="10"/>
    </row>
    <row r="137" spans="4:4" x14ac:dyDescent="0.3">
      <c r="D137" s="10"/>
    </row>
    <row r="138" spans="4:4" x14ac:dyDescent="0.3">
      <c r="D138" s="10"/>
    </row>
    <row r="139" spans="4:4" x14ac:dyDescent="0.3">
      <c r="D139" s="10"/>
    </row>
    <row r="140" spans="4:4" x14ac:dyDescent="0.3">
      <c r="D140" s="10"/>
    </row>
    <row r="141" spans="4:4" x14ac:dyDescent="0.3">
      <c r="D141" s="10"/>
    </row>
    <row r="142" spans="4:4" x14ac:dyDescent="0.3">
      <c r="D142" s="10"/>
    </row>
    <row r="143" spans="4:4" x14ac:dyDescent="0.3">
      <c r="D143" s="10"/>
    </row>
    <row r="144" spans="4:4" x14ac:dyDescent="0.3">
      <c r="D144" s="10"/>
    </row>
    <row r="145" spans="4:4" x14ac:dyDescent="0.3">
      <c r="D145" s="10"/>
    </row>
    <row r="146" spans="4:4" x14ac:dyDescent="0.3">
      <c r="D146" s="10"/>
    </row>
    <row r="147" spans="4:4" x14ac:dyDescent="0.3">
      <c r="D147" s="10"/>
    </row>
    <row r="148" spans="4:4" x14ac:dyDescent="0.3">
      <c r="D148" s="10"/>
    </row>
    <row r="149" spans="4:4" x14ac:dyDescent="0.3">
      <c r="D149" s="10"/>
    </row>
    <row r="150" spans="4:4" x14ac:dyDescent="0.3">
      <c r="D150" s="10"/>
    </row>
    <row r="151" spans="4:4" x14ac:dyDescent="0.3">
      <c r="D151" s="10"/>
    </row>
    <row r="152" spans="4:4" x14ac:dyDescent="0.3">
      <c r="D152" s="10"/>
    </row>
    <row r="153" spans="4:4" x14ac:dyDescent="0.3">
      <c r="D153" s="10"/>
    </row>
    <row r="154" spans="4:4" x14ac:dyDescent="0.3">
      <c r="D154" s="10"/>
    </row>
    <row r="155" spans="4:4" x14ac:dyDescent="0.3">
      <c r="D155" s="10"/>
    </row>
    <row r="156" spans="4:4" x14ac:dyDescent="0.3">
      <c r="D156" s="10"/>
    </row>
    <row r="157" spans="4:4" x14ac:dyDescent="0.3">
      <c r="D157" s="10"/>
    </row>
    <row r="158" spans="4:4" x14ac:dyDescent="0.3">
      <c r="D158" s="10"/>
    </row>
    <row r="159" spans="4:4" x14ac:dyDescent="0.3">
      <c r="D159" s="10"/>
    </row>
    <row r="160" spans="4:4" x14ac:dyDescent="0.3">
      <c r="D160" s="10"/>
    </row>
    <row r="161" spans="4:4" x14ac:dyDescent="0.3">
      <c r="D161" s="10"/>
    </row>
    <row r="162" spans="4:4" x14ac:dyDescent="0.3">
      <c r="D162" s="10"/>
    </row>
    <row r="163" spans="4:4" x14ac:dyDescent="0.3">
      <c r="D163" s="10"/>
    </row>
    <row r="164" spans="4:4" x14ac:dyDescent="0.3">
      <c r="D164" s="10"/>
    </row>
    <row r="165" spans="4:4" x14ac:dyDescent="0.3">
      <c r="D165" s="10"/>
    </row>
    <row r="166" spans="4:4" x14ac:dyDescent="0.3">
      <c r="D166" s="10"/>
    </row>
    <row r="167" spans="4:4" x14ac:dyDescent="0.3">
      <c r="D167" s="10"/>
    </row>
    <row r="168" spans="4:4" x14ac:dyDescent="0.3">
      <c r="D168" s="10"/>
    </row>
    <row r="169" spans="4:4" x14ac:dyDescent="0.3">
      <c r="D169" s="10"/>
    </row>
    <row r="170" spans="4:4" x14ac:dyDescent="0.3">
      <c r="D170" s="10"/>
    </row>
    <row r="171" spans="4:4" x14ac:dyDescent="0.3">
      <c r="D171" s="10"/>
    </row>
    <row r="172" spans="4:4" x14ac:dyDescent="0.3">
      <c r="D172" s="10"/>
    </row>
    <row r="173" spans="4:4" x14ac:dyDescent="0.3">
      <c r="D173" s="10"/>
    </row>
    <row r="174" spans="4:4" x14ac:dyDescent="0.3">
      <c r="D174" s="10"/>
    </row>
    <row r="175" spans="4:4" x14ac:dyDescent="0.3">
      <c r="D175" s="10"/>
    </row>
    <row r="176" spans="4:4" x14ac:dyDescent="0.3">
      <c r="D176" s="10"/>
    </row>
    <row r="177" spans="4:4" x14ac:dyDescent="0.3">
      <c r="D177" s="10"/>
    </row>
    <row r="178" spans="4:4" x14ac:dyDescent="0.3">
      <c r="D178" s="10"/>
    </row>
    <row r="179" spans="4:4" x14ac:dyDescent="0.3">
      <c r="D179" s="10"/>
    </row>
    <row r="180" spans="4:4" x14ac:dyDescent="0.3">
      <c r="D180" s="10"/>
    </row>
    <row r="181" spans="4:4" x14ac:dyDescent="0.3">
      <c r="D181" s="10"/>
    </row>
    <row r="182" spans="4:4" x14ac:dyDescent="0.3">
      <c r="D182" s="10"/>
    </row>
    <row r="183" spans="4:4" x14ac:dyDescent="0.3">
      <c r="D183" s="10"/>
    </row>
    <row r="184" spans="4:4" x14ac:dyDescent="0.3">
      <c r="D184" s="10"/>
    </row>
    <row r="185" spans="4:4" x14ac:dyDescent="0.3">
      <c r="D185" s="10"/>
    </row>
    <row r="186" spans="4:4" x14ac:dyDescent="0.3">
      <c r="D186" s="10"/>
    </row>
    <row r="187" spans="4:4" x14ac:dyDescent="0.3">
      <c r="D187" s="10"/>
    </row>
    <row r="188" spans="4:4" x14ac:dyDescent="0.3">
      <c r="D188" s="10"/>
    </row>
    <row r="189" spans="4:4" x14ac:dyDescent="0.3">
      <c r="D189" s="10"/>
    </row>
    <row r="190" spans="4:4" x14ac:dyDescent="0.3">
      <c r="D190" s="10"/>
    </row>
    <row r="191" spans="4:4" x14ac:dyDescent="0.3">
      <c r="D191" s="10"/>
    </row>
    <row r="192" spans="4:4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9w20QmhvWOBPdRnWwlwVi77q+hyK5/wZD+FYuqDIuncGAknwgj5CIRfVvy1/LFv7sbSd98i9ggCpXPTUL/d1Jg==" saltValue="/EegrU8mmQBYnRrgp8zQ5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5D40-0F13-40EE-B6AB-CA970303B50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 x14ac:dyDescent="0.3"/>
  <cols>
    <col min="1" max="1" width="3.3828125" customWidth="1"/>
    <col min="2" max="2" width="12.53515625" style="125" customWidth="1"/>
    <col min="3" max="3" width="63.3046875" style="125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4">
      <c r="A1" s="242" t="s">
        <v>113</v>
      </c>
      <c r="B1" s="242"/>
      <c r="C1" s="242"/>
      <c r="D1" s="242"/>
      <c r="E1" s="242"/>
      <c r="F1" s="242"/>
      <c r="G1" s="242"/>
      <c r="AG1" t="s">
        <v>114</v>
      </c>
    </row>
    <row r="2" spans="1:60" ht="25" customHeight="1" x14ac:dyDescent="0.3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115</v>
      </c>
    </row>
    <row r="3" spans="1:60" ht="25" customHeight="1" x14ac:dyDescent="0.3">
      <c r="A3" s="143" t="s">
        <v>8</v>
      </c>
      <c r="B3" s="49" t="s">
        <v>52</v>
      </c>
      <c r="C3" s="243" t="s">
        <v>53</v>
      </c>
      <c r="D3" s="244"/>
      <c r="E3" s="244"/>
      <c r="F3" s="244"/>
      <c r="G3" s="245"/>
      <c r="AC3" s="125" t="s">
        <v>115</v>
      </c>
      <c r="AG3" t="s">
        <v>116</v>
      </c>
    </row>
    <row r="4" spans="1:60" ht="25" customHeight="1" x14ac:dyDescent="0.3">
      <c r="A4" s="144" t="s">
        <v>9</v>
      </c>
      <c r="B4" s="145" t="s">
        <v>52</v>
      </c>
      <c r="C4" s="246" t="s">
        <v>54</v>
      </c>
      <c r="D4" s="247"/>
      <c r="E4" s="247"/>
      <c r="F4" s="247"/>
      <c r="G4" s="248"/>
      <c r="AG4" t="s">
        <v>117</v>
      </c>
    </row>
    <row r="5" spans="1:60" x14ac:dyDescent="0.3">
      <c r="D5" s="10"/>
    </row>
    <row r="6" spans="1:60" ht="37.299999999999997" x14ac:dyDescent="0.3">
      <c r="A6" s="147" t="s">
        <v>118</v>
      </c>
      <c r="B6" s="149" t="s">
        <v>119</v>
      </c>
      <c r="C6" s="149" t="s">
        <v>120</v>
      </c>
      <c r="D6" s="148" t="s">
        <v>121</v>
      </c>
      <c r="E6" s="147" t="s">
        <v>122</v>
      </c>
      <c r="F6" s="146" t="s">
        <v>123</v>
      </c>
      <c r="G6" s="147" t="s">
        <v>29</v>
      </c>
      <c r="H6" s="150" t="s">
        <v>30</v>
      </c>
      <c r="I6" s="150" t="s">
        <v>124</v>
      </c>
      <c r="J6" s="150" t="s">
        <v>31</v>
      </c>
      <c r="K6" s="150" t="s">
        <v>125</v>
      </c>
      <c r="L6" s="150" t="s">
        <v>126</v>
      </c>
      <c r="M6" s="150" t="s">
        <v>127</v>
      </c>
      <c r="N6" s="150" t="s">
        <v>128</v>
      </c>
      <c r="O6" s="150" t="s">
        <v>129</v>
      </c>
      <c r="P6" s="150" t="s">
        <v>130</v>
      </c>
      <c r="Q6" s="150" t="s">
        <v>131</v>
      </c>
      <c r="R6" s="150" t="s">
        <v>132</v>
      </c>
      <c r="S6" s="150" t="s">
        <v>133</v>
      </c>
      <c r="T6" s="150" t="s">
        <v>134</v>
      </c>
      <c r="U6" s="150" t="s">
        <v>135</v>
      </c>
      <c r="V6" s="150" t="s">
        <v>136</v>
      </c>
      <c r="W6" s="150" t="s">
        <v>137</v>
      </c>
      <c r="X6" s="150" t="s">
        <v>138</v>
      </c>
    </row>
    <row r="7" spans="1:60" hidden="1" x14ac:dyDescent="0.3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3">
      <c r="A8" s="160" t="s">
        <v>139</v>
      </c>
      <c r="B8" s="161" t="s">
        <v>106</v>
      </c>
      <c r="C8" s="181" t="s">
        <v>107</v>
      </c>
      <c r="D8" s="162"/>
      <c r="E8" s="163"/>
      <c r="F8" s="164"/>
      <c r="G8" s="164">
        <f>SUMIF(AG9:AG129,"&lt;&gt;NOR",G9:G129)</f>
        <v>0</v>
      </c>
      <c r="H8" s="164"/>
      <c r="I8" s="164">
        <f>SUM(I9:I129)</f>
        <v>0</v>
      </c>
      <c r="J8" s="164"/>
      <c r="K8" s="164">
        <f>SUM(K9:K129)</f>
        <v>0</v>
      </c>
      <c r="L8" s="164"/>
      <c r="M8" s="164">
        <f>SUM(M9:M129)</f>
        <v>0</v>
      </c>
      <c r="N8" s="164"/>
      <c r="O8" s="164">
        <f>SUM(O9:O129)</f>
        <v>0</v>
      </c>
      <c r="P8" s="164"/>
      <c r="Q8" s="164">
        <f>SUM(Q9:Q129)</f>
        <v>0</v>
      </c>
      <c r="R8" s="164"/>
      <c r="S8" s="164"/>
      <c r="T8" s="165"/>
      <c r="U8" s="159"/>
      <c r="V8" s="159">
        <f>SUM(V9:V129)</f>
        <v>0</v>
      </c>
      <c r="W8" s="159"/>
      <c r="X8" s="159"/>
      <c r="AG8" t="s">
        <v>140</v>
      </c>
    </row>
    <row r="9" spans="1:60" outlineLevel="1" x14ac:dyDescent="0.3">
      <c r="A9" s="173">
        <v>1</v>
      </c>
      <c r="B9" s="174" t="s">
        <v>62</v>
      </c>
      <c r="C9" s="182" t="s">
        <v>507</v>
      </c>
      <c r="D9" s="175">
        <v>0</v>
      </c>
      <c r="E9" s="176">
        <v>0</v>
      </c>
      <c r="F9" s="177"/>
      <c r="G9" s="178">
        <f t="shared" ref="G9:G40" si="0">ROUND(E9*F9,2)</f>
        <v>0</v>
      </c>
      <c r="H9" s="177"/>
      <c r="I9" s="178">
        <f t="shared" ref="I9:I40" si="1">ROUND(E9*H9,2)</f>
        <v>0</v>
      </c>
      <c r="J9" s="177"/>
      <c r="K9" s="178">
        <f t="shared" ref="K9:K40" si="2">ROUND(E9*J9,2)</f>
        <v>0</v>
      </c>
      <c r="L9" s="178">
        <v>15</v>
      </c>
      <c r="M9" s="178">
        <f t="shared" ref="M9:M40" si="3">G9*(1+L9/100)</f>
        <v>0</v>
      </c>
      <c r="N9" s="178">
        <v>0</v>
      </c>
      <c r="O9" s="178">
        <f t="shared" ref="O9:O40" si="4">ROUND(E9*N9,2)</f>
        <v>0</v>
      </c>
      <c r="P9" s="178">
        <v>0</v>
      </c>
      <c r="Q9" s="178">
        <f t="shared" ref="Q9:Q40" si="5">ROUND(E9*P9,2)</f>
        <v>0</v>
      </c>
      <c r="R9" s="178"/>
      <c r="S9" s="178" t="s">
        <v>144</v>
      </c>
      <c r="T9" s="179" t="s">
        <v>145</v>
      </c>
      <c r="U9" s="158">
        <v>0</v>
      </c>
      <c r="V9" s="158">
        <f t="shared" ref="V9:V40" si="6">ROUND(E9*U9,2)</f>
        <v>0</v>
      </c>
      <c r="W9" s="158"/>
      <c r="X9" s="158" t="s">
        <v>57</v>
      </c>
      <c r="Y9" s="151"/>
      <c r="Z9" s="151"/>
      <c r="AA9" s="151"/>
      <c r="AB9" s="151"/>
      <c r="AC9" s="151"/>
      <c r="AD9" s="151"/>
      <c r="AE9" s="151"/>
      <c r="AF9" s="151"/>
      <c r="AG9" s="151" t="s">
        <v>445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6" outlineLevel="1" x14ac:dyDescent="0.3">
      <c r="A10" s="173">
        <v>2</v>
      </c>
      <c r="B10" s="174" t="s">
        <v>64</v>
      </c>
      <c r="C10" s="182" t="s">
        <v>508</v>
      </c>
      <c r="D10" s="175" t="s">
        <v>448</v>
      </c>
      <c r="E10" s="176">
        <v>1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15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144</v>
      </c>
      <c r="T10" s="179" t="s">
        <v>145</v>
      </c>
      <c r="U10" s="158">
        <v>0</v>
      </c>
      <c r="V10" s="158">
        <f t="shared" si="6"/>
        <v>0</v>
      </c>
      <c r="W10" s="158"/>
      <c r="X10" s="158" t="s">
        <v>57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445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0.6" outlineLevel="1" x14ac:dyDescent="0.3">
      <c r="A11" s="173">
        <v>3</v>
      </c>
      <c r="B11" s="174" t="s">
        <v>66</v>
      </c>
      <c r="C11" s="182" t="s">
        <v>509</v>
      </c>
      <c r="D11" s="175" t="s">
        <v>448</v>
      </c>
      <c r="E11" s="176">
        <v>1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15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144</v>
      </c>
      <c r="T11" s="179" t="s">
        <v>145</v>
      </c>
      <c r="U11" s="158">
        <v>0</v>
      </c>
      <c r="V11" s="158">
        <f t="shared" si="6"/>
        <v>0</v>
      </c>
      <c r="W11" s="158"/>
      <c r="X11" s="158" t="s">
        <v>57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445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3">
      <c r="A12" s="173">
        <v>4</v>
      </c>
      <c r="B12" s="174" t="s">
        <v>68</v>
      </c>
      <c r="C12" s="182" t="s">
        <v>510</v>
      </c>
      <c r="D12" s="175" t="s">
        <v>448</v>
      </c>
      <c r="E12" s="176">
        <v>1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15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144</v>
      </c>
      <c r="T12" s="179" t="s">
        <v>145</v>
      </c>
      <c r="U12" s="158">
        <v>0</v>
      </c>
      <c r="V12" s="158">
        <f t="shared" si="6"/>
        <v>0</v>
      </c>
      <c r="W12" s="158"/>
      <c r="X12" s="158" t="s">
        <v>57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445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3">
      <c r="A13" s="173">
        <v>5</v>
      </c>
      <c r="B13" s="174" t="s">
        <v>511</v>
      </c>
      <c r="C13" s="182" t="s">
        <v>512</v>
      </c>
      <c r="D13" s="175" t="s">
        <v>513</v>
      </c>
      <c r="E13" s="176">
        <v>46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15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144</v>
      </c>
      <c r="T13" s="179" t="s">
        <v>145</v>
      </c>
      <c r="U13" s="158">
        <v>0</v>
      </c>
      <c r="V13" s="158">
        <f t="shared" si="6"/>
        <v>0</v>
      </c>
      <c r="W13" s="158"/>
      <c r="X13" s="158" t="s">
        <v>57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445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3">
      <c r="A14" s="173">
        <v>6</v>
      </c>
      <c r="B14" s="174" t="s">
        <v>514</v>
      </c>
      <c r="C14" s="182" t="s">
        <v>515</v>
      </c>
      <c r="D14" s="175">
        <v>0</v>
      </c>
      <c r="E14" s="176">
        <v>0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15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144</v>
      </c>
      <c r="T14" s="179" t="s">
        <v>145</v>
      </c>
      <c r="U14" s="158">
        <v>0</v>
      </c>
      <c r="V14" s="158">
        <f t="shared" si="6"/>
        <v>0</v>
      </c>
      <c r="W14" s="158"/>
      <c r="X14" s="158" t="s">
        <v>57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445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6" outlineLevel="1" x14ac:dyDescent="0.3">
      <c r="A15" s="173">
        <v>7</v>
      </c>
      <c r="B15" s="174" t="s">
        <v>516</v>
      </c>
      <c r="C15" s="182" t="s">
        <v>508</v>
      </c>
      <c r="D15" s="175" t="s">
        <v>448</v>
      </c>
      <c r="E15" s="176">
        <v>1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15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144</v>
      </c>
      <c r="T15" s="179" t="s">
        <v>145</v>
      </c>
      <c r="U15" s="158">
        <v>0</v>
      </c>
      <c r="V15" s="158">
        <f t="shared" si="6"/>
        <v>0</v>
      </c>
      <c r="W15" s="158"/>
      <c r="X15" s="158" t="s">
        <v>57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445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0.6" outlineLevel="1" x14ac:dyDescent="0.3">
      <c r="A16" s="173">
        <v>8</v>
      </c>
      <c r="B16" s="174" t="s">
        <v>517</v>
      </c>
      <c r="C16" s="182" t="s">
        <v>509</v>
      </c>
      <c r="D16" s="175" t="s">
        <v>448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15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144</v>
      </c>
      <c r="T16" s="179" t="s">
        <v>145</v>
      </c>
      <c r="U16" s="158">
        <v>0</v>
      </c>
      <c r="V16" s="158">
        <f t="shared" si="6"/>
        <v>0</v>
      </c>
      <c r="W16" s="158"/>
      <c r="X16" s="158" t="s">
        <v>57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445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3">
      <c r="A17" s="173">
        <v>9</v>
      </c>
      <c r="B17" s="174" t="s">
        <v>518</v>
      </c>
      <c r="C17" s="182" t="s">
        <v>510</v>
      </c>
      <c r="D17" s="175" t="s">
        <v>448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15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144</v>
      </c>
      <c r="T17" s="179" t="s">
        <v>145</v>
      </c>
      <c r="U17" s="158">
        <v>0</v>
      </c>
      <c r="V17" s="158">
        <f t="shared" si="6"/>
        <v>0</v>
      </c>
      <c r="W17" s="158"/>
      <c r="X17" s="158" t="s">
        <v>57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445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3">
      <c r="A18" s="173">
        <v>10</v>
      </c>
      <c r="B18" s="174" t="s">
        <v>519</v>
      </c>
      <c r="C18" s="182" t="s">
        <v>512</v>
      </c>
      <c r="D18" s="175" t="s">
        <v>513</v>
      </c>
      <c r="E18" s="176">
        <v>34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15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144</v>
      </c>
      <c r="T18" s="179" t="s">
        <v>145</v>
      </c>
      <c r="U18" s="158">
        <v>0</v>
      </c>
      <c r="V18" s="158">
        <f t="shared" si="6"/>
        <v>0</v>
      </c>
      <c r="W18" s="158"/>
      <c r="X18" s="158" t="s">
        <v>57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445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3">
      <c r="A19" s="173">
        <v>11</v>
      </c>
      <c r="B19" s="174" t="s">
        <v>520</v>
      </c>
      <c r="C19" s="182" t="s">
        <v>521</v>
      </c>
      <c r="D19" s="175" t="s">
        <v>448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15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144</v>
      </c>
      <c r="T19" s="179" t="s">
        <v>145</v>
      </c>
      <c r="U19" s="158">
        <v>0</v>
      </c>
      <c r="V19" s="158">
        <f t="shared" si="6"/>
        <v>0</v>
      </c>
      <c r="W19" s="158"/>
      <c r="X19" s="158" t="s">
        <v>57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445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3">
      <c r="A20" s="173">
        <v>12</v>
      </c>
      <c r="B20" s="174" t="s">
        <v>522</v>
      </c>
      <c r="C20" s="182" t="s">
        <v>523</v>
      </c>
      <c r="D20" s="175">
        <v>0</v>
      </c>
      <c r="E20" s="176">
        <v>0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15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144</v>
      </c>
      <c r="T20" s="179" t="s">
        <v>145</v>
      </c>
      <c r="U20" s="158">
        <v>0</v>
      </c>
      <c r="V20" s="158">
        <f t="shared" si="6"/>
        <v>0</v>
      </c>
      <c r="W20" s="158"/>
      <c r="X20" s="158" t="s">
        <v>57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445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3">
      <c r="A21" s="173">
        <v>13</v>
      </c>
      <c r="B21" s="174" t="s">
        <v>524</v>
      </c>
      <c r="C21" s="182" t="s">
        <v>525</v>
      </c>
      <c r="D21" s="175" t="s">
        <v>448</v>
      </c>
      <c r="E21" s="176">
        <v>1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15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144</v>
      </c>
      <c r="T21" s="179" t="s">
        <v>145</v>
      </c>
      <c r="U21" s="158">
        <v>0</v>
      </c>
      <c r="V21" s="158">
        <f t="shared" si="6"/>
        <v>0</v>
      </c>
      <c r="W21" s="158"/>
      <c r="X21" s="158" t="s">
        <v>57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445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3">
      <c r="A22" s="173">
        <v>14</v>
      </c>
      <c r="B22" s="174" t="s">
        <v>526</v>
      </c>
      <c r="C22" s="182" t="s">
        <v>527</v>
      </c>
      <c r="D22" s="175" t="s">
        <v>448</v>
      </c>
      <c r="E22" s="176">
        <v>1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15</v>
      </c>
      <c r="M22" s="178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78"/>
      <c r="S22" s="178" t="s">
        <v>144</v>
      </c>
      <c r="T22" s="179" t="s">
        <v>145</v>
      </c>
      <c r="U22" s="158">
        <v>0</v>
      </c>
      <c r="V22" s="158">
        <f t="shared" si="6"/>
        <v>0</v>
      </c>
      <c r="W22" s="158"/>
      <c r="X22" s="158" t="s">
        <v>57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445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3">
      <c r="A23" s="173">
        <v>15</v>
      </c>
      <c r="B23" s="174" t="s">
        <v>528</v>
      </c>
      <c r="C23" s="182" t="s">
        <v>529</v>
      </c>
      <c r="D23" s="175" t="s">
        <v>448</v>
      </c>
      <c r="E23" s="176">
        <v>1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15</v>
      </c>
      <c r="M23" s="178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78"/>
      <c r="S23" s="178" t="s">
        <v>144</v>
      </c>
      <c r="T23" s="179" t="s">
        <v>145</v>
      </c>
      <c r="U23" s="158">
        <v>0</v>
      </c>
      <c r="V23" s="158">
        <f t="shared" si="6"/>
        <v>0</v>
      </c>
      <c r="W23" s="158"/>
      <c r="X23" s="158" t="s">
        <v>57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445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3">
      <c r="A24" s="173">
        <v>16</v>
      </c>
      <c r="B24" s="174" t="s">
        <v>530</v>
      </c>
      <c r="C24" s="182" t="s">
        <v>531</v>
      </c>
      <c r="D24" s="175" t="s">
        <v>448</v>
      </c>
      <c r="E24" s="176">
        <v>1</v>
      </c>
      <c r="F24" s="177"/>
      <c r="G24" s="178">
        <f t="shared" si="0"/>
        <v>0</v>
      </c>
      <c r="H24" s="177"/>
      <c r="I24" s="178">
        <f t="shared" si="1"/>
        <v>0</v>
      </c>
      <c r="J24" s="177"/>
      <c r="K24" s="178">
        <f t="shared" si="2"/>
        <v>0</v>
      </c>
      <c r="L24" s="178">
        <v>15</v>
      </c>
      <c r="M24" s="178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78"/>
      <c r="S24" s="178" t="s">
        <v>144</v>
      </c>
      <c r="T24" s="179" t="s">
        <v>145</v>
      </c>
      <c r="U24" s="158">
        <v>0</v>
      </c>
      <c r="V24" s="158">
        <f t="shared" si="6"/>
        <v>0</v>
      </c>
      <c r="W24" s="158"/>
      <c r="X24" s="158" t="s">
        <v>57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445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3">
      <c r="A25" s="173">
        <v>17</v>
      </c>
      <c r="B25" s="174" t="s">
        <v>532</v>
      </c>
      <c r="C25" s="182" t="s">
        <v>533</v>
      </c>
      <c r="D25" s="175" t="s">
        <v>448</v>
      </c>
      <c r="E25" s="176">
        <v>1</v>
      </c>
      <c r="F25" s="177"/>
      <c r="G25" s="178">
        <f t="shared" si="0"/>
        <v>0</v>
      </c>
      <c r="H25" s="177"/>
      <c r="I25" s="178">
        <f t="shared" si="1"/>
        <v>0</v>
      </c>
      <c r="J25" s="177"/>
      <c r="K25" s="178">
        <f t="shared" si="2"/>
        <v>0</v>
      </c>
      <c r="L25" s="178">
        <v>15</v>
      </c>
      <c r="M25" s="178">
        <f t="shared" si="3"/>
        <v>0</v>
      </c>
      <c r="N25" s="178">
        <v>0</v>
      </c>
      <c r="O25" s="178">
        <f t="shared" si="4"/>
        <v>0</v>
      </c>
      <c r="P25" s="178">
        <v>0</v>
      </c>
      <c r="Q25" s="178">
        <f t="shared" si="5"/>
        <v>0</v>
      </c>
      <c r="R25" s="178"/>
      <c r="S25" s="178" t="s">
        <v>144</v>
      </c>
      <c r="T25" s="179" t="s">
        <v>145</v>
      </c>
      <c r="U25" s="158">
        <v>0</v>
      </c>
      <c r="V25" s="158">
        <f t="shared" si="6"/>
        <v>0</v>
      </c>
      <c r="W25" s="158"/>
      <c r="X25" s="158" t="s">
        <v>57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445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3">
      <c r="A26" s="173">
        <v>18</v>
      </c>
      <c r="B26" s="174" t="s">
        <v>534</v>
      </c>
      <c r="C26" s="182" t="s">
        <v>535</v>
      </c>
      <c r="D26" s="175" t="s">
        <v>448</v>
      </c>
      <c r="E26" s="176">
        <v>5</v>
      </c>
      <c r="F26" s="177"/>
      <c r="G26" s="178">
        <f t="shared" si="0"/>
        <v>0</v>
      </c>
      <c r="H26" s="177"/>
      <c r="I26" s="178">
        <f t="shared" si="1"/>
        <v>0</v>
      </c>
      <c r="J26" s="177"/>
      <c r="K26" s="178">
        <f t="shared" si="2"/>
        <v>0</v>
      </c>
      <c r="L26" s="178">
        <v>15</v>
      </c>
      <c r="M26" s="178">
        <f t="shared" si="3"/>
        <v>0</v>
      </c>
      <c r="N26" s="178">
        <v>0</v>
      </c>
      <c r="O26" s="178">
        <f t="shared" si="4"/>
        <v>0</v>
      </c>
      <c r="P26" s="178">
        <v>0</v>
      </c>
      <c r="Q26" s="178">
        <f t="shared" si="5"/>
        <v>0</v>
      </c>
      <c r="R26" s="178"/>
      <c r="S26" s="178" t="s">
        <v>144</v>
      </c>
      <c r="T26" s="179" t="s">
        <v>145</v>
      </c>
      <c r="U26" s="158">
        <v>0</v>
      </c>
      <c r="V26" s="158">
        <f t="shared" si="6"/>
        <v>0</v>
      </c>
      <c r="W26" s="158"/>
      <c r="X26" s="158" t="s">
        <v>57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445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3">
      <c r="A27" s="173">
        <v>19</v>
      </c>
      <c r="B27" s="174" t="s">
        <v>536</v>
      </c>
      <c r="C27" s="182" t="s">
        <v>537</v>
      </c>
      <c r="D27" s="175" t="s">
        <v>448</v>
      </c>
      <c r="E27" s="176">
        <v>5</v>
      </c>
      <c r="F27" s="177"/>
      <c r="G27" s="178">
        <f t="shared" si="0"/>
        <v>0</v>
      </c>
      <c r="H27" s="177"/>
      <c r="I27" s="178">
        <f t="shared" si="1"/>
        <v>0</v>
      </c>
      <c r="J27" s="177"/>
      <c r="K27" s="178">
        <f t="shared" si="2"/>
        <v>0</v>
      </c>
      <c r="L27" s="178">
        <v>15</v>
      </c>
      <c r="M27" s="178">
        <f t="shared" si="3"/>
        <v>0</v>
      </c>
      <c r="N27" s="178">
        <v>0</v>
      </c>
      <c r="O27" s="178">
        <f t="shared" si="4"/>
        <v>0</v>
      </c>
      <c r="P27" s="178">
        <v>0</v>
      </c>
      <c r="Q27" s="178">
        <f t="shared" si="5"/>
        <v>0</v>
      </c>
      <c r="R27" s="178"/>
      <c r="S27" s="178" t="s">
        <v>144</v>
      </c>
      <c r="T27" s="179" t="s">
        <v>145</v>
      </c>
      <c r="U27" s="158">
        <v>0</v>
      </c>
      <c r="V27" s="158">
        <f t="shared" si="6"/>
        <v>0</v>
      </c>
      <c r="W27" s="158"/>
      <c r="X27" s="158" t="s">
        <v>146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411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3">
      <c r="A28" s="173">
        <v>20</v>
      </c>
      <c r="B28" s="174" t="s">
        <v>538</v>
      </c>
      <c r="C28" s="182" t="s">
        <v>539</v>
      </c>
      <c r="D28" s="175" t="s">
        <v>448</v>
      </c>
      <c r="E28" s="176">
        <v>1</v>
      </c>
      <c r="F28" s="177"/>
      <c r="G28" s="178">
        <f t="shared" si="0"/>
        <v>0</v>
      </c>
      <c r="H28" s="177"/>
      <c r="I28" s="178">
        <f t="shared" si="1"/>
        <v>0</v>
      </c>
      <c r="J28" s="177"/>
      <c r="K28" s="178">
        <f t="shared" si="2"/>
        <v>0</v>
      </c>
      <c r="L28" s="178">
        <v>15</v>
      </c>
      <c r="M28" s="178">
        <f t="shared" si="3"/>
        <v>0</v>
      </c>
      <c r="N28" s="178">
        <v>0</v>
      </c>
      <c r="O28" s="178">
        <f t="shared" si="4"/>
        <v>0</v>
      </c>
      <c r="P28" s="178">
        <v>0</v>
      </c>
      <c r="Q28" s="178">
        <f t="shared" si="5"/>
        <v>0</v>
      </c>
      <c r="R28" s="178"/>
      <c r="S28" s="178" t="s">
        <v>144</v>
      </c>
      <c r="T28" s="179" t="s">
        <v>145</v>
      </c>
      <c r="U28" s="158">
        <v>0</v>
      </c>
      <c r="V28" s="158">
        <f t="shared" si="6"/>
        <v>0</v>
      </c>
      <c r="W28" s="158"/>
      <c r="X28" s="158" t="s">
        <v>57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445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3">
      <c r="A29" s="173">
        <v>21</v>
      </c>
      <c r="B29" s="174" t="s">
        <v>540</v>
      </c>
      <c r="C29" s="182" t="s">
        <v>541</v>
      </c>
      <c r="D29" s="175" t="s">
        <v>448</v>
      </c>
      <c r="E29" s="176">
        <v>1</v>
      </c>
      <c r="F29" s="177"/>
      <c r="G29" s="178">
        <f t="shared" si="0"/>
        <v>0</v>
      </c>
      <c r="H29" s="177"/>
      <c r="I29" s="178">
        <f t="shared" si="1"/>
        <v>0</v>
      </c>
      <c r="J29" s="177"/>
      <c r="K29" s="178">
        <f t="shared" si="2"/>
        <v>0</v>
      </c>
      <c r="L29" s="178">
        <v>15</v>
      </c>
      <c r="M29" s="178">
        <f t="shared" si="3"/>
        <v>0</v>
      </c>
      <c r="N29" s="178">
        <v>0</v>
      </c>
      <c r="O29" s="178">
        <f t="shared" si="4"/>
        <v>0</v>
      </c>
      <c r="P29" s="178">
        <v>0</v>
      </c>
      <c r="Q29" s="178">
        <f t="shared" si="5"/>
        <v>0</v>
      </c>
      <c r="R29" s="178"/>
      <c r="S29" s="178" t="s">
        <v>144</v>
      </c>
      <c r="T29" s="179" t="s">
        <v>145</v>
      </c>
      <c r="U29" s="158">
        <v>0</v>
      </c>
      <c r="V29" s="158">
        <f t="shared" si="6"/>
        <v>0</v>
      </c>
      <c r="W29" s="158"/>
      <c r="X29" s="158" t="s">
        <v>57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445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3">
      <c r="A30" s="173">
        <v>22</v>
      </c>
      <c r="B30" s="174" t="s">
        <v>542</v>
      </c>
      <c r="C30" s="182" t="s">
        <v>543</v>
      </c>
      <c r="D30" s="175" t="s">
        <v>448</v>
      </c>
      <c r="E30" s="176">
        <v>1</v>
      </c>
      <c r="F30" s="177"/>
      <c r="G30" s="178">
        <f t="shared" si="0"/>
        <v>0</v>
      </c>
      <c r="H30" s="177"/>
      <c r="I30" s="178">
        <f t="shared" si="1"/>
        <v>0</v>
      </c>
      <c r="J30" s="177"/>
      <c r="K30" s="178">
        <f t="shared" si="2"/>
        <v>0</v>
      </c>
      <c r="L30" s="178">
        <v>15</v>
      </c>
      <c r="M30" s="178">
        <f t="shared" si="3"/>
        <v>0</v>
      </c>
      <c r="N30" s="178">
        <v>0</v>
      </c>
      <c r="O30" s="178">
        <f t="shared" si="4"/>
        <v>0</v>
      </c>
      <c r="P30" s="178">
        <v>0</v>
      </c>
      <c r="Q30" s="178">
        <f t="shared" si="5"/>
        <v>0</v>
      </c>
      <c r="R30" s="178"/>
      <c r="S30" s="178" t="s">
        <v>144</v>
      </c>
      <c r="T30" s="179" t="s">
        <v>145</v>
      </c>
      <c r="U30" s="158">
        <v>0</v>
      </c>
      <c r="V30" s="158">
        <f t="shared" si="6"/>
        <v>0</v>
      </c>
      <c r="W30" s="158"/>
      <c r="X30" s="158" t="s">
        <v>57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445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3">
      <c r="A31" s="173">
        <v>23</v>
      </c>
      <c r="B31" s="174" t="s">
        <v>544</v>
      </c>
      <c r="C31" s="182" t="s">
        <v>545</v>
      </c>
      <c r="D31" s="175" t="s">
        <v>448</v>
      </c>
      <c r="E31" s="176">
        <v>3</v>
      </c>
      <c r="F31" s="177"/>
      <c r="G31" s="178">
        <f t="shared" si="0"/>
        <v>0</v>
      </c>
      <c r="H31" s="177"/>
      <c r="I31" s="178">
        <f t="shared" si="1"/>
        <v>0</v>
      </c>
      <c r="J31" s="177"/>
      <c r="K31" s="178">
        <f t="shared" si="2"/>
        <v>0</v>
      </c>
      <c r="L31" s="178">
        <v>15</v>
      </c>
      <c r="M31" s="178">
        <f t="shared" si="3"/>
        <v>0</v>
      </c>
      <c r="N31" s="178">
        <v>0</v>
      </c>
      <c r="O31" s="178">
        <f t="shared" si="4"/>
        <v>0</v>
      </c>
      <c r="P31" s="178">
        <v>0</v>
      </c>
      <c r="Q31" s="178">
        <f t="shared" si="5"/>
        <v>0</v>
      </c>
      <c r="R31" s="178"/>
      <c r="S31" s="178" t="s">
        <v>144</v>
      </c>
      <c r="T31" s="179" t="s">
        <v>145</v>
      </c>
      <c r="U31" s="158">
        <v>0</v>
      </c>
      <c r="V31" s="158">
        <f t="shared" si="6"/>
        <v>0</v>
      </c>
      <c r="W31" s="158"/>
      <c r="X31" s="158" t="s">
        <v>57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445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3">
      <c r="A32" s="173">
        <v>24</v>
      </c>
      <c r="B32" s="174" t="s">
        <v>546</v>
      </c>
      <c r="C32" s="182" t="s">
        <v>547</v>
      </c>
      <c r="D32" s="175" t="s">
        <v>448</v>
      </c>
      <c r="E32" s="176">
        <v>3</v>
      </c>
      <c r="F32" s="177"/>
      <c r="G32" s="178">
        <f t="shared" si="0"/>
        <v>0</v>
      </c>
      <c r="H32" s="177"/>
      <c r="I32" s="178">
        <f t="shared" si="1"/>
        <v>0</v>
      </c>
      <c r="J32" s="177"/>
      <c r="K32" s="178">
        <f t="shared" si="2"/>
        <v>0</v>
      </c>
      <c r="L32" s="178">
        <v>15</v>
      </c>
      <c r="M32" s="178">
        <f t="shared" si="3"/>
        <v>0</v>
      </c>
      <c r="N32" s="178">
        <v>0</v>
      </c>
      <c r="O32" s="178">
        <f t="shared" si="4"/>
        <v>0</v>
      </c>
      <c r="P32" s="178">
        <v>0</v>
      </c>
      <c r="Q32" s="178">
        <f t="shared" si="5"/>
        <v>0</v>
      </c>
      <c r="R32" s="178"/>
      <c r="S32" s="178" t="s">
        <v>144</v>
      </c>
      <c r="T32" s="179" t="s">
        <v>145</v>
      </c>
      <c r="U32" s="158">
        <v>0</v>
      </c>
      <c r="V32" s="158">
        <f t="shared" si="6"/>
        <v>0</v>
      </c>
      <c r="W32" s="158"/>
      <c r="X32" s="158" t="s">
        <v>57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445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0.6" outlineLevel="1" x14ac:dyDescent="0.3">
      <c r="A33" s="173">
        <v>25</v>
      </c>
      <c r="B33" s="174" t="s">
        <v>548</v>
      </c>
      <c r="C33" s="182" t="s">
        <v>549</v>
      </c>
      <c r="D33" s="175" t="s">
        <v>448</v>
      </c>
      <c r="E33" s="176">
        <v>3</v>
      </c>
      <c r="F33" s="177"/>
      <c r="G33" s="178">
        <f t="shared" si="0"/>
        <v>0</v>
      </c>
      <c r="H33" s="177"/>
      <c r="I33" s="178">
        <f t="shared" si="1"/>
        <v>0</v>
      </c>
      <c r="J33" s="177"/>
      <c r="K33" s="178">
        <f t="shared" si="2"/>
        <v>0</v>
      </c>
      <c r="L33" s="178">
        <v>15</v>
      </c>
      <c r="M33" s="178">
        <f t="shared" si="3"/>
        <v>0</v>
      </c>
      <c r="N33" s="178">
        <v>0</v>
      </c>
      <c r="O33" s="178">
        <f t="shared" si="4"/>
        <v>0</v>
      </c>
      <c r="P33" s="178">
        <v>0</v>
      </c>
      <c r="Q33" s="178">
        <f t="shared" si="5"/>
        <v>0</v>
      </c>
      <c r="R33" s="178"/>
      <c r="S33" s="178" t="s">
        <v>144</v>
      </c>
      <c r="T33" s="179" t="s">
        <v>145</v>
      </c>
      <c r="U33" s="158">
        <v>0</v>
      </c>
      <c r="V33" s="158">
        <f t="shared" si="6"/>
        <v>0</v>
      </c>
      <c r="W33" s="158"/>
      <c r="X33" s="158" t="s">
        <v>57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445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3">
      <c r="A34" s="173">
        <v>26</v>
      </c>
      <c r="B34" s="174" t="s">
        <v>550</v>
      </c>
      <c r="C34" s="182" t="s">
        <v>551</v>
      </c>
      <c r="D34" s="175" t="s">
        <v>448</v>
      </c>
      <c r="E34" s="176">
        <v>3</v>
      </c>
      <c r="F34" s="177"/>
      <c r="G34" s="178">
        <f t="shared" si="0"/>
        <v>0</v>
      </c>
      <c r="H34" s="177"/>
      <c r="I34" s="178">
        <f t="shared" si="1"/>
        <v>0</v>
      </c>
      <c r="J34" s="177"/>
      <c r="K34" s="178">
        <f t="shared" si="2"/>
        <v>0</v>
      </c>
      <c r="L34" s="178">
        <v>15</v>
      </c>
      <c r="M34" s="178">
        <f t="shared" si="3"/>
        <v>0</v>
      </c>
      <c r="N34" s="178">
        <v>0</v>
      </c>
      <c r="O34" s="178">
        <f t="shared" si="4"/>
        <v>0</v>
      </c>
      <c r="P34" s="178">
        <v>0</v>
      </c>
      <c r="Q34" s="178">
        <f t="shared" si="5"/>
        <v>0</v>
      </c>
      <c r="R34" s="178"/>
      <c r="S34" s="178" t="s">
        <v>144</v>
      </c>
      <c r="T34" s="179" t="s">
        <v>145</v>
      </c>
      <c r="U34" s="158">
        <v>0</v>
      </c>
      <c r="V34" s="158">
        <f t="shared" si="6"/>
        <v>0</v>
      </c>
      <c r="W34" s="158"/>
      <c r="X34" s="158" t="s">
        <v>57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445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3">
      <c r="A35" s="173">
        <v>27</v>
      </c>
      <c r="B35" s="174" t="s">
        <v>552</v>
      </c>
      <c r="C35" s="182" t="s">
        <v>553</v>
      </c>
      <c r="D35" s="175" t="s">
        <v>448</v>
      </c>
      <c r="E35" s="176">
        <v>5</v>
      </c>
      <c r="F35" s="177"/>
      <c r="G35" s="178">
        <f t="shared" si="0"/>
        <v>0</v>
      </c>
      <c r="H35" s="177"/>
      <c r="I35" s="178">
        <f t="shared" si="1"/>
        <v>0</v>
      </c>
      <c r="J35" s="177"/>
      <c r="K35" s="178">
        <f t="shared" si="2"/>
        <v>0</v>
      </c>
      <c r="L35" s="178">
        <v>15</v>
      </c>
      <c r="M35" s="178">
        <f t="shared" si="3"/>
        <v>0</v>
      </c>
      <c r="N35" s="178">
        <v>0</v>
      </c>
      <c r="O35" s="178">
        <f t="shared" si="4"/>
        <v>0</v>
      </c>
      <c r="P35" s="178">
        <v>0</v>
      </c>
      <c r="Q35" s="178">
        <f t="shared" si="5"/>
        <v>0</v>
      </c>
      <c r="R35" s="178"/>
      <c r="S35" s="178" t="s">
        <v>144</v>
      </c>
      <c r="T35" s="179" t="s">
        <v>145</v>
      </c>
      <c r="U35" s="158">
        <v>0</v>
      </c>
      <c r="V35" s="158">
        <f t="shared" si="6"/>
        <v>0</v>
      </c>
      <c r="W35" s="158"/>
      <c r="X35" s="158" t="s">
        <v>57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445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3">
      <c r="A36" s="173">
        <v>28</v>
      </c>
      <c r="B36" s="174" t="s">
        <v>554</v>
      </c>
      <c r="C36" s="182" t="s">
        <v>555</v>
      </c>
      <c r="D36" s="175" t="s">
        <v>448</v>
      </c>
      <c r="E36" s="176">
        <v>1</v>
      </c>
      <c r="F36" s="177"/>
      <c r="G36" s="178">
        <f t="shared" si="0"/>
        <v>0</v>
      </c>
      <c r="H36" s="177"/>
      <c r="I36" s="178">
        <f t="shared" si="1"/>
        <v>0</v>
      </c>
      <c r="J36" s="177"/>
      <c r="K36" s="178">
        <f t="shared" si="2"/>
        <v>0</v>
      </c>
      <c r="L36" s="178">
        <v>15</v>
      </c>
      <c r="M36" s="178">
        <f t="shared" si="3"/>
        <v>0</v>
      </c>
      <c r="N36" s="178">
        <v>0</v>
      </c>
      <c r="O36" s="178">
        <f t="shared" si="4"/>
        <v>0</v>
      </c>
      <c r="P36" s="178">
        <v>0</v>
      </c>
      <c r="Q36" s="178">
        <f t="shared" si="5"/>
        <v>0</v>
      </c>
      <c r="R36" s="178"/>
      <c r="S36" s="178" t="s">
        <v>144</v>
      </c>
      <c r="T36" s="179" t="s">
        <v>145</v>
      </c>
      <c r="U36" s="158">
        <v>0</v>
      </c>
      <c r="V36" s="158">
        <f t="shared" si="6"/>
        <v>0</v>
      </c>
      <c r="W36" s="158"/>
      <c r="X36" s="158" t="s">
        <v>146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411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3">
      <c r="A37" s="173">
        <v>29</v>
      </c>
      <c r="B37" s="174" t="s">
        <v>556</v>
      </c>
      <c r="C37" s="182" t="s">
        <v>557</v>
      </c>
      <c r="D37" s="175">
        <v>0</v>
      </c>
      <c r="E37" s="176">
        <v>0</v>
      </c>
      <c r="F37" s="177"/>
      <c r="G37" s="178">
        <f t="shared" si="0"/>
        <v>0</v>
      </c>
      <c r="H37" s="177"/>
      <c r="I37" s="178">
        <f t="shared" si="1"/>
        <v>0</v>
      </c>
      <c r="J37" s="177"/>
      <c r="K37" s="178">
        <f t="shared" si="2"/>
        <v>0</v>
      </c>
      <c r="L37" s="178">
        <v>15</v>
      </c>
      <c r="M37" s="178">
        <f t="shared" si="3"/>
        <v>0</v>
      </c>
      <c r="N37" s="178">
        <v>0</v>
      </c>
      <c r="O37" s="178">
        <f t="shared" si="4"/>
        <v>0</v>
      </c>
      <c r="P37" s="178">
        <v>0</v>
      </c>
      <c r="Q37" s="178">
        <f t="shared" si="5"/>
        <v>0</v>
      </c>
      <c r="R37" s="178"/>
      <c r="S37" s="178" t="s">
        <v>144</v>
      </c>
      <c r="T37" s="179" t="s">
        <v>145</v>
      </c>
      <c r="U37" s="158">
        <v>0</v>
      </c>
      <c r="V37" s="158">
        <f t="shared" si="6"/>
        <v>0</v>
      </c>
      <c r="W37" s="158"/>
      <c r="X37" s="158" t="s">
        <v>57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445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3">
      <c r="A38" s="173">
        <v>30</v>
      </c>
      <c r="B38" s="174" t="s">
        <v>558</v>
      </c>
      <c r="C38" s="182" t="s">
        <v>559</v>
      </c>
      <c r="D38" s="175" t="s">
        <v>448</v>
      </c>
      <c r="E38" s="176">
        <v>4</v>
      </c>
      <c r="F38" s="177"/>
      <c r="G38" s="178">
        <f t="shared" si="0"/>
        <v>0</v>
      </c>
      <c r="H38" s="177"/>
      <c r="I38" s="178">
        <f t="shared" si="1"/>
        <v>0</v>
      </c>
      <c r="J38" s="177"/>
      <c r="K38" s="178">
        <f t="shared" si="2"/>
        <v>0</v>
      </c>
      <c r="L38" s="178">
        <v>15</v>
      </c>
      <c r="M38" s="178">
        <f t="shared" si="3"/>
        <v>0</v>
      </c>
      <c r="N38" s="178">
        <v>0</v>
      </c>
      <c r="O38" s="178">
        <f t="shared" si="4"/>
        <v>0</v>
      </c>
      <c r="P38" s="178">
        <v>0</v>
      </c>
      <c r="Q38" s="178">
        <f t="shared" si="5"/>
        <v>0</v>
      </c>
      <c r="R38" s="178"/>
      <c r="S38" s="178" t="s">
        <v>144</v>
      </c>
      <c r="T38" s="179" t="s">
        <v>145</v>
      </c>
      <c r="U38" s="158">
        <v>0</v>
      </c>
      <c r="V38" s="158">
        <f t="shared" si="6"/>
        <v>0</v>
      </c>
      <c r="W38" s="158"/>
      <c r="X38" s="158" t="s">
        <v>57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445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3">
      <c r="A39" s="173">
        <v>31</v>
      </c>
      <c r="B39" s="174" t="s">
        <v>560</v>
      </c>
      <c r="C39" s="182" t="s">
        <v>561</v>
      </c>
      <c r="D39" s="175" t="s">
        <v>448</v>
      </c>
      <c r="E39" s="176">
        <v>3</v>
      </c>
      <c r="F39" s="177"/>
      <c r="G39" s="178">
        <f t="shared" si="0"/>
        <v>0</v>
      </c>
      <c r="H39" s="177"/>
      <c r="I39" s="178">
        <f t="shared" si="1"/>
        <v>0</v>
      </c>
      <c r="J39" s="177"/>
      <c r="K39" s="178">
        <f t="shared" si="2"/>
        <v>0</v>
      </c>
      <c r="L39" s="178">
        <v>15</v>
      </c>
      <c r="M39" s="178">
        <f t="shared" si="3"/>
        <v>0</v>
      </c>
      <c r="N39" s="178">
        <v>0</v>
      </c>
      <c r="O39" s="178">
        <f t="shared" si="4"/>
        <v>0</v>
      </c>
      <c r="P39" s="178">
        <v>0</v>
      </c>
      <c r="Q39" s="178">
        <f t="shared" si="5"/>
        <v>0</v>
      </c>
      <c r="R39" s="178"/>
      <c r="S39" s="178" t="s">
        <v>144</v>
      </c>
      <c r="T39" s="179" t="s">
        <v>145</v>
      </c>
      <c r="U39" s="158">
        <v>0</v>
      </c>
      <c r="V39" s="158">
        <f t="shared" si="6"/>
        <v>0</v>
      </c>
      <c r="W39" s="158"/>
      <c r="X39" s="158" t="s">
        <v>57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445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3">
      <c r="A40" s="173">
        <v>32</v>
      </c>
      <c r="B40" s="174" t="s">
        <v>562</v>
      </c>
      <c r="C40" s="182" t="s">
        <v>563</v>
      </c>
      <c r="D40" s="175" t="s">
        <v>448</v>
      </c>
      <c r="E40" s="176">
        <v>1</v>
      </c>
      <c r="F40" s="177"/>
      <c r="G40" s="178">
        <f t="shared" si="0"/>
        <v>0</v>
      </c>
      <c r="H40" s="177"/>
      <c r="I40" s="178">
        <f t="shared" si="1"/>
        <v>0</v>
      </c>
      <c r="J40" s="177"/>
      <c r="K40" s="178">
        <f t="shared" si="2"/>
        <v>0</v>
      </c>
      <c r="L40" s="178">
        <v>15</v>
      </c>
      <c r="M40" s="178">
        <f t="shared" si="3"/>
        <v>0</v>
      </c>
      <c r="N40" s="178">
        <v>0</v>
      </c>
      <c r="O40" s="178">
        <f t="shared" si="4"/>
        <v>0</v>
      </c>
      <c r="P40" s="178">
        <v>0</v>
      </c>
      <c r="Q40" s="178">
        <f t="shared" si="5"/>
        <v>0</v>
      </c>
      <c r="R40" s="178"/>
      <c r="S40" s="178" t="s">
        <v>144</v>
      </c>
      <c r="T40" s="179" t="s">
        <v>145</v>
      </c>
      <c r="U40" s="158">
        <v>0</v>
      </c>
      <c r="V40" s="158">
        <f t="shared" si="6"/>
        <v>0</v>
      </c>
      <c r="W40" s="158"/>
      <c r="X40" s="158" t="s">
        <v>57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445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3">
      <c r="A41" s="173">
        <v>33</v>
      </c>
      <c r="B41" s="174" t="s">
        <v>564</v>
      </c>
      <c r="C41" s="182" t="s">
        <v>565</v>
      </c>
      <c r="D41" s="175" t="s">
        <v>448</v>
      </c>
      <c r="E41" s="176">
        <v>5</v>
      </c>
      <c r="F41" s="177"/>
      <c r="G41" s="178">
        <f t="shared" ref="G41:G72" si="7">ROUND(E41*F41,2)</f>
        <v>0</v>
      </c>
      <c r="H41" s="177"/>
      <c r="I41" s="178">
        <f t="shared" ref="I41:I72" si="8">ROUND(E41*H41,2)</f>
        <v>0</v>
      </c>
      <c r="J41" s="177"/>
      <c r="K41" s="178">
        <f t="shared" ref="K41:K72" si="9">ROUND(E41*J41,2)</f>
        <v>0</v>
      </c>
      <c r="L41" s="178">
        <v>15</v>
      </c>
      <c r="M41" s="178">
        <f t="shared" ref="M41:M72" si="10">G41*(1+L41/100)</f>
        <v>0</v>
      </c>
      <c r="N41" s="178">
        <v>0</v>
      </c>
      <c r="O41" s="178">
        <f t="shared" ref="O41:O72" si="11">ROUND(E41*N41,2)</f>
        <v>0</v>
      </c>
      <c r="P41" s="178">
        <v>0</v>
      </c>
      <c r="Q41" s="178">
        <f t="shared" ref="Q41:Q72" si="12">ROUND(E41*P41,2)</f>
        <v>0</v>
      </c>
      <c r="R41" s="178"/>
      <c r="S41" s="178" t="s">
        <v>144</v>
      </c>
      <c r="T41" s="179" t="s">
        <v>145</v>
      </c>
      <c r="U41" s="158">
        <v>0</v>
      </c>
      <c r="V41" s="158">
        <f t="shared" ref="V41:V72" si="13">ROUND(E41*U41,2)</f>
        <v>0</v>
      </c>
      <c r="W41" s="158"/>
      <c r="X41" s="158" t="s">
        <v>57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445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3">
      <c r="A42" s="173">
        <v>34</v>
      </c>
      <c r="B42" s="174" t="s">
        <v>566</v>
      </c>
      <c r="C42" s="182" t="s">
        <v>567</v>
      </c>
      <c r="D42" s="175" t="s">
        <v>448</v>
      </c>
      <c r="E42" s="176">
        <v>1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15</v>
      </c>
      <c r="M42" s="178">
        <f t="shared" si="10"/>
        <v>0</v>
      </c>
      <c r="N42" s="178">
        <v>0</v>
      </c>
      <c r="O42" s="178">
        <f t="shared" si="11"/>
        <v>0</v>
      </c>
      <c r="P42" s="178">
        <v>0</v>
      </c>
      <c r="Q42" s="178">
        <f t="shared" si="12"/>
        <v>0</v>
      </c>
      <c r="R42" s="178"/>
      <c r="S42" s="178" t="s">
        <v>144</v>
      </c>
      <c r="T42" s="179" t="s">
        <v>145</v>
      </c>
      <c r="U42" s="158">
        <v>0</v>
      </c>
      <c r="V42" s="158">
        <f t="shared" si="13"/>
        <v>0</v>
      </c>
      <c r="W42" s="158"/>
      <c r="X42" s="158" t="s">
        <v>57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445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3">
      <c r="A43" s="173">
        <v>35</v>
      </c>
      <c r="B43" s="174" t="s">
        <v>568</v>
      </c>
      <c r="C43" s="182" t="s">
        <v>569</v>
      </c>
      <c r="D43" s="175" t="s">
        <v>448</v>
      </c>
      <c r="E43" s="176">
        <v>1</v>
      </c>
      <c r="F43" s="177"/>
      <c r="G43" s="178">
        <f t="shared" si="7"/>
        <v>0</v>
      </c>
      <c r="H43" s="177"/>
      <c r="I43" s="178">
        <f t="shared" si="8"/>
        <v>0</v>
      </c>
      <c r="J43" s="177"/>
      <c r="K43" s="178">
        <f t="shared" si="9"/>
        <v>0</v>
      </c>
      <c r="L43" s="178">
        <v>15</v>
      </c>
      <c r="M43" s="178">
        <f t="shared" si="10"/>
        <v>0</v>
      </c>
      <c r="N43" s="178">
        <v>0</v>
      </c>
      <c r="O43" s="178">
        <f t="shared" si="11"/>
        <v>0</v>
      </c>
      <c r="P43" s="178">
        <v>0</v>
      </c>
      <c r="Q43" s="178">
        <f t="shared" si="12"/>
        <v>0</v>
      </c>
      <c r="R43" s="178"/>
      <c r="S43" s="178" t="s">
        <v>144</v>
      </c>
      <c r="T43" s="179" t="s">
        <v>145</v>
      </c>
      <c r="U43" s="158">
        <v>0</v>
      </c>
      <c r="V43" s="158">
        <f t="shared" si="13"/>
        <v>0</v>
      </c>
      <c r="W43" s="158"/>
      <c r="X43" s="158" t="s">
        <v>57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445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3">
      <c r="A44" s="173">
        <v>36</v>
      </c>
      <c r="B44" s="174" t="s">
        <v>570</v>
      </c>
      <c r="C44" s="182" t="s">
        <v>571</v>
      </c>
      <c r="D44" s="175" t="s">
        <v>448</v>
      </c>
      <c r="E44" s="176">
        <v>1</v>
      </c>
      <c r="F44" s="177"/>
      <c r="G44" s="178">
        <f t="shared" si="7"/>
        <v>0</v>
      </c>
      <c r="H44" s="177"/>
      <c r="I44" s="178">
        <f t="shared" si="8"/>
        <v>0</v>
      </c>
      <c r="J44" s="177"/>
      <c r="K44" s="178">
        <f t="shared" si="9"/>
        <v>0</v>
      </c>
      <c r="L44" s="178">
        <v>15</v>
      </c>
      <c r="M44" s="178">
        <f t="shared" si="10"/>
        <v>0</v>
      </c>
      <c r="N44" s="178">
        <v>0</v>
      </c>
      <c r="O44" s="178">
        <f t="shared" si="11"/>
        <v>0</v>
      </c>
      <c r="P44" s="178">
        <v>0</v>
      </c>
      <c r="Q44" s="178">
        <f t="shared" si="12"/>
        <v>0</v>
      </c>
      <c r="R44" s="178"/>
      <c r="S44" s="178" t="s">
        <v>144</v>
      </c>
      <c r="T44" s="179" t="s">
        <v>145</v>
      </c>
      <c r="U44" s="158">
        <v>0</v>
      </c>
      <c r="V44" s="158">
        <f t="shared" si="13"/>
        <v>0</v>
      </c>
      <c r="W44" s="158"/>
      <c r="X44" s="158" t="s">
        <v>57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445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3">
      <c r="A45" s="173">
        <v>37</v>
      </c>
      <c r="B45" s="174" t="s">
        <v>572</v>
      </c>
      <c r="C45" s="182" t="s">
        <v>573</v>
      </c>
      <c r="D45" s="175" t="s">
        <v>448</v>
      </c>
      <c r="E45" s="176">
        <v>1</v>
      </c>
      <c r="F45" s="177"/>
      <c r="G45" s="178">
        <f t="shared" si="7"/>
        <v>0</v>
      </c>
      <c r="H45" s="177"/>
      <c r="I45" s="178">
        <f t="shared" si="8"/>
        <v>0</v>
      </c>
      <c r="J45" s="177"/>
      <c r="K45" s="178">
        <f t="shared" si="9"/>
        <v>0</v>
      </c>
      <c r="L45" s="178">
        <v>15</v>
      </c>
      <c r="M45" s="178">
        <f t="shared" si="10"/>
        <v>0</v>
      </c>
      <c r="N45" s="178">
        <v>0</v>
      </c>
      <c r="O45" s="178">
        <f t="shared" si="11"/>
        <v>0</v>
      </c>
      <c r="P45" s="178">
        <v>0</v>
      </c>
      <c r="Q45" s="178">
        <f t="shared" si="12"/>
        <v>0</v>
      </c>
      <c r="R45" s="178"/>
      <c r="S45" s="178" t="s">
        <v>144</v>
      </c>
      <c r="T45" s="179" t="s">
        <v>145</v>
      </c>
      <c r="U45" s="158">
        <v>0</v>
      </c>
      <c r="V45" s="158">
        <f t="shared" si="13"/>
        <v>0</v>
      </c>
      <c r="W45" s="158"/>
      <c r="X45" s="158" t="s">
        <v>57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445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3">
      <c r="A46" s="173">
        <v>38</v>
      </c>
      <c r="B46" s="174" t="s">
        <v>574</v>
      </c>
      <c r="C46" s="182" t="s">
        <v>575</v>
      </c>
      <c r="D46" s="175" t="s">
        <v>448</v>
      </c>
      <c r="E46" s="176">
        <v>1</v>
      </c>
      <c r="F46" s="177"/>
      <c r="G46" s="178">
        <f t="shared" si="7"/>
        <v>0</v>
      </c>
      <c r="H46" s="177"/>
      <c r="I46" s="178">
        <f t="shared" si="8"/>
        <v>0</v>
      </c>
      <c r="J46" s="177"/>
      <c r="K46" s="178">
        <f t="shared" si="9"/>
        <v>0</v>
      </c>
      <c r="L46" s="178">
        <v>15</v>
      </c>
      <c r="M46" s="178">
        <f t="shared" si="10"/>
        <v>0</v>
      </c>
      <c r="N46" s="178">
        <v>0</v>
      </c>
      <c r="O46" s="178">
        <f t="shared" si="11"/>
        <v>0</v>
      </c>
      <c r="P46" s="178">
        <v>0</v>
      </c>
      <c r="Q46" s="178">
        <f t="shared" si="12"/>
        <v>0</v>
      </c>
      <c r="R46" s="178"/>
      <c r="S46" s="178" t="s">
        <v>144</v>
      </c>
      <c r="T46" s="179" t="s">
        <v>145</v>
      </c>
      <c r="U46" s="158">
        <v>0</v>
      </c>
      <c r="V46" s="158">
        <f t="shared" si="13"/>
        <v>0</v>
      </c>
      <c r="W46" s="158"/>
      <c r="X46" s="158" t="s">
        <v>57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445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30.9" outlineLevel="1" x14ac:dyDescent="0.3">
      <c r="A47" s="173">
        <v>39</v>
      </c>
      <c r="B47" s="174" t="s">
        <v>576</v>
      </c>
      <c r="C47" s="182" t="s">
        <v>577</v>
      </c>
      <c r="D47" s="175" t="s">
        <v>448</v>
      </c>
      <c r="E47" s="176">
        <v>1</v>
      </c>
      <c r="F47" s="177"/>
      <c r="G47" s="178">
        <f t="shared" si="7"/>
        <v>0</v>
      </c>
      <c r="H47" s="177"/>
      <c r="I47" s="178">
        <f t="shared" si="8"/>
        <v>0</v>
      </c>
      <c r="J47" s="177"/>
      <c r="K47" s="178">
        <f t="shared" si="9"/>
        <v>0</v>
      </c>
      <c r="L47" s="178">
        <v>15</v>
      </c>
      <c r="M47" s="178">
        <f t="shared" si="10"/>
        <v>0</v>
      </c>
      <c r="N47" s="178">
        <v>0</v>
      </c>
      <c r="O47" s="178">
        <f t="shared" si="11"/>
        <v>0</v>
      </c>
      <c r="P47" s="178">
        <v>0</v>
      </c>
      <c r="Q47" s="178">
        <f t="shared" si="12"/>
        <v>0</v>
      </c>
      <c r="R47" s="178"/>
      <c r="S47" s="178" t="s">
        <v>144</v>
      </c>
      <c r="T47" s="179" t="s">
        <v>145</v>
      </c>
      <c r="U47" s="158">
        <v>0</v>
      </c>
      <c r="V47" s="158">
        <f t="shared" si="13"/>
        <v>0</v>
      </c>
      <c r="W47" s="158"/>
      <c r="X47" s="158" t="s">
        <v>57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445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3">
      <c r="A48" s="173">
        <v>40</v>
      </c>
      <c r="B48" s="174" t="s">
        <v>578</v>
      </c>
      <c r="C48" s="182" t="s">
        <v>579</v>
      </c>
      <c r="D48" s="175" t="s">
        <v>448</v>
      </c>
      <c r="E48" s="176">
        <v>1</v>
      </c>
      <c r="F48" s="177"/>
      <c r="G48" s="178">
        <f t="shared" si="7"/>
        <v>0</v>
      </c>
      <c r="H48" s="177"/>
      <c r="I48" s="178">
        <f t="shared" si="8"/>
        <v>0</v>
      </c>
      <c r="J48" s="177"/>
      <c r="K48" s="178">
        <f t="shared" si="9"/>
        <v>0</v>
      </c>
      <c r="L48" s="178">
        <v>15</v>
      </c>
      <c r="M48" s="178">
        <f t="shared" si="10"/>
        <v>0</v>
      </c>
      <c r="N48" s="178">
        <v>0</v>
      </c>
      <c r="O48" s="178">
        <f t="shared" si="11"/>
        <v>0</v>
      </c>
      <c r="P48" s="178">
        <v>0</v>
      </c>
      <c r="Q48" s="178">
        <f t="shared" si="12"/>
        <v>0</v>
      </c>
      <c r="R48" s="178"/>
      <c r="S48" s="178" t="s">
        <v>144</v>
      </c>
      <c r="T48" s="179" t="s">
        <v>145</v>
      </c>
      <c r="U48" s="158">
        <v>0</v>
      </c>
      <c r="V48" s="158">
        <f t="shared" si="13"/>
        <v>0</v>
      </c>
      <c r="W48" s="158"/>
      <c r="X48" s="158" t="s">
        <v>57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445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3">
      <c r="A49" s="173">
        <v>41</v>
      </c>
      <c r="B49" s="174" t="s">
        <v>580</v>
      </c>
      <c r="C49" s="182" t="s">
        <v>581</v>
      </c>
      <c r="D49" s="175">
        <v>0</v>
      </c>
      <c r="E49" s="176">
        <v>0</v>
      </c>
      <c r="F49" s="177"/>
      <c r="G49" s="178">
        <f t="shared" si="7"/>
        <v>0</v>
      </c>
      <c r="H49" s="177"/>
      <c r="I49" s="178">
        <f t="shared" si="8"/>
        <v>0</v>
      </c>
      <c r="J49" s="177"/>
      <c r="K49" s="178">
        <f t="shared" si="9"/>
        <v>0</v>
      </c>
      <c r="L49" s="178">
        <v>15</v>
      </c>
      <c r="M49" s="178">
        <f t="shared" si="10"/>
        <v>0</v>
      </c>
      <c r="N49" s="178">
        <v>0</v>
      </c>
      <c r="O49" s="178">
        <f t="shared" si="11"/>
        <v>0</v>
      </c>
      <c r="P49" s="178">
        <v>0</v>
      </c>
      <c r="Q49" s="178">
        <f t="shared" si="12"/>
        <v>0</v>
      </c>
      <c r="R49" s="178"/>
      <c r="S49" s="178" t="s">
        <v>144</v>
      </c>
      <c r="T49" s="179" t="s">
        <v>145</v>
      </c>
      <c r="U49" s="158">
        <v>0</v>
      </c>
      <c r="V49" s="158">
        <f t="shared" si="13"/>
        <v>0</v>
      </c>
      <c r="W49" s="158"/>
      <c r="X49" s="158" t="s">
        <v>57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445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3">
      <c r="A50" s="173">
        <v>42</v>
      </c>
      <c r="B50" s="174" t="s">
        <v>582</v>
      </c>
      <c r="C50" s="182" t="s">
        <v>583</v>
      </c>
      <c r="D50" s="175" t="s">
        <v>448</v>
      </c>
      <c r="E50" s="176">
        <v>1</v>
      </c>
      <c r="F50" s="177"/>
      <c r="G50" s="178">
        <f t="shared" si="7"/>
        <v>0</v>
      </c>
      <c r="H50" s="177"/>
      <c r="I50" s="178">
        <f t="shared" si="8"/>
        <v>0</v>
      </c>
      <c r="J50" s="177"/>
      <c r="K50" s="178">
        <f t="shared" si="9"/>
        <v>0</v>
      </c>
      <c r="L50" s="178">
        <v>15</v>
      </c>
      <c r="M50" s="178">
        <f t="shared" si="10"/>
        <v>0</v>
      </c>
      <c r="N50" s="178">
        <v>0</v>
      </c>
      <c r="O50" s="178">
        <f t="shared" si="11"/>
        <v>0</v>
      </c>
      <c r="P50" s="178">
        <v>0</v>
      </c>
      <c r="Q50" s="178">
        <f t="shared" si="12"/>
        <v>0</v>
      </c>
      <c r="R50" s="178"/>
      <c r="S50" s="178" t="s">
        <v>144</v>
      </c>
      <c r="T50" s="179" t="s">
        <v>145</v>
      </c>
      <c r="U50" s="158">
        <v>0</v>
      </c>
      <c r="V50" s="158">
        <f t="shared" si="13"/>
        <v>0</v>
      </c>
      <c r="W50" s="158"/>
      <c r="X50" s="158" t="s">
        <v>57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445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3">
      <c r="A51" s="173">
        <v>43</v>
      </c>
      <c r="B51" s="174" t="s">
        <v>584</v>
      </c>
      <c r="C51" s="182" t="s">
        <v>585</v>
      </c>
      <c r="D51" s="175" t="s">
        <v>448</v>
      </c>
      <c r="E51" s="176">
        <v>40</v>
      </c>
      <c r="F51" s="177"/>
      <c r="G51" s="178">
        <f t="shared" si="7"/>
        <v>0</v>
      </c>
      <c r="H51" s="177"/>
      <c r="I51" s="178">
        <f t="shared" si="8"/>
        <v>0</v>
      </c>
      <c r="J51" s="177"/>
      <c r="K51" s="178">
        <f t="shared" si="9"/>
        <v>0</v>
      </c>
      <c r="L51" s="178">
        <v>15</v>
      </c>
      <c r="M51" s="178">
        <f t="shared" si="10"/>
        <v>0</v>
      </c>
      <c r="N51" s="178">
        <v>0</v>
      </c>
      <c r="O51" s="178">
        <f t="shared" si="11"/>
        <v>0</v>
      </c>
      <c r="P51" s="178">
        <v>0</v>
      </c>
      <c r="Q51" s="178">
        <f t="shared" si="12"/>
        <v>0</v>
      </c>
      <c r="R51" s="178"/>
      <c r="S51" s="178" t="s">
        <v>144</v>
      </c>
      <c r="T51" s="179" t="s">
        <v>145</v>
      </c>
      <c r="U51" s="158">
        <v>0</v>
      </c>
      <c r="V51" s="158">
        <f t="shared" si="13"/>
        <v>0</v>
      </c>
      <c r="W51" s="158"/>
      <c r="X51" s="158" t="s">
        <v>57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445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3">
      <c r="A52" s="173">
        <v>44</v>
      </c>
      <c r="B52" s="174" t="s">
        <v>586</v>
      </c>
      <c r="C52" s="182" t="s">
        <v>587</v>
      </c>
      <c r="D52" s="175" t="s">
        <v>448</v>
      </c>
      <c r="E52" s="176">
        <v>2</v>
      </c>
      <c r="F52" s="177"/>
      <c r="G52" s="178">
        <f t="shared" si="7"/>
        <v>0</v>
      </c>
      <c r="H52" s="177"/>
      <c r="I52" s="178">
        <f t="shared" si="8"/>
        <v>0</v>
      </c>
      <c r="J52" s="177"/>
      <c r="K52" s="178">
        <f t="shared" si="9"/>
        <v>0</v>
      </c>
      <c r="L52" s="178">
        <v>15</v>
      </c>
      <c r="M52" s="178">
        <f t="shared" si="10"/>
        <v>0</v>
      </c>
      <c r="N52" s="178">
        <v>0</v>
      </c>
      <c r="O52" s="178">
        <f t="shared" si="11"/>
        <v>0</v>
      </c>
      <c r="P52" s="178">
        <v>0</v>
      </c>
      <c r="Q52" s="178">
        <f t="shared" si="12"/>
        <v>0</v>
      </c>
      <c r="R52" s="178"/>
      <c r="S52" s="178" t="s">
        <v>144</v>
      </c>
      <c r="T52" s="179" t="s">
        <v>145</v>
      </c>
      <c r="U52" s="158">
        <v>0</v>
      </c>
      <c r="V52" s="158">
        <f t="shared" si="13"/>
        <v>0</v>
      </c>
      <c r="W52" s="158"/>
      <c r="X52" s="158" t="s">
        <v>57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445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3">
      <c r="A53" s="173">
        <v>45</v>
      </c>
      <c r="B53" s="174" t="s">
        <v>588</v>
      </c>
      <c r="C53" s="182" t="s">
        <v>589</v>
      </c>
      <c r="D53" s="175" t="s">
        <v>448</v>
      </c>
      <c r="E53" s="176">
        <v>1</v>
      </c>
      <c r="F53" s="177"/>
      <c r="G53" s="178">
        <f t="shared" si="7"/>
        <v>0</v>
      </c>
      <c r="H53" s="177"/>
      <c r="I53" s="178">
        <f t="shared" si="8"/>
        <v>0</v>
      </c>
      <c r="J53" s="177"/>
      <c r="K53" s="178">
        <f t="shared" si="9"/>
        <v>0</v>
      </c>
      <c r="L53" s="178">
        <v>15</v>
      </c>
      <c r="M53" s="178">
        <f t="shared" si="10"/>
        <v>0</v>
      </c>
      <c r="N53" s="178">
        <v>0</v>
      </c>
      <c r="O53" s="178">
        <f t="shared" si="11"/>
        <v>0</v>
      </c>
      <c r="P53" s="178">
        <v>0</v>
      </c>
      <c r="Q53" s="178">
        <f t="shared" si="12"/>
        <v>0</v>
      </c>
      <c r="R53" s="178"/>
      <c r="S53" s="178" t="s">
        <v>144</v>
      </c>
      <c r="T53" s="179" t="s">
        <v>145</v>
      </c>
      <c r="U53" s="158">
        <v>0</v>
      </c>
      <c r="V53" s="158">
        <f t="shared" si="13"/>
        <v>0</v>
      </c>
      <c r="W53" s="158"/>
      <c r="X53" s="158" t="s">
        <v>57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445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3">
      <c r="A54" s="173">
        <v>46</v>
      </c>
      <c r="B54" s="174" t="s">
        <v>590</v>
      </c>
      <c r="C54" s="182" t="s">
        <v>591</v>
      </c>
      <c r="D54" s="175" t="s">
        <v>448</v>
      </c>
      <c r="E54" s="176">
        <v>1</v>
      </c>
      <c r="F54" s="177"/>
      <c r="G54" s="178">
        <f t="shared" si="7"/>
        <v>0</v>
      </c>
      <c r="H54" s="177"/>
      <c r="I54" s="178">
        <f t="shared" si="8"/>
        <v>0</v>
      </c>
      <c r="J54" s="177"/>
      <c r="K54" s="178">
        <f t="shared" si="9"/>
        <v>0</v>
      </c>
      <c r="L54" s="178">
        <v>15</v>
      </c>
      <c r="M54" s="178">
        <f t="shared" si="10"/>
        <v>0</v>
      </c>
      <c r="N54" s="178">
        <v>0</v>
      </c>
      <c r="O54" s="178">
        <f t="shared" si="11"/>
        <v>0</v>
      </c>
      <c r="P54" s="178">
        <v>0</v>
      </c>
      <c r="Q54" s="178">
        <f t="shared" si="12"/>
        <v>0</v>
      </c>
      <c r="R54" s="178"/>
      <c r="S54" s="178" t="s">
        <v>144</v>
      </c>
      <c r="T54" s="179" t="s">
        <v>145</v>
      </c>
      <c r="U54" s="158">
        <v>0</v>
      </c>
      <c r="V54" s="158">
        <f t="shared" si="13"/>
        <v>0</v>
      </c>
      <c r="W54" s="158"/>
      <c r="X54" s="158" t="s">
        <v>57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445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3">
      <c r="A55" s="173">
        <v>47</v>
      </c>
      <c r="B55" s="174" t="s">
        <v>592</v>
      </c>
      <c r="C55" s="182" t="s">
        <v>593</v>
      </c>
      <c r="D55" s="175" t="s">
        <v>448</v>
      </c>
      <c r="E55" s="176">
        <v>1</v>
      </c>
      <c r="F55" s="177"/>
      <c r="G55" s="178">
        <f t="shared" si="7"/>
        <v>0</v>
      </c>
      <c r="H55" s="177"/>
      <c r="I55" s="178">
        <f t="shared" si="8"/>
        <v>0</v>
      </c>
      <c r="J55" s="177"/>
      <c r="K55" s="178">
        <f t="shared" si="9"/>
        <v>0</v>
      </c>
      <c r="L55" s="178">
        <v>15</v>
      </c>
      <c r="M55" s="178">
        <f t="shared" si="10"/>
        <v>0</v>
      </c>
      <c r="N55" s="178">
        <v>0</v>
      </c>
      <c r="O55" s="178">
        <f t="shared" si="11"/>
        <v>0</v>
      </c>
      <c r="P55" s="178">
        <v>0</v>
      </c>
      <c r="Q55" s="178">
        <f t="shared" si="12"/>
        <v>0</v>
      </c>
      <c r="R55" s="178"/>
      <c r="S55" s="178" t="s">
        <v>144</v>
      </c>
      <c r="T55" s="179" t="s">
        <v>145</v>
      </c>
      <c r="U55" s="158">
        <v>0</v>
      </c>
      <c r="V55" s="158">
        <f t="shared" si="13"/>
        <v>0</v>
      </c>
      <c r="W55" s="158"/>
      <c r="X55" s="158" t="s">
        <v>57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445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3">
      <c r="A56" s="173">
        <v>48</v>
      </c>
      <c r="B56" s="174" t="s">
        <v>594</v>
      </c>
      <c r="C56" s="182" t="s">
        <v>595</v>
      </c>
      <c r="D56" s="175" t="s">
        <v>448</v>
      </c>
      <c r="E56" s="176">
        <v>2</v>
      </c>
      <c r="F56" s="177"/>
      <c r="G56" s="178">
        <f t="shared" si="7"/>
        <v>0</v>
      </c>
      <c r="H56" s="177"/>
      <c r="I56" s="178">
        <f t="shared" si="8"/>
        <v>0</v>
      </c>
      <c r="J56" s="177"/>
      <c r="K56" s="178">
        <f t="shared" si="9"/>
        <v>0</v>
      </c>
      <c r="L56" s="178">
        <v>15</v>
      </c>
      <c r="M56" s="178">
        <f t="shared" si="10"/>
        <v>0</v>
      </c>
      <c r="N56" s="178">
        <v>0</v>
      </c>
      <c r="O56" s="178">
        <f t="shared" si="11"/>
        <v>0</v>
      </c>
      <c r="P56" s="178">
        <v>0</v>
      </c>
      <c r="Q56" s="178">
        <f t="shared" si="12"/>
        <v>0</v>
      </c>
      <c r="R56" s="178"/>
      <c r="S56" s="178" t="s">
        <v>144</v>
      </c>
      <c r="T56" s="179" t="s">
        <v>145</v>
      </c>
      <c r="U56" s="158">
        <v>0</v>
      </c>
      <c r="V56" s="158">
        <f t="shared" si="13"/>
        <v>0</v>
      </c>
      <c r="W56" s="158"/>
      <c r="X56" s="158" t="s">
        <v>57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445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3">
      <c r="A57" s="173">
        <v>49</v>
      </c>
      <c r="B57" s="174" t="s">
        <v>596</v>
      </c>
      <c r="C57" s="182" t="s">
        <v>597</v>
      </c>
      <c r="D57" s="175" t="s">
        <v>448</v>
      </c>
      <c r="E57" s="176">
        <v>5</v>
      </c>
      <c r="F57" s="177"/>
      <c r="G57" s="178">
        <f t="shared" si="7"/>
        <v>0</v>
      </c>
      <c r="H57" s="177"/>
      <c r="I57" s="178">
        <f t="shared" si="8"/>
        <v>0</v>
      </c>
      <c r="J57" s="177"/>
      <c r="K57" s="178">
        <f t="shared" si="9"/>
        <v>0</v>
      </c>
      <c r="L57" s="178">
        <v>15</v>
      </c>
      <c r="M57" s="178">
        <f t="shared" si="10"/>
        <v>0</v>
      </c>
      <c r="N57" s="178">
        <v>0</v>
      </c>
      <c r="O57" s="178">
        <f t="shared" si="11"/>
        <v>0</v>
      </c>
      <c r="P57" s="178">
        <v>0</v>
      </c>
      <c r="Q57" s="178">
        <f t="shared" si="12"/>
        <v>0</v>
      </c>
      <c r="R57" s="178"/>
      <c r="S57" s="178" t="s">
        <v>144</v>
      </c>
      <c r="T57" s="179" t="s">
        <v>145</v>
      </c>
      <c r="U57" s="158">
        <v>0</v>
      </c>
      <c r="V57" s="158">
        <f t="shared" si="13"/>
        <v>0</v>
      </c>
      <c r="W57" s="158"/>
      <c r="X57" s="158" t="s">
        <v>57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445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3">
      <c r="A58" s="173">
        <v>50</v>
      </c>
      <c r="B58" s="174" t="s">
        <v>598</v>
      </c>
      <c r="C58" s="182" t="s">
        <v>599</v>
      </c>
      <c r="D58" s="175" t="s">
        <v>448</v>
      </c>
      <c r="E58" s="176">
        <v>5</v>
      </c>
      <c r="F58" s="177"/>
      <c r="G58" s="178">
        <f t="shared" si="7"/>
        <v>0</v>
      </c>
      <c r="H58" s="177"/>
      <c r="I58" s="178">
        <f t="shared" si="8"/>
        <v>0</v>
      </c>
      <c r="J58" s="177"/>
      <c r="K58" s="178">
        <f t="shared" si="9"/>
        <v>0</v>
      </c>
      <c r="L58" s="178">
        <v>15</v>
      </c>
      <c r="M58" s="178">
        <f t="shared" si="10"/>
        <v>0</v>
      </c>
      <c r="N58" s="178">
        <v>0</v>
      </c>
      <c r="O58" s="178">
        <f t="shared" si="11"/>
        <v>0</v>
      </c>
      <c r="P58" s="178">
        <v>0</v>
      </c>
      <c r="Q58" s="178">
        <f t="shared" si="12"/>
        <v>0</v>
      </c>
      <c r="R58" s="178"/>
      <c r="S58" s="178" t="s">
        <v>144</v>
      </c>
      <c r="T58" s="179" t="s">
        <v>145</v>
      </c>
      <c r="U58" s="158">
        <v>0</v>
      </c>
      <c r="V58" s="158">
        <f t="shared" si="13"/>
        <v>0</v>
      </c>
      <c r="W58" s="158"/>
      <c r="X58" s="158" t="s">
        <v>57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445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3">
      <c r="A59" s="173">
        <v>51</v>
      </c>
      <c r="B59" s="174" t="s">
        <v>600</v>
      </c>
      <c r="C59" s="182" t="s">
        <v>601</v>
      </c>
      <c r="D59" s="175" t="s">
        <v>448</v>
      </c>
      <c r="E59" s="176">
        <v>10</v>
      </c>
      <c r="F59" s="177"/>
      <c r="G59" s="178">
        <f t="shared" si="7"/>
        <v>0</v>
      </c>
      <c r="H59" s="177"/>
      <c r="I59" s="178">
        <f t="shared" si="8"/>
        <v>0</v>
      </c>
      <c r="J59" s="177"/>
      <c r="K59" s="178">
        <f t="shared" si="9"/>
        <v>0</v>
      </c>
      <c r="L59" s="178">
        <v>15</v>
      </c>
      <c r="M59" s="178">
        <f t="shared" si="10"/>
        <v>0</v>
      </c>
      <c r="N59" s="178">
        <v>0</v>
      </c>
      <c r="O59" s="178">
        <f t="shared" si="11"/>
        <v>0</v>
      </c>
      <c r="P59" s="178">
        <v>0</v>
      </c>
      <c r="Q59" s="178">
        <f t="shared" si="12"/>
        <v>0</v>
      </c>
      <c r="R59" s="178"/>
      <c r="S59" s="178" t="s">
        <v>144</v>
      </c>
      <c r="T59" s="179" t="s">
        <v>145</v>
      </c>
      <c r="U59" s="158">
        <v>0</v>
      </c>
      <c r="V59" s="158">
        <f t="shared" si="13"/>
        <v>0</v>
      </c>
      <c r="W59" s="158"/>
      <c r="X59" s="158" t="s">
        <v>57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445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3">
      <c r="A60" s="173">
        <v>52</v>
      </c>
      <c r="B60" s="174" t="s">
        <v>602</v>
      </c>
      <c r="C60" s="182" t="s">
        <v>603</v>
      </c>
      <c r="D60" s="175" t="s">
        <v>448</v>
      </c>
      <c r="E60" s="176">
        <v>6</v>
      </c>
      <c r="F60" s="177"/>
      <c r="G60" s="178">
        <f t="shared" si="7"/>
        <v>0</v>
      </c>
      <c r="H60" s="177"/>
      <c r="I60" s="178">
        <f t="shared" si="8"/>
        <v>0</v>
      </c>
      <c r="J60" s="177"/>
      <c r="K60" s="178">
        <f t="shared" si="9"/>
        <v>0</v>
      </c>
      <c r="L60" s="178">
        <v>15</v>
      </c>
      <c r="M60" s="178">
        <f t="shared" si="10"/>
        <v>0</v>
      </c>
      <c r="N60" s="178">
        <v>0</v>
      </c>
      <c r="O60" s="178">
        <f t="shared" si="11"/>
        <v>0</v>
      </c>
      <c r="P60" s="178">
        <v>0</v>
      </c>
      <c r="Q60" s="178">
        <f t="shared" si="12"/>
        <v>0</v>
      </c>
      <c r="R60" s="178"/>
      <c r="S60" s="178" t="s">
        <v>144</v>
      </c>
      <c r="T60" s="179" t="s">
        <v>145</v>
      </c>
      <c r="U60" s="158">
        <v>0</v>
      </c>
      <c r="V60" s="158">
        <f t="shared" si="13"/>
        <v>0</v>
      </c>
      <c r="W60" s="158"/>
      <c r="X60" s="158" t="s">
        <v>57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445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3">
      <c r="A61" s="173">
        <v>53</v>
      </c>
      <c r="B61" s="174" t="s">
        <v>604</v>
      </c>
      <c r="C61" s="182" t="s">
        <v>605</v>
      </c>
      <c r="D61" s="175" t="s">
        <v>448</v>
      </c>
      <c r="E61" s="176">
        <v>13</v>
      </c>
      <c r="F61" s="177"/>
      <c r="G61" s="178">
        <f t="shared" si="7"/>
        <v>0</v>
      </c>
      <c r="H61" s="177"/>
      <c r="I61" s="178">
        <f t="shared" si="8"/>
        <v>0</v>
      </c>
      <c r="J61" s="177"/>
      <c r="K61" s="178">
        <f t="shared" si="9"/>
        <v>0</v>
      </c>
      <c r="L61" s="178">
        <v>15</v>
      </c>
      <c r="M61" s="178">
        <f t="shared" si="10"/>
        <v>0</v>
      </c>
      <c r="N61" s="178">
        <v>0</v>
      </c>
      <c r="O61" s="178">
        <f t="shared" si="11"/>
        <v>0</v>
      </c>
      <c r="P61" s="178">
        <v>0</v>
      </c>
      <c r="Q61" s="178">
        <f t="shared" si="12"/>
        <v>0</v>
      </c>
      <c r="R61" s="178"/>
      <c r="S61" s="178" t="s">
        <v>144</v>
      </c>
      <c r="T61" s="179" t="s">
        <v>145</v>
      </c>
      <c r="U61" s="158">
        <v>0</v>
      </c>
      <c r="V61" s="158">
        <f t="shared" si="13"/>
        <v>0</v>
      </c>
      <c r="W61" s="158"/>
      <c r="X61" s="158" t="s">
        <v>57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445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3">
      <c r="A62" s="173">
        <v>54</v>
      </c>
      <c r="B62" s="174" t="s">
        <v>606</v>
      </c>
      <c r="C62" s="182" t="s">
        <v>607</v>
      </c>
      <c r="D62" s="175" t="s">
        <v>448</v>
      </c>
      <c r="E62" s="176">
        <v>19</v>
      </c>
      <c r="F62" s="177"/>
      <c r="G62" s="178">
        <f t="shared" si="7"/>
        <v>0</v>
      </c>
      <c r="H62" s="177"/>
      <c r="I62" s="178">
        <f t="shared" si="8"/>
        <v>0</v>
      </c>
      <c r="J62" s="177"/>
      <c r="K62" s="178">
        <f t="shared" si="9"/>
        <v>0</v>
      </c>
      <c r="L62" s="178">
        <v>15</v>
      </c>
      <c r="M62" s="178">
        <f t="shared" si="10"/>
        <v>0</v>
      </c>
      <c r="N62" s="178">
        <v>0</v>
      </c>
      <c r="O62" s="178">
        <f t="shared" si="11"/>
        <v>0</v>
      </c>
      <c r="P62" s="178">
        <v>0</v>
      </c>
      <c r="Q62" s="178">
        <f t="shared" si="12"/>
        <v>0</v>
      </c>
      <c r="R62" s="178"/>
      <c r="S62" s="178" t="s">
        <v>144</v>
      </c>
      <c r="T62" s="179" t="s">
        <v>145</v>
      </c>
      <c r="U62" s="158">
        <v>0</v>
      </c>
      <c r="V62" s="158">
        <f t="shared" si="13"/>
        <v>0</v>
      </c>
      <c r="W62" s="158"/>
      <c r="X62" s="158" t="s">
        <v>57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445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3">
      <c r="A63" s="173">
        <v>55</v>
      </c>
      <c r="B63" s="174" t="s">
        <v>608</v>
      </c>
      <c r="C63" s="182" t="s">
        <v>609</v>
      </c>
      <c r="D63" s="175" t="s">
        <v>448</v>
      </c>
      <c r="E63" s="176">
        <v>1</v>
      </c>
      <c r="F63" s="177"/>
      <c r="G63" s="178">
        <f t="shared" si="7"/>
        <v>0</v>
      </c>
      <c r="H63" s="177"/>
      <c r="I63" s="178">
        <f t="shared" si="8"/>
        <v>0</v>
      </c>
      <c r="J63" s="177"/>
      <c r="K63" s="178">
        <f t="shared" si="9"/>
        <v>0</v>
      </c>
      <c r="L63" s="178">
        <v>15</v>
      </c>
      <c r="M63" s="178">
        <f t="shared" si="10"/>
        <v>0</v>
      </c>
      <c r="N63" s="178">
        <v>0</v>
      </c>
      <c r="O63" s="178">
        <f t="shared" si="11"/>
        <v>0</v>
      </c>
      <c r="P63" s="178">
        <v>0</v>
      </c>
      <c r="Q63" s="178">
        <f t="shared" si="12"/>
        <v>0</v>
      </c>
      <c r="R63" s="178"/>
      <c r="S63" s="178" t="s">
        <v>144</v>
      </c>
      <c r="T63" s="179" t="s">
        <v>145</v>
      </c>
      <c r="U63" s="158">
        <v>0</v>
      </c>
      <c r="V63" s="158">
        <f t="shared" si="13"/>
        <v>0</v>
      </c>
      <c r="W63" s="158"/>
      <c r="X63" s="158" t="s">
        <v>57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445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3">
      <c r="A64" s="173">
        <v>56</v>
      </c>
      <c r="B64" s="174" t="s">
        <v>610</v>
      </c>
      <c r="C64" s="182" t="s">
        <v>611</v>
      </c>
      <c r="D64" s="175" t="s">
        <v>448</v>
      </c>
      <c r="E64" s="176">
        <v>1</v>
      </c>
      <c r="F64" s="177"/>
      <c r="G64" s="178">
        <f t="shared" si="7"/>
        <v>0</v>
      </c>
      <c r="H64" s="177"/>
      <c r="I64" s="178">
        <f t="shared" si="8"/>
        <v>0</v>
      </c>
      <c r="J64" s="177"/>
      <c r="K64" s="178">
        <f t="shared" si="9"/>
        <v>0</v>
      </c>
      <c r="L64" s="178">
        <v>15</v>
      </c>
      <c r="M64" s="178">
        <f t="shared" si="10"/>
        <v>0</v>
      </c>
      <c r="N64" s="178">
        <v>0</v>
      </c>
      <c r="O64" s="178">
        <f t="shared" si="11"/>
        <v>0</v>
      </c>
      <c r="P64" s="178">
        <v>0</v>
      </c>
      <c r="Q64" s="178">
        <f t="shared" si="12"/>
        <v>0</v>
      </c>
      <c r="R64" s="178"/>
      <c r="S64" s="178" t="s">
        <v>144</v>
      </c>
      <c r="T64" s="179" t="s">
        <v>145</v>
      </c>
      <c r="U64" s="158">
        <v>0</v>
      </c>
      <c r="V64" s="158">
        <f t="shared" si="13"/>
        <v>0</v>
      </c>
      <c r="W64" s="158"/>
      <c r="X64" s="158" t="s">
        <v>57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445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3">
      <c r="A65" s="173">
        <v>57</v>
      </c>
      <c r="B65" s="174" t="s">
        <v>612</v>
      </c>
      <c r="C65" s="182" t="s">
        <v>613</v>
      </c>
      <c r="D65" s="175" t="s">
        <v>448</v>
      </c>
      <c r="E65" s="176">
        <v>1</v>
      </c>
      <c r="F65" s="177"/>
      <c r="G65" s="178">
        <f t="shared" si="7"/>
        <v>0</v>
      </c>
      <c r="H65" s="177"/>
      <c r="I65" s="178">
        <f t="shared" si="8"/>
        <v>0</v>
      </c>
      <c r="J65" s="177"/>
      <c r="K65" s="178">
        <f t="shared" si="9"/>
        <v>0</v>
      </c>
      <c r="L65" s="178">
        <v>15</v>
      </c>
      <c r="M65" s="178">
        <f t="shared" si="10"/>
        <v>0</v>
      </c>
      <c r="N65" s="178">
        <v>0</v>
      </c>
      <c r="O65" s="178">
        <f t="shared" si="11"/>
        <v>0</v>
      </c>
      <c r="P65" s="178">
        <v>0</v>
      </c>
      <c r="Q65" s="178">
        <f t="shared" si="12"/>
        <v>0</v>
      </c>
      <c r="R65" s="178"/>
      <c r="S65" s="178" t="s">
        <v>144</v>
      </c>
      <c r="T65" s="179" t="s">
        <v>145</v>
      </c>
      <c r="U65" s="158">
        <v>0</v>
      </c>
      <c r="V65" s="158">
        <f t="shared" si="13"/>
        <v>0</v>
      </c>
      <c r="W65" s="158"/>
      <c r="X65" s="158" t="s">
        <v>57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445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3">
      <c r="A66" s="173">
        <v>58</v>
      </c>
      <c r="B66" s="174" t="s">
        <v>614</v>
      </c>
      <c r="C66" s="182" t="s">
        <v>615</v>
      </c>
      <c r="D66" s="175" t="s">
        <v>448</v>
      </c>
      <c r="E66" s="176">
        <v>2</v>
      </c>
      <c r="F66" s="177"/>
      <c r="G66" s="178">
        <f t="shared" si="7"/>
        <v>0</v>
      </c>
      <c r="H66" s="177"/>
      <c r="I66" s="178">
        <f t="shared" si="8"/>
        <v>0</v>
      </c>
      <c r="J66" s="177"/>
      <c r="K66" s="178">
        <f t="shared" si="9"/>
        <v>0</v>
      </c>
      <c r="L66" s="178">
        <v>15</v>
      </c>
      <c r="M66" s="178">
        <f t="shared" si="10"/>
        <v>0</v>
      </c>
      <c r="N66" s="178">
        <v>0</v>
      </c>
      <c r="O66" s="178">
        <f t="shared" si="11"/>
        <v>0</v>
      </c>
      <c r="P66" s="178">
        <v>0</v>
      </c>
      <c r="Q66" s="178">
        <f t="shared" si="12"/>
        <v>0</v>
      </c>
      <c r="R66" s="178"/>
      <c r="S66" s="178" t="s">
        <v>144</v>
      </c>
      <c r="T66" s="179" t="s">
        <v>145</v>
      </c>
      <c r="U66" s="158">
        <v>0</v>
      </c>
      <c r="V66" s="158">
        <f t="shared" si="13"/>
        <v>0</v>
      </c>
      <c r="W66" s="158"/>
      <c r="X66" s="158" t="s">
        <v>57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445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3">
      <c r="A67" s="173">
        <v>59</v>
      </c>
      <c r="B67" s="174" t="s">
        <v>616</v>
      </c>
      <c r="C67" s="182" t="s">
        <v>617</v>
      </c>
      <c r="D67" s="175" t="s">
        <v>448</v>
      </c>
      <c r="E67" s="176">
        <v>2</v>
      </c>
      <c r="F67" s="177"/>
      <c r="G67" s="178">
        <f t="shared" si="7"/>
        <v>0</v>
      </c>
      <c r="H67" s="177"/>
      <c r="I67" s="178">
        <f t="shared" si="8"/>
        <v>0</v>
      </c>
      <c r="J67" s="177"/>
      <c r="K67" s="178">
        <f t="shared" si="9"/>
        <v>0</v>
      </c>
      <c r="L67" s="178">
        <v>15</v>
      </c>
      <c r="M67" s="178">
        <f t="shared" si="10"/>
        <v>0</v>
      </c>
      <c r="N67" s="178">
        <v>0</v>
      </c>
      <c r="O67" s="178">
        <f t="shared" si="11"/>
        <v>0</v>
      </c>
      <c r="P67" s="178">
        <v>0</v>
      </c>
      <c r="Q67" s="178">
        <f t="shared" si="12"/>
        <v>0</v>
      </c>
      <c r="R67" s="178"/>
      <c r="S67" s="178" t="s">
        <v>144</v>
      </c>
      <c r="T67" s="179" t="s">
        <v>145</v>
      </c>
      <c r="U67" s="158">
        <v>0</v>
      </c>
      <c r="V67" s="158">
        <f t="shared" si="13"/>
        <v>0</v>
      </c>
      <c r="W67" s="158"/>
      <c r="X67" s="158" t="s">
        <v>146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411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3">
      <c r="A68" s="173">
        <v>60</v>
      </c>
      <c r="B68" s="174" t="s">
        <v>618</v>
      </c>
      <c r="C68" s="182" t="s">
        <v>619</v>
      </c>
      <c r="D68" s="175" t="s">
        <v>448</v>
      </c>
      <c r="E68" s="176">
        <v>2</v>
      </c>
      <c r="F68" s="177"/>
      <c r="G68" s="178">
        <f t="shared" si="7"/>
        <v>0</v>
      </c>
      <c r="H68" s="177"/>
      <c r="I68" s="178">
        <f t="shared" si="8"/>
        <v>0</v>
      </c>
      <c r="J68" s="177"/>
      <c r="K68" s="178">
        <f t="shared" si="9"/>
        <v>0</v>
      </c>
      <c r="L68" s="178">
        <v>15</v>
      </c>
      <c r="M68" s="178">
        <f t="shared" si="10"/>
        <v>0</v>
      </c>
      <c r="N68" s="178">
        <v>0</v>
      </c>
      <c r="O68" s="178">
        <f t="shared" si="11"/>
        <v>0</v>
      </c>
      <c r="P68" s="178">
        <v>0</v>
      </c>
      <c r="Q68" s="178">
        <f t="shared" si="12"/>
        <v>0</v>
      </c>
      <c r="R68" s="178"/>
      <c r="S68" s="178" t="s">
        <v>144</v>
      </c>
      <c r="T68" s="179" t="s">
        <v>145</v>
      </c>
      <c r="U68" s="158">
        <v>0</v>
      </c>
      <c r="V68" s="158">
        <f t="shared" si="13"/>
        <v>0</v>
      </c>
      <c r="W68" s="158"/>
      <c r="X68" s="158" t="s">
        <v>57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445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3">
      <c r="A69" s="173">
        <v>61</v>
      </c>
      <c r="B69" s="174" t="s">
        <v>70</v>
      </c>
      <c r="C69" s="182" t="s">
        <v>620</v>
      </c>
      <c r="D69" s="175" t="s">
        <v>448</v>
      </c>
      <c r="E69" s="176">
        <v>1</v>
      </c>
      <c r="F69" s="177"/>
      <c r="G69" s="178">
        <f t="shared" si="7"/>
        <v>0</v>
      </c>
      <c r="H69" s="177"/>
      <c r="I69" s="178">
        <f t="shared" si="8"/>
        <v>0</v>
      </c>
      <c r="J69" s="177"/>
      <c r="K69" s="178">
        <f t="shared" si="9"/>
        <v>0</v>
      </c>
      <c r="L69" s="178">
        <v>15</v>
      </c>
      <c r="M69" s="178">
        <f t="shared" si="10"/>
        <v>0</v>
      </c>
      <c r="N69" s="178">
        <v>0</v>
      </c>
      <c r="O69" s="178">
        <f t="shared" si="11"/>
        <v>0</v>
      </c>
      <c r="P69" s="178">
        <v>0</v>
      </c>
      <c r="Q69" s="178">
        <f t="shared" si="12"/>
        <v>0</v>
      </c>
      <c r="R69" s="178"/>
      <c r="S69" s="178" t="s">
        <v>144</v>
      </c>
      <c r="T69" s="179" t="s">
        <v>145</v>
      </c>
      <c r="U69" s="158">
        <v>0</v>
      </c>
      <c r="V69" s="158">
        <f t="shared" si="13"/>
        <v>0</v>
      </c>
      <c r="W69" s="158"/>
      <c r="X69" s="158" t="s">
        <v>57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445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3">
      <c r="A70" s="173">
        <v>62</v>
      </c>
      <c r="B70" s="174" t="s">
        <v>72</v>
      </c>
      <c r="C70" s="182" t="s">
        <v>617</v>
      </c>
      <c r="D70" s="175" t="s">
        <v>448</v>
      </c>
      <c r="E70" s="176">
        <v>1</v>
      </c>
      <c r="F70" s="177"/>
      <c r="G70" s="178">
        <f t="shared" si="7"/>
        <v>0</v>
      </c>
      <c r="H70" s="177"/>
      <c r="I70" s="178">
        <f t="shared" si="8"/>
        <v>0</v>
      </c>
      <c r="J70" s="177"/>
      <c r="K70" s="178">
        <f t="shared" si="9"/>
        <v>0</v>
      </c>
      <c r="L70" s="178">
        <v>15</v>
      </c>
      <c r="M70" s="178">
        <f t="shared" si="10"/>
        <v>0</v>
      </c>
      <c r="N70" s="178">
        <v>0</v>
      </c>
      <c r="O70" s="178">
        <f t="shared" si="11"/>
        <v>0</v>
      </c>
      <c r="P70" s="178">
        <v>0</v>
      </c>
      <c r="Q70" s="178">
        <f t="shared" si="12"/>
        <v>0</v>
      </c>
      <c r="R70" s="178"/>
      <c r="S70" s="178" t="s">
        <v>144</v>
      </c>
      <c r="T70" s="179" t="s">
        <v>145</v>
      </c>
      <c r="U70" s="158">
        <v>0</v>
      </c>
      <c r="V70" s="158">
        <f t="shared" si="13"/>
        <v>0</v>
      </c>
      <c r="W70" s="158"/>
      <c r="X70" s="158" t="s">
        <v>146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411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3">
      <c r="A71" s="173">
        <v>63</v>
      </c>
      <c r="B71" s="174" t="s">
        <v>74</v>
      </c>
      <c r="C71" s="182" t="s">
        <v>621</v>
      </c>
      <c r="D71" s="175" t="s">
        <v>448</v>
      </c>
      <c r="E71" s="176">
        <v>1</v>
      </c>
      <c r="F71" s="177"/>
      <c r="G71" s="178">
        <f t="shared" si="7"/>
        <v>0</v>
      </c>
      <c r="H71" s="177"/>
      <c r="I71" s="178">
        <f t="shared" si="8"/>
        <v>0</v>
      </c>
      <c r="J71" s="177"/>
      <c r="K71" s="178">
        <f t="shared" si="9"/>
        <v>0</v>
      </c>
      <c r="L71" s="178">
        <v>15</v>
      </c>
      <c r="M71" s="178">
        <f t="shared" si="10"/>
        <v>0</v>
      </c>
      <c r="N71" s="178">
        <v>0</v>
      </c>
      <c r="O71" s="178">
        <f t="shared" si="11"/>
        <v>0</v>
      </c>
      <c r="P71" s="178">
        <v>0</v>
      </c>
      <c r="Q71" s="178">
        <f t="shared" si="12"/>
        <v>0</v>
      </c>
      <c r="R71" s="178"/>
      <c r="S71" s="178" t="s">
        <v>144</v>
      </c>
      <c r="T71" s="179" t="s">
        <v>145</v>
      </c>
      <c r="U71" s="158">
        <v>0</v>
      </c>
      <c r="V71" s="158">
        <f t="shared" si="13"/>
        <v>0</v>
      </c>
      <c r="W71" s="158"/>
      <c r="X71" s="158" t="s">
        <v>57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445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3">
      <c r="A72" s="173">
        <v>64</v>
      </c>
      <c r="B72" s="174" t="s">
        <v>622</v>
      </c>
      <c r="C72" s="182" t="s">
        <v>623</v>
      </c>
      <c r="D72" s="175" t="s">
        <v>448</v>
      </c>
      <c r="E72" s="176">
        <v>1</v>
      </c>
      <c r="F72" s="177"/>
      <c r="G72" s="178">
        <f t="shared" si="7"/>
        <v>0</v>
      </c>
      <c r="H72" s="177"/>
      <c r="I72" s="178">
        <f t="shared" si="8"/>
        <v>0</v>
      </c>
      <c r="J72" s="177"/>
      <c r="K72" s="178">
        <f t="shared" si="9"/>
        <v>0</v>
      </c>
      <c r="L72" s="178">
        <v>15</v>
      </c>
      <c r="M72" s="178">
        <f t="shared" si="10"/>
        <v>0</v>
      </c>
      <c r="N72" s="178">
        <v>0</v>
      </c>
      <c r="O72" s="178">
        <f t="shared" si="11"/>
        <v>0</v>
      </c>
      <c r="P72" s="178">
        <v>0</v>
      </c>
      <c r="Q72" s="178">
        <f t="shared" si="12"/>
        <v>0</v>
      </c>
      <c r="R72" s="178"/>
      <c r="S72" s="178" t="s">
        <v>144</v>
      </c>
      <c r="T72" s="179" t="s">
        <v>145</v>
      </c>
      <c r="U72" s="158">
        <v>0</v>
      </c>
      <c r="V72" s="158">
        <f t="shared" si="13"/>
        <v>0</v>
      </c>
      <c r="W72" s="158"/>
      <c r="X72" s="158" t="s">
        <v>57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445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3">
      <c r="A73" s="173">
        <v>65</v>
      </c>
      <c r="B73" s="174" t="s">
        <v>624</v>
      </c>
      <c r="C73" s="182" t="s">
        <v>617</v>
      </c>
      <c r="D73" s="175" t="s">
        <v>448</v>
      </c>
      <c r="E73" s="176">
        <v>1</v>
      </c>
      <c r="F73" s="177"/>
      <c r="G73" s="178">
        <f t="shared" ref="G73:G104" si="14">ROUND(E73*F73,2)</f>
        <v>0</v>
      </c>
      <c r="H73" s="177"/>
      <c r="I73" s="178">
        <f t="shared" ref="I73:I104" si="15">ROUND(E73*H73,2)</f>
        <v>0</v>
      </c>
      <c r="J73" s="177"/>
      <c r="K73" s="178">
        <f t="shared" ref="K73:K104" si="16">ROUND(E73*J73,2)</f>
        <v>0</v>
      </c>
      <c r="L73" s="178">
        <v>15</v>
      </c>
      <c r="M73" s="178">
        <f t="shared" ref="M73:M104" si="17">G73*(1+L73/100)</f>
        <v>0</v>
      </c>
      <c r="N73" s="178">
        <v>0</v>
      </c>
      <c r="O73" s="178">
        <f t="shared" ref="O73:O104" si="18">ROUND(E73*N73,2)</f>
        <v>0</v>
      </c>
      <c r="P73" s="178">
        <v>0</v>
      </c>
      <c r="Q73" s="178">
        <f t="shared" ref="Q73:Q104" si="19">ROUND(E73*P73,2)</f>
        <v>0</v>
      </c>
      <c r="R73" s="178"/>
      <c r="S73" s="178" t="s">
        <v>144</v>
      </c>
      <c r="T73" s="179" t="s">
        <v>145</v>
      </c>
      <c r="U73" s="158">
        <v>0</v>
      </c>
      <c r="V73" s="158">
        <f t="shared" ref="V73:V104" si="20">ROUND(E73*U73,2)</f>
        <v>0</v>
      </c>
      <c r="W73" s="158"/>
      <c r="X73" s="158" t="s">
        <v>146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411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3">
      <c r="A74" s="173">
        <v>66</v>
      </c>
      <c r="B74" s="174" t="s">
        <v>625</v>
      </c>
      <c r="C74" s="182" t="s">
        <v>626</v>
      </c>
      <c r="D74" s="175" t="s">
        <v>448</v>
      </c>
      <c r="E74" s="176">
        <v>1</v>
      </c>
      <c r="F74" s="177"/>
      <c r="G74" s="178">
        <f t="shared" si="14"/>
        <v>0</v>
      </c>
      <c r="H74" s="177"/>
      <c r="I74" s="178">
        <f t="shared" si="15"/>
        <v>0</v>
      </c>
      <c r="J74" s="177"/>
      <c r="K74" s="178">
        <f t="shared" si="16"/>
        <v>0</v>
      </c>
      <c r="L74" s="178">
        <v>15</v>
      </c>
      <c r="M74" s="178">
        <f t="shared" si="17"/>
        <v>0</v>
      </c>
      <c r="N74" s="178">
        <v>0</v>
      </c>
      <c r="O74" s="178">
        <f t="shared" si="18"/>
        <v>0</v>
      </c>
      <c r="P74" s="178">
        <v>0</v>
      </c>
      <c r="Q74" s="178">
        <f t="shared" si="19"/>
        <v>0</v>
      </c>
      <c r="R74" s="178"/>
      <c r="S74" s="178" t="s">
        <v>144</v>
      </c>
      <c r="T74" s="179" t="s">
        <v>145</v>
      </c>
      <c r="U74" s="158">
        <v>0</v>
      </c>
      <c r="V74" s="158">
        <f t="shared" si="20"/>
        <v>0</v>
      </c>
      <c r="W74" s="158"/>
      <c r="X74" s="158" t="s">
        <v>57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445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3">
      <c r="A75" s="173">
        <v>67</v>
      </c>
      <c r="B75" s="174" t="s">
        <v>627</v>
      </c>
      <c r="C75" s="182" t="s">
        <v>628</v>
      </c>
      <c r="D75" s="175" t="s">
        <v>448</v>
      </c>
      <c r="E75" s="176">
        <v>5</v>
      </c>
      <c r="F75" s="177"/>
      <c r="G75" s="178">
        <f t="shared" si="14"/>
        <v>0</v>
      </c>
      <c r="H75" s="177"/>
      <c r="I75" s="178">
        <f t="shared" si="15"/>
        <v>0</v>
      </c>
      <c r="J75" s="177"/>
      <c r="K75" s="178">
        <f t="shared" si="16"/>
        <v>0</v>
      </c>
      <c r="L75" s="178">
        <v>15</v>
      </c>
      <c r="M75" s="178">
        <f t="shared" si="17"/>
        <v>0</v>
      </c>
      <c r="N75" s="178">
        <v>0</v>
      </c>
      <c r="O75" s="178">
        <f t="shared" si="18"/>
        <v>0</v>
      </c>
      <c r="P75" s="178">
        <v>0</v>
      </c>
      <c r="Q75" s="178">
        <f t="shared" si="19"/>
        <v>0</v>
      </c>
      <c r="R75" s="178"/>
      <c r="S75" s="178" t="s">
        <v>144</v>
      </c>
      <c r="T75" s="179" t="s">
        <v>145</v>
      </c>
      <c r="U75" s="158">
        <v>0</v>
      </c>
      <c r="V75" s="158">
        <f t="shared" si="20"/>
        <v>0</v>
      </c>
      <c r="W75" s="158"/>
      <c r="X75" s="158" t="s">
        <v>57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445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3">
      <c r="A76" s="173">
        <v>68</v>
      </c>
      <c r="B76" s="174" t="s">
        <v>629</v>
      </c>
      <c r="C76" s="182" t="s">
        <v>617</v>
      </c>
      <c r="D76" s="175" t="s">
        <v>448</v>
      </c>
      <c r="E76" s="176">
        <v>5</v>
      </c>
      <c r="F76" s="177"/>
      <c r="G76" s="178">
        <f t="shared" si="14"/>
        <v>0</v>
      </c>
      <c r="H76" s="177"/>
      <c r="I76" s="178">
        <f t="shared" si="15"/>
        <v>0</v>
      </c>
      <c r="J76" s="177"/>
      <c r="K76" s="178">
        <f t="shared" si="16"/>
        <v>0</v>
      </c>
      <c r="L76" s="178">
        <v>15</v>
      </c>
      <c r="M76" s="178">
        <f t="shared" si="17"/>
        <v>0</v>
      </c>
      <c r="N76" s="178">
        <v>0</v>
      </c>
      <c r="O76" s="178">
        <f t="shared" si="18"/>
        <v>0</v>
      </c>
      <c r="P76" s="178">
        <v>0</v>
      </c>
      <c r="Q76" s="178">
        <f t="shared" si="19"/>
        <v>0</v>
      </c>
      <c r="R76" s="178"/>
      <c r="S76" s="178" t="s">
        <v>144</v>
      </c>
      <c r="T76" s="179" t="s">
        <v>145</v>
      </c>
      <c r="U76" s="158">
        <v>0</v>
      </c>
      <c r="V76" s="158">
        <f t="shared" si="20"/>
        <v>0</v>
      </c>
      <c r="W76" s="158"/>
      <c r="X76" s="158" t="s">
        <v>146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411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3">
      <c r="A77" s="173">
        <v>69</v>
      </c>
      <c r="B77" s="174" t="s">
        <v>630</v>
      </c>
      <c r="C77" s="182" t="s">
        <v>619</v>
      </c>
      <c r="D77" s="175" t="s">
        <v>448</v>
      </c>
      <c r="E77" s="176">
        <v>10</v>
      </c>
      <c r="F77" s="177"/>
      <c r="G77" s="178">
        <f t="shared" si="14"/>
        <v>0</v>
      </c>
      <c r="H77" s="177"/>
      <c r="I77" s="178">
        <f t="shared" si="15"/>
        <v>0</v>
      </c>
      <c r="J77" s="177"/>
      <c r="K77" s="178">
        <f t="shared" si="16"/>
        <v>0</v>
      </c>
      <c r="L77" s="178">
        <v>15</v>
      </c>
      <c r="M77" s="178">
        <f t="shared" si="17"/>
        <v>0</v>
      </c>
      <c r="N77" s="178">
        <v>0</v>
      </c>
      <c r="O77" s="178">
        <f t="shared" si="18"/>
        <v>0</v>
      </c>
      <c r="P77" s="178">
        <v>0</v>
      </c>
      <c r="Q77" s="178">
        <f t="shared" si="19"/>
        <v>0</v>
      </c>
      <c r="R77" s="178"/>
      <c r="S77" s="178" t="s">
        <v>144</v>
      </c>
      <c r="T77" s="179" t="s">
        <v>145</v>
      </c>
      <c r="U77" s="158">
        <v>0</v>
      </c>
      <c r="V77" s="158">
        <f t="shared" si="20"/>
        <v>0</v>
      </c>
      <c r="W77" s="158"/>
      <c r="X77" s="158" t="s">
        <v>57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445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3">
      <c r="A78" s="173">
        <v>70</v>
      </c>
      <c r="B78" s="174" t="s">
        <v>631</v>
      </c>
      <c r="C78" s="182" t="s">
        <v>632</v>
      </c>
      <c r="D78" s="175" t="s">
        <v>448</v>
      </c>
      <c r="E78" s="176">
        <v>60</v>
      </c>
      <c r="F78" s="177"/>
      <c r="G78" s="178">
        <f t="shared" si="14"/>
        <v>0</v>
      </c>
      <c r="H78" s="177"/>
      <c r="I78" s="178">
        <f t="shared" si="15"/>
        <v>0</v>
      </c>
      <c r="J78" s="177"/>
      <c r="K78" s="178">
        <f t="shared" si="16"/>
        <v>0</v>
      </c>
      <c r="L78" s="178">
        <v>15</v>
      </c>
      <c r="M78" s="178">
        <f t="shared" si="17"/>
        <v>0</v>
      </c>
      <c r="N78" s="178">
        <v>0</v>
      </c>
      <c r="O78" s="178">
        <f t="shared" si="18"/>
        <v>0</v>
      </c>
      <c r="P78" s="178">
        <v>0</v>
      </c>
      <c r="Q78" s="178">
        <f t="shared" si="19"/>
        <v>0</v>
      </c>
      <c r="R78" s="178"/>
      <c r="S78" s="178" t="s">
        <v>144</v>
      </c>
      <c r="T78" s="179" t="s">
        <v>145</v>
      </c>
      <c r="U78" s="158">
        <v>0</v>
      </c>
      <c r="V78" s="158">
        <f t="shared" si="20"/>
        <v>0</v>
      </c>
      <c r="W78" s="158"/>
      <c r="X78" s="158" t="s">
        <v>57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445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3">
      <c r="A79" s="173">
        <v>71</v>
      </c>
      <c r="B79" s="174" t="s">
        <v>633</v>
      </c>
      <c r="C79" s="182" t="s">
        <v>634</v>
      </c>
      <c r="D79" s="175" t="s">
        <v>448</v>
      </c>
      <c r="E79" s="176">
        <v>10</v>
      </c>
      <c r="F79" s="177"/>
      <c r="G79" s="178">
        <f t="shared" si="14"/>
        <v>0</v>
      </c>
      <c r="H79" s="177"/>
      <c r="I79" s="178">
        <f t="shared" si="15"/>
        <v>0</v>
      </c>
      <c r="J79" s="177"/>
      <c r="K79" s="178">
        <f t="shared" si="16"/>
        <v>0</v>
      </c>
      <c r="L79" s="178">
        <v>15</v>
      </c>
      <c r="M79" s="178">
        <f t="shared" si="17"/>
        <v>0</v>
      </c>
      <c r="N79" s="178">
        <v>0</v>
      </c>
      <c r="O79" s="178">
        <f t="shared" si="18"/>
        <v>0</v>
      </c>
      <c r="P79" s="178">
        <v>0</v>
      </c>
      <c r="Q79" s="178">
        <f t="shared" si="19"/>
        <v>0</v>
      </c>
      <c r="R79" s="178"/>
      <c r="S79" s="178" t="s">
        <v>144</v>
      </c>
      <c r="T79" s="179" t="s">
        <v>145</v>
      </c>
      <c r="U79" s="158">
        <v>0</v>
      </c>
      <c r="V79" s="158">
        <f t="shared" si="20"/>
        <v>0</v>
      </c>
      <c r="W79" s="158"/>
      <c r="X79" s="158" t="s">
        <v>57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445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3">
      <c r="A80" s="173">
        <v>72</v>
      </c>
      <c r="B80" s="174" t="s">
        <v>635</v>
      </c>
      <c r="C80" s="182" t="s">
        <v>636</v>
      </c>
      <c r="D80" s="175" t="s">
        <v>448</v>
      </c>
      <c r="E80" s="176">
        <v>1</v>
      </c>
      <c r="F80" s="177"/>
      <c r="G80" s="178">
        <f t="shared" si="14"/>
        <v>0</v>
      </c>
      <c r="H80" s="177"/>
      <c r="I80" s="178">
        <f t="shared" si="15"/>
        <v>0</v>
      </c>
      <c r="J80" s="177"/>
      <c r="K80" s="178">
        <f t="shared" si="16"/>
        <v>0</v>
      </c>
      <c r="L80" s="178">
        <v>15</v>
      </c>
      <c r="M80" s="178">
        <f t="shared" si="17"/>
        <v>0</v>
      </c>
      <c r="N80" s="178">
        <v>0</v>
      </c>
      <c r="O80" s="178">
        <f t="shared" si="18"/>
        <v>0</v>
      </c>
      <c r="P80" s="178">
        <v>0</v>
      </c>
      <c r="Q80" s="178">
        <f t="shared" si="19"/>
        <v>0</v>
      </c>
      <c r="R80" s="178"/>
      <c r="S80" s="178" t="s">
        <v>144</v>
      </c>
      <c r="T80" s="179" t="s">
        <v>145</v>
      </c>
      <c r="U80" s="158">
        <v>0</v>
      </c>
      <c r="V80" s="158">
        <f t="shared" si="20"/>
        <v>0</v>
      </c>
      <c r="W80" s="158"/>
      <c r="X80" s="158" t="s">
        <v>57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445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3">
      <c r="A81" s="173">
        <v>73</v>
      </c>
      <c r="B81" s="174" t="s">
        <v>637</v>
      </c>
      <c r="C81" s="182" t="s">
        <v>638</v>
      </c>
      <c r="D81" s="175" t="s">
        <v>448</v>
      </c>
      <c r="E81" s="176">
        <v>1</v>
      </c>
      <c r="F81" s="177"/>
      <c r="G81" s="178">
        <f t="shared" si="14"/>
        <v>0</v>
      </c>
      <c r="H81" s="177"/>
      <c r="I81" s="178">
        <f t="shared" si="15"/>
        <v>0</v>
      </c>
      <c r="J81" s="177"/>
      <c r="K81" s="178">
        <f t="shared" si="16"/>
        <v>0</v>
      </c>
      <c r="L81" s="178">
        <v>15</v>
      </c>
      <c r="M81" s="178">
        <f t="shared" si="17"/>
        <v>0</v>
      </c>
      <c r="N81" s="178">
        <v>0</v>
      </c>
      <c r="O81" s="178">
        <f t="shared" si="18"/>
        <v>0</v>
      </c>
      <c r="P81" s="178">
        <v>0</v>
      </c>
      <c r="Q81" s="178">
        <f t="shared" si="19"/>
        <v>0</v>
      </c>
      <c r="R81" s="178"/>
      <c r="S81" s="178" t="s">
        <v>144</v>
      </c>
      <c r="T81" s="179" t="s">
        <v>145</v>
      </c>
      <c r="U81" s="158">
        <v>0</v>
      </c>
      <c r="V81" s="158">
        <f t="shared" si="20"/>
        <v>0</v>
      </c>
      <c r="W81" s="158"/>
      <c r="X81" s="158" t="s">
        <v>57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445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3">
      <c r="A82" s="173">
        <v>74</v>
      </c>
      <c r="B82" s="174" t="s">
        <v>639</v>
      </c>
      <c r="C82" s="182" t="s">
        <v>640</v>
      </c>
      <c r="D82" s="175">
        <v>0</v>
      </c>
      <c r="E82" s="176">
        <v>0</v>
      </c>
      <c r="F82" s="177"/>
      <c r="G82" s="178">
        <f t="shared" si="14"/>
        <v>0</v>
      </c>
      <c r="H82" s="177"/>
      <c r="I82" s="178">
        <f t="shared" si="15"/>
        <v>0</v>
      </c>
      <c r="J82" s="177"/>
      <c r="K82" s="178">
        <f t="shared" si="16"/>
        <v>0</v>
      </c>
      <c r="L82" s="178">
        <v>15</v>
      </c>
      <c r="M82" s="178">
        <f t="shared" si="17"/>
        <v>0</v>
      </c>
      <c r="N82" s="178">
        <v>0</v>
      </c>
      <c r="O82" s="178">
        <f t="shared" si="18"/>
        <v>0</v>
      </c>
      <c r="P82" s="178">
        <v>0</v>
      </c>
      <c r="Q82" s="178">
        <f t="shared" si="19"/>
        <v>0</v>
      </c>
      <c r="R82" s="178"/>
      <c r="S82" s="178" t="s">
        <v>144</v>
      </c>
      <c r="T82" s="179" t="s">
        <v>145</v>
      </c>
      <c r="U82" s="158">
        <v>0</v>
      </c>
      <c r="V82" s="158">
        <f t="shared" si="20"/>
        <v>0</v>
      </c>
      <c r="W82" s="158"/>
      <c r="X82" s="158" t="s">
        <v>57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445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3">
      <c r="A83" s="173">
        <v>75</v>
      </c>
      <c r="B83" s="174" t="s">
        <v>641</v>
      </c>
      <c r="C83" s="182" t="s">
        <v>583</v>
      </c>
      <c r="D83" s="175" t="s">
        <v>448</v>
      </c>
      <c r="E83" s="176">
        <v>1</v>
      </c>
      <c r="F83" s="177"/>
      <c r="G83" s="178">
        <f t="shared" si="14"/>
        <v>0</v>
      </c>
      <c r="H83" s="177"/>
      <c r="I83" s="178">
        <f t="shared" si="15"/>
        <v>0</v>
      </c>
      <c r="J83" s="177"/>
      <c r="K83" s="178">
        <f t="shared" si="16"/>
        <v>0</v>
      </c>
      <c r="L83" s="178">
        <v>15</v>
      </c>
      <c r="M83" s="178">
        <f t="shared" si="17"/>
        <v>0</v>
      </c>
      <c r="N83" s="178">
        <v>0</v>
      </c>
      <c r="O83" s="178">
        <f t="shared" si="18"/>
        <v>0</v>
      </c>
      <c r="P83" s="178">
        <v>0</v>
      </c>
      <c r="Q83" s="178">
        <f t="shared" si="19"/>
        <v>0</v>
      </c>
      <c r="R83" s="178"/>
      <c r="S83" s="178" t="s">
        <v>144</v>
      </c>
      <c r="T83" s="179" t="s">
        <v>145</v>
      </c>
      <c r="U83" s="158">
        <v>0</v>
      </c>
      <c r="V83" s="158">
        <f t="shared" si="20"/>
        <v>0</v>
      </c>
      <c r="W83" s="158"/>
      <c r="X83" s="158" t="s">
        <v>57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445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3">
      <c r="A84" s="173">
        <v>76</v>
      </c>
      <c r="B84" s="174" t="s">
        <v>642</v>
      </c>
      <c r="C84" s="182" t="s">
        <v>585</v>
      </c>
      <c r="D84" s="175" t="s">
        <v>448</v>
      </c>
      <c r="E84" s="176">
        <v>40</v>
      </c>
      <c r="F84" s="177"/>
      <c r="G84" s="178">
        <f t="shared" si="14"/>
        <v>0</v>
      </c>
      <c r="H84" s="177"/>
      <c r="I84" s="178">
        <f t="shared" si="15"/>
        <v>0</v>
      </c>
      <c r="J84" s="177"/>
      <c r="K84" s="178">
        <f t="shared" si="16"/>
        <v>0</v>
      </c>
      <c r="L84" s="178">
        <v>15</v>
      </c>
      <c r="M84" s="178">
        <f t="shared" si="17"/>
        <v>0</v>
      </c>
      <c r="N84" s="178">
        <v>0</v>
      </c>
      <c r="O84" s="178">
        <f t="shared" si="18"/>
        <v>0</v>
      </c>
      <c r="P84" s="178">
        <v>0</v>
      </c>
      <c r="Q84" s="178">
        <f t="shared" si="19"/>
        <v>0</v>
      </c>
      <c r="R84" s="178"/>
      <c r="S84" s="178" t="s">
        <v>144</v>
      </c>
      <c r="T84" s="179" t="s">
        <v>145</v>
      </c>
      <c r="U84" s="158">
        <v>0</v>
      </c>
      <c r="V84" s="158">
        <f t="shared" si="20"/>
        <v>0</v>
      </c>
      <c r="W84" s="158"/>
      <c r="X84" s="158" t="s">
        <v>57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445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3">
      <c r="A85" s="173">
        <v>77</v>
      </c>
      <c r="B85" s="174" t="s">
        <v>643</v>
      </c>
      <c r="C85" s="182" t="s">
        <v>587</v>
      </c>
      <c r="D85" s="175" t="s">
        <v>448</v>
      </c>
      <c r="E85" s="176">
        <v>2</v>
      </c>
      <c r="F85" s="177"/>
      <c r="G85" s="178">
        <f t="shared" si="14"/>
        <v>0</v>
      </c>
      <c r="H85" s="177"/>
      <c r="I85" s="178">
        <f t="shared" si="15"/>
        <v>0</v>
      </c>
      <c r="J85" s="177"/>
      <c r="K85" s="178">
        <f t="shared" si="16"/>
        <v>0</v>
      </c>
      <c r="L85" s="178">
        <v>15</v>
      </c>
      <c r="M85" s="178">
        <f t="shared" si="17"/>
        <v>0</v>
      </c>
      <c r="N85" s="178">
        <v>0</v>
      </c>
      <c r="O85" s="178">
        <f t="shared" si="18"/>
        <v>0</v>
      </c>
      <c r="P85" s="178">
        <v>0</v>
      </c>
      <c r="Q85" s="178">
        <f t="shared" si="19"/>
        <v>0</v>
      </c>
      <c r="R85" s="178"/>
      <c r="S85" s="178" t="s">
        <v>144</v>
      </c>
      <c r="T85" s="179" t="s">
        <v>145</v>
      </c>
      <c r="U85" s="158">
        <v>0</v>
      </c>
      <c r="V85" s="158">
        <f t="shared" si="20"/>
        <v>0</v>
      </c>
      <c r="W85" s="158"/>
      <c r="X85" s="158" t="s">
        <v>57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445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3">
      <c r="A86" s="173">
        <v>78</v>
      </c>
      <c r="B86" s="174" t="s">
        <v>644</v>
      </c>
      <c r="C86" s="182" t="s">
        <v>589</v>
      </c>
      <c r="D86" s="175" t="s">
        <v>448</v>
      </c>
      <c r="E86" s="176">
        <v>1</v>
      </c>
      <c r="F86" s="177"/>
      <c r="G86" s="178">
        <f t="shared" si="14"/>
        <v>0</v>
      </c>
      <c r="H86" s="177"/>
      <c r="I86" s="178">
        <f t="shared" si="15"/>
        <v>0</v>
      </c>
      <c r="J86" s="177"/>
      <c r="K86" s="178">
        <f t="shared" si="16"/>
        <v>0</v>
      </c>
      <c r="L86" s="178">
        <v>15</v>
      </c>
      <c r="M86" s="178">
        <f t="shared" si="17"/>
        <v>0</v>
      </c>
      <c r="N86" s="178">
        <v>0</v>
      </c>
      <c r="O86" s="178">
        <f t="shared" si="18"/>
        <v>0</v>
      </c>
      <c r="P86" s="178">
        <v>0</v>
      </c>
      <c r="Q86" s="178">
        <f t="shared" si="19"/>
        <v>0</v>
      </c>
      <c r="R86" s="178"/>
      <c r="S86" s="178" t="s">
        <v>144</v>
      </c>
      <c r="T86" s="179" t="s">
        <v>145</v>
      </c>
      <c r="U86" s="158">
        <v>0</v>
      </c>
      <c r="V86" s="158">
        <f t="shared" si="20"/>
        <v>0</v>
      </c>
      <c r="W86" s="158"/>
      <c r="X86" s="158" t="s">
        <v>57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445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3">
      <c r="A87" s="173">
        <v>79</v>
      </c>
      <c r="B87" s="174" t="s">
        <v>645</v>
      </c>
      <c r="C87" s="182" t="s">
        <v>591</v>
      </c>
      <c r="D87" s="175" t="s">
        <v>448</v>
      </c>
      <c r="E87" s="176">
        <v>1</v>
      </c>
      <c r="F87" s="177"/>
      <c r="G87" s="178">
        <f t="shared" si="14"/>
        <v>0</v>
      </c>
      <c r="H87" s="177"/>
      <c r="I87" s="178">
        <f t="shared" si="15"/>
        <v>0</v>
      </c>
      <c r="J87" s="177"/>
      <c r="K87" s="178">
        <f t="shared" si="16"/>
        <v>0</v>
      </c>
      <c r="L87" s="178">
        <v>15</v>
      </c>
      <c r="M87" s="178">
        <f t="shared" si="17"/>
        <v>0</v>
      </c>
      <c r="N87" s="178">
        <v>0</v>
      </c>
      <c r="O87" s="178">
        <f t="shared" si="18"/>
        <v>0</v>
      </c>
      <c r="P87" s="178">
        <v>0</v>
      </c>
      <c r="Q87" s="178">
        <f t="shared" si="19"/>
        <v>0</v>
      </c>
      <c r="R87" s="178"/>
      <c r="S87" s="178" t="s">
        <v>144</v>
      </c>
      <c r="T87" s="179" t="s">
        <v>145</v>
      </c>
      <c r="U87" s="158">
        <v>0</v>
      </c>
      <c r="V87" s="158">
        <f t="shared" si="20"/>
        <v>0</v>
      </c>
      <c r="W87" s="158"/>
      <c r="X87" s="158" t="s">
        <v>57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445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3">
      <c r="A88" s="173">
        <v>80</v>
      </c>
      <c r="B88" s="174" t="s">
        <v>646</v>
      </c>
      <c r="C88" s="182" t="s">
        <v>593</v>
      </c>
      <c r="D88" s="175" t="s">
        <v>448</v>
      </c>
      <c r="E88" s="176">
        <v>1</v>
      </c>
      <c r="F88" s="177"/>
      <c r="G88" s="178">
        <f t="shared" si="14"/>
        <v>0</v>
      </c>
      <c r="H88" s="177"/>
      <c r="I88" s="178">
        <f t="shared" si="15"/>
        <v>0</v>
      </c>
      <c r="J88" s="177"/>
      <c r="K88" s="178">
        <f t="shared" si="16"/>
        <v>0</v>
      </c>
      <c r="L88" s="178">
        <v>15</v>
      </c>
      <c r="M88" s="178">
        <f t="shared" si="17"/>
        <v>0</v>
      </c>
      <c r="N88" s="178">
        <v>0</v>
      </c>
      <c r="O88" s="178">
        <f t="shared" si="18"/>
        <v>0</v>
      </c>
      <c r="P88" s="178">
        <v>0</v>
      </c>
      <c r="Q88" s="178">
        <f t="shared" si="19"/>
        <v>0</v>
      </c>
      <c r="R88" s="178"/>
      <c r="S88" s="178" t="s">
        <v>144</v>
      </c>
      <c r="T88" s="179" t="s">
        <v>145</v>
      </c>
      <c r="U88" s="158">
        <v>0</v>
      </c>
      <c r="V88" s="158">
        <f t="shared" si="20"/>
        <v>0</v>
      </c>
      <c r="W88" s="158"/>
      <c r="X88" s="158" t="s">
        <v>57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445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3">
      <c r="A89" s="173">
        <v>81</v>
      </c>
      <c r="B89" s="174" t="s">
        <v>647</v>
      </c>
      <c r="C89" s="182" t="s">
        <v>648</v>
      </c>
      <c r="D89" s="175" t="s">
        <v>448</v>
      </c>
      <c r="E89" s="176">
        <v>2</v>
      </c>
      <c r="F89" s="177"/>
      <c r="G89" s="178">
        <f t="shared" si="14"/>
        <v>0</v>
      </c>
      <c r="H89" s="177"/>
      <c r="I89" s="178">
        <f t="shared" si="15"/>
        <v>0</v>
      </c>
      <c r="J89" s="177"/>
      <c r="K89" s="178">
        <f t="shared" si="16"/>
        <v>0</v>
      </c>
      <c r="L89" s="178">
        <v>15</v>
      </c>
      <c r="M89" s="178">
        <f t="shared" si="17"/>
        <v>0</v>
      </c>
      <c r="N89" s="178">
        <v>0</v>
      </c>
      <c r="O89" s="178">
        <f t="shared" si="18"/>
        <v>0</v>
      </c>
      <c r="P89" s="178">
        <v>0</v>
      </c>
      <c r="Q89" s="178">
        <f t="shared" si="19"/>
        <v>0</v>
      </c>
      <c r="R89" s="178"/>
      <c r="S89" s="178" t="s">
        <v>144</v>
      </c>
      <c r="T89" s="179" t="s">
        <v>145</v>
      </c>
      <c r="U89" s="158">
        <v>0</v>
      </c>
      <c r="V89" s="158">
        <f t="shared" si="20"/>
        <v>0</v>
      </c>
      <c r="W89" s="158"/>
      <c r="X89" s="158" t="s">
        <v>57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445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3">
      <c r="A90" s="173">
        <v>82</v>
      </c>
      <c r="B90" s="174" t="s">
        <v>649</v>
      </c>
      <c r="C90" s="182" t="s">
        <v>597</v>
      </c>
      <c r="D90" s="175" t="s">
        <v>448</v>
      </c>
      <c r="E90" s="176">
        <v>2</v>
      </c>
      <c r="F90" s="177"/>
      <c r="G90" s="178">
        <f t="shared" si="14"/>
        <v>0</v>
      </c>
      <c r="H90" s="177"/>
      <c r="I90" s="178">
        <f t="shared" si="15"/>
        <v>0</v>
      </c>
      <c r="J90" s="177"/>
      <c r="K90" s="178">
        <f t="shared" si="16"/>
        <v>0</v>
      </c>
      <c r="L90" s="178">
        <v>15</v>
      </c>
      <c r="M90" s="178">
        <f t="shared" si="17"/>
        <v>0</v>
      </c>
      <c r="N90" s="178">
        <v>0</v>
      </c>
      <c r="O90" s="178">
        <f t="shared" si="18"/>
        <v>0</v>
      </c>
      <c r="P90" s="178">
        <v>0</v>
      </c>
      <c r="Q90" s="178">
        <f t="shared" si="19"/>
        <v>0</v>
      </c>
      <c r="R90" s="178"/>
      <c r="S90" s="178" t="s">
        <v>144</v>
      </c>
      <c r="T90" s="179" t="s">
        <v>145</v>
      </c>
      <c r="U90" s="158">
        <v>0</v>
      </c>
      <c r="V90" s="158">
        <f t="shared" si="20"/>
        <v>0</v>
      </c>
      <c r="W90" s="158"/>
      <c r="X90" s="158" t="s">
        <v>57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445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3">
      <c r="A91" s="173">
        <v>83</v>
      </c>
      <c r="B91" s="174" t="s">
        <v>650</v>
      </c>
      <c r="C91" s="182" t="s">
        <v>599</v>
      </c>
      <c r="D91" s="175" t="s">
        <v>448</v>
      </c>
      <c r="E91" s="176">
        <v>2</v>
      </c>
      <c r="F91" s="177"/>
      <c r="G91" s="178">
        <f t="shared" si="14"/>
        <v>0</v>
      </c>
      <c r="H91" s="177"/>
      <c r="I91" s="178">
        <f t="shared" si="15"/>
        <v>0</v>
      </c>
      <c r="J91" s="177"/>
      <c r="K91" s="178">
        <f t="shared" si="16"/>
        <v>0</v>
      </c>
      <c r="L91" s="178">
        <v>15</v>
      </c>
      <c r="M91" s="178">
        <f t="shared" si="17"/>
        <v>0</v>
      </c>
      <c r="N91" s="178">
        <v>0</v>
      </c>
      <c r="O91" s="178">
        <f t="shared" si="18"/>
        <v>0</v>
      </c>
      <c r="P91" s="178">
        <v>0</v>
      </c>
      <c r="Q91" s="178">
        <f t="shared" si="19"/>
        <v>0</v>
      </c>
      <c r="R91" s="178"/>
      <c r="S91" s="178" t="s">
        <v>144</v>
      </c>
      <c r="T91" s="179" t="s">
        <v>145</v>
      </c>
      <c r="U91" s="158">
        <v>0</v>
      </c>
      <c r="V91" s="158">
        <f t="shared" si="20"/>
        <v>0</v>
      </c>
      <c r="W91" s="158"/>
      <c r="X91" s="158" t="s">
        <v>57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445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3">
      <c r="A92" s="173">
        <v>84</v>
      </c>
      <c r="B92" s="174" t="s">
        <v>651</v>
      </c>
      <c r="C92" s="182" t="s">
        <v>601</v>
      </c>
      <c r="D92" s="175" t="s">
        <v>448</v>
      </c>
      <c r="E92" s="176">
        <v>1</v>
      </c>
      <c r="F92" s="177"/>
      <c r="G92" s="178">
        <f t="shared" si="14"/>
        <v>0</v>
      </c>
      <c r="H92" s="177"/>
      <c r="I92" s="178">
        <f t="shared" si="15"/>
        <v>0</v>
      </c>
      <c r="J92" s="177"/>
      <c r="K92" s="178">
        <f t="shared" si="16"/>
        <v>0</v>
      </c>
      <c r="L92" s="178">
        <v>15</v>
      </c>
      <c r="M92" s="178">
        <f t="shared" si="17"/>
        <v>0</v>
      </c>
      <c r="N92" s="178">
        <v>0</v>
      </c>
      <c r="O92" s="178">
        <f t="shared" si="18"/>
        <v>0</v>
      </c>
      <c r="P92" s="178">
        <v>0</v>
      </c>
      <c r="Q92" s="178">
        <f t="shared" si="19"/>
        <v>0</v>
      </c>
      <c r="R92" s="178"/>
      <c r="S92" s="178" t="s">
        <v>144</v>
      </c>
      <c r="T92" s="179" t="s">
        <v>145</v>
      </c>
      <c r="U92" s="158">
        <v>0</v>
      </c>
      <c r="V92" s="158">
        <f t="shared" si="20"/>
        <v>0</v>
      </c>
      <c r="W92" s="158"/>
      <c r="X92" s="158" t="s">
        <v>57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445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3">
      <c r="A93" s="173">
        <v>85</v>
      </c>
      <c r="B93" s="174" t="s">
        <v>652</v>
      </c>
      <c r="C93" s="182" t="s">
        <v>605</v>
      </c>
      <c r="D93" s="175" t="s">
        <v>448</v>
      </c>
      <c r="E93" s="176">
        <v>8</v>
      </c>
      <c r="F93" s="177"/>
      <c r="G93" s="178">
        <f t="shared" si="14"/>
        <v>0</v>
      </c>
      <c r="H93" s="177"/>
      <c r="I93" s="178">
        <f t="shared" si="15"/>
        <v>0</v>
      </c>
      <c r="J93" s="177"/>
      <c r="K93" s="178">
        <f t="shared" si="16"/>
        <v>0</v>
      </c>
      <c r="L93" s="178">
        <v>15</v>
      </c>
      <c r="M93" s="178">
        <f t="shared" si="17"/>
        <v>0</v>
      </c>
      <c r="N93" s="178">
        <v>0</v>
      </c>
      <c r="O93" s="178">
        <f t="shared" si="18"/>
        <v>0</v>
      </c>
      <c r="P93" s="178">
        <v>0</v>
      </c>
      <c r="Q93" s="178">
        <f t="shared" si="19"/>
        <v>0</v>
      </c>
      <c r="R93" s="178"/>
      <c r="S93" s="178" t="s">
        <v>144</v>
      </c>
      <c r="T93" s="179" t="s">
        <v>145</v>
      </c>
      <c r="U93" s="158">
        <v>0</v>
      </c>
      <c r="V93" s="158">
        <f t="shared" si="20"/>
        <v>0</v>
      </c>
      <c r="W93" s="158"/>
      <c r="X93" s="158" t="s">
        <v>57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445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3">
      <c r="A94" s="173">
        <v>86</v>
      </c>
      <c r="B94" s="174" t="s">
        <v>653</v>
      </c>
      <c r="C94" s="182" t="s">
        <v>607</v>
      </c>
      <c r="D94" s="175" t="s">
        <v>448</v>
      </c>
      <c r="E94" s="176">
        <v>8</v>
      </c>
      <c r="F94" s="177"/>
      <c r="G94" s="178">
        <f t="shared" si="14"/>
        <v>0</v>
      </c>
      <c r="H94" s="177"/>
      <c r="I94" s="178">
        <f t="shared" si="15"/>
        <v>0</v>
      </c>
      <c r="J94" s="177"/>
      <c r="K94" s="178">
        <f t="shared" si="16"/>
        <v>0</v>
      </c>
      <c r="L94" s="178">
        <v>15</v>
      </c>
      <c r="M94" s="178">
        <f t="shared" si="17"/>
        <v>0</v>
      </c>
      <c r="N94" s="178">
        <v>0</v>
      </c>
      <c r="O94" s="178">
        <f t="shared" si="18"/>
        <v>0</v>
      </c>
      <c r="P94" s="178">
        <v>0</v>
      </c>
      <c r="Q94" s="178">
        <f t="shared" si="19"/>
        <v>0</v>
      </c>
      <c r="R94" s="178"/>
      <c r="S94" s="178" t="s">
        <v>144</v>
      </c>
      <c r="T94" s="179" t="s">
        <v>145</v>
      </c>
      <c r="U94" s="158">
        <v>0</v>
      </c>
      <c r="V94" s="158">
        <f t="shared" si="20"/>
        <v>0</v>
      </c>
      <c r="W94" s="158"/>
      <c r="X94" s="158" t="s">
        <v>57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445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3">
      <c r="A95" s="173">
        <v>87</v>
      </c>
      <c r="B95" s="174" t="s">
        <v>654</v>
      </c>
      <c r="C95" s="182" t="s">
        <v>623</v>
      </c>
      <c r="D95" s="175" t="s">
        <v>448</v>
      </c>
      <c r="E95" s="176">
        <v>1</v>
      </c>
      <c r="F95" s="177"/>
      <c r="G95" s="178">
        <f t="shared" si="14"/>
        <v>0</v>
      </c>
      <c r="H95" s="177"/>
      <c r="I95" s="178">
        <f t="shared" si="15"/>
        <v>0</v>
      </c>
      <c r="J95" s="177"/>
      <c r="K95" s="178">
        <f t="shared" si="16"/>
        <v>0</v>
      </c>
      <c r="L95" s="178">
        <v>15</v>
      </c>
      <c r="M95" s="178">
        <f t="shared" si="17"/>
        <v>0</v>
      </c>
      <c r="N95" s="178">
        <v>0</v>
      </c>
      <c r="O95" s="178">
        <f t="shared" si="18"/>
        <v>0</v>
      </c>
      <c r="P95" s="178">
        <v>0</v>
      </c>
      <c r="Q95" s="178">
        <f t="shared" si="19"/>
        <v>0</v>
      </c>
      <c r="R95" s="178"/>
      <c r="S95" s="178" t="s">
        <v>144</v>
      </c>
      <c r="T95" s="179" t="s">
        <v>145</v>
      </c>
      <c r="U95" s="158">
        <v>0</v>
      </c>
      <c r="V95" s="158">
        <f t="shared" si="20"/>
        <v>0</v>
      </c>
      <c r="W95" s="158"/>
      <c r="X95" s="158" t="s">
        <v>57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445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3">
      <c r="A96" s="173">
        <v>88</v>
      </c>
      <c r="B96" s="174" t="s">
        <v>655</v>
      </c>
      <c r="C96" s="182" t="s">
        <v>617</v>
      </c>
      <c r="D96" s="175" t="s">
        <v>448</v>
      </c>
      <c r="E96" s="176">
        <v>1</v>
      </c>
      <c r="F96" s="177"/>
      <c r="G96" s="178">
        <f t="shared" si="14"/>
        <v>0</v>
      </c>
      <c r="H96" s="177"/>
      <c r="I96" s="178">
        <f t="shared" si="15"/>
        <v>0</v>
      </c>
      <c r="J96" s="177"/>
      <c r="K96" s="178">
        <f t="shared" si="16"/>
        <v>0</v>
      </c>
      <c r="L96" s="178">
        <v>15</v>
      </c>
      <c r="M96" s="178">
        <f t="shared" si="17"/>
        <v>0</v>
      </c>
      <c r="N96" s="178">
        <v>0</v>
      </c>
      <c r="O96" s="178">
        <f t="shared" si="18"/>
        <v>0</v>
      </c>
      <c r="P96" s="178">
        <v>0</v>
      </c>
      <c r="Q96" s="178">
        <f t="shared" si="19"/>
        <v>0</v>
      </c>
      <c r="R96" s="178"/>
      <c r="S96" s="178" t="s">
        <v>144</v>
      </c>
      <c r="T96" s="179" t="s">
        <v>145</v>
      </c>
      <c r="U96" s="158">
        <v>0</v>
      </c>
      <c r="V96" s="158">
        <f t="shared" si="20"/>
        <v>0</v>
      </c>
      <c r="W96" s="158"/>
      <c r="X96" s="158" t="s">
        <v>146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411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3">
      <c r="A97" s="173">
        <v>89</v>
      </c>
      <c r="B97" s="174" t="s">
        <v>656</v>
      </c>
      <c r="C97" s="182" t="s">
        <v>626</v>
      </c>
      <c r="D97" s="175" t="s">
        <v>448</v>
      </c>
      <c r="E97" s="176">
        <v>1</v>
      </c>
      <c r="F97" s="177"/>
      <c r="G97" s="178">
        <f t="shared" si="14"/>
        <v>0</v>
      </c>
      <c r="H97" s="177"/>
      <c r="I97" s="178">
        <f t="shared" si="15"/>
        <v>0</v>
      </c>
      <c r="J97" s="177"/>
      <c r="K97" s="178">
        <f t="shared" si="16"/>
        <v>0</v>
      </c>
      <c r="L97" s="178">
        <v>15</v>
      </c>
      <c r="M97" s="178">
        <f t="shared" si="17"/>
        <v>0</v>
      </c>
      <c r="N97" s="178">
        <v>0</v>
      </c>
      <c r="O97" s="178">
        <f t="shared" si="18"/>
        <v>0</v>
      </c>
      <c r="P97" s="178">
        <v>0</v>
      </c>
      <c r="Q97" s="178">
        <f t="shared" si="19"/>
        <v>0</v>
      </c>
      <c r="R97" s="178"/>
      <c r="S97" s="178" t="s">
        <v>144</v>
      </c>
      <c r="T97" s="179" t="s">
        <v>145</v>
      </c>
      <c r="U97" s="158">
        <v>0</v>
      </c>
      <c r="V97" s="158">
        <f t="shared" si="20"/>
        <v>0</v>
      </c>
      <c r="W97" s="158"/>
      <c r="X97" s="158" t="s">
        <v>57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445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3">
      <c r="A98" s="173">
        <v>90</v>
      </c>
      <c r="B98" s="174" t="s">
        <v>657</v>
      </c>
      <c r="C98" s="182" t="s">
        <v>620</v>
      </c>
      <c r="D98" s="175" t="s">
        <v>448</v>
      </c>
      <c r="E98" s="176">
        <v>1</v>
      </c>
      <c r="F98" s="177"/>
      <c r="G98" s="178">
        <f t="shared" si="14"/>
        <v>0</v>
      </c>
      <c r="H98" s="177"/>
      <c r="I98" s="178">
        <f t="shared" si="15"/>
        <v>0</v>
      </c>
      <c r="J98" s="177"/>
      <c r="K98" s="178">
        <f t="shared" si="16"/>
        <v>0</v>
      </c>
      <c r="L98" s="178">
        <v>15</v>
      </c>
      <c r="M98" s="178">
        <f t="shared" si="17"/>
        <v>0</v>
      </c>
      <c r="N98" s="178">
        <v>0</v>
      </c>
      <c r="O98" s="178">
        <f t="shared" si="18"/>
        <v>0</v>
      </c>
      <c r="P98" s="178">
        <v>0</v>
      </c>
      <c r="Q98" s="178">
        <f t="shared" si="19"/>
        <v>0</v>
      </c>
      <c r="R98" s="178"/>
      <c r="S98" s="178" t="s">
        <v>144</v>
      </c>
      <c r="T98" s="179" t="s">
        <v>145</v>
      </c>
      <c r="U98" s="158">
        <v>0</v>
      </c>
      <c r="V98" s="158">
        <f t="shared" si="20"/>
        <v>0</v>
      </c>
      <c r="W98" s="158"/>
      <c r="X98" s="158" t="s">
        <v>57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445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3">
      <c r="A99" s="173">
        <v>91</v>
      </c>
      <c r="B99" s="174" t="s">
        <v>658</v>
      </c>
      <c r="C99" s="182" t="s">
        <v>617</v>
      </c>
      <c r="D99" s="175" t="s">
        <v>448</v>
      </c>
      <c r="E99" s="176">
        <v>1</v>
      </c>
      <c r="F99" s="177"/>
      <c r="G99" s="178">
        <f t="shared" si="14"/>
        <v>0</v>
      </c>
      <c r="H99" s="177"/>
      <c r="I99" s="178">
        <f t="shared" si="15"/>
        <v>0</v>
      </c>
      <c r="J99" s="177"/>
      <c r="K99" s="178">
        <f t="shared" si="16"/>
        <v>0</v>
      </c>
      <c r="L99" s="178">
        <v>15</v>
      </c>
      <c r="M99" s="178">
        <f t="shared" si="17"/>
        <v>0</v>
      </c>
      <c r="N99" s="178">
        <v>0</v>
      </c>
      <c r="O99" s="178">
        <f t="shared" si="18"/>
        <v>0</v>
      </c>
      <c r="P99" s="178">
        <v>0</v>
      </c>
      <c r="Q99" s="178">
        <f t="shared" si="19"/>
        <v>0</v>
      </c>
      <c r="R99" s="178"/>
      <c r="S99" s="178" t="s">
        <v>144</v>
      </c>
      <c r="T99" s="179" t="s">
        <v>145</v>
      </c>
      <c r="U99" s="158">
        <v>0</v>
      </c>
      <c r="V99" s="158">
        <f t="shared" si="20"/>
        <v>0</v>
      </c>
      <c r="W99" s="158"/>
      <c r="X99" s="158" t="s">
        <v>146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411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3">
      <c r="A100" s="173">
        <v>92</v>
      </c>
      <c r="B100" s="174" t="s">
        <v>659</v>
      </c>
      <c r="C100" s="182" t="s">
        <v>621</v>
      </c>
      <c r="D100" s="175" t="s">
        <v>448</v>
      </c>
      <c r="E100" s="176">
        <v>1</v>
      </c>
      <c r="F100" s="177"/>
      <c r="G100" s="178">
        <f t="shared" si="14"/>
        <v>0</v>
      </c>
      <c r="H100" s="177"/>
      <c r="I100" s="178">
        <f t="shared" si="15"/>
        <v>0</v>
      </c>
      <c r="J100" s="177"/>
      <c r="K100" s="178">
        <f t="shared" si="16"/>
        <v>0</v>
      </c>
      <c r="L100" s="178">
        <v>15</v>
      </c>
      <c r="M100" s="178">
        <f t="shared" si="17"/>
        <v>0</v>
      </c>
      <c r="N100" s="178">
        <v>0</v>
      </c>
      <c r="O100" s="178">
        <f t="shared" si="18"/>
        <v>0</v>
      </c>
      <c r="P100" s="178">
        <v>0</v>
      </c>
      <c r="Q100" s="178">
        <f t="shared" si="19"/>
        <v>0</v>
      </c>
      <c r="R100" s="178"/>
      <c r="S100" s="178" t="s">
        <v>144</v>
      </c>
      <c r="T100" s="179" t="s">
        <v>145</v>
      </c>
      <c r="U100" s="158">
        <v>0</v>
      </c>
      <c r="V100" s="158">
        <f t="shared" si="20"/>
        <v>0</v>
      </c>
      <c r="W100" s="158"/>
      <c r="X100" s="158" t="s">
        <v>57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445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3">
      <c r="A101" s="173">
        <v>93</v>
      </c>
      <c r="B101" s="174" t="s">
        <v>660</v>
      </c>
      <c r="C101" s="182" t="s">
        <v>628</v>
      </c>
      <c r="D101" s="175" t="s">
        <v>448</v>
      </c>
      <c r="E101" s="176">
        <v>1</v>
      </c>
      <c r="F101" s="177"/>
      <c r="G101" s="178">
        <f t="shared" si="14"/>
        <v>0</v>
      </c>
      <c r="H101" s="177"/>
      <c r="I101" s="178">
        <f t="shared" si="15"/>
        <v>0</v>
      </c>
      <c r="J101" s="177"/>
      <c r="K101" s="178">
        <f t="shared" si="16"/>
        <v>0</v>
      </c>
      <c r="L101" s="178">
        <v>15</v>
      </c>
      <c r="M101" s="178">
        <f t="shared" si="17"/>
        <v>0</v>
      </c>
      <c r="N101" s="178">
        <v>0</v>
      </c>
      <c r="O101" s="178">
        <f t="shared" si="18"/>
        <v>0</v>
      </c>
      <c r="P101" s="178">
        <v>0</v>
      </c>
      <c r="Q101" s="178">
        <f t="shared" si="19"/>
        <v>0</v>
      </c>
      <c r="R101" s="178"/>
      <c r="S101" s="178" t="s">
        <v>144</v>
      </c>
      <c r="T101" s="179" t="s">
        <v>145</v>
      </c>
      <c r="U101" s="158">
        <v>0</v>
      </c>
      <c r="V101" s="158">
        <f t="shared" si="20"/>
        <v>0</v>
      </c>
      <c r="W101" s="158"/>
      <c r="X101" s="158" t="s">
        <v>57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445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3">
      <c r="A102" s="173">
        <v>94</v>
      </c>
      <c r="B102" s="174" t="s">
        <v>76</v>
      </c>
      <c r="C102" s="182" t="s">
        <v>617</v>
      </c>
      <c r="D102" s="175" t="s">
        <v>448</v>
      </c>
      <c r="E102" s="176">
        <v>1</v>
      </c>
      <c r="F102" s="177"/>
      <c r="G102" s="178">
        <f t="shared" si="14"/>
        <v>0</v>
      </c>
      <c r="H102" s="177"/>
      <c r="I102" s="178">
        <f t="shared" si="15"/>
        <v>0</v>
      </c>
      <c r="J102" s="177"/>
      <c r="K102" s="178">
        <f t="shared" si="16"/>
        <v>0</v>
      </c>
      <c r="L102" s="178">
        <v>15</v>
      </c>
      <c r="M102" s="178">
        <f t="shared" si="17"/>
        <v>0</v>
      </c>
      <c r="N102" s="178">
        <v>0</v>
      </c>
      <c r="O102" s="178">
        <f t="shared" si="18"/>
        <v>0</v>
      </c>
      <c r="P102" s="178">
        <v>0</v>
      </c>
      <c r="Q102" s="178">
        <f t="shared" si="19"/>
        <v>0</v>
      </c>
      <c r="R102" s="178"/>
      <c r="S102" s="178" t="s">
        <v>144</v>
      </c>
      <c r="T102" s="179" t="s">
        <v>145</v>
      </c>
      <c r="U102" s="158">
        <v>0</v>
      </c>
      <c r="V102" s="158">
        <f t="shared" si="20"/>
        <v>0</v>
      </c>
      <c r="W102" s="158"/>
      <c r="X102" s="158" t="s">
        <v>146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411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3">
      <c r="A103" s="173">
        <v>95</v>
      </c>
      <c r="B103" s="174" t="s">
        <v>78</v>
      </c>
      <c r="C103" s="182" t="s">
        <v>619</v>
      </c>
      <c r="D103" s="175" t="s">
        <v>448</v>
      </c>
      <c r="E103" s="176">
        <v>2</v>
      </c>
      <c r="F103" s="177"/>
      <c r="G103" s="178">
        <f t="shared" si="14"/>
        <v>0</v>
      </c>
      <c r="H103" s="177"/>
      <c r="I103" s="178">
        <f t="shared" si="15"/>
        <v>0</v>
      </c>
      <c r="J103" s="177"/>
      <c r="K103" s="178">
        <f t="shared" si="16"/>
        <v>0</v>
      </c>
      <c r="L103" s="178">
        <v>15</v>
      </c>
      <c r="M103" s="178">
        <f t="shared" si="17"/>
        <v>0</v>
      </c>
      <c r="N103" s="178">
        <v>0</v>
      </c>
      <c r="O103" s="178">
        <f t="shared" si="18"/>
        <v>0</v>
      </c>
      <c r="P103" s="178">
        <v>0</v>
      </c>
      <c r="Q103" s="178">
        <f t="shared" si="19"/>
        <v>0</v>
      </c>
      <c r="R103" s="178"/>
      <c r="S103" s="178" t="s">
        <v>144</v>
      </c>
      <c r="T103" s="179" t="s">
        <v>145</v>
      </c>
      <c r="U103" s="158">
        <v>0</v>
      </c>
      <c r="V103" s="158">
        <f t="shared" si="20"/>
        <v>0</v>
      </c>
      <c r="W103" s="158"/>
      <c r="X103" s="158" t="s">
        <v>57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445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3">
      <c r="A104" s="173">
        <v>96</v>
      </c>
      <c r="B104" s="174" t="s">
        <v>80</v>
      </c>
      <c r="C104" s="182" t="s">
        <v>632</v>
      </c>
      <c r="D104" s="175" t="s">
        <v>448</v>
      </c>
      <c r="E104" s="176">
        <v>60</v>
      </c>
      <c r="F104" s="177"/>
      <c r="G104" s="178">
        <f t="shared" si="14"/>
        <v>0</v>
      </c>
      <c r="H104" s="177"/>
      <c r="I104" s="178">
        <f t="shared" si="15"/>
        <v>0</v>
      </c>
      <c r="J104" s="177"/>
      <c r="K104" s="178">
        <f t="shared" si="16"/>
        <v>0</v>
      </c>
      <c r="L104" s="178">
        <v>15</v>
      </c>
      <c r="M104" s="178">
        <f t="shared" si="17"/>
        <v>0</v>
      </c>
      <c r="N104" s="178">
        <v>0</v>
      </c>
      <c r="O104" s="178">
        <f t="shared" si="18"/>
        <v>0</v>
      </c>
      <c r="P104" s="178">
        <v>0</v>
      </c>
      <c r="Q104" s="178">
        <f t="shared" si="19"/>
        <v>0</v>
      </c>
      <c r="R104" s="178"/>
      <c r="S104" s="178" t="s">
        <v>144</v>
      </c>
      <c r="T104" s="179" t="s">
        <v>145</v>
      </c>
      <c r="U104" s="158">
        <v>0</v>
      </c>
      <c r="V104" s="158">
        <f t="shared" si="20"/>
        <v>0</v>
      </c>
      <c r="W104" s="158"/>
      <c r="X104" s="158" t="s">
        <v>57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445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3">
      <c r="A105" s="173">
        <v>97</v>
      </c>
      <c r="B105" s="174" t="s">
        <v>661</v>
      </c>
      <c r="C105" s="182" t="s">
        <v>634</v>
      </c>
      <c r="D105" s="175" t="s">
        <v>448</v>
      </c>
      <c r="E105" s="176">
        <v>10</v>
      </c>
      <c r="F105" s="177"/>
      <c r="G105" s="178">
        <f t="shared" ref="G105:G136" si="21">ROUND(E105*F105,2)</f>
        <v>0</v>
      </c>
      <c r="H105" s="177"/>
      <c r="I105" s="178">
        <f t="shared" ref="I105:I136" si="22">ROUND(E105*H105,2)</f>
        <v>0</v>
      </c>
      <c r="J105" s="177"/>
      <c r="K105" s="178">
        <f t="shared" ref="K105:K136" si="23">ROUND(E105*J105,2)</f>
        <v>0</v>
      </c>
      <c r="L105" s="178">
        <v>15</v>
      </c>
      <c r="M105" s="178">
        <f t="shared" ref="M105:M136" si="24">G105*(1+L105/100)</f>
        <v>0</v>
      </c>
      <c r="N105" s="178">
        <v>0</v>
      </c>
      <c r="O105" s="178">
        <f t="shared" ref="O105:O136" si="25">ROUND(E105*N105,2)</f>
        <v>0</v>
      </c>
      <c r="P105" s="178">
        <v>0</v>
      </c>
      <c r="Q105" s="178">
        <f t="shared" ref="Q105:Q136" si="26">ROUND(E105*P105,2)</f>
        <v>0</v>
      </c>
      <c r="R105" s="178"/>
      <c r="S105" s="178" t="s">
        <v>144</v>
      </c>
      <c r="T105" s="179" t="s">
        <v>145</v>
      </c>
      <c r="U105" s="158">
        <v>0</v>
      </c>
      <c r="V105" s="158">
        <f t="shared" ref="V105:V136" si="27">ROUND(E105*U105,2)</f>
        <v>0</v>
      </c>
      <c r="W105" s="158"/>
      <c r="X105" s="158" t="s">
        <v>57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445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3">
      <c r="A106" s="173">
        <v>98</v>
      </c>
      <c r="B106" s="174" t="s">
        <v>662</v>
      </c>
      <c r="C106" s="182" t="s">
        <v>636</v>
      </c>
      <c r="D106" s="175" t="s">
        <v>448</v>
      </c>
      <c r="E106" s="176">
        <v>1</v>
      </c>
      <c r="F106" s="177"/>
      <c r="G106" s="178">
        <f t="shared" si="21"/>
        <v>0</v>
      </c>
      <c r="H106" s="177"/>
      <c r="I106" s="178">
        <f t="shared" si="22"/>
        <v>0</v>
      </c>
      <c r="J106" s="177"/>
      <c r="K106" s="178">
        <f t="shared" si="23"/>
        <v>0</v>
      </c>
      <c r="L106" s="178">
        <v>15</v>
      </c>
      <c r="M106" s="178">
        <f t="shared" si="24"/>
        <v>0</v>
      </c>
      <c r="N106" s="178">
        <v>0</v>
      </c>
      <c r="O106" s="178">
        <f t="shared" si="25"/>
        <v>0</v>
      </c>
      <c r="P106" s="178">
        <v>0</v>
      </c>
      <c r="Q106" s="178">
        <f t="shared" si="26"/>
        <v>0</v>
      </c>
      <c r="R106" s="178"/>
      <c r="S106" s="178" t="s">
        <v>144</v>
      </c>
      <c r="T106" s="179" t="s">
        <v>145</v>
      </c>
      <c r="U106" s="158">
        <v>0</v>
      </c>
      <c r="V106" s="158">
        <f t="shared" si="27"/>
        <v>0</v>
      </c>
      <c r="W106" s="158"/>
      <c r="X106" s="158" t="s">
        <v>57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445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3">
      <c r="A107" s="173">
        <v>99</v>
      </c>
      <c r="B107" s="174" t="s">
        <v>82</v>
      </c>
      <c r="C107" s="182" t="s">
        <v>638</v>
      </c>
      <c r="D107" s="175" t="s">
        <v>448</v>
      </c>
      <c r="E107" s="176">
        <v>1</v>
      </c>
      <c r="F107" s="177"/>
      <c r="G107" s="178">
        <f t="shared" si="21"/>
        <v>0</v>
      </c>
      <c r="H107" s="177"/>
      <c r="I107" s="178">
        <f t="shared" si="22"/>
        <v>0</v>
      </c>
      <c r="J107" s="177"/>
      <c r="K107" s="178">
        <f t="shared" si="23"/>
        <v>0</v>
      </c>
      <c r="L107" s="178">
        <v>15</v>
      </c>
      <c r="M107" s="178">
        <f t="shared" si="24"/>
        <v>0</v>
      </c>
      <c r="N107" s="178">
        <v>0</v>
      </c>
      <c r="O107" s="178">
        <f t="shared" si="25"/>
        <v>0</v>
      </c>
      <c r="P107" s="178">
        <v>0</v>
      </c>
      <c r="Q107" s="178">
        <f t="shared" si="26"/>
        <v>0</v>
      </c>
      <c r="R107" s="178"/>
      <c r="S107" s="178" t="s">
        <v>144</v>
      </c>
      <c r="T107" s="179" t="s">
        <v>145</v>
      </c>
      <c r="U107" s="158">
        <v>0</v>
      </c>
      <c r="V107" s="158">
        <f t="shared" si="27"/>
        <v>0</v>
      </c>
      <c r="W107" s="158"/>
      <c r="X107" s="158" t="s">
        <v>57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445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3">
      <c r="A108" s="173">
        <v>100</v>
      </c>
      <c r="B108" s="174" t="s">
        <v>663</v>
      </c>
      <c r="C108" s="182" t="s">
        <v>664</v>
      </c>
      <c r="D108" s="175">
        <v>0</v>
      </c>
      <c r="E108" s="176">
        <v>0</v>
      </c>
      <c r="F108" s="177"/>
      <c r="G108" s="178">
        <f t="shared" si="21"/>
        <v>0</v>
      </c>
      <c r="H108" s="177"/>
      <c r="I108" s="178">
        <f t="shared" si="22"/>
        <v>0</v>
      </c>
      <c r="J108" s="177"/>
      <c r="K108" s="178">
        <f t="shared" si="23"/>
        <v>0</v>
      </c>
      <c r="L108" s="178">
        <v>15</v>
      </c>
      <c r="M108" s="178">
        <f t="shared" si="24"/>
        <v>0</v>
      </c>
      <c r="N108" s="178">
        <v>0</v>
      </c>
      <c r="O108" s="178">
        <f t="shared" si="25"/>
        <v>0</v>
      </c>
      <c r="P108" s="178">
        <v>0</v>
      </c>
      <c r="Q108" s="178">
        <f t="shared" si="26"/>
        <v>0</v>
      </c>
      <c r="R108" s="178"/>
      <c r="S108" s="178" t="s">
        <v>144</v>
      </c>
      <c r="T108" s="179" t="s">
        <v>145</v>
      </c>
      <c r="U108" s="158">
        <v>0</v>
      </c>
      <c r="V108" s="158">
        <f t="shared" si="27"/>
        <v>0</v>
      </c>
      <c r="W108" s="158"/>
      <c r="X108" s="158" t="s">
        <v>146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411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3">
      <c r="A109" s="173">
        <v>101</v>
      </c>
      <c r="B109" s="174" t="s">
        <v>665</v>
      </c>
      <c r="C109" s="182" t="s">
        <v>666</v>
      </c>
      <c r="D109" s="175" t="s">
        <v>159</v>
      </c>
      <c r="E109" s="176">
        <v>40</v>
      </c>
      <c r="F109" s="177"/>
      <c r="G109" s="178">
        <f t="shared" si="21"/>
        <v>0</v>
      </c>
      <c r="H109" s="177"/>
      <c r="I109" s="178">
        <f t="shared" si="22"/>
        <v>0</v>
      </c>
      <c r="J109" s="177"/>
      <c r="K109" s="178">
        <f t="shared" si="23"/>
        <v>0</v>
      </c>
      <c r="L109" s="178">
        <v>15</v>
      </c>
      <c r="M109" s="178">
        <f t="shared" si="24"/>
        <v>0</v>
      </c>
      <c r="N109" s="178">
        <v>0</v>
      </c>
      <c r="O109" s="178">
        <f t="shared" si="25"/>
        <v>0</v>
      </c>
      <c r="P109" s="178">
        <v>0</v>
      </c>
      <c r="Q109" s="178">
        <f t="shared" si="26"/>
        <v>0</v>
      </c>
      <c r="R109" s="178"/>
      <c r="S109" s="178" t="s">
        <v>144</v>
      </c>
      <c r="T109" s="179" t="s">
        <v>145</v>
      </c>
      <c r="U109" s="158">
        <v>0</v>
      </c>
      <c r="V109" s="158">
        <f t="shared" si="27"/>
        <v>0</v>
      </c>
      <c r="W109" s="158"/>
      <c r="X109" s="158" t="s">
        <v>57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445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3">
      <c r="A110" s="173">
        <v>102</v>
      </c>
      <c r="B110" s="174" t="s">
        <v>667</v>
      </c>
      <c r="C110" s="182" t="s">
        <v>668</v>
      </c>
      <c r="D110" s="175" t="s">
        <v>159</v>
      </c>
      <c r="E110" s="176">
        <v>15</v>
      </c>
      <c r="F110" s="177"/>
      <c r="G110" s="178">
        <f t="shared" si="21"/>
        <v>0</v>
      </c>
      <c r="H110" s="177"/>
      <c r="I110" s="178">
        <f t="shared" si="22"/>
        <v>0</v>
      </c>
      <c r="J110" s="177"/>
      <c r="K110" s="178">
        <f t="shared" si="23"/>
        <v>0</v>
      </c>
      <c r="L110" s="178">
        <v>15</v>
      </c>
      <c r="M110" s="178">
        <f t="shared" si="24"/>
        <v>0</v>
      </c>
      <c r="N110" s="178">
        <v>0</v>
      </c>
      <c r="O110" s="178">
        <f t="shared" si="25"/>
        <v>0</v>
      </c>
      <c r="P110" s="178">
        <v>0</v>
      </c>
      <c r="Q110" s="178">
        <f t="shared" si="26"/>
        <v>0</v>
      </c>
      <c r="R110" s="178"/>
      <c r="S110" s="178" t="s">
        <v>144</v>
      </c>
      <c r="T110" s="179" t="s">
        <v>145</v>
      </c>
      <c r="U110" s="158">
        <v>0</v>
      </c>
      <c r="V110" s="158">
        <f t="shared" si="27"/>
        <v>0</v>
      </c>
      <c r="W110" s="158"/>
      <c r="X110" s="158" t="s">
        <v>57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445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3">
      <c r="A111" s="173">
        <v>103</v>
      </c>
      <c r="B111" s="174" t="s">
        <v>669</v>
      </c>
      <c r="C111" s="182" t="s">
        <v>670</v>
      </c>
      <c r="D111" s="175" t="s">
        <v>159</v>
      </c>
      <c r="E111" s="176">
        <v>30</v>
      </c>
      <c r="F111" s="177"/>
      <c r="G111" s="178">
        <f t="shared" si="21"/>
        <v>0</v>
      </c>
      <c r="H111" s="177"/>
      <c r="I111" s="178">
        <f t="shared" si="22"/>
        <v>0</v>
      </c>
      <c r="J111" s="177"/>
      <c r="K111" s="178">
        <f t="shared" si="23"/>
        <v>0</v>
      </c>
      <c r="L111" s="178">
        <v>15</v>
      </c>
      <c r="M111" s="178">
        <f t="shared" si="24"/>
        <v>0</v>
      </c>
      <c r="N111" s="178">
        <v>0</v>
      </c>
      <c r="O111" s="178">
        <f t="shared" si="25"/>
        <v>0</v>
      </c>
      <c r="P111" s="178">
        <v>0</v>
      </c>
      <c r="Q111" s="178">
        <f t="shared" si="26"/>
        <v>0</v>
      </c>
      <c r="R111" s="178"/>
      <c r="S111" s="178" t="s">
        <v>144</v>
      </c>
      <c r="T111" s="179" t="s">
        <v>145</v>
      </c>
      <c r="U111" s="158">
        <v>0</v>
      </c>
      <c r="V111" s="158">
        <f t="shared" si="27"/>
        <v>0</v>
      </c>
      <c r="W111" s="158"/>
      <c r="X111" s="158" t="s">
        <v>57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445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3">
      <c r="A112" s="173">
        <v>104</v>
      </c>
      <c r="B112" s="174" t="s">
        <v>671</v>
      </c>
      <c r="C112" s="182" t="s">
        <v>672</v>
      </c>
      <c r="D112" s="175" t="s">
        <v>159</v>
      </c>
      <c r="E112" s="176">
        <v>410</v>
      </c>
      <c r="F112" s="177"/>
      <c r="G112" s="178">
        <f t="shared" si="21"/>
        <v>0</v>
      </c>
      <c r="H112" s="177"/>
      <c r="I112" s="178">
        <f t="shared" si="22"/>
        <v>0</v>
      </c>
      <c r="J112" s="177"/>
      <c r="K112" s="178">
        <f t="shared" si="23"/>
        <v>0</v>
      </c>
      <c r="L112" s="178">
        <v>15</v>
      </c>
      <c r="M112" s="178">
        <f t="shared" si="24"/>
        <v>0</v>
      </c>
      <c r="N112" s="178">
        <v>0</v>
      </c>
      <c r="O112" s="178">
        <f t="shared" si="25"/>
        <v>0</v>
      </c>
      <c r="P112" s="178">
        <v>0</v>
      </c>
      <c r="Q112" s="178">
        <f t="shared" si="26"/>
        <v>0</v>
      </c>
      <c r="R112" s="178"/>
      <c r="S112" s="178" t="s">
        <v>144</v>
      </c>
      <c r="T112" s="179" t="s">
        <v>145</v>
      </c>
      <c r="U112" s="158">
        <v>0</v>
      </c>
      <c r="V112" s="158">
        <f t="shared" si="27"/>
        <v>0</v>
      </c>
      <c r="W112" s="158"/>
      <c r="X112" s="158" t="s">
        <v>57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445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3">
      <c r="A113" s="173">
        <v>105</v>
      </c>
      <c r="B113" s="174" t="s">
        <v>673</v>
      </c>
      <c r="C113" s="182" t="s">
        <v>674</v>
      </c>
      <c r="D113" s="175" t="s">
        <v>159</v>
      </c>
      <c r="E113" s="176">
        <v>1020</v>
      </c>
      <c r="F113" s="177"/>
      <c r="G113" s="178">
        <f t="shared" si="21"/>
        <v>0</v>
      </c>
      <c r="H113" s="177"/>
      <c r="I113" s="178">
        <f t="shared" si="22"/>
        <v>0</v>
      </c>
      <c r="J113" s="177"/>
      <c r="K113" s="178">
        <f t="shared" si="23"/>
        <v>0</v>
      </c>
      <c r="L113" s="178">
        <v>15</v>
      </c>
      <c r="M113" s="178">
        <f t="shared" si="24"/>
        <v>0</v>
      </c>
      <c r="N113" s="178">
        <v>0</v>
      </c>
      <c r="O113" s="178">
        <f t="shared" si="25"/>
        <v>0</v>
      </c>
      <c r="P113" s="178">
        <v>0</v>
      </c>
      <c r="Q113" s="178">
        <f t="shared" si="26"/>
        <v>0</v>
      </c>
      <c r="R113" s="178"/>
      <c r="S113" s="178" t="s">
        <v>144</v>
      </c>
      <c r="T113" s="179" t="s">
        <v>145</v>
      </c>
      <c r="U113" s="158">
        <v>0</v>
      </c>
      <c r="V113" s="158">
        <f t="shared" si="27"/>
        <v>0</v>
      </c>
      <c r="W113" s="158"/>
      <c r="X113" s="158" t="s">
        <v>57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445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3">
      <c r="A114" s="173">
        <v>106</v>
      </c>
      <c r="B114" s="174" t="s">
        <v>675</v>
      </c>
      <c r="C114" s="182" t="s">
        <v>676</v>
      </c>
      <c r="D114" s="175" t="s">
        <v>159</v>
      </c>
      <c r="E114" s="176">
        <v>1515</v>
      </c>
      <c r="F114" s="177"/>
      <c r="G114" s="178">
        <f t="shared" si="21"/>
        <v>0</v>
      </c>
      <c r="H114" s="177"/>
      <c r="I114" s="178">
        <f t="shared" si="22"/>
        <v>0</v>
      </c>
      <c r="J114" s="177"/>
      <c r="K114" s="178">
        <f t="shared" si="23"/>
        <v>0</v>
      </c>
      <c r="L114" s="178">
        <v>15</v>
      </c>
      <c r="M114" s="178">
        <f t="shared" si="24"/>
        <v>0</v>
      </c>
      <c r="N114" s="178">
        <v>0</v>
      </c>
      <c r="O114" s="178">
        <f t="shared" si="25"/>
        <v>0</v>
      </c>
      <c r="P114" s="178">
        <v>0</v>
      </c>
      <c r="Q114" s="178">
        <f t="shared" si="26"/>
        <v>0</v>
      </c>
      <c r="R114" s="178"/>
      <c r="S114" s="178" t="s">
        <v>144</v>
      </c>
      <c r="T114" s="179" t="s">
        <v>145</v>
      </c>
      <c r="U114" s="158">
        <v>0</v>
      </c>
      <c r="V114" s="158">
        <f t="shared" si="27"/>
        <v>0</v>
      </c>
      <c r="W114" s="158"/>
      <c r="X114" s="158" t="s">
        <v>57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445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3">
      <c r="A115" s="173">
        <v>107</v>
      </c>
      <c r="B115" s="174" t="s">
        <v>677</v>
      </c>
      <c r="C115" s="182" t="s">
        <v>678</v>
      </c>
      <c r="D115" s="175" t="s">
        <v>448</v>
      </c>
      <c r="E115" s="176">
        <v>67</v>
      </c>
      <c r="F115" s="177"/>
      <c r="G115" s="178">
        <f t="shared" si="21"/>
        <v>0</v>
      </c>
      <c r="H115" s="177"/>
      <c r="I115" s="178">
        <f t="shared" si="22"/>
        <v>0</v>
      </c>
      <c r="J115" s="177"/>
      <c r="K115" s="178">
        <f t="shared" si="23"/>
        <v>0</v>
      </c>
      <c r="L115" s="178">
        <v>15</v>
      </c>
      <c r="M115" s="178">
        <f t="shared" si="24"/>
        <v>0</v>
      </c>
      <c r="N115" s="178">
        <v>0</v>
      </c>
      <c r="O115" s="178">
        <f t="shared" si="25"/>
        <v>0</v>
      </c>
      <c r="P115" s="178">
        <v>0</v>
      </c>
      <c r="Q115" s="178">
        <f t="shared" si="26"/>
        <v>0</v>
      </c>
      <c r="R115" s="178"/>
      <c r="S115" s="178" t="s">
        <v>144</v>
      </c>
      <c r="T115" s="179" t="s">
        <v>145</v>
      </c>
      <c r="U115" s="158">
        <v>0</v>
      </c>
      <c r="V115" s="158">
        <f t="shared" si="27"/>
        <v>0</v>
      </c>
      <c r="W115" s="158"/>
      <c r="X115" s="158" t="s">
        <v>57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445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3">
      <c r="A116" s="173">
        <v>108</v>
      </c>
      <c r="B116" s="174" t="s">
        <v>679</v>
      </c>
      <c r="C116" s="182" t="s">
        <v>680</v>
      </c>
      <c r="D116" s="175" t="s">
        <v>159</v>
      </c>
      <c r="E116" s="176">
        <v>100</v>
      </c>
      <c r="F116" s="177"/>
      <c r="G116" s="178">
        <f t="shared" si="21"/>
        <v>0</v>
      </c>
      <c r="H116" s="177"/>
      <c r="I116" s="178">
        <f t="shared" si="22"/>
        <v>0</v>
      </c>
      <c r="J116" s="177"/>
      <c r="K116" s="178">
        <f t="shared" si="23"/>
        <v>0</v>
      </c>
      <c r="L116" s="178">
        <v>15</v>
      </c>
      <c r="M116" s="178">
        <f t="shared" si="24"/>
        <v>0</v>
      </c>
      <c r="N116" s="178">
        <v>0</v>
      </c>
      <c r="O116" s="178">
        <f t="shared" si="25"/>
        <v>0</v>
      </c>
      <c r="P116" s="178">
        <v>0</v>
      </c>
      <c r="Q116" s="178">
        <f t="shared" si="26"/>
        <v>0</v>
      </c>
      <c r="R116" s="178"/>
      <c r="S116" s="178" t="s">
        <v>144</v>
      </c>
      <c r="T116" s="179" t="s">
        <v>145</v>
      </c>
      <c r="U116" s="158">
        <v>0</v>
      </c>
      <c r="V116" s="158">
        <f t="shared" si="27"/>
        <v>0</v>
      </c>
      <c r="W116" s="158"/>
      <c r="X116" s="158" t="s">
        <v>146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411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3">
      <c r="A117" s="173">
        <v>109</v>
      </c>
      <c r="B117" s="174" t="s">
        <v>681</v>
      </c>
      <c r="C117" s="182" t="s">
        <v>682</v>
      </c>
      <c r="D117" s="175" t="s">
        <v>448</v>
      </c>
      <c r="E117" s="176">
        <v>35</v>
      </c>
      <c r="F117" s="177"/>
      <c r="G117" s="178">
        <f t="shared" si="21"/>
        <v>0</v>
      </c>
      <c r="H117" s="177"/>
      <c r="I117" s="178">
        <f t="shared" si="22"/>
        <v>0</v>
      </c>
      <c r="J117" s="177"/>
      <c r="K117" s="178">
        <f t="shared" si="23"/>
        <v>0</v>
      </c>
      <c r="L117" s="178">
        <v>15</v>
      </c>
      <c r="M117" s="178">
        <f t="shared" si="24"/>
        <v>0</v>
      </c>
      <c r="N117" s="178">
        <v>0</v>
      </c>
      <c r="O117" s="178">
        <f t="shared" si="25"/>
        <v>0</v>
      </c>
      <c r="P117" s="178">
        <v>0</v>
      </c>
      <c r="Q117" s="178">
        <f t="shared" si="26"/>
        <v>0</v>
      </c>
      <c r="R117" s="178"/>
      <c r="S117" s="178" t="s">
        <v>144</v>
      </c>
      <c r="T117" s="179" t="s">
        <v>145</v>
      </c>
      <c r="U117" s="158">
        <v>0</v>
      </c>
      <c r="V117" s="158">
        <f t="shared" si="27"/>
        <v>0</v>
      </c>
      <c r="W117" s="158"/>
      <c r="X117" s="158" t="s">
        <v>146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411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3">
      <c r="A118" s="173">
        <v>110</v>
      </c>
      <c r="B118" s="174" t="s">
        <v>683</v>
      </c>
      <c r="C118" s="182" t="s">
        <v>684</v>
      </c>
      <c r="D118" s="175" t="s">
        <v>159</v>
      </c>
      <c r="E118" s="176">
        <v>20</v>
      </c>
      <c r="F118" s="177"/>
      <c r="G118" s="178">
        <f t="shared" si="21"/>
        <v>0</v>
      </c>
      <c r="H118" s="177"/>
      <c r="I118" s="178">
        <f t="shared" si="22"/>
        <v>0</v>
      </c>
      <c r="J118" s="177"/>
      <c r="K118" s="178">
        <f t="shared" si="23"/>
        <v>0</v>
      </c>
      <c r="L118" s="178">
        <v>15</v>
      </c>
      <c r="M118" s="178">
        <f t="shared" si="24"/>
        <v>0</v>
      </c>
      <c r="N118" s="178">
        <v>0</v>
      </c>
      <c r="O118" s="178">
        <f t="shared" si="25"/>
        <v>0</v>
      </c>
      <c r="P118" s="178">
        <v>0</v>
      </c>
      <c r="Q118" s="178">
        <f t="shared" si="26"/>
        <v>0</v>
      </c>
      <c r="R118" s="178"/>
      <c r="S118" s="178" t="s">
        <v>144</v>
      </c>
      <c r="T118" s="179" t="s">
        <v>145</v>
      </c>
      <c r="U118" s="158">
        <v>0</v>
      </c>
      <c r="V118" s="158">
        <f t="shared" si="27"/>
        <v>0</v>
      </c>
      <c r="W118" s="158"/>
      <c r="X118" s="158" t="s">
        <v>57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445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3">
      <c r="A119" s="173">
        <v>111</v>
      </c>
      <c r="B119" s="174" t="s">
        <v>685</v>
      </c>
      <c r="C119" s="182" t="s">
        <v>686</v>
      </c>
      <c r="D119" s="175" t="s">
        <v>159</v>
      </c>
      <c r="E119" s="176">
        <v>10</v>
      </c>
      <c r="F119" s="177"/>
      <c r="G119" s="178">
        <f t="shared" si="21"/>
        <v>0</v>
      </c>
      <c r="H119" s="177"/>
      <c r="I119" s="178">
        <f t="shared" si="22"/>
        <v>0</v>
      </c>
      <c r="J119" s="177"/>
      <c r="K119" s="178">
        <f t="shared" si="23"/>
        <v>0</v>
      </c>
      <c r="L119" s="178">
        <v>15</v>
      </c>
      <c r="M119" s="178">
        <f t="shared" si="24"/>
        <v>0</v>
      </c>
      <c r="N119" s="178">
        <v>0</v>
      </c>
      <c r="O119" s="178">
        <f t="shared" si="25"/>
        <v>0</v>
      </c>
      <c r="P119" s="178">
        <v>0</v>
      </c>
      <c r="Q119" s="178">
        <f t="shared" si="26"/>
        <v>0</v>
      </c>
      <c r="R119" s="178"/>
      <c r="S119" s="178" t="s">
        <v>144</v>
      </c>
      <c r="T119" s="179" t="s">
        <v>145</v>
      </c>
      <c r="U119" s="158">
        <v>0</v>
      </c>
      <c r="V119" s="158">
        <f t="shared" si="27"/>
        <v>0</v>
      </c>
      <c r="W119" s="158"/>
      <c r="X119" s="158" t="s">
        <v>57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445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3">
      <c r="A120" s="173">
        <v>112</v>
      </c>
      <c r="B120" s="174" t="s">
        <v>687</v>
      </c>
      <c r="C120" s="182" t="s">
        <v>688</v>
      </c>
      <c r="D120" s="175" t="s">
        <v>159</v>
      </c>
      <c r="E120" s="176">
        <v>40</v>
      </c>
      <c r="F120" s="177"/>
      <c r="G120" s="178">
        <f t="shared" si="21"/>
        <v>0</v>
      </c>
      <c r="H120" s="177"/>
      <c r="I120" s="178">
        <f t="shared" si="22"/>
        <v>0</v>
      </c>
      <c r="J120" s="177"/>
      <c r="K120" s="178">
        <f t="shared" si="23"/>
        <v>0</v>
      </c>
      <c r="L120" s="178">
        <v>15</v>
      </c>
      <c r="M120" s="178">
        <f t="shared" si="24"/>
        <v>0</v>
      </c>
      <c r="N120" s="178">
        <v>0</v>
      </c>
      <c r="O120" s="178">
        <f t="shared" si="25"/>
        <v>0</v>
      </c>
      <c r="P120" s="178">
        <v>0</v>
      </c>
      <c r="Q120" s="178">
        <f t="shared" si="26"/>
        <v>0</v>
      </c>
      <c r="R120" s="178"/>
      <c r="S120" s="178" t="s">
        <v>144</v>
      </c>
      <c r="T120" s="179" t="s">
        <v>145</v>
      </c>
      <c r="U120" s="158">
        <v>0</v>
      </c>
      <c r="V120" s="158">
        <f t="shared" si="27"/>
        <v>0</v>
      </c>
      <c r="W120" s="158"/>
      <c r="X120" s="158" t="s">
        <v>57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445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3">
      <c r="A121" s="173">
        <v>113</v>
      </c>
      <c r="B121" s="174" t="s">
        <v>689</v>
      </c>
      <c r="C121" s="182" t="s">
        <v>690</v>
      </c>
      <c r="D121" s="175" t="s">
        <v>159</v>
      </c>
      <c r="E121" s="176">
        <v>40</v>
      </c>
      <c r="F121" s="177"/>
      <c r="G121" s="178">
        <f t="shared" si="21"/>
        <v>0</v>
      </c>
      <c r="H121" s="177"/>
      <c r="I121" s="178">
        <f t="shared" si="22"/>
        <v>0</v>
      </c>
      <c r="J121" s="177"/>
      <c r="K121" s="178">
        <f t="shared" si="23"/>
        <v>0</v>
      </c>
      <c r="L121" s="178">
        <v>15</v>
      </c>
      <c r="M121" s="178">
        <f t="shared" si="24"/>
        <v>0</v>
      </c>
      <c r="N121" s="178">
        <v>0</v>
      </c>
      <c r="O121" s="178">
        <f t="shared" si="25"/>
        <v>0</v>
      </c>
      <c r="P121" s="178">
        <v>0</v>
      </c>
      <c r="Q121" s="178">
        <f t="shared" si="26"/>
        <v>0</v>
      </c>
      <c r="R121" s="178"/>
      <c r="S121" s="178" t="s">
        <v>144</v>
      </c>
      <c r="T121" s="179" t="s">
        <v>145</v>
      </c>
      <c r="U121" s="158">
        <v>0</v>
      </c>
      <c r="V121" s="158">
        <f t="shared" si="27"/>
        <v>0</v>
      </c>
      <c r="W121" s="158"/>
      <c r="X121" s="158" t="s">
        <v>57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445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3">
      <c r="A122" s="173">
        <v>114</v>
      </c>
      <c r="B122" s="174" t="s">
        <v>691</v>
      </c>
      <c r="C122" s="182" t="s">
        <v>692</v>
      </c>
      <c r="D122" s="175" t="s">
        <v>159</v>
      </c>
      <c r="E122" s="176">
        <v>30</v>
      </c>
      <c r="F122" s="177"/>
      <c r="G122" s="178">
        <f t="shared" si="21"/>
        <v>0</v>
      </c>
      <c r="H122" s="177"/>
      <c r="I122" s="178">
        <f t="shared" si="22"/>
        <v>0</v>
      </c>
      <c r="J122" s="177"/>
      <c r="K122" s="178">
        <f t="shared" si="23"/>
        <v>0</v>
      </c>
      <c r="L122" s="178">
        <v>15</v>
      </c>
      <c r="M122" s="178">
        <f t="shared" si="24"/>
        <v>0</v>
      </c>
      <c r="N122" s="178">
        <v>0</v>
      </c>
      <c r="O122" s="178">
        <f t="shared" si="25"/>
        <v>0</v>
      </c>
      <c r="P122" s="178">
        <v>0</v>
      </c>
      <c r="Q122" s="178">
        <f t="shared" si="26"/>
        <v>0</v>
      </c>
      <c r="R122" s="178"/>
      <c r="S122" s="178" t="s">
        <v>144</v>
      </c>
      <c r="T122" s="179" t="s">
        <v>145</v>
      </c>
      <c r="U122" s="158">
        <v>0</v>
      </c>
      <c r="V122" s="158">
        <f t="shared" si="27"/>
        <v>0</v>
      </c>
      <c r="W122" s="158"/>
      <c r="X122" s="158" t="s">
        <v>57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445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3">
      <c r="A123" s="173">
        <v>115</v>
      </c>
      <c r="B123" s="174" t="s">
        <v>693</v>
      </c>
      <c r="C123" s="182" t="s">
        <v>694</v>
      </c>
      <c r="D123" s="175" t="s">
        <v>448</v>
      </c>
      <c r="E123" s="176">
        <v>1</v>
      </c>
      <c r="F123" s="177"/>
      <c r="G123" s="178">
        <f t="shared" si="21"/>
        <v>0</v>
      </c>
      <c r="H123" s="177"/>
      <c r="I123" s="178">
        <f t="shared" si="22"/>
        <v>0</v>
      </c>
      <c r="J123" s="177"/>
      <c r="K123" s="178">
        <f t="shared" si="23"/>
        <v>0</v>
      </c>
      <c r="L123" s="178">
        <v>15</v>
      </c>
      <c r="M123" s="178">
        <f t="shared" si="24"/>
        <v>0</v>
      </c>
      <c r="N123" s="178">
        <v>0</v>
      </c>
      <c r="O123" s="178">
        <f t="shared" si="25"/>
        <v>0</v>
      </c>
      <c r="P123" s="178">
        <v>0</v>
      </c>
      <c r="Q123" s="178">
        <f t="shared" si="26"/>
        <v>0</v>
      </c>
      <c r="R123" s="178"/>
      <c r="S123" s="178" t="s">
        <v>144</v>
      </c>
      <c r="T123" s="179" t="s">
        <v>145</v>
      </c>
      <c r="U123" s="158">
        <v>0</v>
      </c>
      <c r="V123" s="158">
        <f t="shared" si="27"/>
        <v>0</v>
      </c>
      <c r="W123" s="158"/>
      <c r="X123" s="158" t="s">
        <v>57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445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3">
      <c r="A124" s="173">
        <v>116</v>
      </c>
      <c r="B124" s="174" t="s">
        <v>695</v>
      </c>
      <c r="C124" s="182" t="s">
        <v>696</v>
      </c>
      <c r="D124" s="175" t="s">
        <v>448</v>
      </c>
      <c r="E124" s="176">
        <v>1</v>
      </c>
      <c r="F124" s="177"/>
      <c r="G124" s="178">
        <f t="shared" si="21"/>
        <v>0</v>
      </c>
      <c r="H124" s="177"/>
      <c r="I124" s="178">
        <f t="shared" si="22"/>
        <v>0</v>
      </c>
      <c r="J124" s="177"/>
      <c r="K124" s="178">
        <f t="shared" si="23"/>
        <v>0</v>
      </c>
      <c r="L124" s="178">
        <v>15</v>
      </c>
      <c r="M124" s="178">
        <f t="shared" si="24"/>
        <v>0</v>
      </c>
      <c r="N124" s="178">
        <v>0</v>
      </c>
      <c r="O124" s="178">
        <f t="shared" si="25"/>
        <v>0</v>
      </c>
      <c r="P124" s="178">
        <v>0</v>
      </c>
      <c r="Q124" s="178">
        <f t="shared" si="26"/>
        <v>0</v>
      </c>
      <c r="R124" s="178"/>
      <c r="S124" s="178" t="s">
        <v>144</v>
      </c>
      <c r="T124" s="179" t="s">
        <v>145</v>
      </c>
      <c r="U124" s="158">
        <v>0</v>
      </c>
      <c r="V124" s="158">
        <f t="shared" si="27"/>
        <v>0</v>
      </c>
      <c r="W124" s="158"/>
      <c r="X124" s="158" t="s">
        <v>57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445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3">
      <c r="A125" s="173">
        <v>117</v>
      </c>
      <c r="B125" s="174" t="s">
        <v>697</v>
      </c>
      <c r="C125" s="182" t="s">
        <v>698</v>
      </c>
      <c r="D125" s="175" t="s">
        <v>448</v>
      </c>
      <c r="E125" s="176">
        <v>1</v>
      </c>
      <c r="F125" s="177"/>
      <c r="G125" s="178">
        <f t="shared" si="21"/>
        <v>0</v>
      </c>
      <c r="H125" s="177"/>
      <c r="I125" s="178">
        <f t="shared" si="22"/>
        <v>0</v>
      </c>
      <c r="J125" s="177"/>
      <c r="K125" s="178">
        <f t="shared" si="23"/>
        <v>0</v>
      </c>
      <c r="L125" s="178">
        <v>15</v>
      </c>
      <c r="M125" s="178">
        <f t="shared" si="24"/>
        <v>0</v>
      </c>
      <c r="N125" s="178">
        <v>0</v>
      </c>
      <c r="O125" s="178">
        <f t="shared" si="25"/>
        <v>0</v>
      </c>
      <c r="P125" s="178">
        <v>0</v>
      </c>
      <c r="Q125" s="178">
        <f t="shared" si="26"/>
        <v>0</v>
      </c>
      <c r="R125" s="178"/>
      <c r="S125" s="178" t="s">
        <v>144</v>
      </c>
      <c r="T125" s="179" t="s">
        <v>145</v>
      </c>
      <c r="U125" s="158">
        <v>0</v>
      </c>
      <c r="V125" s="158">
        <f t="shared" si="27"/>
        <v>0</v>
      </c>
      <c r="W125" s="158"/>
      <c r="X125" s="158" t="s">
        <v>146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411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3">
      <c r="A126" s="173">
        <v>118</v>
      </c>
      <c r="B126" s="174" t="s">
        <v>699</v>
      </c>
      <c r="C126" s="182" t="s">
        <v>700</v>
      </c>
      <c r="D126" s="175" t="s">
        <v>448</v>
      </c>
      <c r="E126" s="176">
        <v>1</v>
      </c>
      <c r="F126" s="177"/>
      <c r="G126" s="178">
        <f t="shared" si="21"/>
        <v>0</v>
      </c>
      <c r="H126" s="177"/>
      <c r="I126" s="178">
        <f t="shared" si="22"/>
        <v>0</v>
      </c>
      <c r="J126" s="177"/>
      <c r="K126" s="178">
        <f t="shared" si="23"/>
        <v>0</v>
      </c>
      <c r="L126" s="178">
        <v>15</v>
      </c>
      <c r="M126" s="178">
        <f t="shared" si="24"/>
        <v>0</v>
      </c>
      <c r="N126" s="178">
        <v>0</v>
      </c>
      <c r="O126" s="178">
        <f t="shared" si="25"/>
        <v>0</v>
      </c>
      <c r="P126" s="178">
        <v>0</v>
      </c>
      <c r="Q126" s="178">
        <f t="shared" si="26"/>
        <v>0</v>
      </c>
      <c r="R126" s="178"/>
      <c r="S126" s="178" t="s">
        <v>144</v>
      </c>
      <c r="T126" s="179" t="s">
        <v>145</v>
      </c>
      <c r="U126" s="158">
        <v>0</v>
      </c>
      <c r="V126" s="158">
        <f t="shared" si="27"/>
        <v>0</v>
      </c>
      <c r="W126" s="158"/>
      <c r="X126" s="158" t="s">
        <v>146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411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3">
      <c r="A127" s="173">
        <v>119</v>
      </c>
      <c r="B127" s="174" t="s">
        <v>701</v>
      </c>
      <c r="C127" s="182" t="s">
        <v>702</v>
      </c>
      <c r="D127" s="175" t="s">
        <v>448</v>
      </c>
      <c r="E127" s="176">
        <v>1</v>
      </c>
      <c r="F127" s="177"/>
      <c r="G127" s="178">
        <f t="shared" si="21"/>
        <v>0</v>
      </c>
      <c r="H127" s="177"/>
      <c r="I127" s="178">
        <f t="shared" si="22"/>
        <v>0</v>
      </c>
      <c r="J127" s="177"/>
      <c r="K127" s="178">
        <f t="shared" si="23"/>
        <v>0</v>
      </c>
      <c r="L127" s="178">
        <v>15</v>
      </c>
      <c r="M127" s="178">
        <f t="shared" si="24"/>
        <v>0</v>
      </c>
      <c r="N127" s="178">
        <v>0</v>
      </c>
      <c r="O127" s="178">
        <f t="shared" si="25"/>
        <v>0</v>
      </c>
      <c r="P127" s="178">
        <v>0</v>
      </c>
      <c r="Q127" s="178">
        <f t="shared" si="26"/>
        <v>0</v>
      </c>
      <c r="R127" s="178"/>
      <c r="S127" s="178" t="s">
        <v>144</v>
      </c>
      <c r="T127" s="179" t="s">
        <v>145</v>
      </c>
      <c r="U127" s="158">
        <v>0</v>
      </c>
      <c r="V127" s="158">
        <f t="shared" si="27"/>
        <v>0</v>
      </c>
      <c r="W127" s="158"/>
      <c r="X127" s="158" t="s">
        <v>57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445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3">
      <c r="A128" s="173">
        <v>120</v>
      </c>
      <c r="B128" s="174" t="s">
        <v>703</v>
      </c>
      <c r="C128" s="182" t="s">
        <v>704</v>
      </c>
      <c r="D128" s="175" t="s">
        <v>448</v>
      </c>
      <c r="E128" s="176">
        <v>1</v>
      </c>
      <c r="F128" s="177"/>
      <c r="G128" s="178">
        <f t="shared" si="21"/>
        <v>0</v>
      </c>
      <c r="H128" s="177"/>
      <c r="I128" s="178">
        <f t="shared" si="22"/>
        <v>0</v>
      </c>
      <c r="J128" s="177"/>
      <c r="K128" s="178">
        <f t="shared" si="23"/>
        <v>0</v>
      </c>
      <c r="L128" s="178">
        <v>15</v>
      </c>
      <c r="M128" s="178">
        <f t="shared" si="24"/>
        <v>0</v>
      </c>
      <c r="N128" s="178">
        <v>0</v>
      </c>
      <c r="O128" s="178">
        <f t="shared" si="25"/>
        <v>0</v>
      </c>
      <c r="P128" s="178">
        <v>0</v>
      </c>
      <c r="Q128" s="178">
        <f t="shared" si="26"/>
        <v>0</v>
      </c>
      <c r="R128" s="178"/>
      <c r="S128" s="178" t="s">
        <v>144</v>
      </c>
      <c r="T128" s="179" t="s">
        <v>145</v>
      </c>
      <c r="U128" s="158">
        <v>0</v>
      </c>
      <c r="V128" s="158">
        <f t="shared" si="27"/>
        <v>0</v>
      </c>
      <c r="W128" s="158"/>
      <c r="X128" s="158" t="s">
        <v>57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445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3">
      <c r="A129" s="166">
        <v>121</v>
      </c>
      <c r="B129" s="167" t="s">
        <v>705</v>
      </c>
      <c r="C129" s="183" t="s">
        <v>706</v>
      </c>
      <c r="D129" s="168" t="s">
        <v>448</v>
      </c>
      <c r="E129" s="169">
        <v>1</v>
      </c>
      <c r="F129" s="170"/>
      <c r="G129" s="171">
        <f t="shared" si="21"/>
        <v>0</v>
      </c>
      <c r="H129" s="170"/>
      <c r="I129" s="171">
        <f t="shared" si="22"/>
        <v>0</v>
      </c>
      <c r="J129" s="170"/>
      <c r="K129" s="171">
        <f t="shared" si="23"/>
        <v>0</v>
      </c>
      <c r="L129" s="171">
        <v>15</v>
      </c>
      <c r="M129" s="171">
        <f t="shared" si="24"/>
        <v>0</v>
      </c>
      <c r="N129" s="171">
        <v>0</v>
      </c>
      <c r="O129" s="171">
        <f t="shared" si="25"/>
        <v>0</v>
      </c>
      <c r="P129" s="171">
        <v>0</v>
      </c>
      <c r="Q129" s="171">
        <f t="shared" si="26"/>
        <v>0</v>
      </c>
      <c r="R129" s="171"/>
      <c r="S129" s="171" t="s">
        <v>144</v>
      </c>
      <c r="T129" s="172" t="s">
        <v>145</v>
      </c>
      <c r="U129" s="158">
        <v>0</v>
      </c>
      <c r="V129" s="158">
        <f t="shared" si="27"/>
        <v>0</v>
      </c>
      <c r="W129" s="158"/>
      <c r="X129" s="158" t="s">
        <v>57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445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3">
      <c r="A130" s="3"/>
      <c r="B130" s="4"/>
      <c r="C130" s="184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v>15</v>
      </c>
      <c r="AF130">
        <v>21</v>
      </c>
      <c r="AG130" t="s">
        <v>126</v>
      </c>
    </row>
    <row r="131" spans="1:60" x14ac:dyDescent="0.3">
      <c r="A131" s="154"/>
      <c r="B131" s="155" t="s">
        <v>29</v>
      </c>
      <c r="C131" s="185"/>
      <c r="D131" s="156"/>
      <c r="E131" s="157"/>
      <c r="F131" s="157"/>
      <c r="G131" s="180">
        <f>G8</f>
        <v>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f>SUMIF(L7:L129,AE130,G7:G129)</f>
        <v>0</v>
      </c>
      <c r="AF131">
        <f>SUMIF(L7:L129,AF130,G7:G129)</f>
        <v>0</v>
      </c>
      <c r="AG131" t="s">
        <v>441</v>
      </c>
    </row>
    <row r="132" spans="1:60" x14ac:dyDescent="0.3">
      <c r="C132" s="186"/>
      <c r="D132" s="10"/>
      <c r="AG132" t="s">
        <v>442</v>
      </c>
    </row>
    <row r="133" spans="1:60" x14ac:dyDescent="0.3">
      <c r="D133" s="10"/>
    </row>
    <row r="134" spans="1:60" x14ac:dyDescent="0.3">
      <c r="D134" s="10"/>
    </row>
    <row r="135" spans="1:60" x14ac:dyDescent="0.3">
      <c r="D135" s="10"/>
    </row>
    <row r="136" spans="1:60" x14ac:dyDescent="0.3">
      <c r="D136" s="10"/>
    </row>
    <row r="137" spans="1:60" x14ac:dyDescent="0.3">
      <c r="D137" s="10"/>
    </row>
    <row r="138" spans="1:60" x14ac:dyDescent="0.3">
      <c r="D138" s="10"/>
    </row>
    <row r="139" spans="1:60" x14ac:dyDescent="0.3">
      <c r="D139" s="10"/>
    </row>
    <row r="140" spans="1:60" x14ac:dyDescent="0.3">
      <c r="D140" s="10"/>
    </row>
    <row r="141" spans="1:60" x14ac:dyDescent="0.3">
      <c r="D141" s="10"/>
    </row>
    <row r="142" spans="1:60" x14ac:dyDescent="0.3">
      <c r="D142" s="10"/>
    </row>
    <row r="143" spans="1:60" x14ac:dyDescent="0.3">
      <c r="D143" s="10"/>
    </row>
    <row r="144" spans="1:60" x14ac:dyDescent="0.3">
      <c r="D144" s="10"/>
    </row>
    <row r="145" spans="4:4" x14ac:dyDescent="0.3">
      <c r="D145" s="10"/>
    </row>
    <row r="146" spans="4:4" x14ac:dyDescent="0.3">
      <c r="D146" s="10"/>
    </row>
    <row r="147" spans="4:4" x14ac:dyDescent="0.3">
      <c r="D147" s="10"/>
    </row>
    <row r="148" spans="4:4" x14ac:dyDescent="0.3">
      <c r="D148" s="10"/>
    </row>
    <row r="149" spans="4:4" x14ac:dyDescent="0.3">
      <c r="D149" s="10"/>
    </row>
    <row r="150" spans="4:4" x14ac:dyDescent="0.3">
      <c r="D150" s="10"/>
    </row>
    <row r="151" spans="4:4" x14ac:dyDescent="0.3">
      <c r="D151" s="10"/>
    </row>
    <row r="152" spans="4:4" x14ac:dyDescent="0.3">
      <c r="D152" s="10"/>
    </row>
    <row r="153" spans="4:4" x14ac:dyDescent="0.3">
      <c r="D153" s="10"/>
    </row>
    <row r="154" spans="4:4" x14ac:dyDescent="0.3">
      <c r="D154" s="10"/>
    </row>
    <row r="155" spans="4:4" x14ac:dyDescent="0.3">
      <c r="D155" s="10"/>
    </row>
    <row r="156" spans="4:4" x14ac:dyDescent="0.3">
      <c r="D156" s="10"/>
    </row>
    <row r="157" spans="4:4" x14ac:dyDescent="0.3">
      <c r="D157" s="10"/>
    </row>
    <row r="158" spans="4:4" x14ac:dyDescent="0.3">
      <c r="D158" s="10"/>
    </row>
    <row r="159" spans="4:4" x14ac:dyDescent="0.3">
      <c r="D159" s="10"/>
    </row>
    <row r="160" spans="4:4" x14ac:dyDescent="0.3">
      <c r="D160" s="10"/>
    </row>
    <row r="161" spans="4:4" x14ac:dyDescent="0.3">
      <c r="D161" s="10"/>
    </row>
    <row r="162" spans="4:4" x14ac:dyDescent="0.3">
      <c r="D162" s="10"/>
    </row>
    <row r="163" spans="4:4" x14ac:dyDescent="0.3">
      <c r="D163" s="10"/>
    </row>
    <row r="164" spans="4:4" x14ac:dyDescent="0.3">
      <c r="D164" s="10"/>
    </row>
    <row r="165" spans="4:4" x14ac:dyDescent="0.3">
      <c r="D165" s="10"/>
    </row>
    <row r="166" spans="4:4" x14ac:dyDescent="0.3">
      <c r="D166" s="10"/>
    </row>
    <row r="167" spans="4:4" x14ac:dyDescent="0.3">
      <c r="D167" s="10"/>
    </row>
    <row r="168" spans="4:4" x14ac:dyDescent="0.3">
      <c r="D168" s="10"/>
    </row>
    <row r="169" spans="4:4" x14ac:dyDescent="0.3">
      <c r="D169" s="10"/>
    </row>
    <row r="170" spans="4:4" x14ac:dyDescent="0.3">
      <c r="D170" s="10"/>
    </row>
    <row r="171" spans="4:4" x14ac:dyDescent="0.3">
      <c r="D171" s="10"/>
    </row>
    <row r="172" spans="4:4" x14ac:dyDescent="0.3">
      <c r="D172" s="10"/>
    </row>
    <row r="173" spans="4:4" x14ac:dyDescent="0.3">
      <c r="D173" s="10"/>
    </row>
    <row r="174" spans="4:4" x14ac:dyDescent="0.3">
      <c r="D174" s="10"/>
    </row>
    <row r="175" spans="4:4" x14ac:dyDescent="0.3">
      <c r="D175" s="10"/>
    </row>
    <row r="176" spans="4:4" x14ac:dyDescent="0.3">
      <c r="D176" s="10"/>
    </row>
    <row r="177" spans="4:4" x14ac:dyDescent="0.3">
      <c r="D177" s="10"/>
    </row>
    <row r="178" spans="4:4" x14ac:dyDescent="0.3">
      <c r="D178" s="10"/>
    </row>
    <row r="179" spans="4:4" x14ac:dyDescent="0.3">
      <c r="D179" s="10"/>
    </row>
    <row r="180" spans="4:4" x14ac:dyDescent="0.3">
      <c r="D180" s="10"/>
    </row>
    <row r="181" spans="4:4" x14ac:dyDescent="0.3">
      <c r="D181" s="10"/>
    </row>
    <row r="182" spans="4:4" x14ac:dyDescent="0.3">
      <c r="D182" s="10"/>
    </row>
    <row r="183" spans="4:4" x14ac:dyDescent="0.3">
      <c r="D183" s="10"/>
    </row>
    <row r="184" spans="4:4" x14ac:dyDescent="0.3">
      <c r="D184" s="10"/>
    </row>
    <row r="185" spans="4:4" x14ac:dyDescent="0.3">
      <c r="D185" s="10"/>
    </row>
    <row r="186" spans="4:4" x14ac:dyDescent="0.3">
      <c r="D186" s="10"/>
    </row>
    <row r="187" spans="4:4" x14ac:dyDescent="0.3">
      <c r="D187" s="10"/>
    </row>
    <row r="188" spans="4:4" x14ac:dyDescent="0.3">
      <c r="D188" s="10"/>
    </row>
    <row r="189" spans="4:4" x14ac:dyDescent="0.3">
      <c r="D189" s="10"/>
    </row>
    <row r="190" spans="4:4" x14ac:dyDescent="0.3">
      <c r="D190" s="10"/>
    </row>
    <row r="191" spans="4:4" x14ac:dyDescent="0.3">
      <c r="D191" s="10"/>
    </row>
    <row r="192" spans="4:4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TgjYQsPvZlWwHWig2IvWaUiNDrjKT6hIsJp73JQyDP1ziZsvL/LruBwQ+ZkxKit3BynM7xlspL+4iMtkIbnHWw==" saltValue="aJP6mNspm4FawYSizz26l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F0B0-69E4-42F9-8537-B35C451F312C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14" sqref="F14"/>
    </sheetView>
  </sheetViews>
  <sheetFormatPr defaultRowHeight="12.45" outlineLevelRow="1" x14ac:dyDescent="0.3"/>
  <cols>
    <col min="1" max="1" width="3.3828125" customWidth="1"/>
    <col min="2" max="2" width="12.53515625" style="125" customWidth="1"/>
    <col min="3" max="3" width="63.3046875" style="125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4">
      <c r="A1" s="242" t="s">
        <v>113</v>
      </c>
      <c r="B1" s="242"/>
      <c r="C1" s="242"/>
      <c r="D1" s="242"/>
      <c r="E1" s="242"/>
      <c r="F1" s="242"/>
      <c r="G1" s="242"/>
      <c r="AG1" t="s">
        <v>114</v>
      </c>
    </row>
    <row r="2" spans="1:60" ht="25" customHeight="1" x14ac:dyDescent="0.3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115</v>
      </c>
    </row>
    <row r="3" spans="1:60" ht="25" customHeight="1" x14ac:dyDescent="0.3">
      <c r="A3" s="143" t="s">
        <v>8</v>
      </c>
      <c r="B3" s="49" t="s">
        <v>55</v>
      </c>
      <c r="C3" s="243" t="s">
        <v>56</v>
      </c>
      <c r="D3" s="244"/>
      <c r="E3" s="244"/>
      <c r="F3" s="244"/>
      <c r="G3" s="245"/>
      <c r="AC3" s="125" t="s">
        <v>115</v>
      </c>
      <c r="AG3" t="s">
        <v>116</v>
      </c>
    </row>
    <row r="4" spans="1:60" ht="25" customHeight="1" x14ac:dyDescent="0.3">
      <c r="A4" s="144" t="s">
        <v>9</v>
      </c>
      <c r="B4" s="145" t="s">
        <v>55</v>
      </c>
      <c r="C4" s="246" t="s">
        <v>57</v>
      </c>
      <c r="D4" s="247"/>
      <c r="E4" s="247"/>
      <c r="F4" s="247"/>
      <c r="G4" s="248"/>
      <c r="AG4" t="s">
        <v>117</v>
      </c>
    </row>
    <row r="5" spans="1:60" x14ac:dyDescent="0.3">
      <c r="D5" s="10"/>
    </row>
    <row r="6" spans="1:60" ht="37.299999999999997" x14ac:dyDescent="0.3">
      <c r="A6" s="147" t="s">
        <v>118</v>
      </c>
      <c r="B6" s="149" t="s">
        <v>119</v>
      </c>
      <c r="C6" s="149" t="s">
        <v>120</v>
      </c>
      <c r="D6" s="148" t="s">
        <v>121</v>
      </c>
      <c r="E6" s="147" t="s">
        <v>122</v>
      </c>
      <c r="F6" s="146" t="s">
        <v>123</v>
      </c>
      <c r="G6" s="147" t="s">
        <v>29</v>
      </c>
      <c r="H6" s="150" t="s">
        <v>30</v>
      </c>
      <c r="I6" s="150" t="s">
        <v>124</v>
      </c>
      <c r="J6" s="150" t="s">
        <v>31</v>
      </c>
      <c r="K6" s="150" t="s">
        <v>125</v>
      </c>
      <c r="L6" s="150" t="s">
        <v>126</v>
      </c>
      <c r="M6" s="150" t="s">
        <v>127</v>
      </c>
      <c r="N6" s="150" t="s">
        <v>128</v>
      </c>
      <c r="O6" s="150" t="s">
        <v>129</v>
      </c>
      <c r="P6" s="150" t="s">
        <v>130</v>
      </c>
      <c r="Q6" s="150" t="s">
        <v>131</v>
      </c>
      <c r="R6" s="150" t="s">
        <v>132</v>
      </c>
      <c r="S6" s="150" t="s">
        <v>133</v>
      </c>
      <c r="T6" s="150" t="s">
        <v>134</v>
      </c>
      <c r="U6" s="150" t="s">
        <v>135</v>
      </c>
      <c r="V6" s="150" t="s">
        <v>136</v>
      </c>
      <c r="W6" s="150" t="s">
        <v>137</v>
      </c>
      <c r="X6" s="150" t="s">
        <v>138</v>
      </c>
    </row>
    <row r="7" spans="1:60" hidden="1" x14ac:dyDescent="0.3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3">
      <c r="A8" s="160" t="s">
        <v>139</v>
      </c>
      <c r="B8" s="161" t="s">
        <v>104</v>
      </c>
      <c r="C8" s="181" t="s">
        <v>56</v>
      </c>
      <c r="D8" s="162"/>
      <c r="E8" s="163"/>
      <c r="F8" s="164"/>
      <c r="G8" s="164">
        <f>SUMIF(AG9:AG49,"&lt;&gt;NOR",G9:G49)</f>
        <v>0</v>
      </c>
      <c r="H8" s="164"/>
      <c r="I8" s="164">
        <f>SUM(I9:I49)</f>
        <v>0</v>
      </c>
      <c r="J8" s="164"/>
      <c r="K8" s="164">
        <f>SUM(K9:K49)</f>
        <v>0</v>
      </c>
      <c r="L8" s="164"/>
      <c r="M8" s="164">
        <f>SUM(M9:M49)</f>
        <v>0</v>
      </c>
      <c r="N8" s="164"/>
      <c r="O8" s="164">
        <f>SUM(O9:O49)</f>
        <v>0</v>
      </c>
      <c r="P8" s="164"/>
      <c r="Q8" s="164">
        <f>SUM(Q9:Q49)</f>
        <v>0</v>
      </c>
      <c r="R8" s="164"/>
      <c r="S8" s="164"/>
      <c r="T8" s="165"/>
      <c r="U8" s="159"/>
      <c r="V8" s="159">
        <f>SUM(V9:V49)</f>
        <v>0</v>
      </c>
      <c r="W8" s="159"/>
      <c r="X8" s="159"/>
      <c r="AG8" t="s">
        <v>140</v>
      </c>
    </row>
    <row r="9" spans="1:60" outlineLevel="1" x14ac:dyDescent="0.3">
      <c r="A9" s="173">
        <v>1</v>
      </c>
      <c r="B9" s="174" t="s">
        <v>62</v>
      </c>
      <c r="C9" s="249" t="s">
        <v>707</v>
      </c>
      <c r="D9" s="175"/>
      <c r="E9" s="176"/>
      <c r="F9" s="177"/>
      <c r="G9" s="178"/>
      <c r="H9" s="177"/>
      <c r="I9" s="178"/>
      <c r="J9" s="177"/>
      <c r="K9" s="178"/>
      <c r="L9" s="178"/>
      <c r="M9" s="178"/>
      <c r="N9" s="178"/>
      <c r="O9" s="178"/>
      <c r="P9" s="178"/>
      <c r="Q9" s="178"/>
      <c r="R9" s="178"/>
      <c r="S9" s="178"/>
      <c r="T9" s="179" t="s">
        <v>145</v>
      </c>
      <c r="U9" s="158">
        <v>0</v>
      </c>
      <c r="V9" s="158">
        <f t="shared" ref="V9:V49" si="0">ROUND(E9*U9,2)</f>
        <v>0</v>
      </c>
      <c r="W9" s="158"/>
      <c r="X9" s="158" t="s">
        <v>57</v>
      </c>
      <c r="Y9" s="151"/>
      <c r="Z9" s="151"/>
      <c r="AA9" s="151"/>
      <c r="AB9" s="151"/>
      <c r="AC9" s="151"/>
      <c r="AD9" s="151"/>
      <c r="AE9" s="151"/>
      <c r="AF9" s="151"/>
      <c r="AG9" s="151" t="s">
        <v>445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3">
      <c r="A10" s="173">
        <v>2</v>
      </c>
      <c r="B10" s="174" t="s">
        <v>64</v>
      </c>
      <c r="C10" s="182" t="s">
        <v>708</v>
      </c>
      <c r="D10" s="175" t="s">
        <v>448</v>
      </c>
      <c r="E10" s="176">
        <v>1</v>
      </c>
      <c r="F10" s="177"/>
      <c r="G10" s="178">
        <f t="shared" ref="G9:G49" si="1">ROUND(E10*F10,2)</f>
        <v>0</v>
      </c>
      <c r="H10" s="177"/>
      <c r="I10" s="178">
        <f t="shared" ref="I9:I49" si="2">ROUND(E10*H10,2)</f>
        <v>0</v>
      </c>
      <c r="J10" s="177"/>
      <c r="K10" s="178">
        <f t="shared" ref="K9:K49" si="3">ROUND(E10*J10,2)</f>
        <v>0</v>
      </c>
      <c r="L10" s="178">
        <v>21</v>
      </c>
      <c r="M10" s="178">
        <f t="shared" ref="M9:M49" si="4">G10*(1+L10/100)</f>
        <v>0</v>
      </c>
      <c r="N10" s="178">
        <v>0</v>
      </c>
      <c r="O10" s="178">
        <f t="shared" ref="O9:O49" si="5">ROUND(E10*N10,2)</f>
        <v>0</v>
      </c>
      <c r="P10" s="178">
        <v>0</v>
      </c>
      <c r="Q10" s="178">
        <f t="shared" ref="Q9:Q49" si="6">ROUND(E10*P10,2)</f>
        <v>0</v>
      </c>
      <c r="R10" s="178"/>
      <c r="S10" s="178" t="s">
        <v>144</v>
      </c>
      <c r="T10" s="179" t="s">
        <v>145</v>
      </c>
      <c r="U10" s="158">
        <v>0</v>
      </c>
      <c r="V10" s="158">
        <f t="shared" si="0"/>
        <v>0</v>
      </c>
      <c r="W10" s="158"/>
      <c r="X10" s="158" t="s">
        <v>57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445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3">
      <c r="A11" s="173">
        <v>3</v>
      </c>
      <c r="B11" s="174" t="s">
        <v>66</v>
      </c>
      <c r="C11" s="249" t="s">
        <v>709</v>
      </c>
      <c r="D11" s="175"/>
      <c r="E11" s="176"/>
      <c r="F11" s="177"/>
      <c r="G11" s="178"/>
      <c r="H11" s="177"/>
      <c r="I11" s="178"/>
      <c r="J11" s="177"/>
      <c r="K11" s="178"/>
      <c r="L11" s="178"/>
      <c r="M11" s="178"/>
      <c r="N11" s="178"/>
      <c r="O11" s="178"/>
      <c r="P11" s="178"/>
      <c r="Q11" s="178"/>
      <c r="R11" s="178"/>
      <c r="S11" s="178"/>
      <c r="T11" s="179" t="s">
        <v>145</v>
      </c>
      <c r="U11" s="158">
        <v>0</v>
      </c>
      <c r="V11" s="158">
        <f t="shared" si="0"/>
        <v>0</v>
      </c>
      <c r="W11" s="158"/>
      <c r="X11" s="158" t="s">
        <v>57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445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3">
      <c r="A12" s="173">
        <v>4</v>
      </c>
      <c r="B12" s="174" t="s">
        <v>68</v>
      </c>
      <c r="C12" s="182" t="s">
        <v>710</v>
      </c>
      <c r="D12" s="175" t="s">
        <v>448</v>
      </c>
      <c r="E12" s="176">
        <v>1</v>
      </c>
      <c r="F12" s="177"/>
      <c r="G12" s="178">
        <f t="shared" si="1"/>
        <v>0</v>
      </c>
      <c r="H12" s="177"/>
      <c r="I12" s="178">
        <f t="shared" si="2"/>
        <v>0</v>
      </c>
      <c r="J12" s="177"/>
      <c r="K12" s="178">
        <f t="shared" si="3"/>
        <v>0</v>
      </c>
      <c r="L12" s="178">
        <v>21</v>
      </c>
      <c r="M12" s="178">
        <f t="shared" si="4"/>
        <v>0</v>
      </c>
      <c r="N12" s="178">
        <v>0</v>
      </c>
      <c r="O12" s="178">
        <f t="shared" si="5"/>
        <v>0</v>
      </c>
      <c r="P12" s="178">
        <v>0</v>
      </c>
      <c r="Q12" s="178">
        <f t="shared" si="6"/>
        <v>0</v>
      </c>
      <c r="R12" s="178"/>
      <c r="S12" s="178" t="s">
        <v>144</v>
      </c>
      <c r="T12" s="179" t="s">
        <v>145</v>
      </c>
      <c r="U12" s="158">
        <v>0</v>
      </c>
      <c r="V12" s="158">
        <f t="shared" si="0"/>
        <v>0</v>
      </c>
      <c r="W12" s="158"/>
      <c r="X12" s="158" t="s">
        <v>57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445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3">
      <c r="A13" s="173">
        <v>5</v>
      </c>
      <c r="B13" s="174" t="s">
        <v>511</v>
      </c>
      <c r="C13" s="182" t="s">
        <v>711</v>
      </c>
      <c r="D13" s="175" t="s">
        <v>448</v>
      </c>
      <c r="E13" s="176">
        <v>1</v>
      </c>
      <c r="F13" s="177"/>
      <c r="G13" s="178">
        <f t="shared" si="1"/>
        <v>0</v>
      </c>
      <c r="H13" s="177"/>
      <c r="I13" s="178">
        <f t="shared" si="2"/>
        <v>0</v>
      </c>
      <c r="J13" s="177"/>
      <c r="K13" s="178">
        <f t="shared" si="3"/>
        <v>0</v>
      </c>
      <c r="L13" s="178">
        <v>21</v>
      </c>
      <c r="M13" s="178">
        <f t="shared" si="4"/>
        <v>0</v>
      </c>
      <c r="N13" s="178">
        <v>0</v>
      </c>
      <c r="O13" s="178">
        <f t="shared" si="5"/>
        <v>0</v>
      </c>
      <c r="P13" s="178">
        <v>0</v>
      </c>
      <c r="Q13" s="178">
        <f t="shared" si="6"/>
        <v>0</v>
      </c>
      <c r="R13" s="178"/>
      <c r="S13" s="178" t="s">
        <v>144</v>
      </c>
      <c r="T13" s="179" t="s">
        <v>145</v>
      </c>
      <c r="U13" s="158">
        <v>0</v>
      </c>
      <c r="V13" s="158">
        <f t="shared" si="0"/>
        <v>0</v>
      </c>
      <c r="W13" s="158"/>
      <c r="X13" s="158" t="s">
        <v>57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445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3">
      <c r="A14" s="173">
        <v>6</v>
      </c>
      <c r="B14" s="174" t="s">
        <v>514</v>
      </c>
      <c r="C14" s="182" t="s">
        <v>712</v>
      </c>
      <c r="D14" s="175" t="s">
        <v>448</v>
      </c>
      <c r="E14" s="176">
        <v>1</v>
      </c>
      <c r="F14" s="177"/>
      <c r="G14" s="178">
        <f t="shared" si="1"/>
        <v>0</v>
      </c>
      <c r="H14" s="177"/>
      <c r="I14" s="178">
        <f t="shared" si="2"/>
        <v>0</v>
      </c>
      <c r="J14" s="177"/>
      <c r="K14" s="178">
        <f t="shared" si="3"/>
        <v>0</v>
      </c>
      <c r="L14" s="178">
        <v>21</v>
      </c>
      <c r="M14" s="178">
        <f t="shared" si="4"/>
        <v>0</v>
      </c>
      <c r="N14" s="178">
        <v>0</v>
      </c>
      <c r="O14" s="178">
        <f t="shared" si="5"/>
        <v>0</v>
      </c>
      <c r="P14" s="178">
        <v>0</v>
      </c>
      <c r="Q14" s="178">
        <f t="shared" si="6"/>
        <v>0</v>
      </c>
      <c r="R14" s="178"/>
      <c r="S14" s="178" t="s">
        <v>144</v>
      </c>
      <c r="T14" s="179" t="s">
        <v>145</v>
      </c>
      <c r="U14" s="158">
        <v>0</v>
      </c>
      <c r="V14" s="158">
        <f t="shared" si="0"/>
        <v>0</v>
      </c>
      <c r="W14" s="158"/>
      <c r="X14" s="158" t="s">
        <v>57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445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3">
      <c r="A15" s="173">
        <v>7</v>
      </c>
      <c r="B15" s="174" t="s">
        <v>516</v>
      </c>
      <c r="C15" s="182" t="s">
        <v>713</v>
      </c>
      <c r="D15" s="175" t="s">
        <v>448</v>
      </c>
      <c r="E15" s="176">
        <v>1</v>
      </c>
      <c r="F15" s="177"/>
      <c r="G15" s="178">
        <f t="shared" si="1"/>
        <v>0</v>
      </c>
      <c r="H15" s="177"/>
      <c r="I15" s="178">
        <f t="shared" si="2"/>
        <v>0</v>
      </c>
      <c r="J15" s="177"/>
      <c r="K15" s="178">
        <f t="shared" si="3"/>
        <v>0</v>
      </c>
      <c r="L15" s="178">
        <v>21</v>
      </c>
      <c r="M15" s="178">
        <f t="shared" si="4"/>
        <v>0</v>
      </c>
      <c r="N15" s="178">
        <v>0</v>
      </c>
      <c r="O15" s="178">
        <f t="shared" si="5"/>
        <v>0</v>
      </c>
      <c r="P15" s="178">
        <v>0</v>
      </c>
      <c r="Q15" s="178">
        <f t="shared" si="6"/>
        <v>0</v>
      </c>
      <c r="R15" s="178"/>
      <c r="S15" s="178" t="s">
        <v>144</v>
      </c>
      <c r="T15" s="179" t="s">
        <v>145</v>
      </c>
      <c r="U15" s="158">
        <v>0</v>
      </c>
      <c r="V15" s="158">
        <f t="shared" si="0"/>
        <v>0</v>
      </c>
      <c r="W15" s="158"/>
      <c r="X15" s="158" t="s">
        <v>57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445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3">
      <c r="A16" s="173">
        <v>8</v>
      </c>
      <c r="B16" s="174" t="s">
        <v>517</v>
      </c>
      <c r="C16" s="182" t="s">
        <v>714</v>
      </c>
      <c r="D16" s="175" t="s">
        <v>448</v>
      </c>
      <c r="E16" s="176">
        <v>2</v>
      </c>
      <c r="F16" s="177"/>
      <c r="G16" s="178">
        <f t="shared" si="1"/>
        <v>0</v>
      </c>
      <c r="H16" s="177"/>
      <c r="I16" s="178">
        <f t="shared" si="2"/>
        <v>0</v>
      </c>
      <c r="J16" s="177"/>
      <c r="K16" s="178">
        <f t="shared" si="3"/>
        <v>0</v>
      </c>
      <c r="L16" s="178">
        <v>21</v>
      </c>
      <c r="M16" s="178">
        <f t="shared" si="4"/>
        <v>0</v>
      </c>
      <c r="N16" s="178">
        <v>0</v>
      </c>
      <c r="O16" s="178">
        <f t="shared" si="5"/>
        <v>0</v>
      </c>
      <c r="P16" s="178">
        <v>0</v>
      </c>
      <c r="Q16" s="178">
        <f t="shared" si="6"/>
        <v>0</v>
      </c>
      <c r="R16" s="178"/>
      <c r="S16" s="178" t="s">
        <v>144</v>
      </c>
      <c r="T16" s="179" t="s">
        <v>145</v>
      </c>
      <c r="U16" s="158">
        <v>0</v>
      </c>
      <c r="V16" s="158">
        <f t="shared" si="0"/>
        <v>0</v>
      </c>
      <c r="W16" s="158"/>
      <c r="X16" s="158" t="s">
        <v>57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445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3">
      <c r="A17" s="173">
        <v>9</v>
      </c>
      <c r="B17" s="174" t="s">
        <v>518</v>
      </c>
      <c r="C17" s="182" t="s">
        <v>715</v>
      </c>
      <c r="D17" s="175" t="s">
        <v>448</v>
      </c>
      <c r="E17" s="176">
        <v>4</v>
      </c>
      <c r="F17" s="177"/>
      <c r="G17" s="178">
        <f t="shared" si="1"/>
        <v>0</v>
      </c>
      <c r="H17" s="177"/>
      <c r="I17" s="178">
        <f t="shared" si="2"/>
        <v>0</v>
      </c>
      <c r="J17" s="177"/>
      <c r="K17" s="178">
        <f t="shared" si="3"/>
        <v>0</v>
      </c>
      <c r="L17" s="178">
        <v>21</v>
      </c>
      <c r="M17" s="178">
        <f t="shared" si="4"/>
        <v>0</v>
      </c>
      <c r="N17" s="178">
        <v>0</v>
      </c>
      <c r="O17" s="178">
        <f t="shared" si="5"/>
        <v>0</v>
      </c>
      <c r="P17" s="178">
        <v>0</v>
      </c>
      <c r="Q17" s="178">
        <f t="shared" si="6"/>
        <v>0</v>
      </c>
      <c r="R17" s="178"/>
      <c r="S17" s="178" t="s">
        <v>144</v>
      </c>
      <c r="T17" s="179" t="s">
        <v>145</v>
      </c>
      <c r="U17" s="158">
        <v>0</v>
      </c>
      <c r="V17" s="158">
        <f t="shared" si="0"/>
        <v>0</v>
      </c>
      <c r="W17" s="158"/>
      <c r="X17" s="158" t="s">
        <v>57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445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3">
      <c r="A18" s="173">
        <v>10</v>
      </c>
      <c r="B18" s="174" t="s">
        <v>519</v>
      </c>
      <c r="C18" s="182" t="s">
        <v>716</v>
      </c>
      <c r="D18" s="175" t="s">
        <v>448</v>
      </c>
      <c r="E18" s="176">
        <v>1</v>
      </c>
      <c r="F18" s="177"/>
      <c r="G18" s="178">
        <f t="shared" si="1"/>
        <v>0</v>
      </c>
      <c r="H18" s="177"/>
      <c r="I18" s="178">
        <f t="shared" si="2"/>
        <v>0</v>
      </c>
      <c r="J18" s="177"/>
      <c r="K18" s="178">
        <f t="shared" si="3"/>
        <v>0</v>
      </c>
      <c r="L18" s="178">
        <v>21</v>
      </c>
      <c r="M18" s="178">
        <f t="shared" si="4"/>
        <v>0</v>
      </c>
      <c r="N18" s="178">
        <v>0</v>
      </c>
      <c r="O18" s="178">
        <f t="shared" si="5"/>
        <v>0</v>
      </c>
      <c r="P18" s="178">
        <v>0</v>
      </c>
      <c r="Q18" s="178">
        <f t="shared" si="6"/>
        <v>0</v>
      </c>
      <c r="R18" s="178"/>
      <c r="S18" s="178" t="s">
        <v>144</v>
      </c>
      <c r="T18" s="179" t="s">
        <v>145</v>
      </c>
      <c r="U18" s="158">
        <v>0</v>
      </c>
      <c r="V18" s="158">
        <f t="shared" si="0"/>
        <v>0</v>
      </c>
      <c r="W18" s="158"/>
      <c r="X18" s="158" t="s">
        <v>57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445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3">
      <c r="A19" s="173">
        <v>11</v>
      </c>
      <c r="B19" s="174" t="s">
        <v>520</v>
      </c>
      <c r="C19" s="182" t="s">
        <v>717</v>
      </c>
      <c r="D19" s="175" t="s">
        <v>448</v>
      </c>
      <c r="E19" s="176">
        <v>1</v>
      </c>
      <c r="F19" s="177"/>
      <c r="G19" s="178">
        <f t="shared" si="1"/>
        <v>0</v>
      </c>
      <c r="H19" s="177"/>
      <c r="I19" s="178">
        <f t="shared" si="2"/>
        <v>0</v>
      </c>
      <c r="J19" s="177"/>
      <c r="K19" s="178">
        <f t="shared" si="3"/>
        <v>0</v>
      </c>
      <c r="L19" s="178">
        <v>21</v>
      </c>
      <c r="M19" s="178">
        <f t="shared" si="4"/>
        <v>0</v>
      </c>
      <c r="N19" s="178">
        <v>0</v>
      </c>
      <c r="O19" s="178">
        <f t="shared" si="5"/>
        <v>0</v>
      </c>
      <c r="P19" s="178">
        <v>0</v>
      </c>
      <c r="Q19" s="178">
        <f t="shared" si="6"/>
        <v>0</v>
      </c>
      <c r="R19" s="178"/>
      <c r="S19" s="178" t="s">
        <v>144</v>
      </c>
      <c r="T19" s="179" t="s">
        <v>145</v>
      </c>
      <c r="U19" s="158">
        <v>0</v>
      </c>
      <c r="V19" s="158">
        <f t="shared" si="0"/>
        <v>0</v>
      </c>
      <c r="W19" s="158"/>
      <c r="X19" s="158" t="s">
        <v>57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445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3">
      <c r="A20" s="173">
        <v>12</v>
      </c>
      <c r="B20" s="174" t="s">
        <v>522</v>
      </c>
      <c r="C20" s="182" t="s">
        <v>718</v>
      </c>
      <c r="D20" s="175" t="s">
        <v>448</v>
      </c>
      <c r="E20" s="176">
        <v>8</v>
      </c>
      <c r="F20" s="177"/>
      <c r="G20" s="178">
        <f t="shared" si="1"/>
        <v>0</v>
      </c>
      <c r="H20" s="177"/>
      <c r="I20" s="178">
        <f t="shared" si="2"/>
        <v>0</v>
      </c>
      <c r="J20" s="177"/>
      <c r="K20" s="178">
        <f t="shared" si="3"/>
        <v>0</v>
      </c>
      <c r="L20" s="178">
        <v>21</v>
      </c>
      <c r="M20" s="178">
        <f t="shared" si="4"/>
        <v>0</v>
      </c>
      <c r="N20" s="178">
        <v>0</v>
      </c>
      <c r="O20" s="178">
        <f t="shared" si="5"/>
        <v>0</v>
      </c>
      <c r="P20" s="178">
        <v>0</v>
      </c>
      <c r="Q20" s="178">
        <f t="shared" si="6"/>
        <v>0</v>
      </c>
      <c r="R20" s="178"/>
      <c r="S20" s="178" t="s">
        <v>144</v>
      </c>
      <c r="T20" s="179" t="s">
        <v>145</v>
      </c>
      <c r="U20" s="158">
        <v>0</v>
      </c>
      <c r="V20" s="158">
        <f t="shared" si="0"/>
        <v>0</v>
      </c>
      <c r="W20" s="158"/>
      <c r="X20" s="158" t="s">
        <v>57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445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3">
      <c r="A21" s="173">
        <v>13</v>
      </c>
      <c r="B21" s="174" t="s">
        <v>524</v>
      </c>
      <c r="C21" s="182" t="s">
        <v>719</v>
      </c>
      <c r="D21" s="175" t="s">
        <v>720</v>
      </c>
      <c r="E21" s="176">
        <v>1</v>
      </c>
      <c r="F21" s="177"/>
      <c r="G21" s="178">
        <f t="shared" si="1"/>
        <v>0</v>
      </c>
      <c r="H21" s="177"/>
      <c r="I21" s="178">
        <f t="shared" si="2"/>
        <v>0</v>
      </c>
      <c r="J21" s="177"/>
      <c r="K21" s="178">
        <f t="shared" si="3"/>
        <v>0</v>
      </c>
      <c r="L21" s="178">
        <v>21</v>
      </c>
      <c r="M21" s="178">
        <f t="shared" si="4"/>
        <v>0</v>
      </c>
      <c r="N21" s="178">
        <v>0</v>
      </c>
      <c r="O21" s="178">
        <f t="shared" si="5"/>
        <v>0</v>
      </c>
      <c r="P21" s="178">
        <v>0</v>
      </c>
      <c r="Q21" s="178">
        <f t="shared" si="6"/>
        <v>0</v>
      </c>
      <c r="R21" s="178"/>
      <c r="S21" s="178" t="s">
        <v>144</v>
      </c>
      <c r="T21" s="179" t="s">
        <v>145</v>
      </c>
      <c r="U21" s="158">
        <v>0</v>
      </c>
      <c r="V21" s="158">
        <f t="shared" si="0"/>
        <v>0</v>
      </c>
      <c r="W21" s="158"/>
      <c r="X21" s="158" t="s">
        <v>57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445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3">
      <c r="A22" s="173">
        <v>14</v>
      </c>
      <c r="B22" s="174" t="s">
        <v>526</v>
      </c>
      <c r="C22" s="249" t="s">
        <v>721</v>
      </c>
      <c r="D22" s="175"/>
      <c r="E22" s="176"/>
      <c r="F22" s="177"/>
      <c r="G22" s="178"/>
      <c r="H22" s="177"/>
      <c r="I22" s="178"/>
      <c r="J22" s="177"/>
      <c r="K22" s="178"/>
      <c r="L22" s="178"/>
      <c r="M22" s="178"/>
      <c r="N22" s="178"/>
      <c r="O22" s="178"/>
      <c r="P22" s="178"/>
      <c r="Q22" s="178"/>
      <c r="R22" s="178"/>
      <c r="S22" s="178"/>
      <c r="T22" s="179" t="s">
        <v>145</v>
      </c>
      <c r="U22" s="158">
        <v>0</v>
      </c>
      <c r="V22" s="158">
        <f t="shared" si="0"/>
        <v>0</v>
      </c>
      <c r="W22" s="158"/>
      <c r="X22" s="158" t="s">
        <v>146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411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3">
      <c r="A23" s="173">
        <v>15</v>
      </c>
      <c r="B23" s="174" t="s">
        <v>528</v>
      </c>
      <c r="C23" s="182" t="s">
        <v>722</v>
      </c>
      <c r="D23" s="175" t="s">
        <v>448</v>
      </c>
      <c r="E23" s="176">
        <v>9</v>
      </c>
      <c r="F23" s="177"/>
      <c r="G23" s="178">
        <f t="shared" si="1"/>
        <v>0</v>
      </c>
      <c r="H23" s="177"/>
      <c r="I23" s="178">
        <f t="shared" si="2"/>
        <v>0</v>
      </c>
      <c r="J23" s="177"/>
      <c r="K23" s="178">
        <f t="shared" si="3"/>
        <v>0</v>
      </c>
      <c r="L23" s="178">
        <v>21</v>
      </c>
      <c r="M23" s="178">
        <f t="shared" si="4"/>
        <v>0</v>
      </c>
      <c r="N23" s="178">
        <v>0</v>
      </c>
      <c r="O23" s="178">
        <f t="shared" si="5"/>
        <v>0</v>
      </c>
      <c r="P23" s="178">
        <v>0</v>
      </c>
      <c r="Q23" s="178">
        <f t="shared" si="6"/>
        <v>0</v>
      </c>
      <c r="R23" s="178"/>
      <c r="S23" s="178" t="s">
        <v>144</v>
      </c>
      <c r="T23" s="179" t="s">
        <v>145</v>
      </c>
      <c r="U23" s="158">
        <v>0</v>
      </c>
      <c r="V23" s="158">
        <f t="shared" si="0"/>
        <v>0</v>
      </c>
      <c r="W23" s="158"/>
      <c r="X23" s="158" t="s">
        <v>57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445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3">
      <c r="A24" s="173">
        <v>16</v>
      </c>
      <c r="B24" s="174" t="s">
        <v>530</v>
      </c>
      <c r="C24" s="249" t="s">
        <v>723</v>
      </c>
      <c r="D24" s="175"/>
      <c r="E24" s="176"/>
      <c r="F24" s="177"/>
      <c r="G24" s="178"/>
      <c r="H24" s="177"/>
      <c r="I24" s="178"/>
      <c r="J24" s="177"/>
      <c r="K24" s="178"/>
      <c r="L24" s="178"/>
      <c r="M24" s="178"/>
      <c r="N24" s="178"/>
      <c r="O24" s="178"/>
      <c r="P24" s="178"/>
      <c r="Q24" s="178"/>
      <c r="R24" s="178"/>
      <c r="S24" s="178"/>
      <c r="T24" s="179" t="s">
        <v>145</v>
      </c>
      <c r="U24" s="158">
        <v>0</v>
      </c>
      <c r="V24" s="158">
        <f t="shared" si="0"/>
        <v>0</v>
      </c>
      <c r="W24" s="158"/>
      <c r="X24" s="158" t="s">
        <v>57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445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3">
      <c r="A25" s="173">
        <v>17</v>
      </c>
      <c r="B25" s="174" t="s">
        <v>532</v>
      </c>
      <c r="C25" s="182" t="s">
        <v>724</v>
      </c>
      <c r="D25" s="175" t="s">
        <v>448</v>
      </c>
      <c r="E25" s="176">
        <v>10</v>
      </c>
      <c r="F25" s="177"/>
      <c r="G25" s="178">
        <f t="shared" si="1"/>
        <v>0</v>
      </c>
      <c r="H25" s="177"/>
      <c r="I25" s="178">
        <f t="shared" si="2"/>
        <v>0</v>
      </c>
      <c r="J25" s="177"/>
      <c r="K25" s="178">
        <f t="shared" si="3"/>
        <v>0</v>
      </c>
      <c r="L25" s="178">
        <v>21</v>
      </c>
      <c r="M25" s="178">
        <f t="shared" si="4"/>
        <v>0</v>
      </c>
      <c r="N25" s="178">
        <v>0</v>
      </c>
      <c r="O25" s="178">
        <f t="shared" si="5"/>
        <v>0</v>
      </c>
      <c r="P25" s="178">
        <v>0</v>
      </c>
      <c r="Q25" s="178">
        <f t="shared" si="6"/>
        <v>0</v>
      </c>
      <c r="R25" s="178"/>
      <c r="S25" s="178" t="s">
        <v>144</v>
      </c>
      <c r="T25" s="179" t="s">
        <v>145</v>
      </c>
      <c r="U25" s="158">
        <v>0</v>
      </c>
      <c r="V25" s="158">
        <f t="shared" si="0"/>
        <v>0</v>
      </c>
      <c r="W25" s="158"/>
      <c r="X25" s="158" t="s">
        <v>57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445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3">
      <c r="A26" s="173">
        <v>18</v>
      </c>
      <c r="B26" s="174" t="s">
        <v>534</v>
      </c>
      <c r="C26" s="182" t="s">
        <v>725</v>
      </c>
      <c r="D26" s="175" t="s">
        <v>448</v>
      </c>
      <c r="E26" s="176">
        <v>1</v>
      </c>
      <c r="F26" s="177"/>
      <c r="G26" s="178">
        <f t="shared" si="1"/>
        <v>0</v>
      </c>
      <c r="H26" s="177"/>
      <c r="I26" s="178">
        <f t="shared" si="2"/>
        <v>0</v>
      </c>
      <c r="J26" s="177"/>
      <c r="K26" s="178">
        <f t="shared" si="3"/>
        <v>0</v>
      </c>
      <c r="L26" s="178">
        <v>21</v>
      </c>
      <c r="M26" s="178">
        <f t="shared" si="4"/>
        <v>0</v>
      </c>
      <c r="N26" s="178">
        <v>0</v>
      </c>
      <c r="O26" s="178">
        <f t="shared" si="5"/>
        <v>0</v>
      </c>
      <c r="P26" s="178">
        <v>0</v>
      </c>
      <c r="Q26" s="178">
        <f t="shared" si="6"/>
        <v>0</v>
      </c>
      <c r="R26" s="178"/>
      <c r="S26" s="178" t="s">
        <v>144</v>
      </c>
      <c r="T26" s="179" t="s">
        <v>145</v>
      </c>
      <c r="U26" s="158">
        <v>0</v>
      </c>
      <c r="V26" s="158">
        <f t="shared" si="0"/>
        <v>0</v>
      </c>
      <c r="W26" s="158"/>
      <c r="X26" s="158" t="s">
        <v>57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445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3">
      <c r="A27" s="173">
        <v>19</v>
      </c>
      <c r="B27" s="174" t="s">
        <v>536</v>
      </c>
      <c r="C27" s="182" t="s">
        <v>726</v>
      </c>
      <c r="D27" s="175" t="s">
        <v>448</v>
      </c>
      <c r="E27" s="176">
        <v>2</v>
      </c>
      <c r="F27" s="177"/>
      <c r="G27" s="178">
        <f t="shared" si="1"/>
        <v>0</v>
      </c>
      <c r="H27" s="177"/>
      <c r="I27" s="178">
        <f t="shared" si="2"/>
        <v>0</v>
      </c>
      <c r="J27" s="177"/>
      <c r="K27" s="178">
        <f t="shared" si="3"/>
        <v>0</v>
      </c>
      <c r="L27" s="178">
        <v>21</v>
      </c>
      <c r="M27" s="178">
        <f t="shared" si="4"/>
        <v>0</v>
      </c>
      <c r="N27" s="178">
        <v>0</v>
      </c>
      <c r="O27" s="178">
        <f t="shared" si="5"/>
        <v>0</v>
      </c>
      <c r="P27" s="178">
        <v>0</v>
      </c>
      <c r="Q27" s="178">
        <f t="shared" si="6"/>
        <v>0</v>
      </c>
      <c r="R27" s="178"/>
      <c r="S27" s="178" t="s">
        <v>144</v>
      </c>
      <c r="T27" s="179" t="s">
        <v>145</v>
      </c>
      <c r="U27" s="158">
        <v>0</v>
      </c>
      <c r="V27" s="158">
        <f t="shared" si="0"/>
        <v>0</v>
      </c>
      <c r="W27" s="158"/>
      <c r="X27" s="158" t="s">
        <v>57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445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3">
      <c r="A28" s="173">
        <v>20</v>
      </c>
      <c r="B28" s="174" t="s">
        <v>538</v>
      </c>
      <c r="C28" s="182" t="s">
        <v>727</v>
      </c>
      <c r="D28" s="175" t="s">
        <v>448</v>
      </c>
      <c r="E28" s="176">
        <v>1</v>
      </c>
      <c r="F28" s="177"/>
      <c r="G28" s="178">
        <f t="shared" si="1"/>
        <v>0</v>
      </c>
      <c r="H28" s="177"/>
      <c r="I28" s="178">
        <f t="shared" si="2"/>
        <v>0</v>
      </c>
      <c r="J28" s="177"/>
      <c r="K28" s="178">
        <f t="shared" si="3"/>
        <v>0</v>
      </c>
      <c r="L28" s="178">
        <v>21</v>
      </c>
      <c r="M28" s="178">
        <f t="shared" si="4"/>
        <v>0</v>
      </c>
      <c r="N28" s="178">
        <v>0</v>
      </c>
      <c r="O28" s="178">
        <f t="shared" si="5"/>
        <v>0</v>
      </c>
      <c r="P28" s="178">
        <v>0</v>
      </c>
      <c r="Q28" s="178">
        <f t="shared" si="6"/>
        <v>0</v>
      </c>
      <c r="R28" s="178"/>
      <c r="S28" s="178" t="s">
        <v>144</v>
      </c>
      <c r="T28" s="179" t="s">
        <v>145</v>
      </c>
      <c r="U28" s="158">
        <v>0</v>
      </c>
      <c r="V28" s="158">
        <f t="shared" si="0"/>
        <v>0</v>
      </c>
      <c r="W28" s="158"/>
      <c r="X28" s="158" t="s">
        <v>57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445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3">
      <c r="A29" s="173">
        <v>21</v>
      </c>
      <c r="B29" s="174" t="s">
        <v>540</v>
      </c>
      <c r="C29" s="182" t="s">
        <v>728</v>
      </c>
      <c r="D29" s="175" t="s">
        <v>448</v>
      </c>
      <c r="E29" s="176">
        <v>1</v>
      </c>
      <c r="F29" s="177"/>
      <c r="G29" s="178">
        <f t="shared" si="1"/>
        <v>0</v>
      </c>
      <c r="H29" s="177"/>
      <c r="I29" s="178">
        <f t="shared" si="2"/>
        <v>0</v>
      </c>
      <c r="J29" s="177"/>
      <c r="K29" s="178">
        <f t="shared" si="3"/>
        <v>0</v>
      </c>
      <c r="L29" s="178">
        <v>21</v>
      </c>
      <c r="M29" s="178">
        <f t="shared" si="4"/>
        <v>0</v>
      </c>
      <c r="N29" s="178">
        <v>0</v>
      </c>
      <c r="O29" s="178">
        <f t="shared" si="5"/>
        <v>0</v>
      </c>
      <c r="P29" s="178">
        <v>0</v>
      </c>
      <c r="Q29" s="178">
        <f t="shared" si="6"/>
        <v>0</v>
      </c>
      <c r="R29" s="178"/>
      <c r="S29" s="178" t="s">
        <v>144</v>
      </c>
      <c r="T29" s="179" t="s">
        <v>145</v>
      </c>
      <c r="U29" s="158">
        <v>0</v>
      </c>
      <c r="V29" s="158">
        <f t="shared" si="0"/>
        <v>0</v>
      </c>
      <c r="W29" s="158"/>
      <c r="X29" s="158" t="s">
        <v>57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445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3">
      <c r="A30" s="173">
        <v>22</v>
      </c>
      <c r="B30" s="174" t="s">
        <v>542</v>
      </c>
      <c r="C30" s="182" t="s">
        <v>729</v>
      </c>
      <c r="D30" s="175" t="s">
        <v>448</v>
      </c>
      <c r="E30" s="176">
        <v>1</v>
      </c>
      <c r="F30" s="177"/>
      <c r="G30" s="178">
        <f t="shared" si="1"/>
        <v>0</v>
      </c>
      <c r="H30" s="177"/>
      <c r="I30" s="178">
        <f t="shared" si="2"/>
        <v>0</v>
      </c>
      <c r="J30" s="177"/>
      <c r="K30" s="178">
        <f t="shared" si="3"/>
        <v>0</v>
      </c>
      <c r="L30" s="178">
        <v>21</v>
      </c>
      <c r="M30" s="178">
        <f t="shared" si="4"/>
        <v>0</v>
      </c>
      <c r="N30" s="178">
        <v>0</v>
      </c>
      <c r="O30" s="178">
        <f t="shared" si="5"/>
        <v>0</v>
      </c>
      <c r="P30" s="178">
        <v>0</v>
      </c>
      <c r="Q30" s="178">
        <f t="shared" si="6"/>
        <v>0</v>
      </c>
      <c r="R30" s="178"/>
      <c r="S30" s="178" t="s">
        <v>144</v>
      </c>
      <c r="T30" s="179" t="s">
        <v>145</v>
      </c>
      <c r="U30" s="158">
        <v>0</v>
      </c>
      <c r="V30" s="158">
        <f t="shared" si="0"/>
        <v>0</v>
      </c>
      <c r="W30" s="158"/>
      <c r="X30" s="158" t="s">
        <v>57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445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3">
      <c r="A31" s="173">
        <v>23</v>
      </c>
      <c r="B31" s="174" t="s">
        <v>544</v>
      </c>
      <c r="C31" s="182" t="s">
        <v>730</v>
      </c>
      <c r="D31" s="175" t="s">
        <v>159</v>
      </c>
      <c r="E31" s="176">
        <v>50</v>
      </c>
      <c r="F31" s="177"/>
      <c r="G31" s="178">
        <f t="shared" si="1"/>
        <v>0</v>
      </c>
      <c r="H31" s="177"/>
      <c r="I31" s="178">
        <f t="shared" si="2"/>
        <v>0</v>
      </c>
      <c r="J31" s="177"/>
      <c r="K31" s="178">
        <f t="shared" si="3"/>
        <v>0</v>
      </c>
      <c r="L31" s="178">
        <v>21</v>
      </c>
      <c r="M31" s="178">
        <f t="shared" si="4"/>
        <v>0</v>
      </c>
      <c r="N31" s="178">
        <v>0</v>
      </c>
      <c r="O31" s="178">
        <f t="shared" si="5"/>
        <v>0</v>
      </c>
      <c r="P31" s="178">
        <v>0</v>
      </c>
      <c r="Q31" s="178">
        <f t="shared" si="6"/>
        <v>0</v>
      </c>
      <c r="R31" s="178"/>
      <c r="S31" s="178" t="s">
        <v>144</v>
      </c>
      <c r="T31" s="179" t="s">
        <v>145</v>
      </c>
      <c r="U31" s="158">
        <v>0</v>
      </c>
      <c r="V31" s="158">
        <f t="shared" si="0"/>
        <v>0</v>
      </c>
      <c r="W31" s="158"/>
      <c r="X31" s="158" t="s">
        <v>57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445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3">
      <c r="A32" s="173">
        <v>24</v>
      </c>
      <c r="B32" s="174" t="s">
        <v>546</v>
      </c>
      <c r="C32" s="182" t="s">
        <v>731</v>
      </c>
      <c r="D32" s="175" t="s">
        <v>159</v>
      </c>
      <c r="E32" s="176">
        <v>100</v>
      </c>
      <c r="F32" s="177"/>
      <c r="G32" s="178">
        <f t="shared" si="1"/>
        <v>0</v>
      </c>
      <c r="H32" s="177"/>
      <c r="I32" s="178">
        <f t="shared" si="2"/>
        <v>0</v>
      </c>
      <c r="J32" s="177"/>
      <c r="K32" s="178">
        <f t="shared" si="3"/>
        <v>0</v>
      </c>
      <c r="L32" s="178">
        <v>21</v>
      </c>
      <c r="M32" s="178">
        <f t="shared" si="4"/>
        <v>0</v>
      </c>
      <c r="N32" s="178">
        <v>0</v>
      </c>
      <c r="O32" s="178">
        <f t="shared" si="5"/>
        <v>0</v>
      </c>
      <c r="P32" s="178">
        <v>0</v>
      </c>
      <c r="Q32" s="178">
        <f t="shared" si="6"/>
        <v>0</v>
      </c>
      <c r="R32" s="178"/>
      <c r="S32" s="178" t="s">
        <v>144</v>
      </c>
      <c r="T32" s="179" t="s">
        <v>145</v>
      </c>
      <c r="U32" s="158">
        <v>0</v>
      </c>
      <c r="V32" s="158">
        <f t="shared" si="0"/>
        <v>0</v>
      </c>
      <c r="W32" s="158"/>
      <c r="X32" s="158" t="s">
        <v>57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445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3">
      <c r="A33" s="173">
        <v>25</v>
      </c>
      <c r="B33" s="174" t="s">
        <v>548</v>
      </c>
      <c r="C33" s="182" t="s">
        <v>732</v>
      </c>
      <c r="D33" s="175" t="s">
        <v>159</v>
      </c>
      <c r="E33" s="176">
        <v>100</v>
      </c>
      <c r="F33" s="177"/>
      <c r="G33" s="178">
        <f t="shared" si="1"/>
        <v>0</v>
      </c>
      <c r="H33" s="177"/>
      <c r="I33" s="178">
        <f t="shared" si="2"/>
        <v>0</v>
      </c>
      <c r="J33" s="177"/>
      <c r="K33" s="178">
        <f t="shared" si="3"/>
        <v>0</v>
      </c>
      <c r="L33" s="178">
        <v>21</v>
      </c>
      <c r="M33" s="178">
        <f t="shared" si="4"/>
        <v>0</v>
      </c>
      <c r="N33" s="178">
        <v>0</v>
      </c>
      <c r="O33" s="178">
        <f t="shared" si="5"/>
        <v>0</v>
      </c>
      <c r="P33" s="178">
        <v>0</v>
      </c>
      <c r="Q33" s="178">
        <f t="shared" si="6"/>
        <v>0</v>
      </c>
      <c r="R33" s="178"/>
      <c r="S33" s="178" t="s">
        <v>144</v>
      </c>
      <c r="T33" s="179" t="s">
        <v>145</v>
      </c>
      <c r="U33" s="158">
        <v>0</v>
      </c>
      <c r="V33" s="158">
        <f t="shared" si="0"/>
        <v>0</v>
      </c>
      <c r="W33" s="158"/>
      <c r="X33" s="158" t="s">
        <v>57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445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3">
      <c r="A34" s="173">
        <v>26</v>
      </c>
      <c r="B34" s="174" t="s">
        <v>550</v>
      </c>
      <c r="C34" s="182" t="s">
        <v>733</v>
      </c>
      <c r="D34" s="175" t="s">
        <v>159</v>
      </c>
      <c r="E34" s="176">
        <v>50</v>
      </c>
      <c r="F34" s="177"/>
      <c r="G34" s="178">
        <f t="shared" si="1"/>
        <v>0</v>
      </c>
      <c r="H34" s="177"/>
      <c r="I34" s="178">
        <f t="shared" si="2"/>
        <v>0</v>
      </c>
      <c r="J34" s="177"/>
      <c r="K34" s="178">
        <f t="shared" si="3"/>
        <v>0</v>
      </c>
      <c r="L34" s="178">
        <v>21</v>
      </c>
      <c r="M34" s="178">
        <f t="shared" si="4"/>
        <v>0</v>
      </c>
      <c r="N34" s="178">
        <v>0</v>
      </c>
      <c r="O34" s="178">
        <f t="shared" si="5"/>
        <v>0</v>
      </c>
      <c r="P34" s="178">
        <v>0</v>
      </c>
      <c r="Q34" s="178">
        <f t="shared" si="6"/>
        <v>0</v>
      </c>
      <c r="R34" s="178"/>
      <c r="S34" s="178" t="s">
        <v>144</v>
      </c>
      <c r="T34" s="179" t="s">
        <v>145</v>
      </c>
      <c r="U34" s="158">
        <v>0</v>
      </c>
      <c r="V34" s="158">
        <f t="shared" si="0"/>
        <v>0</v>
      </c>
      <c r="W34" s="158"/>
      <c r="X34" s="158" t="s">
        <v>57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445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3">
      <c r="A35" s="173">
        <v>27</v>
      </c>
      <c r="B35" s="174" t="s">
        <v>552</v>
      </c>
      <c r="C35" s="182" t="s">
        <v>734</v>
      </c>
      <c r="D35" s="175" t="s">
        <v>159</v>
      </c>
      <c r="E35" s="176">
        <v>50</v>
      </c>
      <c r="F35" s="177"/>
      <c r="G35" s="178">
        <f t="shared" si="1"/>
        <v>0</v>
      </c>
      <c r="H35" s="177"/>
      <c r="I35" s="178">
        <f t="shared" si="2"/>
        <v>0</v>
      </c>
      <c r="J35" s="177"/>
      <c r="K35" s="178">
        <f t="shared" si="3"/>
        <v>0</v>
      </c>
      <c r="L35" s="178">
        <v>21</v>
      </c>
      <c r="M35" s="178">
        <f t="shared" si="4"/>
        <v>0</v>
      </c>
      <c r="N35" s="178">
        <v>0</v>
      </c>
      <c r="O35" s="178">
        <f t="shared" si="5"/>
        <v>0</v>
      </c>
      <c r="P35" s="178">
        <v>0</v>
      </c>
      <c r="Q35" s="178">
        <f t="shared" si="6"/>
        <v>0</v>
      </c>
      <c r="R35" s="178"/>
      <c r="S35" s="178" t="s">
        <v>144</v>
      </c>
      <c r="T35" s="179" t="s">
        <v>145</v>
      </c>
      <c r="U35" s="158">
        <v>0</v>
      </c>
      <c r="V35" s="158">
        <f t="shared" si="0"/>
        <v>0</v>
      </c>
      <c r="W35" s="158"/>
      <c r="X35" s="158" t="s">
        <v>146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411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3">
      <c r="A36" s="173">
        <v>28</v>
      </c>
      <c r="B36" s="174" t="s">
        <v>554</v>
      </c>
      <c r="C36" s="182" t="s">
        <v>735</v>
      </c>
      <c r="D36" s="175" t="s">
        <v>159</v>
      </c>
      <c r="E36" s="176">
        <v>80</v>
      </c>
      <c r="F36" s="177"/>
      <c r="G36" s="178">
        <f t="shared" si="1"/>
        <v>0</v>
      </c>
      <c r="H36" s="177"/>
      <c r="I36" s="178">
        <f t="shared" si="2"/>
        <v>0</v>
      </c>
      <c r="J36" s="177"/>
      <c r="K36" s="178">
        <f t="shared" si="3"/>
        <v>0</v>
      </c>
      <c r="L36" s="178">
        <v>21</v>
      </c>
      <c r="M36" s="178">
        <f t="shared" si="4"/>
        <v>0</v>
      </c>
      <c r="N36" s="178">
        <v>0</v>
      </c>
      <c r="O36" s="178">
        <f t="shared" si="5"/>
        <v>0</v>
      </c>
      <c r="P36" s="178">
        <v>0</v>
      </c>
      <c r="Q36" s="178">
        <f t="shared" si="6"/>
        <v>0</v>
      </c>
      <c r="R36" s="178"/>
      <c r="S36" s="178" t="s">
        <v>144</v>
      </c>
      <c r="T36" s="179" t="s">
        <v>145</v>
      </c>
      <c r="U36" s="158">
        <v>0</v>
      </c>
      <c r="V36" s="158">
        <f t="shared" si="0"/>
        <v>0</v>
      </c>
      <c r="W36" s="158"/>
      <c r="X36" s="158" t="s">
        <v>146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411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3">
      <c r="A37" s="173">
        <v>29</v>
      </c>
      <c r="B37" s="174" t="s">
        <v>556</v>
      </c>
      <c r="C37" s="182" t="s">
        <v>736</v>
      </c>
      <c r="D37" s="175" t="s">
        <v>159</v>
      </c>
      <c r="E37" s="176">
        <v>10</v>
      </c>
      <c r="F37" s="177"/>
      <c r="G37" s="178">
        <f t="shared" si="1"/>
        <v>0</v>
      </c>
      <c r="H37" s="177"/>
      <c r="I37" s="178">
        <f t="shared" si="2"/>
        <v>0</v>
      </c>
      <c r="J37" s="177"/>
      <c r="K37" s="178">
        <f t="shared" si="3"/>
        <v>0</v>
      </c>
      <c r="L37" s="178">
        <v>21</v>
      </c>
      <c r="M37" s="178">
        <f t="shared" si="4"/>
        <v>0</v>
      </c>
      <c r="N37" s="178">
        <v>0</v>
      </c>
      <c r="O37" s="178">
        <f t="shared" si="5"/>
        <v>0</v>
      </c>
      <c r="P37" s="178">
        <v>0</v>
      </c>
      <c r="Q37" s="178">
        <f t="shared" si="6"/>
        <v>0</v>
      </c>
      <c r="R37" s="178"/>
      <c r="S37" s="178" t="s">
        <v>144</v>
      </c>
      <c r="T37" s="179" t="s">
        <v>145</v>
      </c>
      <c r="U37" s="158">
        <v>0</v>
      </c>
      <c r="V37" s="158">
        <f t="shared" si="0"/>
        <v>0</v>
      </c>
      <c r="W37" s="158"/>
      <c r="X37" s="158" t="s">
        <v>146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411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3">
      <c r="A38" s="173">
        <v>30</v>
      </c>
      <c r="B38" s="174" t="s">
        <v>558</v>
      </c>
      <c r="C38" s="182" t="s">
        <v>737</v>
      </c>
      <c r="D38" s="175" t="s">
        <v>159</v>
      </c>
      <c r="E38" s="176">
        <v>80</v>
      </c>
      <c r="F38" s="177"/>
      <c r="G38" s="178">
        <f t="shared" si="1"/>
        <v>0</v>
      </c>
      <c r="H38" s="177"/>
      <c r="I38" s="178">
        <f t="shared" si="2"/>
        <v>0</v>
      </c>
      <c r="J38" s="177"/>
      <c r="K38" s="178">
        <f t="shared" si="3"/>
        <v>0</v>
      </c>
      <c r="L38" s="178">
        <v>21</v>
      </c>
      <c r="M38" s="178">
        <f t="shared" si="4"/>
        <v>0</v>
      </c>
      <c r="N38" s="178">
        <v>0</v>
      </c>
      <c r="O38" s="178">
        <f t="shared" si="5"/>
        <v>0</v>
      </c>
      <c r="P38" s="178">
        <v>0</v>
      </c>
      <c r="Q38" s="178">
        <f t="shared" si="6"/>
        <v>0</v>
      </c>
      <c r="R38" s="178"/>
      <c r="S38" s="178" t="s">
        <v>144</v>
      </c>
      <c r="T38" s="179" t="s">
        <v>145</v>
      </c>
      <c r="U38" s="158">
        <v>0</v>
      </c>
      <c r="V38" s="158">
        <f t="shared" si="0"/>
        <v>0</v>
      </c>
      <c r="W38" s="158"/>
      <c r="X38" s="158" t="s">
        <v>146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411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3">
      <c r="A39" s="173">
        <v>31</v>
      </c>
      <c r="B39" s="174" t="s">
        <v>560</v>
      </c>
      <c r="C39" s="182" t="s">
        <v>738</v>
      </c>
      <c r="D39" s="175" t="s">
        <v>159</v>
      </c>
      <c r="E39" s="176">
        <v>30</v>
      </c>
      <c r="F39" s="177"/>
      <c r="G39" s="178">
        <f t="shared" si="1"/>
        <v>0</v>
      </c>
      <c r="H39" s="177"/>
      <c r="I39" s="178">
        <f t="shared" si="2"/>
        <v>0</v>
      </c>
      <c r="J39" s="177"/>
      <c r="K39" s="178">
        <f t="shared" si="3"/>
        <v>0</v>
      </c>
      <c r="L39" s="178">
        <v>21</v>
      </c>
      <c r="M39" s="178">
        <f t="shared" si="4"/>
        <v>0</v>
      </c>
      <c r="N39" s="178">
        <v>0</v>
      </c>
      <c r="O39" s="178">
        <f t="shared" si="5"/>
        <v>0</v>
      </c>
      <c r="P39" s="178">
        <v>0</v>
      </c>
      <c r="Q39" s="178">
        <f t="shared" si="6"/>
        <v>0</v>
      </c>
      <c r="R39" s="178"/>
      <c r="S39" s="178" t="s">
        <v>144</v>
      </c>
      <c r="T39" s="179" t="s">
        <v>145</v>
      </c>
      <c r="U39" s="158">
        <v>0</v>
      </c>
      <c r="V39" s="158">
        <f t="shared" si="0"/>
        <v>0</v>
      </c>
      <c r="W39" s="158"/>
      <c r="X39" s="158" t="s">
        <v>57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445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3">
      <c r="A40" s="173">
        <v>32</v>
      </c>
      <c r="B40" s="174" t="s">
        <v>562</v>
      </c>
      <c r="C40" s="249" t="s">
        <v>739</v>
      </c>
      <c r="D40" s="175"/>
      <c r="E40" s="176"/>
      <c r="F40" s="177"/>
      <c r="G40" s="178"/>
      <c r="H40" s="177"/>
      <c r="I40" s="178"/>
      <c r="J40" s="177"/>
      <c r="K40" s="178"/>
      <c r="L40" s="178"/>
      <c r="M40" s="178"/>
      <c r="N40" s="178"/>
      <c r="O40" s="178"/>
      <c r="P40" s="178"/>
      <c r="Q40" s="178"/>
      <c r="R40" s="178"/>
      <c r="S40" s="178"/>
      <c r="T40" s="179" t="s">
        <v>145</v>
      </c>
      <c r="U40" s="158">
        <v>0</v>
      </c>
      <c r="V40" s="158">
        <f t="shared" si="0"/>
        <v>0</v>
      </c>
      <c r="W40" s="158"/>
      <c r="X40" s="158" t="s">
        <v>57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445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3">
      <c r="A41" s="173">
        <v>33</v>
      </c>
      <c r="B41" s="174" t="s">
        <v>564</v>
      </c>
      <c r="C41" s="182" t="s">
        <v>740</v>
      </c>
      <c r="D41" s="175" t="s">
        <v>720</v>
      </c>
      <c r="E41" s="176">
        <v>1</v>
      </c>
      <c r="F41" s="177"/>
      <c r="G41" s="178">
        <f t="shared" si="1"/>
        <v>0</v>
      </c>
      <c r="H41" s="177"/>
      <c r="I41" s="178">
        <f t="shared" si="2"/>
        <v>0</v>
      </c>
      <c r="J41" s="177"/>
      <c r="K41" s="178">
        <f t="shared" si="3"/>
        <v>0</v>
      </c>
      <c r="L41" s="178">
        <v>21</v>
      </c>
      <c r="M41" s="178">
        <f t="shared" si="4"/>
        <v>0</v>
      </c>
      <c r="N41" s="178">
        <v>0</v>
      </c>
      <c r="O41" s="178">
        <f t="shared" si="5"/>
        <v>0</v>
      </c>
      <c r="P41" s="178">
        <v>0</v>
      </c>
      <c r="Q41" s="178">
        <f t="shared" si="6"/>
        <v>0</v>
      </c>
      <c r="R41" s="178"/>
      <c r="S41" s="178" t="s">
        <v>144</v>
      </c>
      <c r="T41" s="179" t="s">
        <v>145</v>
      </c>
      <c r="U41" s="158">
        <v>0</v>
      </c>
      <c r="V41" s="158">
        <f t="shared" si="0"/>
        <v>0</v>
      </c>
      <c r="W41" s="158"/>
      <c r="X41" s="158" t="s">
        <v>146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411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3">
      <c r="A42" s="173">
        <v>34</v>
      </c>
      <c r="B42" s="174" t="s">
        <v>566</v>
      </c>
      <c r="C42" s="182" t="s">
        <v>741</v>
      </c>
      <c r="D42" s="175" t="s">
        <v>162</v>
      </c>
      <c r="E42" s="176">
        <v>10</v>
      </c>
      <c r="F42" s="177"/>
      <c r="G42" s="178">
        <f t="shared" si="1"/>
        <v>0</v>
      </c>
      <c r="H42" s="177"/>
      <c r="I42" s="178">
        <f t="shared" si="2"/>
        <v>0</v>
      </c>
      <c r="J42" s="177"/>
      <c r="K42" s="178">
        <f t="shared" si="3"/>
        <v>0</v>
      </c>
      <c r="L42" s="178">
        <v>21</v>
      </c>
      <c r="M42" s="178">
        <f t="shared" si="4"/>
        <v>0</v>
      </c>
      <c r="N42" s="178">
        <v>0</v>
      </c>
      <c r="O42" s="178">
        <f t="shared" si="5"/>
        <v>0</v>
      </c>
      <c r="P42" s="178">
        <v>0</v>
      </c>
      <c r="Q42" s="178">
        <f t="shared" si="6"/>
        <v>0</v>
      </c>
      <c r="R42" s="178"/>
      <c r="S42" s="178" t="s">
        <v>144</v>
      </c>
      <c r="T42" s="179" t="s">
        <v>145</v>
      </c>
      <c r="U42" s="158">
        <v>0</v>
      </c>
      <c r="V42" s="158">
        <f t="shared" si="0"/>
        <v>0</v>
      </c>
      <c r="W42" s="158"/>
      <c r="X42" s="158" t="s">
        <v>57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445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3">
      <c r="A43" s="173">
        <v>35</v>
      </c>
      <c r="B43" s="174" t="s">
        <v>568</v>
      </c>
      <c r="C43" s="182" t="s">
        <v>742</v>
      </c>
      <c r="D43" s="175" t="s">
        <v>162</v>
      </c>
      <c r="E43" s="176">
        <v>50</v>
      </c>
      <c r="F43" s="177"/>
      <c r="G43" s="178">
        <f t="shared" si="1"/>
        <v>0</v>
      </c>
      <c r="H43" s="177"/>
      <c r="I43" s="178">
        <f t="shared" si="2"/>
        <v>0</v>
      </c>
      <c r="J43" s="177"/>
      <c r="K43" s="178">
        <f t="shared" si="3"/>
        <v>0</v>
      </c>
      <c r="L43" s="178">
        <v>21</v>
      </c>
      <c r="M43" s="178">
        <f t="shared" si="4"/>
        <v>0</v>
      </c>
      <c r="N43" s="178">
        <v>0</v>
      </c>
      <c r="O43" s="178">
        <f t="shared" si="5"/>
        <v>0</v>
      </c>
      <c r="P43" s="178">
        <v>0</v>
      </c>
      <c r="Q43" s="178">
        <f t="shared" si="6"/>
        <v>0</v>
      </c>
      <c r="R43" s="178"/>
      <c r="S43" s="178" t="s">
        <v>144</v>
      </c>
      <c r="T43" s="179" t="s">
        <v>145</v>
      </c>
      <c r="U43" s="158">
        <v>0</v>
      </c>
      <c r="V43" s="158">
        <f t="shared" si="0"/>
        <v>0</v>
      </c>
      <c r="W43" s="158"/>
      <c r="X43" s="158" t="s">
        <v>146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411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3">
      <c r="A44" s="173">
        <v>36</v>
      </c>
      <c r="B44" s="174" t="s">
        <v>570</v>
      </c>
      <c r="C44" s="249" t="s">
        <v>743</v>
      </c>
      <c r="D44" s="175"/>
      <c r="E44" s="176"/>
      <c r="F44" s="177"/>
      <c r="G44" s="178"/>
      <c r="H44" s="177"/>
      <c r="I44" s="178"/>
      <c r="J44" s="177"/>
      <c r="K44" s="178"/>
      <c r="L44" s="178"/>
      <c r="M44" s="178"/>
      <c r="N44" s="178"/>
      <c r="O44" s="178"/>
      <c r="P44" s="178"/>
      <c r="Q44" s="178"/>
      <c r="R44" s="178"/>
      <c r="S44" s="178"/>
      <c r="T44" s="179" t="s">
        <v>145</v>
      </c>
      <c r="U44" s="158">
        <v>0</v>
      </c>
      <c r="V44" s="158">
        <f t="shared" si="0"/>
        <v>0</v>
      </c>
      <c r="W44" s="158"/>
      <c r="X44" s="158" t="s">
        <v>57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445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3">
      <c r="A45" s="173">
        <v>37</v>
      </c>
      <c r="B45" s="174" t="s">
        <v>572</v>
      </c>
      <c r="C45" s="182" t="s">
        <v>744</v>
      </c>
      <c r="D45" s="175" t="s">
        <v>720</v>
      </c>
      <c r="E45" s="176">
        <v>1</v>
      </c>
      <c r="F45" s="177"/>
      <c r="G45" s="178">
        <f t="shared" si="1"/>
        <v>0</v>
      </c>
      <c r="H45" s="177"/>
      <c r="I45" s="178">
        <f t="shared" si="2"/>
        <v>0</v>
      </c>
      <c r="J45" s="177"/>
      <c r="K45" s="178">
        <f t="shared" si="3"/>
        <v>0</v>
      </c>
      <c r="L45" s="178">
        <v>21</v>
      </c>
      <c r="M45" s="178">
        <f t="shared" si="4"/>
        <v>0</v>
      </c>
      <c r="N45" s="178">
        <v>0</v>
      </c>
      <c r="O45" s="178">
        <f t="shared" si="5"/>
        <v>0</v>
      </c>
      <c r="P45" s="178">
        <v>0</v>
      </c>
      <c r="Q45" s="178">
        <f t="shared" si="6"/>
        <v>0</v>
      </c>
      <c r="R45" s="178"/>
      <c r="S45" s="178" t="s">
        <v>144</v>
      </c>
      <c r="T45" s="179" t="s">
        <v>145</v>
      </c>
      <c r="U45" s="158">
        <v>0</v>
      </c>
      <c r="V45" s="158">
        <f t="shared" si="0"/>
        <v>0</v>
      </c>
      <c r="W45" s="158"/>
      <c r="X45" s="158" t="s">
        <v>57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445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3">
      <c r="A46" s="173">
        <v>38</v>
      </c>
      <c r="B46" s="174" t="s">
        <v>574</v>
      </c>
      <c r="C46" s="182" t="s">
        <v>745</v>
      </c>
      <c r="D46" s="175" t="s">
        <v>720</v>
      </c>
      <c r="E46" s="176">
        <v>1</v>
      </c>
      <c r="F46" s="177"/>
      <c r="G46" s="178">
        <f t="shared" si="1"/>
        <v>0</v>
      </c>
      <c r="H46" s="177"/>
      <c r="I46" s="178">
        <f t="shared" si="2"/>
        <v>0</v>
      </c>
      <c r="J46" s="177"/>
      <c r="K46" s="178">
        <f t="shared" si="3"/>
        <v>0</v>
      </c>
      <c r="L46" s="178">
        <v>21</v>
      </c>
      <c r="M46" s="178">
        <f t="shared" si="4"/>
        <v>0</v>
      </c>
      <c r="N46" s="178">
        <v>0</v>
      </c>
      <c r="O46" s="178">
        <f t="shared" si="5"/>
        <v>0</v>
      </c>
      <c r="P46" s="178">
        <v>0</v>
      </c>
      <c r="Q46" s="178">
        <f t="shared" si="6"/>
        <v>0</v>
      </c>
      <c r="R46" s="178"/>
      <c r="S46" s="178" t="s">
        <v>144</v>
      </c>
      <c r="T46" s="179" t="s">
        <v>145</v>
      </c>
      <c r="U46" s="158">
        <v>0</v>
      </c>
      <c r="V46" s="158">
        <f t="shared" si="0"/>
        <v>0</v>
      </c>
      <c r="W46" s="158"/>
      <c r="X46" s="158" t="s">
        <v>146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411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3">
      <c r="A47" s="173">
        <v>39</v>
      </c>
      <c r="B47" s="174" t="s">
        <v>576</v>
      </c>
      <c r="C47" s="182" t="s">
        <v>502</v>
      </c>
      <c r="D47" s="175" t="s">
        <v>720</v>
      </c>
      <c r="E47" s="176">
        <v>1</v>
      </c>
      <c r="F47" s="177"/>
      <c r="G47" s="178">
        <f t="shared" si="1"/>
        <v>0</v>
      </c>
      <c r="H47" s="177"/>
      <c r="I47" s="178">
        <f t="shared" si="2"/>
        <v>0</v>
      </c>
      <c r="J47" s="177"/>
      <c r="K47" s="178">
        <f t="shared" si="3"/>
        <v>0</v>
      </c>
      <c r="L47" s="178">
        <v>21</v>
      </c>
      <c r="M47" s="178">
        <f t="shared" si="4"/>
        <v>0</v>
      </c>
      <c r="N47" s="178">
        <v>0</v>
      </c>
      <c r="O47" s="178">
        <f t="shared" si="5"/>
        <v>0</v>
      </c>
      <c r="P47" s="178">
        <v>0</v>
      </c>
      <c r="Q47" s="178">
        <f t="shared" si="6"/>
        <v>0</v>
      </c>
      <c r="R47" s="178"/>
      <c r="S47" s="178" t="s">
        <v>144</v>
      </c>
      <c r="T47" s="179" t="s">
        <v>145</v>
      </c>
      <c r="U47" s="158">
        <v>0</v>
      </c>
      <c r="V47" s="158">
        <f t="shared" si="0"/>
        <v>0</v>
      </c>
      <c r="W47" s="158"/>
      <c r="X47" s="158" t="s">
        <v>146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411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3">
      <c r="A48" s="173">
        <v>40</v>
      </c>
      <c r="B48" s="174" t="s">
        <v>578</v>
      </c>
      <c r="C48" s="182" t="s">
        <v>427</v>
      </c>
      <c r="D48" s="175" t="s">
        <v>720</v>
      </c>
      <c r="E48" s="176">
        <v>1</v>
      </c>
      <c r="F48" s="177"/>
      <c r="G48" s="178">
        <f t="shared" si="1"/>
        <v>0</v>
      </c>
      <c r="H48" s="177"/>
      <c r="I48" s="178">
        <f t="shared" si="2"/>
        <v>0</v>
      </c>
      <c r="J48" s="177"/>
      <c r="K48" s="178">
        <f t="shared" si="3"/>
        <v>0</v>
      </c>
      <c r="L48" s="178">
        <v>21</v>
      </c>
      <c r="M48" s="178">
        <f t="shared" si="4"/>
        <v>0</v>
      </c>
      <c r="N48" s="178">
        <v>0</v>
      </c>
      <c r="O48" s="178">
        <f t="shared" si="5"/>
        <v>0</v>
      </c>
      <c r="P48" s="178">
        <v>0</v>
      </c>
      <c r="Q48" s="178">
        <f t="shared" si="6"/>
        <v>0</v>
      </c>
      <c r="R48" s="178"/>
      <c r="S48" s="178" t="s">
        <v>144</v>
      </c>
      <c r="T48" s="179" t="s">
        <v>145</v>
      </c>
      <c r="U48" s="158">
        <v>0</v>
      </c>
      <c r="V48" s="158">
        <f t="shared" si="0"/>
        <v>0</v>
      </c>
      <c r="W48" s="158"/>
      <c r="X48" s="158" t="s">
        <v>146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411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3">
      <c r="A49" s="166">
        <v>41</v>
      </c>
      <c r="B49" s="167" t="s">
        <v>580</v>
      </c>
      <c r="C49" s="183" t="s">
        <v>746</v>
      </c>
      <c r="D49" s="168" t="s">
        <v>720</v>
      </c>
      <c r="E49" s="169">
        <v>1</v>
      </c>
      <c r="F49" s="170"/>
      <c r="G49" s="171">
        <f t="shared" si="1"/>
        <v>0</v>
      </c>
      <c r="H49" s="170"/>
      <c r="I49" s="171">
        <f t="shared" si="2"/>
        <v>0</v>
      </c>
      <c r="J49" s="170"/>
      <c r="K49" s="171">
        <f t="shared" si="3"/>
        <v>0</v>
      </c>
      <c r="L49" s="171">
        <v>21</v>
      </c>
      <c r="M49" s="171">
        <f t="shared" si="4"/>
        <v>0</v>
      </c>
      <c r="N49" s="171">
        <v>0</v>
      </c>
      <c r="O49" s="171">
        <f t="shared" si="5"/>
        <v>0</v>
      </c>
      <c r="P49" s="171">
        <v>0</v>
      </c>
      <c r="Q49" s="171">
        <f t="shared" si="6"/>
        <v>0</v>
      </c>
      <c r="R49" s="171"/>
      <c r="S49" s="171" t="s">
        <v>144</v>
      </c>
      <c r="T49" s="172" t="s">
        <v>145</v>
      </c>
      <c r="U49" s="158">
        <v>0</v>
      </c>
      <c r="V49" s="158">
        <f t="shared" si="0"/>
        <v>0</v>
      </c>
      <c r="W49" s="158"/>
      <c r="X49" s="158" t="s">
        <v>146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411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3">
      <c r="A50" s="3"/>
      <c r="B50" s="4"/>
      <c r="C50" s="18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126</v>
      </c>
    </row>
    <row r="51" spans="1:60" x14ac:dyDescent="0.3">
      <c r="A51" s="154"/>
      <c r="B51" s="155" t="s">
        <v>29</v>
      </c>
      <c r="C51" s="185"/>
      <c r="D51" s="156"/>
      <c r="E51" s="157"/>
      <c r="F51" s="157"/>
      <c r="G51" s="180">
        <f>G8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441</v>
      </c>
    </row>
    <row r="52" spans="1:60" x14ac:dyDescent="0.3">
      <c r="C52" s="186"/>
      <c r="D52" s="10"/>
      <c r="AG52" t="s">
        <v>442</v>
      </c>
    </row>
    <row r="53" spans="1:60" x14ac:dyDescent="0.3">
      <c r="D53" s="10"/>
    </row>
    <row r="54" spans="1:60" x14ac:dyDescent="0.3">
      <c r="D54" s="10"/>
    </row>
    <row r="55" spans="1:60" x14ac:dyDescent="0.3">
      <c r="D55" s="10"/>
    </row>
    <row r="56" spans="1:60" x14ac:dyDescent="0.3">
      <c r="D56" s="10"/>
    </row>
    <row r="57" spans="1:60" x14ac:dyDescent="0.3">
      <c r="D57" s="10"/>
    </row>
    <row r="58" spans="1:60" x14ac:dyDescent="0.3">
      <c r="D58" s="10"/>
    </row>
    <row r="59" spans="1:60" x14ac:dyDescent="0.3">
      <c r="D59" s="10"/>
    </row>
    <row r="60" spans="1:60" x14ac:dyDescent="0.3">
      <c r="D60" s="10"/>
    </row>
    <row r="61" spans="1:60" x14ac:dyDescent="0.3">
      <c r="D61" s="10"/>
    </row>
    <row r="62" spans="1:60" x14ac:dyDescent="0.3">
      <c r="D62" s="10"/>
    </row>
    <row r="63" spans="1:60" x14ac:dyDescent="0.3">
      <c r="D63" s="10"/>
    </row>
    <row r="64" spans="1:60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  <row r="72" spans="4:4" x14ac:dyDescent="0.3">
      <c r="D72" s="10"/>
    </row>
    <row r="73" spans="4:4" x14ac:dyDescent="0.3">
      <c r="D73" s="10"/>
    </row>
    <row r="74" spans="4:4" x14ac:dyDescent="0.3">
      <c r="D74" s="10"/>
    </row>
    <row r="75" spans="4:4" x14ac:dyDescent="0.3">
      <c r="D75" s="10"/>
    </row>
    <row r="76" spans="4:4" x14ac:dyDescent="0.3">
      <c r="D76" s="10"/>
    </row>
    <row r="77" spans="4:4" x14ac:dyDescent="0.3">
      <c r="D77" s="10"/>
    </row>
    <row r="78" spans="4:4" x14ac:dyDescent="0.3">
      <c r="D78" s="10"/>
    </row>
    <row r="79" spans="4:4" x14ac:dyDescent="0.3">
      <c r="D79" s="10"/>
    </row>
    <row r="80" spans="4:4" x14ac:dyDescent="0.3">
      <c r="D80" s="10"/>
    </row>
    <row r="81" spans="4:4" x14ac:dyDescent="0.3">
      <c r="D81" s="10"/>
    </row>
    <row r="82" spans="4:4" x14ac:dyDescent="0.3">
      <c r="D82" s="10"/>
    </row>
    <row r="83" spans="4:4" x14ac:dyDescent="0.3">
      <c r="D83" s="10"/>
    </row>
    <row r="84" spans="4:4" x14ac:dyDescent="0.3">
      <c r="D84" s="10"/>
    </row>
    <row r="85" spans="4:4" x14ac:dyDescent="0.3">
      <c r="D85" s="10"/>
    </row>
    <row r="86" spans="4:4" x14ac:dyDescent="0.3">
      <c r="D86" s="10"/>
    </row>
    <row r="87" spans="4:4" x14ac:dyDescent="0.3">
      <c r="D87" s="10"/>
    </row>
    <row r="88" spans="4:4" x14ac:dyDescent="0.3">
      <c r="D88" s="10"/>
    </row>
    <row r="89" spans="4:4" x14ac:dyDescent="0.3">
      <c r="D89" s="10"/>
    </row>
    <row r="90" spans="4:4" x14ac:dyDescent="0.3">
      <c r="D90" s="10"/>
    </row>
    <row r="91" spans="4:4" x14ac:dyDescent="0.3">
      <c r="D91" s="10"/>
    </row>
    <row r="92" spans="4:4" x14ac:dyDescent="0.3">
      <c r="D92" s="10"/>
    </row>
    <row r="93" spans="4:4" x14ac:dyDescent="0.3">
      <c r="D93" s="10"/>
    </row>
    <row r="94" spans="4:4" x14ac:dyDescent="0.3">
      <c r="D94" s="10"/>
    </row>
    <row r="95" spans="4:4" x14ac:dyDescent="0.3">
      <c r="D95" s="10"/>
    </row>
    <row r="96" spans="4:4" x14ac:dyDescent="0.3">
      <c r="D96" s="10"/>
    </row>
    <row r="97" spans="4:4" x14ac:dyDescent="0.3">
      <c r="D97" s="10"/>
    </row>
    <row r="98" spans="4:4" x14ac:dyDescent="0.3">
      <c r="D98" s="10"/>
    </row>
    <row r="99" spans="4:4" x14ac:dyDescent="0.3">
      <c r="D99" s="10"/>
    </row>
    <row r="100" spans="4:4" x14ac:dyDescent="0.3">
      <c r="D100" s="10"/>
    </row>
    <row r="101" spans="4:4" x14ac:dyDescent="0.3">
      <c r="D101" s="10"/>
    </row>
    <row r="102" spans="4:4" x14ac:dyDescent="0.3">
      <c r="D102" s="10"/>
    </row>
    <row r="103" spans="4:4" x14ac:dyDescent="0.3">
      <c r="D103" s="10"/>
    </row>
    <row r="104" spans="4:4" x14ac:dyDescent="0.3">
      <c r="D104" s="10"/>
    </row>
    <row r="105" spans="4:4" x14ac:dyDescent="0.3">
      <c r="D105" s="10"/>
    </row>
    <row r="106" spans="4:4" x14ac:dyDescent="0.3">
      <c r="D106" s="10"/>
    </row>
    <row r="107" spans="4:4" x14ac:dyDescent="0.3">
      <c r="D107" s="10"/>
    </row>
    <row r="108" spans="4:4" x14ac:dyDescent="0.3">
      <c r="D108" s="10"/>
    </row>
    <row r="109" spans="4:4" x14ac:dyDescent="0.3">
      <c r="D109" s="10"/>
    </row>
    <row r="110" spans="4:4" x14ac:dyDescent="0.3">
      <c r="D110" s="10"/>
    </row>
    <row r="111" spans="4:4" x14ac:dyDescent="0.3">
      <c r="D111" s="10"/>
    </row>
    <row r="112" spans="4:4" x14ac:dyDescent="0.3">
      <c r="D112" s="10"/>
    </row>
    <row r="113" spans="4:4" x14ac:dyDescent="0.3">
      <c r="D113" s="10"/>
    </row>
    <row r="114" spans="4:4" x14ac:dyDescent="0.3">
      <c r="D114" s="10"/>
    </row>
    <row r="115" spans="4:4" x14ac:dyDescent="0.3">
      <c r="D115" s="10"/>
    </row>
    <row r="116" spans="4:4" x14ac:dyDescent="0.3">
      <c r="D116" s="10"/>
    </row>
    <row r="117" spans="4:4" x14ac:dyDescent="0.3">
      <c r="D117" s="10"/>
    </row>
    <row r="118" spans="4:4" x14ac:dyDescent="0.3">
      <c r="D118" s="10"/>
    </row>
    <row r="119" spans="4:4" x14ac:dyDescent="0.3">
      <c r="D119" s="10"/>
    </row>
    <row r="120" spans="4:4" x14ac:dyDescent="0.3">
      <c r="D120" s="10"/>
    </row>
    <row r="121" spans="4:4" x14ac:dyDescent="0.3">
      <c r="D121" s="10"/>
    </row>
    <row r="122" spans="4:4" x14ac:dyDescent="0.3">
      <c r="D122" s="10"/>
    </row>
    <row r="123" spans="4:4" x14ac:dyDescent="0.3">
      <c r="D123" s="10"/>
    </row>
    <row r="124" spans="4:4" x14ac:dyDescent="0.3">
      <c r="D124" s="10"/>
    </row>
    <row r="125" spans="4:4" x14ac:dyDescent="0.3">
      <c r="D125" s="10"/>
    </row>
    <row r="126" spans="4:4" x14ac:dyDescent="0.3">
      <c r="D126" s="10"/>
    </row>
    <row r="127" spans="4:4" x14ac:dyDescent="0.3">
      <c r="D127" s="10"/>
    </row>
    <row r="128" spans="4:4" x14ac:dyDescent="0.3">
      <c r="D128" s="10"/>
    </row>
    <row r="129" spans="4:4" x14ac:dyDescent="0.3">
      <c r="D129" s="10"/>
    </row>
    <row r="130" spans="4:4" x14ac:dyDescent="0.3">
      <c r="D130" s="10"/>
    </row>
    <row r="131" spans="4:4" x14ac:dyDescent="0.3">
      <c r="D131" s="10"/>
    </row>
    <row r="132" spans="4:4" x14ac:dyDescent="0.3">
      <c r="D132" s="10"/>
    </row>
    <row r="133" spans="4:4" x14ac:dyDescent="0.3">
      <c r="D133" s="10"/>
    </row>
    <row r="134" spans="4:4" x14ac:dyDescent="0.3">
      <c r="D134" s="10"/>
    </row>
    <row r="135" spans="4:4" x14ac:dyDescent="0.3">
      <c r="D135" s="10"/>
    </row>
    <row r="136" spans="4:4" x14ac:dyDescent="0.3">
      <c r="D136" s="10"/>
    </row>
    <row r="137" spans="4:4" x14ac:dyDescent="0.3">
      <c r="D137" s="10"/>
    </row>
    <row r="138" spans="4:4" x14ac:dyDescent="0.3">
      <c r="D138" s="10"/>
    </row>
    <row r="139" spans="4:4" x14ac:dyDescent="0.3">
      <c r="D139" s="10"/>
    </row>
    <row r="140" spans="4:4" x14ac:dyDescent="0.3">
      <c r="D140" s="10"/>
    </row>
    <row r="141" spans="4:4" x14ac:dyDescent="0.3">
      <c r="D141" s="10"/>
    </row>
    <row r="142" spans="4:4" x14ac:dyDescent="0.3">
      <c r="D142" s="10"/>
    </row>
    <row r="143" spans="4:4" x14ac:dyDescent="0.3">
      <c r="D143" s="10"/>
    </row>
    <row r="144" spans="4:4" x14ac:dyDescent="0.3">
      <c r="D144" s="10"/>
    </row>
    <row r="145" spans="4:4" x14ac:dyDescent="0.3">
      <c r="D145" s="10"/>
    </row>
    <row r="146" spans="4:4" x14ac:dyDescent="0.3">
      <c r="D146" s="10"/>
    </row>
    <row r="147" spans="4:4" x14ac:dyDescent="0.3">
      <c r="D147" s="10"/>
    </row>
    <row r="148" spans="4:4" x14ac:dyDescent="0.3">
      <c r="D148" s="10"/>
    </row>
    <row r="149" spans="4:4" x14ac:dyDescent="0.3">
      <c r="D149" s="10"/>
    </row>
    <row r="150" spans="4:4" x14ac:dyDescent="0.3">
      <c r="D150" s="10"/>
    </row>
    <row r="151" spans="4:4" x14ac:dyDescent="0.3">
      <c r="D151" s="10"/>
    </row>
    <row r="152" spans="4:4" x14ac:dyDescent="0.3">
      <c r="D152" s="10"/>
    </row>
    <row r="153" spans="4:4" x14ac:dyDescent="0.3">
      <c r="D153" s="10"/>
    </row>
    <row r="154" spans="4:4" x14ac:dyDescent="0.3">
      <c r="D154" s="10"/>
    </row>
    <row r="155" spans="4:4" x14ac:dyDescent="0.3">
      <c r="D155" s="10"/>
    </row>
    <row r="156" spans="4:4" x14ac:dyDescent="0.3">
      <c r="D156" s="10"/>
    </row>
    <row r="157" spans="4:4" x14ac:dyDescent="0.3">
      <c r="D157" s="10"/>
    </row>
    <row r="158" spans="4:4" x14ac:dyDescent="0.3">
      <c r="D158" s="10"/>
    </row>
    <row r="159" spans="4:4" x14ac:dyDescent="0.3">
      <c r="D159" s="10"/>
    </row>
    <row r="160" spans="4:4" x14ac:dyDescent="0.3">
      <c r="D160" s="10"/>
    </row>
    <row r="161" spans="4:4" x14ac:dyDescent="0.3">
      <c r="D161" s="10"/>
    </row>
    <row r="162" spans="4:4" x14ac:dyDescent="0.3">
      <c r="D162" s="10"/>
    </row>
    <row r="163" spans="4:4" x14ac:dyDescent="0.3">
      <c r="D163" s="10"/>
    </row>
    <row r="164" spans="4:4" x14ac:dyDescent="0.3">
      <c r="D164" s="10"/>
    </row>
    <row r="165" spans="4:4" x14ac:dyDescent="0.3">
      <c r="D165" s="10"/>
    </row>
    <row r="166" spans="4:4" x14ac:dyDescent="0.3">
      <c r="D166" s="10"/>
    </row>
    <row r="167" spans="4:4" x14ac:dyDescent="0.3">
      <c r="D167" s="10"/>
    </row>
    <row r="168" spans="4:4" x14ac:dyDescent="0.3">
      <c r="D168" s="10"/>
    </row>
    <row r="169" spans="4:4" x14ac:dyDescent="0.3">
      <c r="D169" s="10"/>
    </row>
    <row r="170" spans="4:4" x14ac:dyDescent="0.3">
      <c r="D170" s="10"/>
    </row>
    <row r="171" spans="4:4" x14ac:dyDescent="0.3">
      <c r="D171" s="10"/>
    </row>
    <row r="172" spans="4:4" x14ac:dyDescent="0.3">
      <c r="D172" s="10"/>
    </row>
    <row r="173" spans="4:4" x14ac:dyDescent="0.3">
      <c r="D173" s="10"/>
    </row>
    <row r="174" spans="4:4" x14ac:dyDescent="0.3">
      <c r="D174" s="10"/>
    </row>
    <row r="175" spans="4:4" x14ac:dyDescent="0.3">
      <c r="D175" s="10"/>
    </row>
    <row r="176" spans="4:4" x14ac:dyDescent="0.3">
      <c r="D176" s="10"/>
    </row>
    <row r="177" spans="4:4" x14ac:dyDescent="0.3">
      <c r="D177" s="10"/>
    </row>
    <row r="178" spans="4:4" x14ac:dyDescent="0.3">
      <c r="D178" s="10"/>
    </row>
    <row r="179" spans="4:4" x14ac:dyDescent="0.3">
      <c r="D179" s="10"/>
    </row>
    <row r="180" spans="4:4" x14ac:dyDescent="0.3">
      <c r="D180" s="10"/>
    </row>
    <row r="181" spans="4:4" x14ac:dyDescent="0.3">
      <c r="D181" s="10"/>
    </row>
    <row r="182" spans="4:4" x14ac:dyDescent="0.3">
      <c r="D182" s="10"/>
    </row>
    <row r="183" spans="4:4" x14ac:dyDescent="0.3">
      <c r="D183" s="10"/>
    </row>
    <row r="184" spans="4:4" x14ac:dyDescent="0.3">
      <c r="D184" s="10"/>
    </row>
    <row r="185" spans="4:4" x14ac:dyDescent="0.3">
      <c r="D185" s="10"/>
    </row>
    <row r="186" spans="4:4" x14ac:dyDescent="0.3">
      <c r="D186" s="10"/>
    </row>
    <row r="187" spans="4:4" x14ac:dyDescent="0.3">
      <c r="D187" s="10"/>
    </row>
    <row r="188" spans="4:4" x14ac:dyDescent="0.3">
      <c r="D188" s="10"/>
    </row>
    <row r="189" spans="4:4" x14ac:dyDescent="0.3">
      <c r="D189" s="10"/>
    </row>
    <row r="190" spans="4:4" x14ac:dyDescent="0.3">
      <c r="D190" s="10"/>
    </row>
    <row r="191" spans="4:4" x14ac:dyDescent="0.3">
      <c r="D191" s="10"/>
    </row>
    <row r="192" spans="4:4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LNhpU11JKhFSQGV7YDSCAwngJWEjq+HR/dBq9WiGeUqRTe0xEL23ZjneK9InvVi72YRU1tpEQmanTGaicBXXmg==" saltValue="Gu4DLR13rvFx41PX7n/5Og==" spinCount="100000" sheet="1" selectLockedCell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D.1.1 D.1.1 Pol</vt:lpstr>
      <vt:lpstr>D.1.4 a D.1.4 a Pol</vt:lpstr>
      <vt:lpstr>D.1.4.d D.1.4.d Pol</vt:lpstr>
      <vt:lpstr>D.1.4.e D.1.4.e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'D.1.1 D.1.1 Pol'!Názvy_tisku</vt:lpstr>
      <vt:lpstr>'D.1.4 a D.1.4 a Pol'!Názvy_tisku</vt:lpstr>
      <vt:lpstr>'D.1.4.d D.1.4.d Pol'!Názvy_tisku</vt:lpstr>
      <vt:lpstr>'D.1.4.e D.1.4.e Pol'!Názvy_tisku</vt:lpstr>
      <vt:lpstr>oadresa</vt:lpstr>
      <vt:lpstr>Stavba!Objednatel</vt:lpstr>
      <vt:lpstr>Stavba!Objekt</vt:lpstr>
      <vt:lpstr>'D.1.1 D.1.1 Pol'!Oblast_tisku</vt:lpstr>
      <vt:lpstr>'D.1.4 a D.1.4 a Pol'!Oblast_tisku</vt:lpstr>
      <vt:lpstr>'D.1.4.d D.1.4.d Pol'!Oblast_tisku</vt:lpstr>
      <vt:lpstr>'D.1.4.e D.1.4.e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Otakar Vašák</cp:lastModifiedBy>
  <cp:lastPrinted>2019-03-19T12:27:02Z</cp:lastPrinted>
  <dcterms:created xsi:type="dcterms:W3CDTF">2009-04-08T07:15:50Z</dcterms:created>
  <dcterms:modified xsi:type="dcterms:W3CDTF">2021-04-06T14:22:07Z</dcterms:modified>
</cp:coreProperties>
</file>