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201" sheetId="3" r:id="rId3"/>
  </sheets>
  <definedNames/>
  <calcPr/>
  <webPublishing/>
</workbook>
</file>

<file path=xl/sharedStrings.xml><?xml version="1.0" encoding="utf-8"?>
<sst xmlns="http://schemas.openxmlformats.org/spreadsheetml/2006/main" count="959" uniqueCount="443">
  <si>
    <t>Soupis objektů s DPH</t>
  </si>
  <si>
    <t>Stavba:18 068 00 - III/2405 Statenice, most ev.č.2405-1 přes potok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</si>
  <si>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</si>
  <si>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</si>
  <si>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</si>
  <si>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</si>
  <si>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</si>
  <si>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</si>
  <si>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</si>
  <si>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</si>
  <si>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</si>
  <si>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</si>
  <si>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</si>
  <si>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</si>
  <si>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Firma: Pontex, spol. s r.o.</t>
  </si>
  <si>
    <t>Příloha k formuláři pro ocenění nabídky</t>
  </si>
  <si>
    <t>Stavba</t>
  </si>
  <si>
    <t>číslo a název SO</t>
  </si>
  <si>
    <t>číslo a název rozpočtu:</t>
  </si>
  <si>
    <t>18 068 00</t>
  </si>
  <si>
    <t>III/2405 Statenice, most ev.č.2405-1 přes potok</t>
  </si>
  <si>
    <t>SO 000</t>
  </si>
  <si>
    <t>Vedlejší a ostatní náklady</t>
  </si>
  <si>
    <t>Poř.
č.pol.</t>
  </si>
  <si>
    <t>1</t>
  </si>
  <si>
    <t>cenová
soustava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</si>
  <si>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</si>
  <si>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</si>
  <si>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</si>
  <si>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</si>
  <si>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</si>
  <si>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</si>
  <si>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</si>
  <si>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</si>
  <si>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</si>
  <si>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2</t>
  </si>
  <si>
    <t>3</t>
  </si>
  <si>
    <t>4</t>
  </si>
  <si>
    <t>5</t>
  </si>
  <si>
    <t>6</t>
  </si>
  <si>
    <t>7</t>
  </si>
  <si>
    <t>8</t>
  </si>
  <si>
    <t>9</t>
  </si>
  <si>
    <t>Všeobecné konstrukce a práce</t>
  </si>
  <si>
    <t>0</t>
  </si>
  <si>
    <t/>
  </si>
  <si>
    <t>00410R</t>
  </si>
  <si>
    <t>Vedlejší náklady
obsahují zejména náklady na:
- ztížené výrobní podmínky související s umístěním stavby, provozními nebo
dopravními omezeními
- uvedení stavbou dotčených ploch a staveništní dopravou dotčených komunikací
do původního nebo projektovaného stavu
- zajištění bezpečnosti při provádění stavby ve smyslu bezpečnosti práce a
ochrany životního prostředí
- likvidace přebytečného stavebního materiálu odpovídajícím způsobem
- péče o nepředané objekty a konstrukce stavby, jejich ošetřování
- nutný rozsah stavebního pojištění budovaného díla na předmětné stavbě a
pojištění odpovědnosti za škodu způsobenou dodavatelem třetí osobě
- zajištění bankovních garancí
- všechny další nutné náklady k řádnému a úplnému zhotovení předmětu díla
zřejmé ze zadávací dokumentace nebo místních podmínek</t>
  </si>
  <si>
    <t xml:space="preserve">KPL       </t>
  </si>
  <si>
    <t>00420R1</t>
  </si>
  <si>
    <t>Ostatní náklady
obsahují zejména náklady na:
- úpravu příslušné dokumentace dle technologických postupů zhotovitele a dle při
provádění díla zjištěných skutečností
- zpracování Plánu havarijních opatření zařízení staveniště a mechanizace
- zpracování Plánu bezpečnosti a ochrany zdraví při práci na staveništi (dle § 15,
odst. 2 zákona č. 309/2006 Sb., kterým se upravují další požadavky BOZP)
- zpracování technologických postupů a plánů kontrol
- pasportizace stavbou dotčených ploch a objektů
- všechny další nutné činnosti k řádnému a úplnému zhotovení předmětu díla
zřejmé ze zadávací dokumentace nebo místních podmínek</t>
  </si>
  <si>
    <t>00420R2</t>
  </si>
  <si>
    <t>Ostatní náklady
náklady spojené s koordinací s přeložkou sítí, které jsou prováděny jiným zhotoviteli - přeložka vedení NN ČEZ Distribuce</t>
  </si>
  <si>
    <t>2020_OTSKP</t>
  </si>
  <si>
    <t>02520</t>
  </si>
  <si>
    <t>ZKOUŠENÍ MATERIÁLŮ NEZÁVISLOU ZKUŠEBNOU
dle TKP, ZTKP</t>
  </si>
  <si>
    <t>02620</t>
  </si>
  <si>
    <t>ZKOUŠENÍ KONSTRUKCÍ A PRACÍ NEZÁVISLOU ZKUŠEBNOU
dle TKP včetně zkoušení obsahu aromatických uhlovodílů a zatřídění dle vyhlášky č. 130/2019 sb. v aktuálním znění vč.vrtů a odběru vzorků</t>
  </si>
  <si>
    <t>02710R</t>
  </si>
  <si>
    <t>A</t>
  </si>
  <si>
    <t xml:space="preserve">PASPORTIZACE OBJEKTŮ V OKOLÍ STAVBY
Pasportizace oplocení a budov na pozemcích kú (755346) Statenice - 11/2, 17/1
</t>
  </si>
  <si>
    <t>02720</t>
  </si>
  <si>
    <t>POMOC PRÁCE ZŘÍZ NEBO ZAJIŠŤ REGULACI A OCHRANU DOPRAVY
vypracování RDS pro DIO, vyřízení DIR včetně jeho projednání a zajištění rozhodnutí o uzavírce
vč. pasportizace objízdné trasy před a po stavbě
délka objízdné trasy cca 6 km</t>
  </si>
  <si>
    <t>02730</t>
  </si>
  <si>
    <t xml:space="preserve">POMOC PRÁCE ZŘÍZ NEBO ZAJIŠŤ OCHRANU INŽENÝRSKÝCH SÍTÍ
zajištění ochrany všech stávajících vedení sítí po dobu stavby viz koordinační přílohy stavby
včetně ochrany stožáru v.o., vyústění stávajího odvodnění, </t>
  </si>
  <si>
    <t>02851</t>
  </si>
  <si>
    <t>C</t>
  </si>
  <si>
    <t>PRŮZKUMNÉ PRÁCE DIAGNOSTIKY KONSTRUKCÍ NA POVRCHU
sledování průběhu vrtání mikropilot s vyhodnocením</t>
  </si>
  <si>
    <t>02910</t>
  </si>
  <si>
    <t xml:space="preserve">OSTATNÍ POŽADAVKY - ZEMĚMĚŘIČSKÁ MĚŘENÍ
vytyčení stávajících IS </t>
  </si>
  <si>
    <t>B</t>
  </si>
  <si>
    <t>OSTATNÍ POŽADAVKY - ZEMĚMĚŘIČSKÁ MĚŘENÍ
vytyčení hranice staveniště, vč.vyhotovení vytyčovacího protokolu stavby</t>
  </si>
  <si>
    <t>029113</t>
  </si>
  <si>
    <t>OSTATNÍ POŽADAVKY - GEODETICKÉ ZAMĚŘENÍ - CELKY
Zaměření skutečného stavu po dokončení stavby vč.zákresu do katastrální mapy a její digitalizace</t>
  </si>
  <si>
    <t xml:space="preserve">KUS       </t>
  </si>
  <si>
    <t>02940</t>
  </si>
  <si>
    <t>OSTATNÍ POŽADAVKY - VYPRACOVÁNÍ DOKUMENTACE
technické předpisy (betonáž, izolace, PKO, tryskání apod.)</t>
  </si>
  <si>
    <t>OSTATNÍ POŽADAVKY - VYPRACOVÁNÍ DOKUMENTACE
Plán sledování a údržby mostu</t>
  </si>
  <si>
    <t>029412</t>
  </si>
  <si>
    <t xml:space="preserve">OSTATNÍ POŽADAVKY - VYPRACOVÁNÍ MOSTNÍHO LISTU
vypracovaní mostního listu a uložení do systému evidence mostu </t>
  </si>
  <si>
    <t>02943</t>
  </si>
  <si>
    <t>OSTATNÍ POŽADAVKY - VYPRACOVÁNÍ RDS
RDS-Z-PDPS - pro celou stavbu</t>
  </si>
  <si>
    <t>02944</t>
  </si>
  <si>
    <t>OSTAT POŽADAVKY - DOKUMENTACE SKUTEČ PROVEDENÍ V DIGIT FORMĚ
skutečného provedení stavby - v dogitální i tištěné podobě  (4 paré)</t>
  </si>
  <si>
    <t>02945</t>
  </si>
  <si>
    <t>OSTAT POŽADAVKY - GEOMETRICKÝ PLÁN
Ve 12-ti vyhotoveních</t>
  </si>
  <si>
    <t xml:space="preserve">HM        </t>
  </si>
  <si>
    <t>02946</t>
  </si>
  <si>
    <t>OSTAT POŽADAVKY - FOTODOKUMENTACE
Včetně zdokumentování stávajícího stavu a průběhu demolice</t>
  </si>
  <si>
    <t>02950</t>
  </si>
  <si>
    <t>OSTATNÍ POŽADAVKY - POSUDKY, KONTROLY, REVIZNÍ ZPRÁVY
Povodňový a havarijní plán</t>
  </si>
  <si>
    <t>02953</t>
  </si>
  <si>
    <t>OSTATNÍ POŽADAVKY - HLAVNÍ MOSTNÍ PROHLÍDKA
1. HMP včetně zpřístupnění</t>
  </si>
  <si>
    <t>02991</t>
  </si>
  <si>
    <t>OSTATNÍ POŽADAVKY - INFORMAČNÍ TABULE
Označení stavby dle směrnic investora</t>
  </si>
  <si>
    <t>03100</t>
  </si>
  <si>
    <t>ZAŘÍZENÍ STAVENIŠTĚ - ZŘÍZENÍ, PROVOZ, DEMONTÁŽ
kompletní zřízení a provoz a demontáž
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</si>
  <si>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039999R</t>
  </si>
  <si>
    <t>PŘÍPLATEK ZA PRÁCE MALÉHO ROZSAHU
zahrnuje zvýšené náklady spojené s provedením práce, u nichž vlivem malého rozsahu náklady na dopravu, zajištění strojního vybavení apod neobvykle navyšují jednotkovou cenu</t>
  </si>
  <si>
    <t xml:space="preserve">KPL.      </t>
  </si>
  <si>
    <t>C e l k e m</t>
  </si>
  <si>
    <t>Ostatní ve výkazu nespecifikované práce</t>
  </si>
  <si>
    <t>Vícepráce</t>
  </si>
  <si>
    <t>Vícepráce celkem</t>
  </si>
  <si>
    <t>Méněpráce</t>
  </si>
  <si>
    <t>Méněpráce celkem</t>
  </si>
  <si>
    <t>Celkem</t>
  </si>
  <si>
    <t>SO 201</t>
  </si>
  <si>
    <t>Most ev.č2405-1 přes potok</t>
  </si>
  <si>
    <t>015111</t>
  </si>
  <si>
    <t>POPLATKY ZA LIKVIDACŮ ODPADŮ NEKONTAMINOVANÝCH - 17 05 04  VYTĚŽENÉ
ZEMINY A HORNINY -  I. TŘÍDA TĚŽITELNOSTI
zemina z výkopu
objemová hmostost 1800 kg/m3</t>
  </si>
  <si>
    <t xml:space="preserve">T         </t>
  </si>
  <si>
    <t>pol.131738
1,80*320,45=576.810 [A]
pol.132731
1,80*3,70=6.660 [B]
Celkem: A+B=583.470 [C]</t>
  </si>
  <si>
    <t>015120</t>
  </si>
  <si>
    <t>POPLATKY ZA LIKVIDACŮ ODPADŮ NEKONTAMINOVANÝCH - 17 01 02  STAVEBNÍ A
DEMOLIČNÍ SUŤ (CIHLY)
objemová hmotnost 1800 kg/3m
stavební suť - cihly, betonové tvárnic, malta atd</t>
  </si>
  <si>
    <t>pol.966148A
1,80*55,99=100.782 [A]
pol.113188
1,80*1,118=2.012 [B]
pol.966148B
1,80*6,00=10.800 [D]
Celkem: A+B+D=113.594 [E]</t>
  </si>
  <si>
    <t>015130</t>
  </si>
  <si>
    <t>POPLATKY ZA LIKVIDACŮ ODPADŮ NEKONTAMINOVANÝCH - 17 03 02  VYBOURANÝ
ASFALTOVÝ BETON BEZ DEHTU
vozovkové živičné souvrství nekontaminované
objemová hmotnost 2200 kg/m3
pol 113728 B  - předpoklad 20% sfrézovaného materiálu nekontaminováno
pol.113138 - předpoklad 100% odstraněného matreriálu nekontaminováno</t>
  </si>
  <si>
    <t>frézovaná - po.113728 B
2,2*3,77=8.294 [A]
podkladní vrstvy s asfaltem - pol.113138
2,2*12,93=28.446 [B]
Celkem: A+B=36.740 [C]</t>
  </si>
  <si>
    <t>015140</t>
  </si>
  <si>
    <t>POPLATKY ZA LIKVIDACŮ ODPADŮ NEKONTAMINOVANÝCH - 17 01 01  BETON Z
DEMOLIC OBJEKTŮ, ZÁKLADŮ TV
beton prostý
objemová hmotnost 2000 kg/m3</t>
  </si>
  <si>
    <t>pol.966158
2,0*11,27=22.540 [A]
pol.113148
2,0*19,4=38.800 [B]
Celkem: A+B=61.340 [C]</t>
  </si>
  <si>
    <t>0151400R</t>
  </si>
  <si>
    <t>POPLATKY ZA LIKVIDACŮ ODPADŮ NEKONTAMINOVANÝCH - 17 01 01  BETON Z
DEMOLIC OBJEKTŮ, ZÁKLADŮ TV
železobeton
objemová hmotost 2600kg/m3</t>
  </si>
  <si>
    <t>pol.966168
2,60*4,387=11.406 [A]</t>
  </si>
  <si>
    <t>015330</t>
  </si>
  <si>
    <t>POPLATKY ZA LIKVIDACŮ ODPADŮ NEKONTAMINOVANÝCH - 17 05 04  KAMENNÁ SUŤ
kámen
objemová hmotnost 2200 kg/m3</t>
  </si>
  <si>
    <t>pol.966138
2,2*66,29=145.838 [A]
pol.114158
2,20*25,20=55.440 [B]
Celkem: A+B=201.278 [C]</t>
  </si>
  <si>
    <t>015760</t>
  </si>
  <si>
    <t>POPLATKY ZA LIKVIDACŮ ODPADŮ NEBEZPEČNÝCH - 17 06 03*  IZOLAČNÍ MATERIÁLY
OBSAHUJÍCÍ NEBEZPEČNÉ LÁTKY
položka bude čerpána jen se souhlasem TDI a to na základě vyhodnocení zkoušek PAU
objemová hmotnost 2200kg/m3
pol. 113728 A - předpoklad 80% sfrézovaného materiálu kontaminováno
pol. 113728 C</t>
  </si>
  <si>
    <t>pol.113728 A
2,20*15,07=33.154 [A]
pol.113728 A
2,20*12,0=26.400 [B]
Celkem: A+B=59.554 [C]</t>
  </si>
  <si>
    <t>Zemní práce</t>
  </si>
  <si>
    <t>111208</t>
  </si>
  <si>
    <t>ODSTRANĚNÍ KŘOVIN S ODVOZEM DO 20KM
vč.naložení a ekologické likvidace</t>
  </si>
  <si>
    <t xml:space="preserve">M2        </t>
  </si>
  <si>
    <t>3*10=30.000 [A]</t>
  </si>
  <si>
    <t>112028</t>
  </si>
  <si>
    <t>KÁCENÍ STROMŮ D KMENE DO 0,9M S ODSTRANĚNÍM PAŘEZŮ, ODVOZ DO 20KM
vč. uložení na vhodnou skládku nebo ekologická likvidace</t>
  </si>
  <si>
    <t>1=1.000 [A]</t>
  </si>
  <si>
    <t>113138</t>
  </si>
  <si>
    <t>ODSTRANĚNÍ KRYTU ZPEVNĚNÝCH PLOCH S ASFALT POJIVEM, ODVOZ DO 20KM
tl. 100 mm
předpoklad 100% veškerého odstraněného materiálu nekontaminováno</t>
  </si>
  <si>
    <t xml:space="preserve">M3        </t>
  </si>
  <si>
    <t>0,10*129,33=12.933 [A]</t>
  </si>
  <si>
    <t>113148</t>
  </si>
  <si>
    <t>ODSTRANĚNÍ KRYTU ZPEVNĚNÝCH PLOCH S CEMENT POJIVEM, ODVOZ DO 20KM
tl. 0.150 mm</t>
  </si>
  <si>
    <t>0,15*129,33=19.400 [A]</t>
  </si>
  <si>
    <t>113188</t>
  </si>
  <si>
    <t xml:space="preserve">ODSTRANĚNÍ KRYTU ZPEVNĚNÝCH PLOCH Z DLAŽDIC, ODVOZ DO 20KM
rozebrání odvodňovací žlabu - betonové dlaždice vč. betonového lože
</t>
  </si>
  <si>
    <t>(6,50*0,60+1,99*(1,10+0,60)/2)*0,20=1.118 [A]</t>
  </si>
  <si>
    <t>113728</t>
  </si>
  <si>
    <t xml:space="preserve">FRÉZOVÁNÍ ZPEVNĚNÝCH PLOCH ASFALTOVÝCH, ODVOZ DO 20KM
kontaminovaný materiál - nebezpečný odpad
předpoklad 80% veškerého sfrézovaného materiálu kontaminováno
na začátku a konci úpravy 0.50 m  frézování - 50 mm
ve zbytku úpravy frézovaní 100 mm
</t>
  </si>
  <si>
    <t>frézování 50 mm
0,05*0,50*7,08=0.177 [A]
0,05*0,50*6,95=0.174 [B]
frézování 100 mm
184,8*0,10=18.480 [C]
předpoklad 80 % matreiálu kontaminováno
Celkem:0,80*( A+B+C)=15.065 [D]</t>
  </si>
  <si>
    <t>FRÉZOVÁNÍ ZPEVNĚNÝCH PLOCH ASFALTOVÝCH, ODVOZ DO 20KM
nekontaminovaný materiál
předpoklad 20% veškerého sfrézovaného materiálu nekontaminováno
na začátku a konci úpravy 0.50 m  frézování - 50 mm
ve zbytku úpravy frézovaní 100 mm</t>
  </si>
  <si>
    <t>frézování 50 mm
0,05*0,50*7,08=0.177 [A]
0,05*0,50*6,95=0.174 [B]
frézování 100 mm
184,8*0,10=18.480 [C]
předpoklad 20 % nekontaminovaného matriálu
Celkem:0,20*( A+B+C)=3.766 [D]</t>
  </si>
  <si>
    <t xml:space="preserve">FRÉZOVÁNÍ ZPEVNĚNÝCH PLOCH ASFALTOVÝCH, ODVOZ DO 20KM
oprava objízdné trasy
čerpání jen se souhlasem TDI a v rozsahu určeném investorem
předpoklad 100% veškerého sfrézovaného materiálu kontaminováno
</t>
  </si>
  <si>
    <t>frézováno 20m na konci a na začátku objízdné trasy 
2*0,05*20*6,0=12.000 [A]</t>
  </si>
  <si>
    <t>113765</t>
  </si>
  <si>
    <t>FRÉZOVÁNÍ DRÁŽKY PRŮŘEZU DO 600MM2 V ASFALTOVÉ VOZOVCE
frézování drážky v asfaltového krytu v místě napojení nové vozovky na stávající stav</t>
  </si>
  <si>
    <t xml:space="preserve">M         </t>
  </si>
  <si>
    <t>6,74+5,93=12.670 [A]</t>
  </si>
  <si>
    <t>FRÉZOVÁNÍ DRÁŽKY PRŮŘEZU DO 600MM2 V ASFALTOVÉ VOZOVCE
oprava objízdné trasy
čerpání jen se souhlasem TDI a v rozsahu určeném investorem
frézování drážky v asfaltového krytu v místě napojení nové vozovky na stávající stav</t>
  </si>
  <si>
    <t>2*6*4=48.000 [A]</t>
  </si>
  <si>
    <t>114158</t>
  </si>
  <si>
    <t>ODSTR DLAŽ VOD KOR Z LOMKAM NA MC VČET PODKL, ODVOZ DO 20KM
odláždění koryta potoka pod mostem</t>
  </si>
  <si>
    <t>0,40*3,00*(10,85+10,15)=25.200 [A]</t>
  </si>
  <si>
    <t>115260R</t>
  </si>
  <si>
    <t>PŘEVEDENÍ VODY PO DOBU STAVBY
kompletní provizorní zajištění toku během stavby - zatrubnění, hrázkování resp. dle technologie zhotovitele
vč. zřízení, odstranění, nákupu materiálu, úpravy podloží atd.
vč. pročištění koryta potoka 10 m před a za mostem</t>
  </si>
  <si>
    <t>125731</t>
  </si>
  <si>
    <t>VYKOPÁVKY ZE ZEMNÍKŮ A SKLÁDEK TŘ. I, ODVOZ DO 1KM
vykopávka z meziskládky</t>
  </si>
  <si>
    <t>použito na zpětný zásyp
71,550=71.550 [A]
3,70=3.700 [B]
Celkem: A+B=75.250 [C]</t>
  </si>
  <si>
    <t>131731</t>
  </si>
  <si>
    <t>HLOUBENÍ JAM ZAPAŽ I NEPAŽ TŘ. I, ODVOZ DO 1KM
zemina použitá na zpětný zásyp</t>
  </si>
  <si>
    <t>71,550=71.550 [A]</t>
  </si>
  <si>
    <t>131738</t>
  </si>
  <si>
    <t>HLOUBENÍ JAM ZAPAŽ I NEPAŽ TŘ. I, ODVOZ DO 20KM
založení je pod běžnou hladinou podzemní vody</t>
  </si>
  <si>
    <t>nadnásyp klenby
(2,65+0,15)/2*6,25*8,70=76.125 [A]
výkop přechodových oblastí
(4,65+0,90)/2*6,25*(5,80+4,60)=180.375 [B]
vysvahování koryta pod mostem
(1,85+1,30)/2*(10,15+10,85)=33.075 [C]
výkop podél vnějšího líce křídla na výtoku
(0,50+1,0)/2*0,80*(7,27)=4.362 [D]
výkop plošiny po dokončení vrtání mikropilot
2*(3,5+4,75)/2*1,25*(8,55+1,25)=101.063 [E]
odpočet na zpětný zásyp
-74,550=-74.550 [F]
Celkem: A+B+C+D+E+F=320.450 [G]</t>
  </si>
  <si>
    <t>132731</t>
  </si>
  <si>
    <t>HLOUBENÍ RÝH ŠÍŘ DO 2M PAŽ I NEPAŽ TŘ. I, ODVOZ DO 1KM
výkop pro založení nové plotové zdi podél pozemku p.č. 17/1
50% zeminy z výkopu uvažováno na zpětný zásyp</t>
  </si>
  <si>
    <t>zemina použitá na zpětný zásyp výkopu 
0.50*(4,70+2,70)*(0,50+2,0)/2*0,80=3.700 [A]
Celkem: A=3.700 [B]</t>
  </si>
  <si>
    <t>132738</t>
  </si>
  <si>
    <t>HLOUBENÍ RÝH ŠÍŘ DO 2M PAŽ I NEPAŽ TŘ. I, ODVOZ DO 20KM
výkop pro založení nové plotové zdi podél pozemku p.č. 17/1</t>
  </si>
  <si>
    <t>(4,70+2,70)*(0,50+2,0)/2*0,80=7.400 [A]
odpočet na pětný zásyp použito 50%
-0,50*7,4=-3.700 [B]
Celkem: A+B=3.700 [C]</t>
  </si>
  <si>
    <t>17120</t>
  </si>
  <si>
    <t>ULOŽENÍ SYPANINY DO NÁSYPŮ A NA SKLÁDKY BEZ ZHUTNĚNÍ
uložení vykopané zeminy na skládku a meziskládku</t>
  </si>
  <si>
    <t>395=395.000 [A]
7,40=7.400 [B]
Celkem: A+B=402.400 [C]</t>
  </si>
  <si>
    <t>17411</t>
  </si>
  <si>
    <t xml:space="preserve">ZÁSYP JAM A RÝH ZEMINOU SE ZHUTNĚNÍM
zpětný zásyp
</t>
  </si>
  <si>
    <t>zásyp přechodových oblastí do úrovně těsnící vrstvy
2*(0,85+3,05)/2*1,85*7,50=54.113 [A]
zásyp výkopu podél koryta potoka
(0,60+0,80)/2*0,50*10,15=3.553 [B]
(0,70+1,50)/2*0,80*10,82=9.522 [C]
výkop podél vnějšího líce křídla na výtoku
(0,50+1,0)/2*0,80*(7,27)=4.362 [D]
zásyp výkopu pro založení plotové zídky okolo pozemku p.č.17/1
3,70=3.700 [E]
Celkem: A+B+C+D+E=75.250 [F]</t>
  </si>
  <si>
    <t>17481</t>
  </si>
  <si>
    <t xml:space="preserve">ZÁSYP JAM A RÝH Z NAKUPOVANÝCH MATERIÁLŮ
zásyp přechodové obslati velmi vhodnou zeminou - viz TZ
</t>
  </si>
  <si>
    <t>(5,00+3,00)/2*2,30*(7,5+8,65)/2=74.290 [A]
(4,50+3,00)/2*1,80*7,50=50.625 [B]
Celkem: A+B=124.915 [C]</t>
  </si>
  <si>
    <t>17591</t>
  </si>
  <si>
    <t>OBSYP POTRUBÍ A OBJEKTŮ Z JINÝCH MATERIÁLŮ
ochranný obsyp rubu rámu s drenážní funkcí
ochranný obsyp drenážních trubek za křídly</t>
  </si>
  <si>
    <t>0,60*1,68*7,5+0,60*1,48*7,52=14.238 [A]
0.35*0,35*(3,31+1,70+6,64+7,59)=2.357 [B]
Celkem: A+B=16.595 [C]</t>
  </si>
  <si>
    <t>182200R</t>
  </si>
  <si>
    <t>ROZPROSTŘENÍ ORNICE VE SVAHU
vč.nákupu a dovozu</t>
  </si>
  <si>
    <t>4*0,25*10=10.000 [A]</t>
  </si>
  <si>
    <t>18242</t>
  </si>
  <si>
    <t>ZALOŽENÍ TRÁVNÍKU HYDROOSEVEM NA ORNICI</t>
  </si>
  <si>
    <t>4*10=40.000 [A]</t>
  </si>
  <si>
    <t>Základy</t>
  </si>
  <si>
    <t>21461D</t>
  </si>
  <si>
    <t>SEPARAČNÍ GEOTEXTILIE DO 400G/M2
ochrana ploch opatřených nátěrem proti zemní vhkosti</t>
  </si>
  <si>
    <t>rub křídel na vtoku
7,10+7,85+0,50*4,18=17.040 [A]
líc křídel na vtoku - cca 50% plochy
0,5*(7,10+7,85)=7.475 [B]
rub křídel na výtoku
9,41+13,47+0,5*4,11=24.935 [C]
líc křídel na vtoku - cca 50% plochy
0,5*(9,41+13,47)=11.440 [D]
rub rámu mimo hydroizolaci
(1,00+0,65+0,75)*7,50=18.000 [E]
(0,95+0,65+0,75)*7,52=17.672 [F]
vnitřní plochy rámu
2*(0,44+0,65+0,75)*8,5=31.280 [G]
úhlová zídka na vtoku
((1,33+1,45)/2+1,0)*4,63+0,7*4,63+1,33*0,5+1,00*0,5=15.472 [H]
úhlová zídka na výtoku
((1,855+1,95)/2+1,00)*3,26+0,7*3,263+1,86*0,50+1,00*0,5=13.176 [I]
Celkem: A+B+C+D+E+F+G+H+I=156.490 [J]</t>
  </si>
  <si>
    <t>21461F</t>
  </si>
  <si>
    <t>SEPARAČNÍ GEOTEXTILIE DO 600G/M2
geotextílie na rubu rámu</t>
  </si>
  <si>
    <t>(3,17+0,50)*(7,5+2*0,50)+(2,93+0,50)*(7,5+2*0,75)=62.065 [A]</t>
  </si>
  <si>
    <t>226940R</t>
  </si>
  <si>
    <t>PAŽENÍ VÝKOPŮ DOČASNÉ
Zahrnuje všechny práce a dodávku materiálů  s případným pažením výkopů na pozemcích p.č.17/1 a 11/2 (viz TZ čl.3.1)
kompetní provedení vč.odstranění a uložení vzniklého odpadu</t>
  </si>
  <si>
    <t>227831</t>
  </si>
  <si>
    <t>MIKROPILOTY KOMPLET D DO 150MM NA POVRCHU
kompletní provedení mikropilot s proinjektovaným kořenem 
podrobně viz TZ</t>
  </si>
  <si>
    <t>2*12*7,0=168.000 [A]
rezerva v případě zastižení nevhodné geologie - možno čerpat jen se souhlasem TDI
2*12*2,0=48.000 [B]
Celkem: A+B=216.000 [C]</t>
  </si>
  <si>
    <t>261113</t>
  </si>
  <si>
    <t>VRTY PRO KOTVENÍ A INJEKTÁŽ NA POVRCHU TŘ I D DO 25MM
vrty pro vlepení výztuže do parapetní zídky pro kotvení římsy</t>
  </si>
  <si>
    <t>4*0,50=2.000 [A]</t>
  </si>
  <si>
    <t>26113</t>
  </si>
  <si>
    <t xml:space="preserve">VRTY PRO KOTVENÍ, INJEKTÁŽ A MIKROPILOTY NA POVRCHU TŘ. I D DO 150MM
vrty pro mikropiloty 
předpokládá se hluché vrtání - není vykázáno 
</t>
  </si>
  <si>
    <t>předpokládaná délka 7,0 m
2*12*7,0=168.000 [A]
rezerva v případě zastižení nevhodné geologie - možno čerpat jen se souhlasem TDI
2*12*2,0=48.000 [B]
Celkem: A+B=216.000 [C]</t>
  </si>
  <si>
    <t>272325</t>
  </si>
  <si>
    <t>ZÁKLADY ZE ŽELEZOBETONU DO C30/37
základové pasy pod rámovou konstrukcí
C 30/37 - XA1, XD2
vč. nátěrů proti zemní vlhkosti na plochách, které jsou ve styku se zeminou ALP+2xALN</t>
  </si>
  <si>
    <t>2*2,0*0,80*8,50=27.200 [A]</t>
  </si>
  <si>
    <t>272365</t>
  </si>
  <si>
    <t>VÝZTUŽ ZÁKLADŮ Z OCELI 10505, B500B
výztuž základů rámu
200 kg/m3</t>
  </si>
  <si>
    <t>0,20*27,20=5.440 [A]</t>
  </si>
  <si>
    <t>285393</t>
  </si>
  <si>
    <t>DODATEČNÉ KOTVENÍ VLEPENÍM BETONÁŘSKÉ VÝZTUŽE D DO 20MM DO VRTŮ
vlepení výztuže do parapetní zídky pro kotvení římsy</t>
  </si>
  <si>
    <t>4=4.000 [A]</t>
  </si>
  <si>
    <t>28999</t>
  </si>
  <si>
    <t xml:space="preserve">OPLÁŠTĚNÍ (ZPEVNĚNÍ) Z FÓLIE
Těsnící vrstva
- v úrovni drenáže uložena na šířku výkopu těsnící folie do vrtsvy štěrkopísku v spádu 3% k drenážní trubce  </t>
  </si>
  <si>
    <t>2*3,50*7,50=52.500 [A]</t>
  </si>
  <si>
    <t>Svislé konstrukce</t>
  </si>
  <si>
    <t>31717</t>
  </si>
  <si>
    <t>KOVOVÉ KONSTRUKCE PRO KOTVENÍ ŘÍMSY
kotvy vrtány do mostovky
1 kotva římsy - odhad hmotnosti 6 kg</t>
  </si>
  <si>
    <t xml:space="preserve">KG        </t>
  </si>
  <si>
    <t>6,0*2*9=108.000 [A]</t>
  </si>
  <si>
    <t>317325</t>
  </si>
  <si>
    <t>ŘÍMSY ZE ŽELEZOBETONU DO C30/37
beton C30/37 XF4, XD3</t>
  </si>
  <si>
    <t>(0,315*0,8+0,30*0,37)*17,10=6.207 [A]
(0,30*2,30+0,30*0,42)*18,00=14.688 [B]
římsa na parapetní zídce
2,80*0,75*0,305=0.641 [C]
Celkem: A+B+C=21.536 [D]</t>
  </si>
  <si>
    <t>317365</t>
  </si>
  <si>
    <t>VÝZTUŽ ŘÍMS Z OCELI 10505, B500B
odhad 160kg/m3</t>
  </si>
  <si>
    <t>0,16*21,54=3.446 [A]</t>
  </si>
  <si>
    <t>31811</t>
  </si>
  <si>
    <t>ZDI ODDĚLOVACÍ A OHRADNÍ Z DÍLCŮ BETON
plotová zídka z betonových tvárnic prolévaných podél pozemku p.č.17/1
vč.navázání na sta.stav</t>
  </si>
  <si>
    <t>0,40*1,50*(4,70+2,70)=4.440 [A]</t>
  </si>
  <si>
    <t>327115</t>
  </si>
  <si>
    <t xml:space="preserve">ZDI OPĚR, ZÁRUB, NÁBŘEŽ Z DÍLCŮ BETON DO C30/37
opěrná zeď navazující na stávající stav vč.parapetní zídky na vtoku
provedeno z betonových a probetonovaných tvárnic - kompletní provedení vč.výztuže a vč.založení
vč. navázání, přezdění a provázaní s navazující ponechanou stávající opěrnou zdí
</t>
  </si>
  <si>
    <t>6*0,6=3.600 [A]</t>
  </si>
  <si>
    <t>327325</t>
  </si>
  <si>
    <t>ZDI OPĚRNÉ, ZÁRUBNÍ, NÁBŘEŽNÍ ZE ŽELEZOVÉHO BETONU DO C30/37
úhlové zdi za konci křídel - stěna + základ - komplet
C30/37 - XF2, XD3
vč. nátěrů proti zemní vlhkosti na plochách, které jsou ve styku se zeminou ALP+2xALN</t>
  </si>
  <si>
    <t>zídka na vtokové straně
(1,45+1,33)/2*4,62*0,50+1,0*4,63*0,5=5.526 [A]
zídka na výtokové straně
(1,85+1,95)/2*3,26*0,5+1,0*0,5*3,26=4.727 [B]
Celkem: A+B=10.253 [C]</t>
  </si>
  <si>
    <t>327365</t>
  </si>
  <si>
    <t>VÝZTUŽ ZDÍ OPĚRNÝCH, ZÁRUBNÍCH, NÁBŘEŽNÍCH Z OCELI 10505, B500B
ohad 180 kg/m3</t>
  </si>
  <si>
    <t>0,18*10,25=1.845 [A]</t>
  </si>
  <si>
    <t>389325</t>
  </si>
  <si>
    <t>MOSTNÍ RÁMOVÉ KONSTRUKCE ZE ŽELEZOBETONU C30/37
C30/37-XF2, XD3
vč. nátěrů proti zemní vlhkosti na plochách, které jsou ve styku se zeminou ALP+2xALN</t>
  </si>
  <si>
    <t>horní příčle
30,63*0,5=15.315 [A]
2*11,93*0,6=14.316 [B]
protispád
(0+0,135)/2*2,25*7,81=1.186 [J]
stojky
0,70*8,50*4,10=24.395 [C]
0,70*8,52*3,87=23.081 [D]
křídla vtok
4,18*1,7*0,50=3.553 [E]
7,85*0,5=3.925 [F]
křídla výtok
9,41*0,5=4.705 [G]
3,3*4,11*0,50=6.782 [H]
Celkem: A+B+J+C+D+E+F+G+H=97.258 [K]</t>
  </si>
  <si>
    <t>389365</t>
  </si>
  <si>
    <t>VÝZTUŽ MOSTNÍ RÁMOVÉ KONSTRUKCE Z OCELI 10505, B500B
odhad 250 kg/m3</t>
  </si>
  <si>
    <t>0,25*97,25=24.313 [A]</t>
  </si>
  <si>
    <t>Vodorovné konstrukce</t>
  </si>
  <si>
    <t>431125</t>
  </si>
  <si>
    <t>SCHODIŠŤ KONSTR Z DÍLCŮ ŽELEZOBETON DO C30/37 (B37)
C30/37 -XF4
komplet vč. vyztužení</t>
  </si>
  <si>
    <t>10*0,60*0,75*0,25=1.125 [A]</t>
  </si>
  <si>
    <t>451312</t>
  </si>
  <si>
    <t>PODKLADNÍ A VÝPLŇOVÉ VRSTVY Z PROSTÉHO BETONU C12/15
podkladní beton pod základ rámu a pod úhlové zídky
pod drenážní trubkou
C 12/15 - X0</t>
  </si>
  <si>
    <t>pod základy rámu
3,20*(8,50+0,25*2)*0,15*2=8.640 [A]
pod základy úhlových zídek
(1,50+2*0,15)*(4,62+3,26)*0,15=2.128 [B]
pod drenážní trubkou
3,30*0,15*0,35+7,50*0,3*0,96+1,70*0,15*0,35+6,6*0,15*0,35+7,52*0,3*0,96+7,59*0,35*0,15=5.333 [C]
Celkem: A+B+C=16.101 [D]</t>
  </si>
  <si>
    <t>45131A</t>
  </si>
  <si>
    <t>PODKLADNÍ A VÝPLŇOVÉ VRSTVY Z PROSTÉHO BETONU C20/25
betonové lože C20/25n - XF3</t>
  </si>
  <si>
    <t>schodiště
1,25*0,15*0,75*3,20=0.450 [A]
pod odláždění lomovým kamene
0,10*((1,25*0,90*(2,74+2,65)+1,25*3,56*1,25+7,10*1,25+3,15*1,45+1,25*2,53*0,80+1,95*10,1))=4.729 [H]
pod silniční obrubník
0,40*0,30*(4,0+4,0+2,25)=1.230 [C]]
pod záhonový obrubník
0,40*0,30*39,4=4.728 [D]]
lavice pod mostem
0,15*1,0*10,10=1.515 [J]
0,15*2,0*10,80=3.240 [F]]
Celkem: A+H+C+D+J+F=15.892 [K]</t>
  </si>
  <si>
    <t>45157</t>
  </si>
  <si>
    <t xml:space="preserve">PODKLADNÍ A VÝPLŇOVÉ VRSTVY Z KAMENIVA TĚŽENÉHO
štěrkopískový podsyp pod betonovým ložem dlažby a schodiště
</t>
  </si>
  <si>
    <t xml:space="preserve">pod odláždění lomovým kamenem
0,10*((1,25*0,90*(2,74+2,65)+1,25*3,56*1,25+7,10*1,25+3,15*1,45+1,25*2,53*0,80+1,95*10,1))=4.729 [H]
pod schodištěm
1,25*0,10*0,75*3,20=0.300 [B]
lavice pod mostem
0,10*1,0*10,10=1.010 [J]
0,10*2,0*10,80=2.160 [F]
Celkem: H+B+J+F=8.199 [K]
</t>
  </si>
  <si>
    <t>45860</t>
  </si>
  <si>
    <t>VÝPLŇ ZA OPĚRAMI A ZDMI Z MEZEROVITÉHO BETONU
přechodový klín za rubem rámu</t>
  </si>
  <si>
    <t>6,30*(0,90+1,51)/2*(7,50+8,61)/2=61.150 [A]
5,10*(1,43+0,85)/2*7,53=43.779 [B]
Celkem: A+B=104.929 [C]</t>
  </si>
  <si>
    <t>465512</t>
  </si>
  <si>
    <t>DLAŽBY Z LOMOVÉHO KAMENE NA MC
odlážděni svahů podél křídel a lavice pod mostem</t>
  </si>
  <si>
    <t>0,20*((1,25*0,90*(2,74+2,65)+1,25*3,56*1,25+7,10*1,25+3,15*1,45+1,25*2,53*0,80+1,95*10,1))=9.459 [H]
lavice pod mostem
0,20*1,0*10,10=2.020 [J]
0,20*2,0*10,80=4.320 [F]
Celkem: H+J+F=15.799 [K]</t>
  </si>
  <si>
    <t>467212</t>
  </si>
  <si>
    <t xml:space="preserve">STUPNĚ A PRAHY VOD KORYT ZDĚNÉ Z LOM KAM NA MC
porovnatelná položka
zpevnění břehu z kamene- vytvarování koryta
</t>
  </si>
  <si>
    <t>0,3*1,0*(10,10+10,80)=6.270 [A]</t>
  </si>
  <si>
    <t>Komunikace</t>
  </si>
  <si>
    <t>56943</t>
  </si>
  <si>
    <t>ZPEVNĚNÍ KRAJNIC ZE ŠTĚRKOPÍSKU TL. DO 150MM
úprava krajnice za koncem křídel</t>
  </si>
  <si>
    <t>(4,00*2,30)/2=4.600 [A]
(2,30+0,75)/2*4,0=6.100 [B]
Celkem: A+B=10.700 [C]</t>
  </si>
  <si>
    <t>572214</t>
  </si>
  <si>
    <t>SPOJOVACÍ POSTŘIK Z MODIFIK EMULZE DO 0,5KG/M2
PS-EP min.0,35 kg/m2</t>
  </si>
  <si>
    <t>177,53-46,8=130.730 [A]
53,30+70,99=124.290 [B]
Celkem: A+B=255.020 [C]</t>
  </si>
  <si>
    <t xml:space="preserve">SPOJOVACÍ POSTŘIK Z MODIFIK EMULZE DO 0,5KG/M2
oprava objízdné trasy
</t>
  </si>
  <si>
    <t>dle pol. 0575F53 1200=1 200.000 [A]</t>
  </si>
  <si>
    <t>574A34</t>
  </si>
  <si>
    <t>ASFALTOVÝ BETON PRO OBRUSNÉ VRSTVY ACO 11+, 11S TL. 40MM
afaltový beton modifikovaný ACO 11+ PMB 45/80-55 - 40mm</t>
  </si>
  <si>
    <t>177,53=177.530 [A]</t>
  </si>
  <si>
    <t>574A43</t>
  </si>
  <si>
    <t>ASFALTOVÝ BETON PRO OBRUSNÉ VRSTVY ACO 11 TL. 50MM
oprava objízdné trasy
čerpání jen se souhlasem TDI a v rozsahu určeném investorem
ACO 11 tl.50 mm
úprava větších ploch, položení finisherem</t>
  </si>
  <si>
    <t>1200=1 200.000 [A]</t>
  </si>
  <si>
    <t>574C06</t>
  </si>
  <si>
    <t>ASFALTOVÝ BETON PRO LOŽNÍ VRSTVY ACL 16+, 16S
ACL 16+ modifikovaný - PMB 25/55-60 - 60 mm
ACL 16+ modifikovaný - PMB 25/55-60 - 55 mm</t>
  </si>
  <si>
    <t>0,06*(53,30+71,00)=7.458 [A]
0,055*6*7,8=2.574 [B]
Celkem: A+B=10.032 [C]</t>
  </si>
  <si>
    <t>574E46</t>
  </si>
  <si>
    <t>ASFALTOVÝ BETON PRO PODKLADNÍ VRSTVY ACP 16+, 16S TL. 50MM
ACP 16+ modifikovaný - 50 mm</t>
  </si>
  <si>
    <t>49,90+67,93=117.830 [A]</t>
  </si>
  <si>
    <t>575F53</t>
  </si>
  <si>
    <t>LITÝ ASFALT MA IV (OCHRANA MOSTNÍ IZOLACE) 11 TL. 40MM MODIFIK
provedeno v tl. 35 mm</t>
  </si>
  <si>
    <t>6*7,8=46.800 [A]</t>
  </si>
  <si>
    <t>Přidružená stavební výroba</t>
  </si>
  <si>
    <t>702212</t>
  </si>
  <si>
    <t xml:space="preserve">KABELOVÁ CHRÁNIČKA ZEMNÍ DN PŘES 100 DO 200 MM
3x ČEZ
2x Obce
1x O2
viz TZ </t>
  </si>
  <si>
    <t>6*30=180.000 [A]</t>
  </si>
  <si>
    <t>7022120R</t>
  </si>
  <si>
    <t>KABELOVÁ CHRÁNIČKA ZEMNÍ  - ULOŽENÍ
kompletní provedení - výkop, uložení, obsyp, folie - dle projektu přeložky</t>
  </si>
  <si>
    <t>709612</t>
  </si>
  <si>
    <t>DEMONTÁŽ CHRÁNIČKY/TRUBKY
demontáž chrániček vedených pod patou klenby na Tuchoměřické opěře
demontáž samomosných chrániček přes potok
vč.odvozu a uložení na místo určené investorem</t>
  </si>
  <si>
    <t>3*9,0=27.000 [A]
5*7,0=35.000 [B]
Celkem: A+B=62.000 [C]</t>
  </si>
  <si>
    <t>711412</t>
  </si>
  <si>
    <t xml:space="preserve">IZOLACE MOSTOVEK CELOPLOŠNÁ ASFALTOVÝMI PÁSY
hydroizolace z natavovacích pásů z modif.asfaltu
na horní povrch natavena plně
přetažena na stěny rámu až pod úroveň drenáže
na svislých plochách natavena bodově jako ochrana proti stékající vodě
</t>
  </si>
  <si>
    <t>7,80*8,50=66.300 [A]
3,17*7,5+2,93*7,5=45.750 [B]
Celkem: A+B=112.050 [C]</t>
  </si>
  <si>
    <t>711432</t>
  </si>
  <si>
    <t>IZOLACE MOSTOVEK POD ŘÍMSOU ASFALTOVÝMI PÁSY
ochrana izolace pod římsami</t>
  </si>
  <si>
    <t>7,80*(2,15+0,65)=21.840 [A]</t>
  </si>
  <si>
    <t>76291</t>
  </si>
  <si>
    <t>DŘEVĚNÉ OPLOCENÍ Z ŘEZIVA
dřevěné oplocení kompletní provedení na betonovou zídku a podél komunikace
vč. sloupků
vč. povrchové úpravy</t>
  </si>
  <si>
    <t>4,70+2,70+6,0=13.400 [A]</t>
  </si>
  <si>
    <t>76793</t>
  </si>
  <si>
    <t>OPLOCENÍ Z RÁMEČKOVÉHO PLETIVA
provizorní oplocení pozemku p.č.17/1 v rozsahu dotčeném stavbou po dobu stavby
provedeno dle dohody s majitelem pozemku p.č.17/1</t>
  </si>
  <si>
    <t>78382</t>
  </si>
  <si>
    <t>NÁTĚRY BETON KONSTR TYP S2 (OS-B)
nátěr římsy - hrana obruby</t>
  </si>
  <si>
    <t>(0,15+0,18)*(18,0+17,10+2,80)=12.507 [A]</t>
  </si>
  <si>
    <t>78383</t>
  </si>
  <si>
    <t>NÁTĚRY BETON KONSTR TYP S4 (OS-C)
bok rámu pod nosem římsy</t>
  </si>
  <si>
    <t>0,45*(17,69+17,17)=15.687 [A]</t>
  </si>
  <si>
    <t xml:space="preserve">Potrubí    </t>
  </si>
  <si>
    <t>87434</t>
  </si>
  <si>
    <t>POTRUBÍ Z TRUB PLASTOVÝCH ODPADNÍCH DN DO 200MM
vč.napojení do silniční vpusti</t>
  </si>
  <si>
    <t>1,25*3,3=4.125 [A]
Celkem: A=4.125 [B]</t>
  </si>
  <si>
    <t>87446</t>
  </si>
  <si>
    <t>POTRUBÍ Z TRUB PLASTOVÝCH ODPADNÍCH DN DO 400MM
odpadní portubí mezi uklidňující jímkou a vyústěním do potoka</t>
  </si>
  <si>
    <t>1,25*10=12.500 [A]</t>
  </si>
  <si>
    <t>875332</t>
  </si>
  <si>
    <t>POTRUBÍ DREN Z TRUB PLAST DN DO 150MM DĚROVANÝCH
drenáž za opěrou a za rubem křídel</t>
  </si>
  <si>
    <t>3,30+7,50+1,70+6,63+7,52+7,59=34.240 [A]</t>
  </si>
  <si>
    <t>87633</t>
  </si>
  <si>
    <t>CHRÁNIČKY Z TRUB PLASTOVÝCH DN DO 150MM
rezervní chránička v levé římse
neobsazená, rezervní</t>
  </si>
  <si>
    <t>18,0+2*1,0=20.000 [A]</t>
  </si>
  <si>
    <t>89712</t>
  </si>
  <si>
    <t>VPUSŤ KANALIZAČNÍ ULIČNÍ KOMPLETNÍ Z BETONOVÝCH DÍLCŮ
uliční vpusť vč. napojení</t>
  </si>
  <si>
    <t>Potrubí</t>
  </si>
  <si>
    <t>Ostatní konstrukce a práce</t>
  </si>
  <si>
    <t>9111A1</t>
  </si>
  <si>
    <t>ZÁBRADLÍ SILNIČNÍ S VODOR MADLY - DODÁVKA A MONTÁŽ
osazeno podél palisády</t>
  </si>
  <si>
    <t>3,0=3.000 [A]</t>
  </si>
  <si>
    <t>9112A3</t>
  </si>
  <si>
    <t>ZÁBRADLÍ MOSTNÍ S VODOR MADLY - DEMONTÁŽ S PŘESUNEM
odstranění zábradlí na místo určené investorem - předpoklad do 20km</t>
  </si>
  <si>
    <t>13,99+15,83=29.820 [A]</t>
  </si>
  <si>
    <t>9112B1</t>
  </si>
  <si>
    <t>ZÁBRADLÍ MOSTNÍ SE SVISLOU VÝPLNÍ - DODÁVKA A MONTÁŽ
ocelové zábradlí se svislou výplní</t>
  </si>
  <si>
    <t>18,07+17,10+2,80=37.970 [A]</t>
  </si>
  <si>
    <t>911CB3</t>
  </si>
  <si>
    <t>SVODIDLO BETON, ÚROVEŇ ZADRŽ H1 VÝŠ 0,8M - DEMONTÁŽ S PŘESUNEM
odstranění dočasného betonového svodidla
vč.odvozu a uložení na místo určené investorem</t>
  </si>
  <si>
    <t>2*15,0=30.000 [A]</t>
  </si>
  <si>
    <t>91345</t>
  </si>
  <si>
    <t xml:space="preserve">NIVELAČNÍ ZNAČKY KOVOVÉ
osazení nivelačních značek </t>
  </si>
  <si>
    <t>osazeno do říms
4+2=6.000 [A]</t>
  </si>
  <si>
    <t>91355</t>
  </si>
  <si>
    <t>EVIDENČNÍ ČÍSLO MOSTU
osazení evidenčního čísla mostu po dokončení stavby</t>
  </si>
  <si>
    <t>2=2.000 [A]</t>
  </si>
  <si>
    <t>2018_OTSKP</t>
  </si>
  <si>
    <t>91390R</t>
  </si>
  <si>
    <t xml:space="preserve">LETOPOČET OPRAVY
letopočet šablonou do bednění </t>
  </si>
  <si>
    <t>91400R</t>
  </si>
  <si>
    <t>MECHANICKÁ ZÁBRANA PROTI VJEZDU NA STAVENIŠTĚ
Součást dopravně-inženýrských opatření
Mechanická zábrana proti vjezdu vozidla na staveniště
zřízení a odstranění</t>
  </si>
  <si>
    <t>914121</t>
  </si>
  <si>
    <t>DOPRAVNÍ ZNAČKY ZÁKLADNÍ VELIKOSTI OCELOVÉ FÓLIE TŘ 1 - DODÁVKA A MONTÁŽ
Osazení dopravní značky A6a vč. kotvení</t>
  </si>
  <si>
    <t>914122</t>
  </si>
  <si>
    <t>DOPRAVNÍ ZNAČKY ZÁKLADNÍ VELIKOSTI OCELOVÉ FÓLIE TŘ 1 - MONTÁŽ S
PŘEMÍSTĚNÍM
kompletní dodavka vč. údržby a vč.zakrytí dopravních značek, které by byly v rozporu s nově osazovanými</t>
  </si>
  <si>
    <t>22=22.000 [A]</t>
  </si>
  <si>
    <t>914123</t>
  </si>
  <si>
    <t xml:space="preserve">DOPRAVNÍ ZNAČKY ZÁKLADNÍ VELIKOSTI OCELOVÉ FÓLIE TŘ 1 - DEMONTÁŽ
kompetní </t>
  </si>
  <si>
    <t>DOPRAVNÍ ZNAČKY ZÁKLADNÍ VELIKOSTI OCELOVÉ FÓLIE TŘ 1 - DEMONTÁŽ
Odstranění stávajícího dopravního značení před zahajením demolice mostu</t>
  </si>
  <si>
    <t>10=10.000 [A]</t>
  </si>
  <si>
    <t>914129</t>
  </si>
  <si>
    <t>DOPRAV ZNAČKY ZÁKLAD VEL OCEL FÓLIE TŘ 1 - NÁJEMNÉ
předpokládaná délka výstavby - 22 týdnů</t>
  </si>
  <si>
    <t xml:space="preserve">KSDEN     </t>
  </si>
  <si>
    <t>22*(22*7)=3 388.000 [A]</t>
  </si>
  <si>
    <t>914222</t>
  </si>
  <si>
    <t>DOPRAVNÍ ZNAČKY ZVĚTŠENÉ VELIKOSTI OCELOVÉ FÓLIE TŘ 1 - MONTÁŽ S
PŘEMÍSTĚNÍM
IP22
kompletní provedení</t>
  </si>
  <si>
    <t>914223</t>
  </si>
  <si>
    <t>DOPRAVNÍ ZNAČKY ZVĚTŠENÉ VELIKOSTI OCELOVÉ FÓLIE TŘ 1 - DEMONTÁŽ
kompletní 
IP 22</t>
  </si>
  <si>
    <t>914229</t>
  </si>
  <si>
    <t>DOPRAV ZNAČKY ZVĚTŠ VEL OCEL FÓLIE TŘ 1 - NÁJEMNÉ
předpokládaná délka výstavby 22 týdnů</t>
  </si>
  <si>
    <t>4*(22*7)=616.000 [A]</t>
  </si>
  <si>
    <t>916132</t>
  </si>
  <si>
    <t>DOPRAV SVĚTLO VÝSTRAŽ SOUPRAVA 5KS - MONTÁŽ S PŘESUNEM
komplet vč. údržby a pravidelné výměny baterií</t>
  </si>
  <si>
    <t>916133</t>
  </si>
  <si>
    <t>DOPRAV SVĚTLO VÝSTRAŽ SOUPRAVA 5KS - DEMONTÁŽ</t>
  </si>
  <si>
    <t>916139</t>
  </si>
  <si>
    <t>DOPRAVNÍ SVĚTLO VÝSTRAŽNÉ SOUPRAVA 5 KUSŮ - NÁJEMNÉ
předpokládaná délka výstavby 22 týdnů</t>
  </si>
  <si>
    <t>2*(22*7)=308.000 [A]</t>
  </si>
  <si>
    <t>91710</t>
  </si>
  <si>
    <t>OBRUBY Z BETONOVÝCH PALISÁD
betonová zídka z palisád
vč.betonového lože a úpravy podloží</t>
  </si>
  <si>
    <t>0.20*1,00*2,05=0.410 [A]</t>
  </si>
  <si>
    <t>917212</t>
  </si>
  <si>
    <t>ZÁHONOVÉ OBRUBY Z BETONOVÝCH OBRUBNÍKŮ ŠÍŘ 80MM
podél zpevnění krajnic - vně komunikace
lemování odláždění</t>
  </si>
  <si>
    <t>okolo krajnic
4,50+2,30+0,75=7.550 [A]
lemování odláždění
1,25*(2,53+5,15+2,65+2,75+3,60)+11,0=31.850 [B]
Celkem: A+B=39.400 [C]</t>
  </si>
  <si>
    <t>917224</t>
  </si>
  <si>
    <t>SILNIČNÍ A CHODNÍKOVÉ OBRUBY Z BETONOVÝCH OBRUBNÍKŮ ŠÍŘ 150MM
obruby krajnice za koncem říms</t>
  </si>
  <si>
    <t>4,0*2+2,25=10.250 [A]</t>
  </si>
  <si>
    <t>919111</t>
  </si>
  <si>
    <t>ŘEZÁNÍ ASFALTOVÉHO KRYTU VOZOVEK TL DO 50MM
řezání asfaltového krytu v místě napojení nové vozovky na stávající stav</t>
  </si>
  <si>
    <t>ŘEZÁNÍ ASFALTOVÉHO KRYTU VOZOVEK TL DO 50MM
řezaná spára nad rubem rámu
řezaná spára podél říms - v obou vrstavách vozovky</t>
  </si>
  <si>
    <t>6,0*2=12.000 [A]
2*(18,00+17,10+2,80)=75.800 [B]
Celkem: A+B=87.800 [C]</t>
  </si>
  <si>
    <t>ŘEZÁNÍ ASFALTOVÉHO KRYTU VOZOVEK TL DO 50MM
oprava objízdné trasy
čerpání jen se souhlasem TDI a v rozsahu určeném investorem
řezání asfaltového krytu v místě napojení nové vozovky na stávající stav</t>
  </si>
  <si>
    <t>931325</t>
  </si>
  <si>
    <t>TĚSNĚNÍ DILATAČ SPAR ASF ZÁLIVKOU MODIFIK PRŮŘ DO 600MM2
těsnění řezané spáry nad rubem rámu
těsnění spáry na konci úpravy
těsnění spáry podél říms ve spodní vrstvě vozovky</t>
  </si>
  <si>
    <t>2*6,0=12.000 [A]
6,74+5,93=12.670 [B]
18,00+17,10+2,80=37.900 [C]
Celkem: A+B+C=62.570 [D]</t>
  </si>
  <si>
    <t>TĚSNĚNÍ DILATAČ SPAR ASF ZÁLIVKOU MODIFIK PRŮŘ DO 600MM2
s předtěsněním 
podél říms v úrovni obrusné vrtvy vozovky</t>
  </si>
  <si>
    <t>18,00+17,10+2,80=37.900 [A]</t>
  </si>
  <si>
    <t>TĚSNĚNÍ DILATAČ SPAR ASF ZÁLIVKOU MODIFIK PRŮŘ DO 600MM2
oprava objízdné trasy
čerpání jen se souhlasem TDI a v rozsahu určeném investorem
těsnění řezané spáry v místě napojení nové vozovky na stávající stav</t>
  </si>
  <si>
    <t>9365300R</t>
  </si>
  <si>
    <t>UKLIDŇUJÍCÍ  A SEPARAČNÍ JÍMKA
kompletní provedení dle TZ
vč.vnitřního odláždění, lože pro odláždění 
vč.uzamykatelného poklopu
vč. navazání žlabu a jeho přespárovánív délce 5m před nátokem
vč. napojení na ležaté svody</t>
  </si>
  <si>
    <t>966138</t>
  </si>
  <si>
    <t>BOURÁNÍ KONSTRUKCÍ Z KAMENE NA MC S ODVOZEM DO 20KM</t>
  </si>
  <si>
    <t>opěry
2*2,55*1,70*7,30=63.291 [B]
rovnanina za rubem klenby - odhad
2*1,50=3.000 [A]
Celkem: B+A=66.291 [C]</t>
  </si>
  <si>
    <t>966148</t>
  </si>
  <si>
    <t>BOURÁNÍ KONSTRUKCÍ Z CIHEL A TVÁRNIC S ODVOZEM DO 20KM</t>
  </si>
  <si>
    <t>klenba 
9,00*0,45*7,10=28.755 [A]
poprsní zídka a křídla - výtoková strana
0,45*(0,50+2,50)/2*8,70+0,45*1,00*(13,99-8,70)=8.253 [B]
poprsní zídka - vtoková strana
0,45*(0,50+2,50)/2*8,70=5.873 [C]
zeď na vtokové straně vpravo
0,45*1,0*(15,85-8,70)=3.218 [D]
navazující zídka vtoková strana vlevo
(0,50+1,00)/2*3,00*(2,50+1,05+0,85)=9.900 [E]
Celkem: A+B+C+D+E=55.999 [F]</t>
  </si>
  <si>
    <t>BOURÁNÍ KONSTRUKCÍ Z CIHEL A TVÁRNIC S ODVOZEM DO 20KM
bourání plotové zídky okolo pozemku p.č. 17/1 v rozsahu dotčeném stavbou</t>
  </si>
  <si>
    <t>8,0*0,50*1,50=6.000 [A]</t>
  </si>
  <si>
    <t>966158</t>
  </si>
  <si>
    <t xml:space="preserve">BOURÁNÍ KONSTRUKCÍ Z PROST BETONU S ODVOZEM DO 20KM
torkret včetně výztužných sítí a kotvení ke stávající k-ci
</t>
  </si>
  <si>
    <t>vrstva torkretu
spodní povrch klenby
8,05*7,30*0,10=5.877 [A]
poprsní zídka a křídla - výtoková strana
0,10*(0,50+2,50)/2*8,70+0,10*1,00*(13,99-8,70)=1.834 [N]
poprsní zídka - vtoková strana
0,10*(0,50+2,50)/2*8,70=1.305 [O]
zeď na vtokové straně vpravo
0,10*1,0*(15,85-8,70)=0.715 [P]
zídka vtoková strana vlevo
3,0*(2,50+1,05+0,85)*0,10=1.320 [D]
0,50*(2,50+1,05+0,85)*0,10=0.220 [F]
Celkem: A+N+O+P+D+F=11.271 [Q]</t>
  </si>
  <si>
    <t>966168</t>
  </si>
  <si>
    <t>BOURÁNÍ KONSTRUKCÍ ZE ŽELEZOBETONU S ODVOZEM DO 20KM
žlb římsy osazené na čelních zídkách a křídlech</t>
  </si>
  <si>
    <t>0,35*0,50*13,99=2.448 [A]
0,35*0,35*15,83=1.939 [B]
Celkem: A+B=4.387 [C]</t>
  </si>
  <si>
    <t>966841</t>
  </si>
  <si>
    <t>ODSTRANĚNÍ OPLOCENÍ DŘEVĚNÉHO
odstranění oplocení okolo pozemku p.č. 17/1 v rozsahu dotčeném stavbou</t>
  </si>
  <si>
    <t>6,0+8,0=14.000 [A]</t>
  </si>
  <si>
    <t>96684101R</t>
  </si>
  <si>
    <t>ZÁSAHY NA POZEMKU P.Č.11/2
kompletní provedení
v rámci opravy mostu budou prováděny práce na pozemku p.č.11/2. Podrobně popsáno v TZ čl.3.5.2
Zahrnují:
- odstranění stávajícího oplocení
- odstranění živého plotu
- výkop 
- nové oplocení
- navázání na stávající vjezd na pozemek 
- výkop a uložení chrániček
- uvedení veškerých dotčených ploch do původního stavu nebo dle dohody s majitelem pozemku
- další práce dle TZ
- včetně likvidace a uložení veškerého vzniklého odpadu
Položku je zhotovitel povinen navýšit o částku 100 000 kč, která bude určena na nepředpokládané úpravy dotčeného pozemku. Tato položka bude čerpána pouze souhlasem investora.</t>
  </si>
  <si>
    <t>96684102R</t>
  </si>
  <si>
    <t xml:space="preserve">TERÉNNÍ ÚPRAVY NA POZEMKU P.Č.17/1
Finální úpravy na pozemku p.č.17/1: 
- urovnání terénu
- uložení vrstvy štěrkopísku vč.nákupu tl. min 0,150 m
- uvedení dotčených ploch do původního stavu
</t>
  </si>
  <si>
    <t>966880R</t>
  </si>
  <si>
    <t>VYBOURÁNÍ KANALIZAČ ŠACHET KOMPLETNÍCH
šachta umístěna na výtokové straně
komplet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</si>
</sst>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177" fontId="4" fillId="2" borderId="0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2" ht="12.75" customHeight="1">
      <c r="A1" s="5" t="s">
        <v>13</v>
      </c>
      <c t="s">
        <v>14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SUM(C11:C12)</f>
      </c>
      <c r="G7" t="s">
        <v>6</v>
      </c>
      <c>
        <v>15</v>
      </c>
    </row>
    <row r="8" spans="2:8" ht="12.75" customHeight="1">
      <c r="B8" s="3" t="s">
        <v>4</v>
      </c>
      <c s="2">
        <f>SUM(E11:E12)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21</v>
      </c>
      <c s="7" t="s">
        <v>22</v>
      </c>
      <c s="13">
        <f>'SO 000'!I47</f>
      </c>
      <c s="13">
        <f>'SO 000'!P47</f>
      </c>
      <c s="13">
        <f>C11+D11</f>
      </c>
    </row>
    <row r="12" spans="1:5" ht="12.75" customHeight="1">
      <c r="A12" s="7" t="s">
        <v>107</v>
      </c>
      <c s="7" t="s">
        <v>108</v>
      </c>
      <c s="13">
        <f>'SO 201'!I279</f>
      </c>
      <c s="13">
        <f>'SO 201'!P279</f>
      </c>
      <c s="13">
        <f>C12+D12</f>
      </c>
    </row>
  </sheetData>
  <sheetProtection formatColumns="0"/>
  <hyperlinks>
    <hyperlink ref="A11" location="#'SO 000'!A1" tooltip="Odkaz na stranku objektu [SO 000]" display="SO 000"/>
    <hyperlink ref="A12" location="#'SO 201'!A1" tooltip="Odkaz na stranku objektu [SO 201]" display="SO 2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21</v>
      </c>
      <c s="5"/>
      <c s="5" t="s">
        <v>22</v>
      </c>
    </row>
    <row r="6" spans="1:5" ht="12.75" customHeight="1">
      <c r="A6" t="s">
        <v>18</v>
      </c>
      <c r="C6" s="5" t="s">
        <v>21</v>
      </c>
      <c s="5"/>
      <c s="5" t="s">
        <v>22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45</v>
      </c>
      <c s="7" t="s">
        <v>46</v>
      </c>
      <c s="7" t="s">
        <v>45</v>
      </c>
      <c s="7" t="s">
        <v>47</v>
      </c>
      <c s="7" t="s">
        <v>48</v>
      </c>
      <c s="10">
        <v>1</v>
      </c>
      <c s="14"/>
      <c s="13">
        <f>ROUND((H12*G12),2)</f>
      </c>
      <c r="O12">
        <f>rekapitulace!H8</f>
      </c>
      <c>
        <f>O12/100*I12</f>
      </c>
    </row>
    <row r="13" spans="1:16" ht="12.75">
      <c r="A13" s="7">
        <v>2</v>
      </c>
      <c s="7" t="s">
        <v>45</v>
      </c>
      <c s="7" t="s">
        <v>49</v>
      </c>
      <c s="7" t="s">
        <v>45</v>
      </c>
      <c s="7" t="s">
        <v>50</v>
      </c>
      <c s="7" t="s">
        <v>48</v>
      </c>
      <c s="10">
        <v>1</v>
      </c>
      <c s="14"/>
      <c s="13">
        <f>ROUND((H13*G13),2)</f>
      </c>
      <c r="O13">
        <f>rekapitulace!H8</f>
      </c>
      <c>
        <f>O13/100*I13</f>
      </c>
    </row>
    <row r="14" spans="1:16" ht="12.75">
      <c r="A14" s="7">
        <v>3</v>
      </c>
      <c s="7" t="s">
        <v>45</v>
      </c>
      <c s="7" t="s">
        <v>51</v>
      </c>
      <c s="7" t="s">
        <v>45</v>
      </c>
      <c s="7" t="s">
        <v>52</v>
      </c>
      <c s="7" t="s">
        <v>48</v>
      </c>
      <c s="10">
        <v>1</v>
      </c>
      <c s="14"/>
      <c s="13">
        <f>ROUND((H14*G14),2)</f>
      </c>
      <c r="O14">
        <f>rekapitulace!H8</f>
      </c>
      <c>
        <f>O14/100*I14</f>
      </c>
    </row>
    <row r="15" spans="1:16" ht="12.75">
      <c r="A15" s="7">
        <v>4</v>
      </c>
      <c s="7" t="s">
        <v>53</v>
      </c>
      <c s="7" t="s">
        <v>54</v>
      </c>
      <c s="7" t="s">
        <v>45</v>
      </c>
      <c s="7" t="s">
        <v>55</v>
      </c>
      <c s="7" t="s">
        <v>48</v>
      </c>
      <c s="10">
        <v>1</v>
      </c>
      <c s="14"/>
      <c s="13">
        <f>ROUND((H15*G15),2)</f>
      </c>
      <c r="O15">
        <f>rekapitulace!H8</f>
      </c>
      <c>
        <f>O15/100*I15</f>
      </c>
    </row>
    <row r="16" spans="1:16" ht="12.75">
      <c r="A16" s="7">
        <v>5</v>
      </c>
      <c s="7" t="s">
        <v>53</v>
      </c>
      <c s="7" t="s">
        <v>56</v>
      </c>
      <c s="7" t="s">
        <v>45</v>
      </c>
      <c s="7" t="s">
        <v>57</v>
      </c>
      <c s="7" t="s">
        <v>48</v>
      </c>
      <c s="10">
        <v>1</v>
      </c>
      <c s="14"/>
      <c s="13">
        <f>ROUND((H16*G16),2)</f>
      </c>
      <c r="O16">
        <f>rekapitulace!H8</f>
      </c>
      <c>
        <f>O16/100*I16</f>
      </c>
    </row>
    <row r="17" spans="1:16" ht="12.75">
      <c r="A17" s="7">
        <v>6</v>
      </c>
      <c s="7" t="s">
        <v>45</v>
      </c>
      <c s="7" t="s">
        <v>58</v>
      </c>
      <c s="7" t="s">
        <v>59</v>
      </c>
      <c s="7" t="s">
        <v>60</v>
      </c>
      <c s="7" t="s">
        <v>48</v>
      </c>
      <c s="10">
        <v>1</v>
      </c>
      <c s="14"/>
      <c s="13">
        <f>ROUND((H17*G17),2)</f>
      </c>
      <c r="O17">
        <f>rekapitulace!H8</f>
      </c>
      <c>
        <f>O17/100*I17</f>
      </c>
    </row>
    <row r="18" spans="1:16" ht="12.75">
      <c r="A18" s="7">
        <v>7</v>
      </c>
      <c s="7" t="s">
        <v>53</v>
      </c>
      <c s="7" t="s">
        <v>61</v>
      </c>
      <c s="7" t="s">
        <v>45</v>
      </c>
      <c s="7" t="s">
        <v>62</v>
      </c>
      <c s="7" t="s">
        <v>48</v>
      </c>
      <c s="10">
        <v>1</v>
      </c>
      <c s="14"/>
      <c s="13">
        <f>ROUND((H18*G18),2)</f>
      </c>
      <c r="O18">
        <f>rekapitulace!H8</f>
      </c>
      <c>
        <f>O18/100*I18</f>
      </c>
    </row>
    <row r="19" spans="1:16" ht="12.75">
      <c r="A19" s="7">
        <v>8</v>
      </c>
      <c s="7" t="s">
        <v>53</v>
      </c>
      <c s="7" t="s">
        <v>63</v>
      </c>
      <c s="7" t="s">
        <v>45</v>
      </c>
      <c s="7" t="s">
        <v>64</v>
      </c>
      <c s="7" t="s">
        <v>48</v>
      </c>
      <c s="10">
        <v>1</v>
      </c>
      <c s="14"/>
      <c s="13">
        <f>ROUND((H19*G19),2)</f>
      </c>
      <c r="O19">
        <f>rekapitulace!H8</f>
      </c>
      <c>
        <f>O19/100*I19</f>
      </c>
    </row>
    <row r="20" spans="1:16" ht="12.75">
      <c r="A20" s="7">
        <v>9</v>
      </c>
      <c s="7" t="s">
        <v>53</v>
      </c>
      <c s="7" t="s">
        <v>65</v>
      </c>
      <c s="7" t="s">
        <v>66</v>
      </c>
      <c s="7" t="s">
        <v>67</v>
      </c>
      <c s="7" t="s">
        <v>48</v>
      </c>
      <c s="10">
        <v>1</v>
      </c>
      <c s="14"/>
      <c s="13">
        <f>ROUND((H20*G20),2)</f>
      </c>
      <c r="O20">
        <f>rekapitulace!H8</f>
      </c>
      <c>
        <f>O20/100*I20</f>
      </c>
    </row>
    <row r="21" spans="1:16" ht="12.75">
      <c r="A21" s="7">
        <v>10</v>
      </c>
      <c s="7" t="s">
        <v>53</v>
      </c>
      <c s="7" t="s">
        <v>68</v>
      </c>
      <c s="7" t="s">
        <v>59</v>
      </c>
      <c s="7" t="s">
        <v>69</v>
      </c>
      <c s="7" t="s">
        <v>48</v>
      </c>
      <c s="10">
        <v>1</v>
      </c>
      <c s="14"/>
      <c s="13">
        <f>ROUND((H21*G21),2)</f>
      </c>
      <c r="O21">
        <f>rekapitulace!H8</f>
      </c>
      <c>
        <f>O21/100*I21</f>
      </c>
    </row>
    <row r="22" spans="1:16" ht="12.75">
      <c r="A22" s="7">
        <v>11</v>
      </c>
      <c s="7" t="s">
        <v>53</v>
      </c>
      <c s="7" t="s">
        <v>68</v>
      </c>
      <c s="7" t="s">
        <v>70</v>
      </c>
      <c s="7" t="s">
        <v>71</v>
      </c>
      <c s="7" t="s">
        <v>48</v>
      </c>
      <c s="10">
        <v>1</v>
      </c>
      <c s="14"/>
      <c s="13">
        <f>ROUND((H22*G22),2)</f>
      </c>
      <c r="O22">
        <f>rekapitulace!H8</f>
      </c>
      <c>
        <f>O22/100*I22</f>
      </c>
    </row>
    <row r="23" spans="1:16" ht="12.75">
      <c r="A23" s="7">
        <v>12</v>
      </c>
      <c s="7" t="s">
        <v>53</v>
      </c>
      <c s="7" t="s">
        <v>72</v>
      </c>
      <c s="7" t="s">
        <v>59</v>
      </c>
      <c s="7" t="s">
        <v>73</v>
      </c>
      <c s="7" t="s">
        <v>74</v>
      </c>
      <c s="10">
        <v>1</v>
      </c>
      <c s="14"/>
      <c s="13">
        <f>ROUND((H23*G23),2)</f>
      </c>
      <c r="O23">
        <f>rekapitulace!H8</f>
      </c>
      <c>
        <f>O23/100*I23</f>
      </c>
    </row>
    <row r="24" spans="1:16" ht="12.75">
      <c r="A24" s="7">
        <v>13</v>
      </c>
      <c s="7" t="s">
        <v>53</v>
      </c>
      <c s="7" t="s">
        <v>75</v>
      </c>
      <c s="7" t="s">
        <v>59</v>
      </c>
      <c s="7" t="s">
        <v>76</v>
      </c>
      <c s="7" t="s">
        <v>48</v>
      </c>
      <c s="10">
        <v>1</v>
      </c>
      <c s="14"/>
      <c s="13">
        <f>ROUND((H24*G24),2)</f>
      </c>
      <c r="O24">
        <f>rekapitulace!H8</f>
      </c>
      <c>
        <f>O24/100*I24</f>
      </c>
    </row>
    <row r="25" spans="1:16" ht="12.75">
      <c r="A25" s="7">
        <v>14</v>
      </c>
      <c s="7" t="s">
        <v>53</v>
      </c>
      <c s="7" t="s">
        <v>75</v>
      </c>
      <c s="7" t="s">
        <v>66</v>
      </c>
      <c s="7" t="s">
        <v>77</v>
      </c>
      <c s="7" t="s">
        <v>48</v>
      </c>
      <c s="10">
        <v>1</v>
      </c>
      <c s="14"/>
      <c s="13">
        <f>ROUND((H25*G25),2)</f>
      </c>
      <c r="O25">
        <f>rekapitulace!H8</f>
      </c>
      <c>
        <f>O25/100*I25</f>
      </c>
    </row>
    <row r="26" spans="1:16" ht="12.75">
      <c r="A26" s="7">
        <v>15</v>
      </c>
      <c s="7" t="s">
        <v>53</v>
      </c>
      <c s="7" t="s">
        <v>78</v>
      </c>
      <c s="7" t="s">
        <v>45</v>
      </c>
      <c s="7" t="s">
        <v>79</v>
      </c>
      <c s="7" t="s">
        <v>74</v>
      </c>
      <c s="10">
        <v>1</v>
      </c>
      <c s="14"/>
      <c s="13">
        <f>ROUND((H26*G26),2)</f>
      </c>
      <c r="O26">
        <f>rekapitulace!H8</f>
      </c>
      <c>
        <f>O26/100*I26</f>
      </c>
    </row>
    <row r="27" spans="1:16" ht="12.75">
      <c r="A27" s="7">
        <v>16</v>
      </c>
      <c s="7" t="s">
        <v>53</v>
      </c>
      <c s="7" t="s">
        <v>80</v>
      </c>
      <c s="7" t="s">
        <v>59</v>
      </c>
      <c s="7" t="s">
        <v>81</v>
      </c>
      <c s="7" t="s">
        <v>48</v>
      </c>
      <c s="10">
        <v>1</v>
      </c>
      <c s="14"/>
      <c s="13">
        <f>ROUND((H27*G27),2)</f>
      </c>
      <c r="O27">
        <f>rekapitulace!H8</f>
      </c>
      <c>
        <f>O27/100*I27</f>
      </c>
    </row>
    <row r="28" spans="1:16" ht="12.75">
      <c r="A28" s="7">
        <v>17</v>
      </c>
      <c s="7" t="s">
        <v>53</v>
      </c>
      <c s="7" t="s">
        <v>82</v>
      </c>
      <c s="7" t="s">
        <v>45</v>
      </c>
      <c s="7" t="s">
        <v>83</v>
      </c>
      <c s="7" t="s">
        <v>48</v>
      </c>
      <c s="10">
        <v>1</v>
      </c>
      <c s="14"/>
      <c s="13">
        <f>ROUND((H28*G28),2)</f>
      </c>
      <c r="O28">
        <f>rekapitulace!H8</f>
      </c>
      <c>
        <f>O28/100*I28</f>
      </c>
    </row>
    <row r="29" spans="1:16" ht="12.75">
      <c r="A29" s="7">
        <v>18</v>
      </c>
      <c s="7" t="s">
        <v>53</v>
      </c>
      <c s="7" t="s">
        <v>84</v>
      </c>
      <c s="7" t="s">
        <v>45</v>
      </c>
      <c s="7" t="s">
        <v>85</v>
      </c>
      <c s="7" t="s">
        <v>86</v>
      </c>
      <c s="10">
        <v>1</v>
      </c>
      <c s="14"/>
      <c s="13">
        <f>ROUND((H29*G29),2)</f>
      </c>
      <c r="O29">
        <f>rekapitulace!H8</f>
      </c>
      <c>
        <f>O29/100*I29</f>
      </c>
    </row>
    <row r="30" spans="1:16" ht="12.75">
      <c r="A30" s="7">
        <v>19</v>
      </c>
      <c s="7" t="s">
        <v>53</v>
      </c>
      <c s="7" t="s">
        <v>87</v>
      </c>
      <c s="7" t="s">
        <v>45</v>
      </c>
      <c s="7" t="s">
        <v>88</v>
      </c>
      <c s="7" t="s">
        <v>48</v>
      </c>
      <c s="10">
        <v>1</v>
      </c>
      <c s="14"/>
      <c s="13">
        <f>ROUND((H30*G30),2)</f>
      </c>
      <c r="O30">
        <f>rekapitulace!H8</f>
      </c>
      <c>
        <f>O30/100*I30</f>
      </c>
    </row>
    <row r="31" spans="1:16" ht="12.75">
      <c r="A31" s="7">
        <v>20</v>
      </c>
      <c s="7" t="s">
        <v>53</v>
      </c>
      <c s="7" t="s">
        <v>89</v>
      </c>
      <c s="7" t="s">
        <v>45</v>
      </c>
      <c s="7" t="s">
        <v>90</v>
      </c>
      <c s="7" t="s">
        <v>48</v>
      </c>
      <c s="10">
        <v>1</v>
      </c>
      <c s="14"/>
      <c s="13">
        <f>ROUND((H31*G31),2)</f>
      </c>
      <c r="O31">
        <f>rekapitulace!H8</f>
      </c>
      <c>
        <f>O31/100*I31</f>
      </c>
    </row>
    <row r="32" spans="1:16" ht="12.75">
      <c r="A32" s="7">
        <v>21</v>
      </c>
      <c s="7" t="s">
        <v>53</v>
      </c>
      <c s="7" t="s">
        <v>91</v>
      </c>
      <c s="7" t="s">
        <v>45</v>
      </c>
      <c s="7" t="s">
        <v>92</v>
      </c>
      <c s="7" t="s">
        <v>74</v>
      </c>
      <c s="10">
        <v>1</v>
      </c>
      <c s="14"/>
      <c s="13">
        <f>ROUND((H32*G32),2)</f>
      </c>
      <c r="O32">
        <f>rekapitulace!H8</f>
      </c>
      <c>
        <f>O32/100*I32</f>
      </c>
    </row>
    <row r="33" spans="1:16" ht="12.75">
      <c r="A33" s="7">
        <v>22</v>
      </c>
      <c s="7" t="s">
        <v>53</v>
      </c>
      <c s="7" t="s">
        <v>93</v>
      </c>
      <c s="7" t="s">
        <v>45</v>
      </c>
      <c s="7" t="s">
        <v>94</v>
      </c>
      <c s="7" t="s">
        <v>74</v>
      </c>
      <c s="10">
        <v>2</v>
      </c>
      <c s="14"/>
      <c s="13">
        <f>ROUND((H33*G33),2)</f>
      </c>
      <c r="O33">
        <f>rekapitulace!H8</f>
      </c>
      <c>
        <f>O33/100*I33</f>
      </c>
    </row>
    <row r="34" spans="1:16" ht="12.75">
      <c r="A34" s="7">
        <v>23</v>
      </c>
      <c s="7" t="s">
        <v>53</v>
      </c>
      <c s="7" t="s">
        <v>95</v>
      </c>
      <c s="7" t="s">
        <v>45</v>
      </c>
      <c s="7" t="s">
        <v>96</v>
      </c>
      <c s="7" t="s">
        <v>48</v>
      </c>
      <c s="10">
        <v>1</v>
      </c>
      <c s="14"/>
      <c s="13">
        <f>ROUND((H34*G34),2)</f>
      </c>
      <c r="O34">
        <f>rekapitulace!H8</f>
      </c>
      <c>
        <f>O34/100*I34</f>
      </c>
    </row>
    <row r="35" spans="1:16" ht="12.75">
      <c r="A35" s="7">
        <v>24</v>
      </c>
      <c s="7" t="s">
        <v>53</v>
      </c>
      <c s="7" t="s">
        <v>97</v>
      </c>
      <c s="7" t="s">
        <v>45</v>
      </c>
      <c s="7" t="s">
        <v>98</v>
      </c>
      <c s="7" t="s">
        <v>99</v>
      </c>
      <c s="10">
        <v>1</v>
      </c>
      <c s="14"/>
      <c s="13">
        <f>ROUND((H35*G35),2)</f>
      </c>
      <c r="O35">
        <f>rekapitulace!H8</f>
      </c>
      <c>
        <f>O35/100*I35</f>
      </c>
    </row>
    <row r="36" spans="1:16" ht="12.75" customHeight="1">
      <c r="A36" s="15"/>
      <c s="15"/>
      <c s="15" t="s">
        <v>44</v>
      </c>
      <c s="15"/>
      <c s="15" t="s">
        <v>43</v>
      </c>
      <c s="15"/>
      <c s="15"/>
      <c s="15"/>
      <c s="15">
        <f>SUM(I12:I35)</f>
      </c>
      <c r="P36">
        <f>ROUND(SUM(P12:P35),2)</f>
      </c>
    </row>
    <row r="38" spans="1:16" ht="12.75" customHeight="1">
      <c r="A38" s="15"/>
      <c s="15"/>
      <c s="15"/>
      <c s="15"/>
      <c s="15" t="s">
        <v>100</v>
      </c>
      <c s="15"/>
      <c s="15"/>
      <c s="15"/>
      <c s="15">
        <f>+I36</f>
      </c>
      <c r="P38">
        <f>+P36</f>
      </c>
    </row>
    <row r="40" spans="1:9" ht="12.75" customHeight="1">
      <c r="A40" s="9" t="s">
        <v>101</v>
      </c>
      <c s="9"/>
      <c s="9"/>
      <c s="9"/>
      <c s="9"/>
      <c s="9"/>
      <c s="9"/>
      <c s="9"/>
      <c s="9"/>
    </row>
    <row r="41" spans="1:9" ht="12.75" customHeight="1">
      <c r="A41" s="9"/>
      <c s="9"/>
      <c s="9"/>
      <c s="9"/>
      <c s="9" t="s">
        <v>102</v>
      </c>
      <c s="9"/>
      <c s="9"/>
      <c s="9"/>
      <c s="9"/>
    </row>
    <row r="42" spans="1:16" ht="12.75" customHeight="1">
      <c r="A42" s="15"/>
      <c s="15"/>
      <c s="15"/>
      <c s="15"/>
      <c s="15" t="s">
        <v>103</v>
      </c>
      <c s="15"/>
      <c s="15"/>
      <c s="15"/>
      <c s="15">
        <v>0</v>
      </c>
      <c r="P42">
        <v>0</v>
      </c>
    </row>
    <row r="43" spans="1:9" ht="12.75" customHeight="1">
      <c r="A43" s="15"/>
      <c s="15"/>
      <c s="15"/>
      <c s="15"/>
      <c s="15" t="s">
        <v>104</v>
      </c>
      <c s="15"/>
      <c s="15"/>
      <c s="15"/>
      <c s="15"/>
    </row>
    <row r="44" spans="1:16" ht="12.75" customHeight="1">
      <c r="A44" s="15"/>
      <c s="15"/>
      <c s="15"/>
      <c s="15"/>
      <c s="15" t="s">
        <v>105</v>
      </c>
      <c s="15"/>
      <c s="15"/>
      <c s="15"/>
      <c s="15">
        <v>0</v>
      </c>
      <c r="P44">
        <v>0</v>
      </c>
    </row>
    <row r="45" spans="1:16" ht="12.75" customHeight="1">
      <c r="A45" s="15"/>
      <c s="15"/>
      <c s="15"/>
      <c s="15"/>
      <c s="15" t="s">
        <v>106</v>
      </c>
      <c s="15"/>
      <c s="15"/>
      <c s="15"/>
      <c s="15">
        <f>I42+I44</f>
      </c>
      <c r="P45">
        <f>P42+P44</f>
      </c>
    </row>
    <row r="47" spans="1:16" ht="12.75" customHeight="1">
      <c r="A47" s="15"/>
      <c s="15"/>
      <c s="15"/>
      <c s="15"/>
      <c s="15" t="s">
        <v>106</v>
      </c>
      <c s="15"/>
      <c s="15"/>
      <c s="15"/>
      <c s="15">
        <f>I38+I45</f>
      </c>
      <c r="P47">
        <f>P38+P45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9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20.7142857142857" customWidth="1"/>
    <col min="3" max="3" width="15.7142857142857" customWidth="1"/>
    <col min="4" max="4" width="12.7142857142857" customWidth="1"/>
    <col min="5" max="5" width="75.7142857142857" customWidth="1"/>
    <col min="6" max="6" width="9.71428571428571" customWidth="1"/>
    <col min="7" max="7" width="12.7142857142857" customWidth="1"/>
    <col min="8" max="9" width="14.7142857142857" customWidth="1"/>
    <col min="15" max="16" width="9.14285714285714" hidden="1" customWidth="1"/>
  </cols>
  <sheetData>
    <row r="1" spans="1:16" ht="12.75" customHeight="1">
      <c r="A1" s="5" t="s">
        <v>13</v>
      </c>
      <c r="C1" t="s">
        <v>14</v>
      </c>
    </row>
    <row r="2" spans="3:3" ht="12.75" customHeight="1">
      <c r="C2" s="1" t="s">
        <v>15</v>
      </c>
    </row>
    <row r="4" spans="1:5" ht="12.75" customHeight="1">
      <c r="A4" t="s">
        <v>16</v>
      </c>
      <c r="C4" s="5" t="s">
        <v>19</v>
      </c>
      <c s="5"/>
      <c s="5" t="s">
        <v>20</v>
      </c>
    </row>
    <row r="5" spans="1:5" ht="12.75" customHeight="1">
      <c r="A5" t="s">
        <v>17</v>
      </c>
      <c r="C5" s="5" t="s">
        <v>107</v>
      </c>
      <c s="5"/>
      <c s="5" t="s">
        <v>108</v>
      </c>
    </row>
    <row r="6" spans="1:5" ht="12.75" customHeight="1">
      <c r="A6" t="s">
        <v>18</v>
      </c>
      <c r="C6" s="5" t="s">
        <v>107</v>
      </c>
      <c s="5"/>
      <c s="5" t="s">
        <v>108</v>
      </c>
    </row>
    <row r="7" spans="3:5" ht="12.75" customHeight="1">
      <c r="C7" s="5"/>
      <c s="5"/>
      <c s="5"/>
    </row>
    <row r="8" spans="1:16" ht="12.75" customHeight="1">
      <c r="A8" s="4" t="s">
        <v>23</v>
      </c>
      <c s="4" t="s">
        <v>25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9" ht="14.25">
      <c r="A10" s="4" t="s">
        <v>24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  <c s="4" t="s">
        <v>41</v>
      </c>
      <c s="4" t="s">
        <v>42</v>
      </c>
    </row>
    <row r="11" spans="1:9" ht="12.75" customHeight="1">
      <c r="A11" s="9"/>
      <c s="9"/>
      <c s="9" t="s">
        <v>44</v>
      </c>
      <c s="9"/>
      <c s="9" t="s">
        <v>43</v>
      </c>
      <c s="9"/>
      <c s="11"/>
      <c s="9"/>
      <c s="11"/>
    </row>
    <row r="12" spans="1:16" ht="12.75">
      <c r="A12" s="7">
        <v>1</v>
      </c>
      <c s="7" t="s">
        <v>53</v>
      </c>
      <c s="7" t="s">
        <v>109</v>
      </c>
      <c s="7" t="s">
        <v>45</v>
      </c>
      <c s="7" t="s">
        <v>110</v>
      </c>
      <c s="7" t="s">
        <v>111</v>
      </c>
      <c s="10">
        <v>583.47</v>
      </c>
      <c s="14"/>
      <c s="13">
        <f>ROUND((H12*G12),2)</f>
      </c>
      <c r="O12">
        <f>rekapitulace!H8</f>
      </c>
      <c>
        <f>O12/100*I12</f>
      </c>
    </row>
    <row r="13" spans="5:5" ht="165.75">
      <c r="E13" s="16" t="s">
        <v>112</v>
      </c>
    </row>
    <row r="14" spans="1:16" ht="12.75">
      <c r="A14" s="7">
        <v>2</v>
      </c>
      <c s="7" t="s">
        <v>53</v>
      </c>
      <c s="7" t="s">
        <v>113</v>
      </c>
      <c s="7" t="s">
        <v>45</v>
      </c>
      <c s="7" t="s">
        <v>114</v>
      </c>
      <c s="7" t="s">
        <v>111</v>
      </c>
      <c s="10">
        <v>113.594</v>
      </c>
      <c s="14"/>
      <c s="13">
        <f>ROUND((H14*G14),2)</f>
      </c>
      <c r="O14">
        <f>rekapitulace!H8</f>
      </c>
      <c>
        <f>O14/100*I14</f>
      </c>
    </row>
    <row r="15" spans="5:5" ht="242.25">
      <c r="E15" s="16" t="s">
        <v>115</v>
      </c>
    </row>
    <row r="16" spans="1:16" ht="12.75">
      <c r="A16" s="7">
        <v>3</v>
      </c>
      <c s="7" t="s">
        <v>53</v>
      </c>
      <c s="7" t="s">
        <v>116</v>
      </c>
      <c s="7" t="s">
        <v>45</v>
      </c>
      <c s="7" t="s">
        <v>117</v>
      </c>
      <c s="7" t="s">
        <v>111</v>
      </c>
      <c s="10">
        <v>36.74</v>
      </c>
      <c s="14"/>
      <c s="13">
        <f>ROUND((H16*G16),2)</f>
      </c>
      <c r="O16">
        <f>rekapitulace!H8</f>
      </c>
      <c>
        <f>O16/100*I16</f>
      </c>
    </row>
    <row r="17" spans="5:5" ht="204">
      <c r="E17" s="16" t="s">
        <v>118</v>
      </c>
    </row>
    <row r="18" spans="1:16" ht="12.75">
      <c r="A18" s="7">
        <v>4</v>
      </c>
      <c s="7" t="s">
        <v>53</v>
      </c>
      <c s="7" t="s">
        <v>119</v>
      </c>
      <c s="7" t="s">
        <v>45</v>
      </c>
      <c s="7" t="s">
        <v>120</v>
      </c>
      <c s="7" t="s">
        <v>111</v>
      </c>
      <c s="10">
        <v>61.34</v>
      </c>
      <c s="14"/>
      <c s="13">
        <f>ROUND((H18*G18),2)</f>
      </c>
      <c r="O18">
        <f>rekapitulace!H8</f>
      </c>
      <c>
        <f>O18/100*I18</f>
      </c>
    </row>
    <row r="19" spans="5:5" ht="165.75">
      <c r="E19" s="16" t="s">
        <v>121</v>
      </c>
    </row>
    <row r="20" spans="1:16" ht="12.75">
      <c r="A20" s="7">
        <v>5</v>
      </c>
      <c s="7" t="s">
        <v>45</v>
      </c>
      <c s="7" t="s">
        <v>122</v>
      </c>
      <c s="7" t="s">
        <v>45</v>
      </c>
      <c s="7" t="s">
        <v>123</v>
      </c>
      <c s="7" t="s">
        <v>111</v>
      </c>
      <c s="10">
        <v>11.406</v>
      </c>
      <c s="14"/>
      <c s="13">
        <f>ROUND((H20*G20),2)</f>
      </c>
      <c r="O20">
        <f>rekapitulace!H8</f>
      </c>
      <c>
        <f>O20/100*I20</f>
      </c>
    </row>
    <row r="21" spans="5:5" ht="63.75">
      <c r="E21" s="16" t="s">
        <v>124</v>
      </c>
    </row>
    <row r="22" spans="1:16" ht="12.75">
      <c r="A22" s="7">
        <v>6</v>
      </c>
      <c s="7" t="s">
        <v>53</v>
      </c>
      <c s="7" t="s">
        <v>125</v>
      </c>
      <c s="7" t="s">
        <v>45</v>
      </c>
      <c s="7" t="s">
        <v>126</v>
      </c>
      <c s="7" t="s">
        <v>111</v>
      </c>
      <c s="10">
        <v>201.278</v>
      </c>
      <c s="14"/>
      <c s="13">
        <f>ROUND((H22*G22),2)</f>
      </c>
      <c r="O22">
        <f>rekapitulace!H8</f>
      </c>
      <c>
        <f>O22/100*I22</f>
      </c>
    </row>
    <row r="23" spans="5:5" ht="165.75">
      <c r="E23" s="16" t="s">
        <v>127</v>
      </c>
    </row>
    <row r="24" spans="1:16" ht="12.75">
      <c r="A24" s="7">
        <v>7</v>
      </c>
      <c s="7" t="s">
        <v>53</v>
      </c>
      <c s="7" t="s">
        <v>128</v>
      </c>
      <c s="7" t="s">
        <v>59</v>
      </c>
      <c s="7" t="s">
        <v>129</v>
      </c>
      <c s="7" t="s">
        <v>111</v>
      </c>
      <c s="10">
        <v>59.554</v>
      </c>
      <c s="14"/>
      <c s="13">
        <f>ROUND((H24*G24),2)</f>
      </c>
      <c r="O24">
        <f>rekapitulace!H8</f>
      </c>
      <c>
        <f>O24/100*I24</f>
      </c>
    </row>
    <row r="25" spans="5:5" ht="165.75">
      <c r="E25" s="16" t="s">
        <v>130</v>
      </c>
    </row>
    <row r="26" spans="1:16" ht="12.75" customHeight="1">
      <c r="A26" s="15"/>
      <c s="15"/>
      <c s="15" t="s">
        <v>44</v>
      </c>
      <c s="15"/>
      <c s="15" t="s">
        <v>43</v>
      </c>
      <c s="15"/>
      <c s="15"/>
      <c s="15"/>
      <c s="15">
        <f>SUM(I12:I25)</f>
      </c>
      <c r="P26">
        <f>ROUND(SUM(P12:P25),2)</f>
      </c>
    </row>
    <row r="28" spans="1:9" ht="12.75" customHeight="1">
      <c r="A28" s="9"/>
      <c s="9"/>
      <c s="9" t="s">
        <v>24</v>
      </c>
      <c s="9"/>
      <c s="9" t="s">
        <v>131</v>
      </c>
      <c s="9"/>
      <c s="11"/>
      <c s="9"/>
      <c s="11"/>
    </row>
    <row r="29" spans="1:16" ht="12.75">
      <c r="A29" s="7">
        <v>8</v>
      </c>
      <c s="7" t="s">
        <v>53</v>
      </c>
      <c s="7" t="s">
        <v>132</v>
      </c>
      <c s="7" t="s">
        <v>45</v>
      </c>
      <c s="7" t="s">
        <v>133</v>
      </c>
      <c s="7" t="s">
        <v>134</v>
      </c>
      <c s="10">
        <v>30</v>
      </c>
      <c s="14"/>
      <c s="13">
        <f>ROUND((H29*G29),2)</f>
      </c>
      <c r="O29">
        <f>rekapitulace!H8</f>
      </c>
      <c>
        <f>O29/100*I29</f>
      </c>
    </row>
    <row r="30" spans="5:5" ht="25.5">
      <c r="E30" s="16" t="s">
        <v>135</v>
      </c>
    </row>
    <row r="31" spans="1:16" ht="12.75">
      <c r="A31" s="7">
        <v>9</v>
      </c>
      <c s="7" t="s">
        <v>53</v>
      </c>
      <c s="7" t="s">
        <v>136</v>
      </c>
      <c s="7" t="s">
        <v>45</v>
      </c>
      <c s="7" t="s">
        <v>137</v>
      </c>
      <c s="7" t="s">
        <v>74</v>
      </c>
      <c s="10">
        <v>1</v>
      </c>
      <c s="14"/>
      <c s="13">
        <f>ROUND((H31*G31),2)</f>
      </c>
      <c r="O31">
        <f>rekapitulace!H8</f>
      </c>
      <c>
        <f>O31/100*I31</f>
      </c>
    </row>
    <row r="32" spans="5:5" ht="25.5">
      <c r="E32" s="16" t="s">
        <v>138</v>
      </c>
    </row>
    <row r="33" spans="1:16" ht="12.75">
      <c r="A33" s="7">
        <v>10</v>
      </c>
      <c s="7" t="s">
        <v>53</v>
      </c>
      <c s="7" t="s">
        <v>139</v>
      </c>
      <c s="7" t="s">
        <v>45</v>
      </c>
      <c s="7" t="s">
        <v>140</v>
      </c>
      <c s="7" t="s">
        <v>141</v>
      </c>
      <c s="10">
        <v>12.933</v>
      </c>
      <c s="14"/>
      <c s="13">
        <f>ROUND((H33*G33),2)</f>
      </c>
      <c r="O33">
        <f>rekapitulace!H8</f>
      </c>
      <c>
        <f>O33/100*I33</f>
      </c>
    </row>
    <row r="34" spans="5:5" ht="38.25">
      <c r="E34" s="16" t="s">
        <v>142</v>
      </c>
    </row>
    <row r="35" spans="1:16" ht="12.75">
      <c r="A35" s="7">
        <v>11</v>
      </c>
      <c s="7" t="s">
        <v>53</v>
      </c>
      <c s="7" t="s">
        <v>143</v>
      </c>
      <c s="7" t="s">
        <v>45</v>
      </c>
      <c s="7" t="s">
        <v>144</v>
      </c>
      <c s="7" t="s">
        <v>141</v>
      </c>
      <c s="10">
        <v>19.4</v>
      </c>
      <c s="14"/>
      <c s="13">
        <f>ROUND((H35*G35),2)</f>
      </c>
      <c r="O35">
        <f>rekapitulace!H8</f>
      </c>
      <c>
        <f>O35/100*I35</f>
      </c>
    </row>
    <row r="36" spans="5:5" ht="38.25">
      <c r="E36" s="16" t="s">
        <v>145</v>
      </c>
    </row>
    <row r="37" spans="1:16" ht="12.75">
      <c r="A37" s="7">
        <v>12</v>
      </c>
      <c s="7" t="s">
        <v>53</v>
      </c>
      <c s="7" t="s">
        <v>146</v>
      </c>
      <c s="7" t="s">
        <v>45</v>
      </c>
      <c s="7" t="s">
        <v>147</v>
      </c>
      <c s="7" t="s">
        <v>141</v>
      </c>
      <c s="10">
        <v>1.118</v>
      </c>
      <c s="14"/>
      <c s="13">
        <f>ROUND((H37*G37),2)</f>
      </c>
      <c r="O37">
        <f>rekapitulace!H8</f>
      </c>
      <c>
        <f>O37/100*I37</f>
      </c>
    </row>
    <row r="38" spans="5:5" ht="63.75">
      <c r="E38" s="16" t="s">
        <v>148</v>
      </c>
    </row>
    <row r="39" spans="1:16" ht="12.75">
      <c r="A39" s="7">
        <v>13</v>
      </c>
      <c s="7" t="s">
        <v>53</v>
      </c>
      <c s="7" t="s">
        <v>149</v>
      </c>
      <c s="7" t="s">
        <v>59</v>
      </c>
      <c s="7" t="s">
        <v>150</v>
      </c>
      <c s="7" t="s">
        <v>141</v>
      </c>
      <c s="10">
        <v>15.065</v>
      </c>
      <c s="14"/>
      <c s="13">
        <f>ROUND((H39*G39),2)</f>
      </c>
      <c r="O39">
        <f>rekapitulace!H8</f>
      </c>
      <c>
        <f>O39/100*I39</f>
      </c>
    </row>
    <row r="40" spans="5:5" ht="306">
      <c r="E40" s="16" t="s">
        <v>151</v>
      </c>
    </row>
    <row r="41" spans="1:16" ht="12.75">
      <c r="A41" s="7">
        <v>14</v>
      </c>
      <c s="7" t="s">
        <v>53</v>
      </c>
      <c s="7" t="s">
        <v>149</v>
      </c>
      <c s="7" t="s">
        <v>70</v>
      </c>
      <c s="7" t="s">
        <v>152</v>
      </c>
      <c s="7" t="s">
        <v>141</v>
      </c>
      <c s="10">
        <v>3.766</v>
      </c>
      <c s="14"/>
      <c s="13">
        <f>ROUND((H41*G41),2)</f>
      </c>
      <c r="O41">
        <f>rekapitulace!H8</f>
      </c>
      <c>
        <f>O41/100*I41</f>
      </c>
    </row>
    <row r="42" spans="5:5" ht="293.25">
      <c r="E42" s="16" t="s">
        <v>153</v>
      </c>
    </row>
    <row r="43" spans="1:16" ht="12.75">
      <c r="A43" s="7">
        <v>15</v>
      </c>
      <c s="7" t="s">
        <v>53</v>
      </c>
      <c s="7" t="s">
        <v>149</v>
      </c>
      <c s="7" t="s">
        <v>66</v>
      </c>
      <c s="7" t="s">
        <v>154</v>
      </c>
      <c s="7" t="s">
        <v>141</v>
      </c>
      <c s="10">
        <v>12</v>
      </c>
      <c s="14"/>
      <c s="13">
        <f>ROUND((H43*G43),2)</f>
      </c>
      <c r="O43">
        <f>rekapitulace!H8</f>
      </c>
      <c>
        <f>O43/100*I43</f>
      </c>
    </row>
    <row r="44" spans="5:5" ht="127.5">
      <c r="E44" s="16" t="s">
        <v>155</v>
      </c>
    </row>
    <row r="45" spans="1:16" ht="12.75">
      <c r="A45" s="7">
        <v>16</v>
      </c>
      <c s="7" t="s">
        <v>53</v>
      </c>
      <c s="7" t="s">
        <v>156</v>
      </c>
      <c s="7" t="s">
        <v>59</v>
      </c>
      <c s="7" t="s">
        <v>157</v>
      </c>
      <c s="7" t="s">
        <v>158</v>
      </c>
      <c s="10">
        <v>12.67</v>
      </c>
      <c s="14"/>
      <c s="13">
        <f>ROUND((H45*G45),2)</f>
      </c>
      <c r="O45">
        <f>rekapitulace!H8</f>
      </c>
      <c>
        <f>O45/100*I45</f>
      </c>
    </row>
    <row r="46" spans="5:5" ht="38.25">
      <c r="E46" s="16" t="s">
        <v>159</v>
      </c>
    </row>
    <row r="47" spans="1:16" ht="12.75">
      <c r="A47" s="7">
        <v>17</v>
      </c>
      <c s="7" t="s">
        <v>53</v>
      </c>
      <c s="7" t="s">
        <v>156</v>
      </c>
      <c s="7" t="s">
        <v>70</v>
      </c>
      <c s="7" t="s">
        <v>160</v>
      </c>
      <c s="7" t="s">
        <v>158</v>
      </c>
      <c s="10">
        <v>48</v>
      </c>
      <c s="14"/>
      <c s="13">
        <f>ROUND((H47*G47),2)</f>
      </c>
      <c r="O47">
        <f>rekapitulace!H8</f>
      </c>
      <c>
        <f>O47/100*I47</f>
      </c>
    </row>
    <row r="48" spans="5:5" ht="25.5">
      <c r="E48" s="16" t="s">
        <v>161</v>
      </c>
    </row>
    <row r="49" spans="1:16" ht="12.75">
      <c r="A49" s="7">
        <v>18</v>
      </c>
      <c s="7" t="s">
        <v>53</v>
      </c>
      <c s="7" t="s">
        <v>162</v>
      </c>
      <c s="7" t="s">
        <v>45</v>
      </c>
      <c s="7" t="s">
        <v>163</v>
      </c>
      <c s="7" t="s">
        <v>141</v>
      </c>
      <c s="10">
        <v>25.2</v>
      </c>
      <c s="14"/>
      <c s="13">
        <f>ROUND((H49*G49),2)</f>
      </c>
      <c r="O49">
        <f>rekapitulace!H8</f>
      </c>
      <c>
        <f>O49/100*I49</f>
      </c>
    </row>
    <row r="50" spans="5:5" ht="51">
      <c r="E50" s="16" t="s">
        <v>164</v>
      </c>
    </row>
    <row r="51" spans="1:16" ht="12.75">
      <c r="A51" s="7">
        <v>19</v>
      </c>
      <c s="7" t="s">
        <v>53</v>
      </c>
      <c s="7" t="s">
        <v>165</v>
      </c>
      <c s="7" t="s">
        <v>45</v>
      </c>
      <c s="7" t="s">
        <v>166</v>
      </c>
      <c s="7" t="s">
        <v>48</v>
      </c>
      <c s="10">
        <v>1</v>
      </c>
      <c s="14"/>
      <c s="13">
        <f>ROUND((H51*G51),2)</f>
      </c>
      <c r="O51">
        <f>rekapitulace!H8</f>
      </c>
      <c>
        <f>O51/100*I51</f>
      </c>
    </row>
    <row r="52" spans="5:5" ht="25.5">
      <c r="E52" s="16" t="s">
        <v>138</v>
      </c>
    </row>
    <row r="53" spans="1:16" ht="12.75">
      <c r="A53" s="7">
        <v>20</v>
      </c>
      <c s="7" t="s">
        <v>53</v>
      </c>
      <c s="7" t="s">
        <v>167</v>
      </c>
      <c s="7" t="s">
        <v>45</v>
      </c>
      <c s="7" t="s">
        <v>168</v>
      </c>
      <c s="7" t="s">
        <v>141</v>
      </c>
      <c s="10">
        <v>75.25</v>
      </c>
      <c s="14"/>
      <c s="13">
        <f>ROUND((H53*G53),2)</f>
      </c>
      <c r="O53">
        <f>rekapitulace!H8</f>
      </c>
      <c>
        <f>O53/100*I53</f>
      </c>
    </row>
    <row r="54" spans="5:5" ht="127.5">
      <c r="E54" s="16" t="s">
        <v>169</v>
      </c>
    </row>
    <row r="55" spans="1:16" ht="12.75">
      <c r="A55" s="7">
        <v>21</v>
      </c>
      <c s="7" t="s">
        <v>53</v>
      </c>
      <c s="7" t="s">
        <v>170</v>
      </c>
      <c s="7" t="s">
        <v>45</v>
      </c>
      <c s="7" t="s">
        <v>171</v>
      </c>
      <c s="7" t="s">
        <v>141</v>
      </c>
      <c s="10">
        <v>71.55</v>
      </c>
      <c s="14"/>
      <c s="13">
        <f>ROUND((H55*G55),2)</f>
      </c>
      <c r="O55">
        <f>rekapitulace!H8</f>
      </c>
      <c>
        <f>O55/100*I55</f>
      </c>
    </row>
    <row r="56" spans="5:5" ht="25.5">
      <c r="E56" s="16" t="s">
        <v>172</v>
      </c>
    </row>
    <row r="57" spans="1:16" ht="12.75">
      <c r="A57" s="7">
        <v>22</v>
      </c>
      <c s="7" t="s">
        <v>53</v>
      </c>
      <c s="7" t="s">
        <v>173</v>
      </c>
      <c s="7" t="s">
        <v>45</v>
      </c>
      <c s="7" t="s">
        <v>174</v>
      </c>
      <c s="7" t="s">
        <v>141</v>
      </c>
      <c s="10">
        <v>320.45</v>
      </c>
      <c s="14"/>
      <c s="13">
        <f>ROUND((H57*G57),2)</f>
      </c>
      <c r="O57">
        <f>rekapitulace!H8</f>
      </c>
      <c>
        <f>O57/100*I57</f>
      </c>
    </row>
    <row r="58" spans="5:5" ht="409.5">
      <c r="E58" s="16" t="s">
        <v>175</v>
      </c>
    </row>
    <row r="59" spans="1:16" ht="12.75">
      <c r="A59" s="7">
        <v>23</v>
      </c>
      <c s="7" t="s">
        <v>53</v>
      </c>
      <c s="7" t="s">
        <v>176</v>
      </c>
      <c s="7" t="s">
        <v>45</v>
      </c>
      <c s="7" t="s">
        <v>177</v>
      </c>
      <c s="7" t="s">
        <v>141</v>
      </c>
      <c s="10">
        <v>3.7</v>
      </c>
      <c s="14"/>
      <c s="13">
        <f>ROUND((H59*G59),2)</f>
      </c>
      <c r="O59">
        <f>rekapitulace!H8</f>
      </c>
      <c>
        <f>O59/100*I59</f>
      </c>
    </row>
    <row r="60" spans="5:5" ht="165.75">
      <c r="E60" s="16" t="s">
        <v>178</v>
      </c>
    </row>
    <row r="61" spans="1:16" ht="12.75">
      <c r="A61" s="7">
        <v>24</v>
      </c>
      <c s="7" t="s">
        <v>53</v>
      </c>
      <c s="7" t="s">
        <v>179</v>
      </c>
      <c s="7" t="s">
        <v>45</v>
      </c>
      <c s="7" t="s">
        <v>180</v>
      </c>
      <c s="7" t="s">
        <v>141</v>
      </c>
      <c s="10">
        <v>3.7</v>
      </c>
      <c s="14"/>
      <c s="13">
        <f>ROUND((H61*G61),2)</f>
      </c>
      <c r="O61">
        <f>rekapitulace!H8</f>
      </c>
      <c>
        <f>O61/100*I61</f>
      </c>
    </row>
    <row r="62" spans="5:5" ht="204">
      <c r="E62" s="16" t="s">
        <v>181</v>
      </c>
    </row>
    <row r="63" spans="1:16" ht="12.75">
      <c r="A63" s="7">
        <v>25</v>
      </c>
      <c s="7" t="s">
        <v>53</v>
      </c>
      <c s="7" t="s">
        <v>182</v>
      </c>
      <c s="7" t="s">
        <v>45</v>
      </c>
      <c s="7" t="s">
        <v>183</v>
      </c>
      <c s="7" t="s">
        <v>141</v>
      </c>
      <c s="10">
        <v>402.4</v>
      </c>
      <c s="14"/>
      <c s="13">
        <f>ROUND((H63*G63),2)</f>
      </c>
      <c r="O63">
        <f>rekapitulace!H8</f>
      </c>
      <c>
        <f>O63/100*I63</f>
      </c>
    </row>
    <row r="64" spans="5:5" ht="89.25">
      <c r="E64" s="16" t="s">
        <v>184</v>
      </c>
    </row>
    <row r="65" spans="1:16" ht="12.75">
      <c r="A65" s="7">
        <v>26</v>
      </c>
      <c s="7" t="s">
        <v>53</v>
      </c>
      <c s="7" t="s">
        <v>185</v>
      </c>
      <c s="7" t="s">
        <v>45</v>
      </c>
      <c s="7" t="s">
        <v>186</v>
      </c>
      <c s="7" t="s">
        <v>141</v>
      </c>
      <c s="10">
        <v>75.25</v>
      </c>
      <c s="14"/>
      <c s="13">
        <f>ROUND((H65*G65),2)</f>
      </c>
      <c r="O65">
        <f>rekapitulace!H8</f>
      </c>
      <c>
        <f>O65/100*I65</f>
      </c>
    </row>
    <row r="66" spans="5:5" ht="409.5">
      <c r="E66" s="16" t="s">
        <v>187</v>
      </c>
    </row>
    <row r="67" spans="1:16" ht="12.75">
      <c r="A67" s="7">
        <v>27</v>
      </c>
      <c s="7" t="s">
        <v>53</v>
      </c>
      <c s="7" t="s">
        <v>188</v>
      </c>
      <c s="7" t="s">
        <v>45</v>
      </c>
      <c s="7" t="s">
        <v>189</v>
      </c>
      <c s="7" t="s">
        <v>141</v>
      </c>
      <c s="10">
        <v>124.915</v>
      </c>
      <c s="14"/>
      <c s="13">
        <f>ROUND((H67*G67),2)</f>
      </c>
      <c r="O67">
        <f>rekapitulace!H8</f>
      </c>
      <c>
        <f>O67/100*I67</f>
      </c>
    </row>
    <row r="68" spans="5:5" ht="178.5">
      <c r="E68" s="16" t="s">
        <v>190</v>
      </c>
    </row>
    <row r="69" spans="1:16" ht="12.75">
      <c r="A69" s="7">
        <v>28</v>
      </c>
      <c s="7" t="s">
        <v>53</v>
      </c>
      <c s="7" t="s">
        <v>191</v>
      </c>
      <c s="7" t="s">
        <v>45</v>
      </c>
      <c s="7" t="s">
        <v>192</v>
      </c>
      <c s="7" t="s">
        <v>141</v>
      </c>
      <c s="10">
        <v>16.595</v>
      </c>
      <c s="14"/>
      <c s="13">
        <f>ROUND((H69*G69),2)</f>
      </c>
      <c r="O69">
        <f>rekapitulace!H8</f>
      </c>
      <c>
        <f>O69/100*I69</f>
      </c>
    </row>
    <row r="70" spans="5:5" ht="165.75">
      <c r="E70" s="16" t="s">
        <v>193</v>
      </c>
    </row>
    <row r="71" spans="1:16" ht="12.75">
      <c r="A71" s="7">
        <v>29</v>
      </c>
      <c s="7" t="s">
        <v>45</v>
      </c>
      <c s="7" t="s">
        <v>194</v>
      </c>
      <c s="7" t="s">
        <v>45</v>
      </c>
      <c s="7" t="s">
        <v>195</v>
      </c>
      <c s="7" t="s">
        <v>141</v>
      </c>
      <c s="10">
        <v>10</v>
      </c>
      <c s="14"/>
      <c s="13">
        <f>ROUND((H71*G71),2)</f>
      </c>
      <c r="O71">
        <f>rekapitulace!H8</f>
      </c>
      <c>
        <f>O71/100*I71</f>
      </c>
    </row>
    <row r="72" spans="5:5" ht="38.25">
      <c r="E72" s="16" t="s">
        <v>196</v>
      </c>
    </row>
    <row r="73" spans="1:16" ht="12.75">
      <c r="A73" s="7">
        <v>30</v>
      </c>
      <c s="7" t="s">
        <v>53</v>
      </c>
      <c s="7" t="s">
        <v>197</v>
      </c>
      <c s="7" t="s">
        <v>45</v>
      </c>
      <c s="7" t="s">
        <v>198</v>
      </c>
      <c s="7" t="s">
        <v>134</v>
      </c>
      <c s="10">
        <v>40</v>
      </c>
      <c s="14"/>
      <c s="13">
        <f>ROUND((H73*G73),2)</f>
      </c>
      <c r="O73">
        <f>rekapitulace!H8</f>
      </c>
      <c>
        <f>O73/100*I73</f>
      </c>
    </row>
    <row r="74" spans="5:5" ht="25.5">
      <c r="E74" s="16" t="s">
        <v>199</v>
      </c>
    </row>
    <row r="75" spans="1:16" ht="12.75" customHeight="1">
      <c r="A75" s="15"/>
      <c s="15"/>
      <c s="15" t="s">
        <v>24</v>
      </c>
      <c s="15"/>
      <c s="15" t="s">
        <v>131</v>
      </c>
      <c s="15"/>
      <c s="15"/>
      <c s="15"/>
      <c s="15">
        <f>SUM(I29:I74)</f>
      </c>
      <c r="P75">
        <f>ROUND(SUM(P29:P74),2)</f>
      </c>
    </row>
    <row r="77" spans="1:9" ht="12.75" customHeight="1">
      <c r="A77" s="9"/>
      <c s="9"/>
      <c s="9" t="s">
        <v>35</v>
      </c>
      <c s="9"/>
      <c s="9" t="s">
        <v>200</v>
      </c>
      <c s="9"/>
      <c s="11"/>
      <c s="9"/>
      <c s="11"/>
    </row>
    <row r="78" spans="1:16" ht="12.75">
      <c r="A78" s="7">
        <v>31</v>
      </c>
      <c s="7" t="s">
        <v>53</v>
      </c>
      <c s="7" t="s">
        <v>201</v>
      </c>
      <c s="7" t="s">
        <v>45</v>
      </c>
      <c s="7" t="s">
        <v>202</v>
      </c>
      <c s="7" t="s">
        <v>134</v>
      </c>
      <c s="10">
        <v>156.49</v>
      </c>
      <c s="14"/>
      <c s="13">
        <f>ROUND((H78*G78),2)</f>
      </c>
      <c r="O78">
        <f>rekapitulace!H8</f>
      </c>
      <c>
        <f>O78/100*I78</f>
      </c>
    </row>
    <row r="79" spans="5:5" ht="409.5">
      <c r="E79" s="16" t="s">
        <v>203</v>
      </c>
    </row>
    <row r="80" spans="1:16" ht="12.75">
      <c r="A80" s="7">
        <v>32</v>
      </c>
      <c s="7" t="s">
        <v>53</v>
      </c>
      <c s="7" t="s">
        <v>204</v>
      </c>
      <c s="7" t="s">
        <v>45</v>
      </c>
      <c s="7" t="s">
        <v>205</v>
      </c>
      <c s="7" t="s">
        <v>134</v>
      </c>
      <c s="10">
        <v>62.065</v>
      </c>
      <c s="14"/>
      <c s="13">
        <f>ROUND((H80*G80),2)</f>
      </c>
      <c r="O80">
        <f>rekapitulace!H8</f>
      </c>
      <c>
        <f>O80/100*I80</f>
      </c>
    </row>
    <row r="81" spans="5:5" ht="89.25">
      <c r="E81" s="16" t="s">
        <v>206</v>
      </c>
    </row>
    <row r="82" spans="1:16" ht="12.75">
      <c r="A82" s="7">
        <v>33</v>
      </c>
      <c s="7" t="s">
        <v>45</v>
      </c>
      <c s="7" t="s">
        <v>207</v>
      </c>
      <c s="7" t="s">
        <v>45</v>
      </c>
      <c s="7" t="s">
        <v>208</v>
      </c>
      <c s="7" t="s">
        <v>99</v>
      </c>
      <c s="10">
        <v>1</v>
      </c>
      <c s="14"/>
      <c s="13">
        <f>ROUND((H82*G82),2)</f>
      </c>
      <c r="O82">
        <f>rekapitulace!H8</f>
      </c>
      <c>
        <f>O82/100*I82</f>
      </c>
    </row>
    <row r="83" spans="5:5" ht="25.5">
      <c r="E83" s="16" t="s">
        <v>138</v>
      </c>
    </row>
    <row r="84" spans="1:16" ht="12.75">
      <c r="A84" s="7">
        <v>34</v>
      </c>
      <c s="7" t="s">
        <v>53</v>
      </c>
      <c s="7" t="s">
        <v>209</v>
      </c>
      <c s="7" t="s">
        <v>45</v>
      </c>
      <c s="7" t="s">
        <v>210</v>
      </c>
      <c s="7" t="s">
        <v>158</v>
      </c>
      <c s="10">
        <v>216</v>
      </c>
      <c s="14"/>
      <c s="13">
        <f>ROUND((H84*G84),2)</f>
      </c>
      <c r="O84">
        <f>rekapitulace!H8</f>
      </c>
      <c>
        <f>O84/100*I84</f>
      </c>
    </row>
    <row r="85" spans="5:5" ht="255">
      <c r="E85" s="16" t="s">
        <v>211</v>
      </c>
    </row>
    <row r="86" spans="1:16" ht="12.75">
      <c r="A86" s="7">
        <v>35</v>
      </c>
      <c s="7" t="s">
        <v>53</v>
      </c>
      <c s="7" t="s">
        <v>212</v>
      </c>
      <c s="7" t="s">
        <v>45</v>
      </c>
      <c s="7" t="s">
        <v>213</v>
      </c>
      <c s="7" t="s">
        <v>158</v>
      </c>
      <c s="10">
        <v>2</v>
      </c>
      <c s="14"/>
      <c s="13">
        <f>ROUND((H86*G86),2)</f>
      </c>
      <c r="O86">
        <f>rekapitulace!H8</f>
      </c>
      <c>
        <f>O86/100*I86</f>
      </c>
    </row>
    <row r="87" spans="5:5" ht="25.5">
      <c r="E87" s="16" t="s">
        <v>214</v>
      </c>
    </row>
    <row r="88" spans="1:16" ht="12.75">
      <c r="A88" s="7">
        <v>36</v>
      </c>
      <c s="7" t="s">
        <v>53</v>
      </c>
      <c s="7" t="s">
        <v>215</v>
      </c>
      <c s="7" t="s">
        <v>45</v>
      </c>
      <c s="7" t="s">
        <v>216</v>
      </c>
      <c s="7" t="s">
        <v>158</v>
      </c>
      <c s="10">
        <v>216</v>
      </c>
      <c s="14"/>
      <c s="13">
        <f>ROUND((H88*G88),2)</f>
      </c>
      <c r="O88">
        <f>rekapitulace!H8</f>
      </c>
      <c>
        <f>O88/100*I88</f>
      </c>
    </row>
    <row r="89" spans="5:5" ht="306">
      <c r="E89" s="16" t="s">
        <v>217</v>
      </c>
    </row>
    <row r="90" spans="1:16" ht="12.75">
      <c r="A90" s="7">
        <v>37</v>
      </c>
      <c s="7" t="s">
        <v>53</v>
      </c>
      <c s="7" t="s">
        <v>218</v>
      </c>
      <c s="7" t="s">
        <v>45</v>
      </c>
      <c s="7" t="s">
        <v>219</v>
      </c>
      <c s="7" t="s">
        <v>141</v>
      </c>
      <c s="10">
        <v>27.2</v>
      </c>
      <c s="14"/>
      <c s="13">
        <f>ROUND((H90*G90),2)</f>
      </c>
      <c r="O90">
        <f>rekapitulace!H8</f>
      </c>
      <c>
        <f>O90/100*I90</f>
      </c>
    </row>
    <row r="91" spans="5:5" ht="38.25">
      <c r="E91" s="16" t="s">
        <v>220</v>
      </c>
    </row>
    <row r="92" spans="1:16" ht="12.75">
      <c r="A92" s="7">
        <v>38</v>
      </c>
      <c s="7" t="s">
        <v>53</v>
      </c>
      <c s="7" t="s">
        <v>221</v>
      </c>
      <c s="7" t="s">
        <v>45</v>
      </c>
      <c s="7" t="s">
        <v>222</v>
      </c>
      <c s="7" t="s">
        <v>111</v>
      </c>
      <c s="10">
        <v>5.44</v>
      </c>
      <c s="14"/>
      <c s="13">
        <f>ROUND((H92*G92),2)</f>
      </c>
      <c r="O92">
        <f>rekapitulace!H8</f>
      </c>
      <c>
        <f>O92/100*I92</f>
      </c>
    </row>
    <row r="93" spans="5:5" ht="38.25">
      <c r="E93" s="16" t="s">
        <v>223</v>
      </c>
    </row>
    <row r="94" spans="1:16" ht="12.75">
      <c r="A94" s="7">
        <v>39</v>
      </c>
      <c s="7" t="s">
        <v>53</v>
      </c>
      <c s="7" t="s">
        <v>224</v>
      </c>
      <c s="7" t="s">
        <v>45</v>
      </c>
      <c s="7" t="s">
        <v>225</v>
      </c>
      <c s="7" t="s">
        <v>74</v>
      </c>
      <c s="10">
        <v>4</v>
      </c>
      <c s="14"/>
      <c s="13">
        <f>ROUND((H94*G94),2)</f>
      </c>
      <c r="O94">
        <f>rekapitulace!H8</f>
      </c>
      <c>
        <f>O94/100*I94</f>
      </c>
    </row>
    <row r="95" spans="5:5" ht="25.5">
      <c r="E95" s="16" t="s">
        <v>226</v>
      </c>
    </row>
    <row r="96" spans="1:16" ht="12.75">
      <c r="A96" s="7">
        <v>40</v>
      </c>
      <c s="7" t="s">
        <v>53</v>
      </c>
      <c s="7" t="s">
        <v>227</v>
      </c>
      <c s="7" t="s">
        <v>45</v>
      </c>
      <c s="7" t="s">
        <v>228</v>
      </c>
      <c s="7" t="s">
        <v>134</v>
      </c>
      <c s="10">
        <v>52.5</v>
      </c>
      <c s="14"/>
      <c s="13">
        <f>ROUND((H96*G96),2)</f>
      </c>
      <c r="O96">
        <f>rekapitulace!H8</f>
      </c>
      <c>
        <f>O96/100*I96</f>
      </c>
    </row>
    <row r="97" spans="5:5" ht="38.25">
      <c r="E97" s="16" t="s">
        <v>229</v>
      </c>
    </row>
    <row r="98" spans="1:16" ht="12.75" customHeight="1">
      <c r="A98" s="15"/>
      <c s="15"/>
      <c s="15" t="s">
        <v>35</v>
      </c>
      <c s="15"/>
      <c s="15" t="s">
        <v>200</v>
      </c>
      <c s="15"/>
      <c s="15"/>
      <c s="15"/>
      <c s="15">
        <f>SUM(I78:I97)</f>
      </c>
      <c r="P98">
        <f>ROUND(SUM(P78:P97),2)</f>
      </c>
    </row>
    <row r="100" spans="1:9" ht="12.75" customHeight="1">
      <c r="A100" s="9"/>
      <c s="9"/>
      <c s="9" t="s">
        <v>36</v>
      </c>
      <c s="9"/>
      <c s="9" t="s">
        <v>230</v>
      </c>
      <c s="9"/>
      <c s="11"/>
      <c s="9"/>
      <c s="11"/>
    </row>
    <row r="101" spans="1:16" ht="12.75">
      <c r="A101" s="7">
        <v>41</v>
      </c>
      <c s="7" t="s">
        <v>53</v>
      </c>
      <c s="7" t="s">
        <v>231</v>
      </c>
      <c s="7" t="s">
        <v>45</v>
      </c>
      <c s="7" t="s">
        <v>232</v>
      </c>
      <c s="7" t="s">
        <v>233</v>
      </c>
      <c s="10">
        <v>108</v>
      </c>
      <c s="14"/>
      <c s="13">
        <f>ROUND((H101*G101),2)</f>
      </c>
      <c r="O101">
        <f>rekapitulace!H8</f>
      </c>
      <c>
        <f>O101/100*I101</f>
      </c>
    </row>
    <row r="102" spans="5:5" ht="38.25">
      <c r="E102" s="16" t="s">
        <v>234</v>
      </c>
    </row>
    <row r="103" spans="1:16" ht="12.75">
      <c r="A103" s="7">
        <v>42</v>
      </c>
      <c s="7" t="s">
        <v>53</v>
      </c>
      <c s="7" t="s">
        <v>235</v>
      </c>
      <c s="7" t="s">
        <v>45</v>
      </c>
      <c s="7" t="s">
        <v>236</v>
      </c>
      <c s="7" t="s">
        <v>141</v>
      </c>
      <c s="10">
        <v>21.536</v>
      </c>
      <c s="14"/>
      <c s="13">
        <f>ROUND((H103*G103),2)</f>
      </c>
      <c r="O103">
        <f>rekapitulace!H8</f>
      </c>
      <c>
        <f>O103/100*I103</f>
      </c>
    </row>
    <row r="104" spans="5:5" ht="229.5">
      <c r="E104" s="16" t="s">
        <v>237</v>
      </c>
    </row>
    <row r="105" spans="1:16" ht="12.75">
      <c r="A105" s="7">
        <v>43</v>
      </c>
      <c s="7" t="s">
        <v>53</v>
      </c>
      <c s="7" t="s">
        <v>238</v>
      </c>
      <c s="7" t="s">
        <v>45</v>
      </c>
      <c s="7" t="s">
        <v>239</v>
      </c>
      <c s="7" t="s">
        <v>111</v>
      </c>
      <c s="10">
        <v>3.446</v>
      </c>
      <c s="14"/>
      <c s="13">
        <f>ROUND((H105*G105),2)</f>
      </c>
      <c r="O105">
        <f>rekapitulace!H8</f>
      </c>
      <c>
        <f>O105/100*I105</f>
      </c>
    </row>
    <row r="106" spans="5:5" ht="38.25">
      <c r="E106" s="16" t="s">
        <v>240</v>
      </c>
    </row>
    <row r="107" spans="1:16" ht="12.75">
      <c r="A107" s="7">
        <v>44</v>
      </c>
      <c s="7" t="s">
        <v>53</v>
      </c>
      <c s="7" t="s">
        <v>241</v>
      </c>
      <c s="7" t="s">
        <v>45</v>
      </c>
      <c s="7" t="s">
        <v>242</v>
      </c>
      <c s="7" t="s">
        <v>141</v>
      </c>
      <c s="10">
        <v>4.44</v>
      </c>
      <c s="14"/>
      <c s="13">
        <f>ROUND((H107*G107),2)</f>
      </c>
      <c r="O107">
        <f>rekapitulace!H8</f>
      </c>
      <c>
        <f>O107/100*I107</f>
      </c>
    </row>
    <row r="108" spans="5:5" ht="51">
      <c r="E108" s="16" t="s">
        <v>243</v>
      </c>
    </row>
    <row r="109" spans="1:16" ht="12.75">
      <c r="A109" s="7">
        <v>45</v>
      </c>
      <c s="7" t="s">
        <v>53</v>
      </c>
      <c s="7" t="s">
        <v>244</v>
      </c>
      <c s="7" t="s">
        <v>45</v>
      </c>
      <c s="7" t="s">
        <v>245</v>
      </c>
      <c s="7" t="s">
        <v>141</v>
      </c>
      <c s="10">
        <v>3.6</v>
      </c>
      <c s="14"/>
      <c s="13">
        <f>ROUND((H109*G109),2)</f>
      </c>
      <c r="O109">
        <f>rekapitulace!H8</f>
      </c>
      <c>
        <f>O109/100*I109</f>
      </c>
    </row>
    <row r="110" spans="5:5" ht="25.5">
      <c r="E110" s="16" t="s">
        <v>246</v>
      </c>
    </row>
    <row r="111" spans="1:16" ht="12.75">
      <c r="A111" s="7">
        <v>46</v>
      </c>
      <c s="7" t="s">
        <v>53</v>
      </c>
      <c s="7" t="s">
        <v>247</v>
      </c>
      <c s="7" t="s">
        <v>45</v>
      </c>
      <c s="7" t="s">
        <v>248</v>
      </c>
      <c s="7" t="s">
        <v>141</v>
      </c>
      <c s="10">
        <v>10.253</v>
      </c>
      <c s="14"/>
      <c s="13">
        <f>ROUND((H111*G111),2)</f>
      </c>
      <c r="O111">
        <f>rekapitulace!H8</f>
      </c>
      <c>
        <f>O111/100*I111</f>
      </c>
    </row>
    <row r="112" spans="5:5" ht="267.75">
      <c r="E112" s="16" t="s">
        <v>249</v>
      </c>
    </row>
    <row r="113" spans="1:16" ht="12.75">
      <c r="A113" s="7">
        <v>47</v>
      </c>
      <c s="7" t="s">
        <v>53</v>
      </c>
      <c s="7" t="s">
        <v>250</v>
      </c>
      <c s="7" t="s">
        <v>45</v>
      </c>
      <c s="7" t="s">
        <v>251</v>
      </c>
      <c s="7" t="s">
        <v>111</v>
      </c>
      <c s="10">
        <v>1.845</v>
      </c>
      <c s="14"/>
      <c s="13">
        <f>ROUND((H113*G113),2)</f>
      </c>
      <c r="O113">
        <f>rekapitulace!H8</f>
      </c>
      <c>
        <f>O113/100*I113</f>
      </c>
    </row>
    <row r="114" spans="5:5" ht="38.25">
      <c r="E114" s="16" t="s">
        <v>252</v>
      </c>
    </row>
    <row r="115" spans="1:16" ht="12.75">
      <c r="A115" s="7">
        <v>48</v>
      </c>
      <c s="7" t="s">
        <v>53</v>
      </c>
      <c s="7" t="s">
        <v>253</v>
      </c>
      <c s="7" t="s">
        <v>45</v>
      </c>
      <c s="7" t="s">
        <v>254</v>
      </c>
      <c s="7" t="s">
        <v>141</v>
      </c>
      <c s="10">
        <v>97.258</v>
      </c>
      <c s="14"/>
      <c s="13">
        <f>ROUND((H115*G115),2)</f>
      </c>
      <c r="O115">
        <f>rekapitulace!H8</f>
      </c>
      <c>
        <f>O115/100*I115</f>
      </c>
    </row>
    <row r="116" spans="5:5" ht="409.5">
      <c r="E116" s="16" t="s">
        <v>255</v>
      </c>
    </row>
    <row r="117" spans="1:16" ht="12.75">
      <c r="A117" s="7">
        <v>49</v>
      </c>
      <c s="7" t="s">
        <v>53</v>
      </c>
      <c s="7" t="s">
        <v>256</v>
      </c>
      <c s="7" t="s">
        <v>45</v>
      </c>
      <c s="7" t="s">
        <v>257</v>
      </c>
      <c s="7" t="s">
        <v>111</v>
      </c>
      <c s="10">
        <v>24.313</v>
      </c>
      <c s="14"/>
      <c s="13">
        <f>ROUND((H117*G117),2)</f>
      </c>
      <c r="O117">
        <f>rekapitulace!H8</f>
      </c>
      <c>
        <f>O117/100*I117</f>
      </c>
    </row>
    <row r="118" spans="5:5" ht="38.25">
      <c r="E118" s="16" t="s">
        <v>258</v>
      </c>
    </row>
    <row r="119" spans="1:16" ht="12.75" customHeight="1">
      <c r="A119" s="15"/>
      <c s="15"/>
      <c s="15" t="s">
        <v>36</v>
      </c>
      <c s="15"/>
      <c s="15" t="s">
        <v>230</v>
      </c>
      <c s="15"/>
      <c s="15"/>
      <c s="15"/>
      <c s="15">
        <f>SUM(I101:I118)</f>
      </c>
      <c r="P119">
        <f>ROUND(SUM(P101:P118),2)</f>
      </c>
    </row>
    <row r="121" spans="1:9" ht="12.75" customHeight="1">
      <c r="A121" s="9"/>
      <c s="9"/>
      <c s="9" t="s">
        <v>37</v>
      </c>
      <c s="9"/>
      <c s="9" t="s">
        <v>259</v>
      </c>
      <c s="9"/>
      <c s="11"/>
      <c s="9"/>
      <c s="11"/>
    </row>
    <row r="122" spans="1:16" ht="12.75">
      <c r="A122" s="7">
        <v>50</v>
      </c>
      <c s="7" t="s">
        <v>53</v>
      </c>
      <c s="7" t="s">
        <v>260</v>
      </c>
      <c s="7" t="s">
        <v>45</v>
      </c>
      <c s="7" t="s">
        <v>261</v>
      </c>
      <c s="7" t="s">
        <v>141</v>
      </c>
      <c s="10">
        <v>1.125</v>
      </c>
      <c s="14"/>
      <c s="13">
        <f>ROUND((H122*G122),2)</f>
      </c>
      <c r="O122">
        <f>rekapitulace!H8</f>
      </c>
      <c>
        <f>O122/100*I122</f>
      </c>
    </row>
    <row r="123" spans="5:5" ht="38.25">
      <c r="E123" s="16" t="s">
        <v>262</v>
      </c>
    </row>
    <row r="124" spans="1:16" ht="12.75">
      <c r="A124" s="7">
        <v>51</v>
      </c>
      <c s="7" t="s">
        <v>53</v>
      </c>
      <c s="7" t="s">
        <v>263</v>
      </c>
      <c s="7" t="s">
        <v>45</v>
      </c>
      <c s="7" t="s">
        <v>264</v>
      </c>
      <c s="7" t="s">
        <v>141</v>
      </c>
      <c s="10">
        <v>16.101</v>
      </c>
      <c s="14"/>
      <c s="13">
        <f>ROUND((H124*G124),2)</f>
      </c>
      <c r="O124">
        <f>rekapitulace!H8</f>
      </c>
      <c>
        <f>O124/100*I124</f>
      </c>
    </row>
    <row r="125" spans="5:5" ht="409.5">
      <c r="E125" s="16" t="s">
        <v>265</v>
      </c>
    </row>
    <row r="126" spans="1:16" ht="12.75">
      <c r="A126" s="7">
        <v>52</v>
      </c>
      <c s="7" t="s">
        <v>53</v>
      </c>
      <c s="7" t="s">
        <v>266</v>
      </c>
      <c s="7" t="s">
        <v>45</v>
      </c>
      <c s="7" t="s">
        <v>267</v>
      </c>
      <c s="7" t="s">
        <v>141</v>
      </c>
      <c s="10">
        <v>15.892</v>
      </c>
      <c s="14"/>
      <c s="13">
        <f>ROUND((H126*G126),2)</f>
      </c>
      <c r="O126">
        <f>rekapitulace!H8</f>
      </c>
      <c>
        <f>O126/100*I126</f>
      </c>
    </row>
    <row r="127" spans="5:5" ht="409.5">
      <c r="E127" s="16" t="s">
        <v>268</v>
      </c>
    </row>
    <row r="128" spans="1:16" ht="12.75">
      <c r="A128" s="7">
        <v>53</v>
      </c>
      <c s="7" t="s">
        <v>53</v>
      </c>
      <c s="7" t="s">
        <v>269</v>
      </c>
      <c s="7" t="s">
        <v>45</v>
      </c>
      <c s="7" t="s">
        <v>270</v>
      </c>
      <c s="7" t="s">
        <v>141</v>
      </c>
      <c s="10">
        <v>8.199</v>
      </c>
      <c s="14"/>
      <c s="13">
        <f>ROUND((H128*G128),2)</f>
      </c>
      <c r="O128">
        <f>rekapitulace!H8</f>
      </c>
      <c>
        <f>O128/100*I128</f>
      </c>
    </row>
    <row r="129" spans="5:5" ht="409.5">
      <c r="E129" s="16" t="s">
        <v>271</v>
      </c>
    </row>
    <row r="130" spans="1:16" ht="12.75">
      <c r="A130" s="7">
        <v>54</v>
      </c>
      <c s="7" t="s">
        <v>53</v>
      </c>
      <c s="7" t="s">
        <v>272</v>
      </c>
      <c s="7" t="s">
        <v>45</v>
      </c>
      <c s="7" t="s">
        <v>273</v>
      </c>
      <c s="7" t="s">
        <v>141</v>
      </c>
      <c s="10">
        <v>104.929</v>
      </c>
      <c s="14"/>
      <c s="13">
        <f>ROUND((H130*G130),2)</f>
      </c>
      <c r="O130">
        <f>rekapitulace!H8</f>
      </c>
      <c>
        <f>O130/100*I130</f>
      </c>
    </row>
    <row r="131" spans="5:5" ht="165.75">
      <c r="E131" s="16" t="s">
        <v>274</v>
      </c>
    </row>
    <row r="132" spans="1:16" ht="12.75">
      <c r="A132" s="7">
        <v>55</v>
      </c>
      <c s="7" t="s">
        <v>53</v>
      </c>
      <c s="7" t="s">
        <v>275</v>
      </c>
      <c s="7" t="s">
        <v>45</v>
      </c>
      <c s="7" t="s">
        <v>276</v>
      </c>
      <c s="7" t="s">
        <v>141</v>
      </c>
      <c s="10">
        <v>15.799</v>
      </c>
      <c s="14"/>
      <c s="13">
        <f>ROUND((H132*G132),2)</f>
      </c>
      <c r="O132">
        <f>rekapitulace!H8</f>
      </c>
      <c>
        <f>O132/100*I132</f>
      </c>
    </row>
    <row r="133" spans="5:5" ht="280.5">
      <c r="E133" s="16" t="s">
        <v>277</v>
      </c>
    </row>
    <row r="134" spans="1:16" ht="12.75">
      <c r="A134" s="7">
        <v>56</v>
      </c>
      <c s="7" t="s">
        <v>53</v>
      </c>
      <c s="7" t="s">
        <v>278</v>
      </c>
      <c s="7" t="s">
        <v>45</v>
      </c>
      <c s="7" t="s">
        <v>279</v>
      </c>
      <c s="7" t="s">
        <v>141</v>
      </c>
      <c s="10">
        <v>6.27</v>
      </c>
      <c s="14"/>
      <c s="13">
        <f>ROUND((H134*G134),2)</f>
      </c>
      <c r="O134">
        <f>rekapitulace!H8</f>
      </c>
      <c>
        <f>O134/100*I134</f>
      </c>
    </row>
    <row r="135" spans="5:5" ht="51">
      <c r="E135" s="16" t="s">
        <v>280</v>
      </c>
    </row>
    <row r="136" spans="1:16" ht="12.75" customHeight="1">
      <c r="A136" s="15"/>
      <c s="15"/>
      <c s="15" t="s">
        <v>37</v>
      </c>
      <c s="15"/>
      <c s="15" t="s">
        <v>259</v>
      </c>
      <c s="15"/>
      <c s="15"/>
      <c s="15"/>
      <c s="15">
        <f>SUM(I122:I135)</f>
      </c>
      <c r="P136">
        <f>ROUND(SUM(P122:P135),2)</f>
      </c>
    </row>
    <row r="138" spans="1:9" ht="12.75" customHeight="1">
      <c r="A138" s="9"/>
      <c s="9"/>
      <c s="9" t="s">
        <v>38</v>
      </c>
      <c s="9"/>
      <c s="9" t="s">
        <v>281</v>
      </c>
      <c s="9"/>
      <c s="11"/>
      <c s="9"/>
      <c s="11"/>
    </row>
    <row r="139" spans="1:16" ht="12.75">
      <c r="A139" s="7">
        <v>57</v>
      </c>
      <c s="7" t="s">
        <v>53</v>
      </c>
      <c s="7" t="s">
        <v>282</v>
      </c>
      <c s="7" t="s">
        <v>45</v>
      </c>
      <c s="7" t="s">
        <v>283</v>
      </c>
      <c s="7" t="s">
        <v>134</v>
      </c>
      <c s="10">
        <v>10.7</v>
      </c>
      <c s="14"/>
      <c s="13">
        <f>ROUND((H139*G139),2)</f>
      </c>
      <c r="O139">
        <f>rekapitulace!H8</f>
      </c>
      <c>
        <f>O139/100*I139</f>
      </c>
    </row>
    <row r="140" spans="5:5" ht="127.5">
      <c r="E140" s="16" t="s">
        <v>284</v>
      </c>
    </row>
    <row r="141" spans="1:16" ht="12.75">
      <c r="A141" s="7">
        <v>58</v>
      </c>
      <c s="7" t="s">
        <v>53</v>
      </c>
      <c s="7" t="s">
        <v>285</v>
      </c>
      <c s="7" t="s">
        <v>59</v>
      </c>
      <c s="7" t="s">
        <v>286</v>
      </c>
      <c s="7" t="s">
        <v>134</v>
      </c>
      <c s="10">
        <v>255.02</v>
      </c>
      <c s="14"/>
      <c s="13">
        <f>ROUND((H141*G141),2)</f>
      </c>
      <c r="O141">
        <f>rekapitulace!H8</f>
      </c>
      <c>
        <f>O141/100*I141</f>
      </c>
    </row>
    <row r="142" spans="5:5" ht="114.75">
      <c r="E142" s="16" t="s">
        <v>287</v>
      </c>
    </row>
    <row r="143" spans="1:16" ht="12.75">
      <c r="A143" s="7">
        <v>59</v>
      </c>
      <c s="7" t="s">
        <v>53</v>
      </c>
      <c s="7" t="s">
        <v>285</v>
      </c>
      <c s="7" t="s">
        <v>70</v>
      </c>
      <c s="7" t="s">
        <v>288</v>
      </c>
      <c s="7" t="s">
        <v>134</v>
      </c>
      <c s="10">
        <v>1200</v>
      </c>
      <c s="14"/>
      <c s="13">
        <f>ROUND((H143*G143),2)</f>
      </c>
      <c r="O143">
        <f>rekapitulace!H8</f>
      </c>
      <c>
        <f>O143/100*I143</f>
      </c>
    </row>
    <row r="144" spans="5:5" ht="63.75">
      <c r="E144" s="16" t="s">
        <v>289</v>
      </c>
    </row>
    <row r="145" spans="1:16" ht="12.75">
      <c r="A145" s="7">
        <v>60</v>
      </c>
      <c s="7" t="s">
        <v>53</v>
      </c>
      <c s="7" t="s">
        <v>290</v>
      </c>
      <c s="7" t="s">
        <v>45</v>
      </c>
      <c s="7" t="s">
        <v>291</v>
      </c>
      <c s="7" t="s">
        <v>134</v>
      </c>
      <c s="10">
        <v>177.53</v>
      </c>
      <c s="14"/>
      <c s="13">
        <f>ROUND((H145*G145),2)</f>
      </c>
      <c r="O145">
        <f>rekapitulace!H8</f>
      </c>
      <c>
        <f>O145/100*I145</f>
      </c>
    </row>
    <row r="146" spans="5:5" ht="38.25">
      <c r="E146" s="16" t="s">
        <v>292</v>
      </c>
    </row>
    <row r="147" spans="1:16" ht="12.75">
      <c r="A147" s="7">
        <v>61</v>
      </c>
      <c s="7" t="s">
        <v>53</v>
      </c>
      <c s="7" t="s">
        <v>293</v>
      </c>
      <c s="7" t="s">
        <v>45</v>
      </c>
      <c s="7" t="s">
        <v>294</v>
      </c>
      <c s="7" t="s">
        <v>134</v>
      </c>
      <c s="10">
        <v>1200</v>
      </c>
      <c s="14"/>
      <c s="13">
        <f>ROUND((H147*G147),2)</f>
      </c>
      <c r="O147">
        <f>rekapitulace!H8</f>
      </c>
      <c>
        <f>O147/100*I147</f>
      </c>
    </row>
    <row r="148" spans="5:5" ht="38.25">
      <c r="E148" s="16" t="s">
        <v>295</v>
      </c>
    </row>
    <row r="149" spans="1:16" ht="12.75">
      <c r="A149" s="7">
        <v>62</v>
      </c>
      <c s="7" t="s">
        <v>53</v>
      </c>
      <c s="7" t="s">
        <v>296</v>
      </c>
      <c s="7" t="s">
        <v>59</v>
      </c>
      <c s="7" t="s">
        <v>297</v>
      </c>
      <c s="7" t="s">
        <v>141</v>
      </c>
      <c s="10">
        <v>10.032</v>
      </c>
      <c s="14"/>
      <c s="13">
        <f>ROUND((H149*G149),2)</f>
      </c>
      <c r="O149">
        <f>rekapitulace!H8</f>
      </c>
      <c>
        <f>O149/100*I149</f>
      </c>
    </row>
    <row r="150" spans="5:5" ht="114.75">
      <c r="E150" s="16" t="s">
        <v>298</v>
      </c>
    </row>
    <row r="151" spans="1:16" ht="12.75">
      <c r="A151" s="7">
        <v>63</v>
      </c>
      <c s="7" t="s">
        <v>53</v>
      </c>
      <c s="7" t="s">
        <v>299</v>
      </c>
      <c s="7" t="s">
        <v>45</v>
      </c>
      <c s="7" t="s">
        <v>300</v>
      </c>
      <c s="7" t="s">
        <v>134</v>
      </c>
      <c s="10">
        <v>117.83</v>
      </c>
      <c s="14"/>
      <c s="13">
        <f>ROUND((H151*G151),2)</f>
      </c>
      <c r="O151">
        <f>rekapitulace!H8</f>
      </c>
      <c>
        <f>O151/100*I151</f>
      </c>
    </row>
    <row r="152" spans="5:5" ht="38.25">
      <c r="E152" s="16" t="s">
        <v>301</v>
      </c>
    </row>
    <row r="153" spans="1:16" ht="12.75">
      <c r="A153" s="7">
        <v>64</v>
      </c>
      <c s="7" t="s">
        <v>53</v>
      </c>
      <c s="7" t="s">
        <v>302</v>
      </c>
      <c s="7" t="s">
        <v>45</v>
      </c>
      <c s="7" t="s">
        <v>303</v>
      </c>
      <c s="7" t="s">
        <v>134</v>
      </c>
      <c s="10">
        <v>46.8</v>
      </c>
      <c s="14"/>
      <c s="13">
        <f>ROUND((H153*G153),2)</f>
      </c>
      <c r="O153">
        <f>rekapitulace!H8</f>
      </c>
      <c>
        <f>O153/100*I153</f>
      </c>
    </row>
    <row r="154" spans="5:5" ht="25.5">
      <c r="E154" s="16" t="s">
        <v>304</v>
      </c>
    </row>
    <row r="155" spans="1:16" ht="12.75" customHeight="1">
      <c r="A155" s="15"/>
      <c s="15"/>
      <c s="15" t="s">
        <v>38</v>
      </c>
      <c s="15"/>
      <c s="15" t="s">
        <v>281</v>
      </c>
      <c s="15"/>
      <c s="15"/>
      <c s="15"/>
      <c s="15">
        <f>SUM(I139:I154)</f>
      </c>
      <c r="P155">
        <f>ROUND(SUM(P139:P154),2)</f>
      </c>
    </row>
    <row r="157" spans="1:9" ht="12.75" customHeight="1">
      <c r="A157" s="9"/>
      <c s="9"/>
      <c s="9" t="s">
        <v>40</v>
      </c>
      <c s="9"/>
      <c s="9" t="s">
        <v>305</v>
      </c>
      <c s="9"/>
      <c s="11"/>
      <c s="9"/>
      <c s="11"/>
    </row>
    <row r="158" spans="1:16" ht="12.75">
      <c r="A158" s="7">
        <v>65</v>
      </c>
      <c s="7" t="s">
        <v>53</v>
      </c>
      <c s="7" t="s">
        <v>306</v>
      </c>
      <c s="7" t="s">
        <v>45</v>
      </c>
      <c s="7" t="s">
        <v>307</v>
      </c>
      <c s="7" t="s">
        <v>158</v>
      </c>
      <c s="10">
        <v>180</v>
      </c>
      <c s="14"/>
      <c s="13">
        <f>ROUND((H158*G158),2)</f>
      </c>
      <c r="O158">
        <f>rekapitulace!H8</f>
      </c>
      <c>
        <f>O158/100*I158</f>
      </c>
    </row>
    <row r="159" spans="5:5" ht="25.5">
      <c r="E159" s="16" t="s">
        <v>308</v>
      </c>
    </row>
    <row r="160" spans="1:16" ht="12.75">
      <c r="A160" s="7">
        <v>66</v>
      </c>
      <c s="7" t="s">
        <v>45</v>
      </c>
      <c s="7" t="s">
        <v>309</v>
      </c>
      <c s="7" t="s">
        <v>45</v>
      </c>
      <c s="7" t="s">
        <v>310</v>
      </c>
      <c s="7" t="s">
        <v>99</v>
      </c>
      <c s="10">
        <v>1</v>
      </c>
      <c s="14"/>
      <c s="13">
        <f>ROUND((H160*G160),2)</f>
      </c>
      <c r="O160">
        <f>rekapitulace!H8</f>
      </c>
      <c>
        <f>O160/100*I160</f>
      </c>
    </row>
    <row r="161" spans="5:5" ht="25.5">
      <c r="E161" s="16" t="s">
        <v>138</v>
      </c>
    </row>
    <row r="162" spans="1:16" ht="12.75">
      <c r="A162" s="7">
        <v>67</v>
      </c>
      <c s="7" t="s">
        <v>53</v>
      </c>
      <c s="7" t="s">
        <v>311</v>
      </c>
      <c s="7" t="s">
        <v>45</v>
      </c>
      <c s="7" t="s">
        <v>312</v>
      </c>
      <c s="7" t="s">
        <v>158</v>
      </c>
      <c s="10">
        <v>62</v>
      </c>
      <c s="14"/>
      <c s="13">
        <f>ROUND((H162*G162),2)</f>
      </c>
      <c r="O162">
        <f>rekapitulace!H8</f>
      </c>
      <c>
        <f>O162/100*I162</f>
      </c>
    </row>
    <row r="163" spans="5:5" ht="89.25">
      <c r="E163" s="16" t="s">
        <v>313</v>
      </c>
    </row>
    <row r="164" spans="1:16" ht="12.75">
      <c r="A164" s="7">
        <v>68</v>
      </c>
      <c s="7" t="s">
        <v>53</v>
      </c>
      <c s="7" t="s">
        <v>314</v>
      </c>
      <c s="7" t="s">
        <v>45</v>
      </c>
      <c s="7" t="s">
        <v>315</v>
      </c>
      <c s="7" t="s">
        <v>134</v>
      </c>
      <c s="10">
        <v>112.05</v>
      </c>
      <c s="14"/>
      <c s="13">
        <f>ROUND((H164*G164),2)</f>
      </c>
      <c r="O164">
        <f>rekapitulace!H8</f>
      </c>
      <c>
        <f>O164/100*I164</f>
      </c>
    </row>
    <row r="165" spans="5:5" ht="127.5">
      <c r="E165" s="16" t="s">
        <v>316</v>
      </c>
    </row>
    <row r="166" spans="1:16" ht="12.75">
      <c r="A166" s="7">
        <v>69</v>
      </c>
      <c s="7" t="s">
        <v>53</v>
      </c>
      <c s="7" t="s">
        <v>317</v>
      </c>
      <c s="7" t="s">
        <v>45</v>
      </c>
      <c s="7" t="s">
        <v>318</v>
      </c>
      <c s="7" t="s">
        <v>134</v>
      </c>
      <c s="10">
        <v>21.84</v>
      </c>
      <c s="14"/>
      <c s="13">
        <f>ROUND((H166*G166),2)</f>
      </c>
      <c r="O166">
        <f>rekapitulace!H8</f>
      </c>
      <c>
        <f>O166/100*I166</f>
      </c>
    </row>
    <row r="167" spans="5:5" ht="38.25">
      <c r="E167" s="16" t="s">
        <v>319</v>
      </c>
    </row>
    <row r="168" spans="1:16" ht="12.75">
      <c r="A168" s="7">
        <v>70</v>
      </c>
      <c s="7" t="s">
        <v>53</v>
      </c>
      <c s="7" t="s">
        <v>320</v>
      </c>
      <c s="7" t="s">
        <v>45</v>
      </c>
      <c s="7" t="s">
        <v>321</v>
      </c>
      <c s="7" t="s">
        <v>134</v>
      </c>
      <c s="10">
        <v>13.4</v>
      </c>
      <c s="14"/>
      <c s="13">
        <f>ROUND((H168*G168),2)</f>
      </c>
      <c r="O168">
        <f>rekapitulace!H8</f>
      </c>
      <c>
        <f>O168/100*I168</f>
      </c>
    </row>
    <row r="169" spans="5:5" ht="38.25">
      <c r="E169" s="16" t="s">
        <v>322</v>
      </c>
    </row>
    <row r="170" spans="1:16" ht="12.75">
      <c r="A170" s="7">
        <v>71</v>
      </c>
      <c s="7" t="s">
        <v>53</v>
      </c>
      <c s="7" t="s">
        <v>323</v>
      </c>
      <c s="7" t="s">
        <v>45</v>
      </c>
      <c s="7" t="s">
        <v>324</v>
      </c>
      <c s="7" t="s">
        <v>134</v>
      </c>
      <c s="10">
        <v>13.4</v>
      </c>
      <c s="14"/>
      <c s="13">
        <f>ROUND((H170*G170),2)</f>
      </c>
      <c r="O170">
        <f>rekapitulace!H8</f>
      </c>
      <c>
        <f>O170/100*I170</f>
      </c>
    </row>
    <row r="171" spans="5:5" ht="38.25">
      <c r="E171" s="16" t="s">
        <v>322</v>
      </c>
    </row>
    <row r="172" spans="1:16" ht="12.75">
      <c r="A172" s="7">
        <v>72</v>
      </c>
      <c s="7" t="s">
        <v>53</v>
      </c>
      <c s="7" t="s">
        <v>325</v>
      </c>
      <c s="7" t="s">
        <v>45</v>
      </c>
      <c s="7" t="s">
        <v>326</v>
      </c>
      <c s="7" t="s">
        <v>134</v>
      </c>
      <c s="10">
        <v>12.507</v>
      </c>
      <c s="14"/>
      <c s="13">
        <f>ROUND((H172*G172),2)</f>
      </c>
      <c r="O172">
        <f>rekapitulace!H8</f>
      </c>
      <c>
        <f>O172/100*I172</f>
      </c>
    </row>
    <row r="173" spans="5:5" ht="63.75">
      <c r="E173" s="16" t="s">
        <v>327</v>
      </c>
    </row>
    <row r="174" spans="1:16" ht="12.75">
      <c r="A174" s="7">
        <v>73</v>
      </c>
      <c s="7" t="s">
        <v>53</v>
      </c>
      <c s="7" t="s">
        <v>328</v>
      </c>
      <c s="7" t="s">
        <v>45</v>
      </c>
      <c s="7" t="s">
        <v>329</v>
      </c>
      <c s="7" t="s">
        <v>134</v>
      </c>
      <c s="10">
        <v>15.687</v>
      </c>
      <c s="14"/>
      <c s="13">
        <f>ROUND((H174*G174),2)</f>
      </c>
      <c r="O174">
        <f>rekapitulace!H8</f>
      </c>
      <c>
        <f>O174/100*I174</f>
      </c>
    </row>
    <row r="175" spans="5:5" ht="51">
      <c r="E175" s="16" t="s">
        <v>330</v>
      </c>
    </row>
    <row r="176" spans="1:16" ht="12.75" customHeight="1">
      <c r="A176" s="15"/>
      <c s="15"/>
      <c s="15" t="s">
        <v>40</v>
      </c>
      <c s="15"/>
      <c s="15" t="s">
        <v>305</v>
      </c>
      <c s="15"/>
      <c s="15"/>
      <c s="15"/>
      <c s="15">
        <f>SUM(I158:I175)</f>
      </c>
      <c r="P176">
        <f>ROUND(SUM(P158:P175),2)</f>
      </c>
    </row>
    <row r="178" spans="1:9" ht="12.75" customHeight="1">
      <c r="A178" s="9"/>
      <c s="9"/>
      <c s="9" t="s">
        <v>41</v>
      </c>
      <c s="9"/>
      <c s="9" t="s">
        <v>331</v>
      </c>
      <c s="9"/>
      <c s="11"/>
      <c s="9"/>
      <c s="11"/>
    </row>
    <row r="179" spans="1:16" ht="12.75">
      <c r="A179" s="7">
        <v>74</v>
      </c>
      <c s="7" t="s">
        <v>53</v>
      </c>
      <c s="7" t="s">
        <v>332</v>
      </c>
      <c s="7" t="s">
        <v>45</v>
      </c>
      <c s="7" t="s">
        <v>333</v>
      </c>
      <c s="7" t="s">
        <v>158</v>
      </c>
      <c s="10">
        <v>4.125</v>
      </c>
      <c s="14"/>
      <c s="13">
        <f>ROUND((H179*G179),2)</f>
      </c>
      <c r="O179">
        <f>rekapitulace!H8</f>
      </c>
      <c>
        <f>O179/100*I179</f>
      </c>
    </row>
    <row r="180" spans="5:5" ht="63.75">
      <c r="E180" s="16" t="s">
        <v>334</v>
      </c>
    </row>
    <row r="181" spans="1:16" ht="12.75">
      <c r="A181" s="7">
        <v>75</v>
      </c>
      <c s="7" t="s">
        <v>53</v>
      </c>
      <c s="7" t="s">
        <v>335</v>
      </c>
      <c s="7" t="s">
        <v>45</v>
      </c>
      <c s="7" t="s">
        <v>336</v>
      </c>
      <c s="7" t="s">
        <v>158</v>
      </c>
      <c s="10">
        <v>12.5</v>
      </c>
      <c s="14"/>
      <c s="13">
        <f>ROUND((H181*G181),2)</f>
      </c>
      <c r="O181">
        <f>rekapitulace!H8</f>
      </c>
      <c>
        <f>O181/100*I181</f>
      </c>
    </row>
    <row r="182" spans="5:5" ht="25.5">
      <c r="E182" s="16" t="s">
        <v>337</v>
      </c>
    </row>
    <row r="183" spans="1:16" ht="12.75">
      <c r="A183" s="7">
        <v>76</v>
      </c>
      <c s="7" t="s">
        <v>53</v>
      </c>
      <c s="7" t="s">
        <v>338</v>
      </c>
      <c s="7" t="s">
        <v>45</v>
      </c>
      <c s="7" t="s">
        <v>339</v>
      </c>
      <c s="7" t="s">
        <v>158</v>
      </c>
      <c s="10">
        <v>34.24</v>
      </c>
      <c s="14"/>
      <c s="13">
        <f>ROUND((H183*G183),2)</f>
      </c>
      <c r="O183">
        <f>rekapitulace!H8</f>
      </c>
      <c>
        <f>O183/100*I183</f>
      </c>
    </row>
    <row r="184" spans="5:5" ht="63.75">
      <c r="E184" s="16" t="s">
        <v>340</v>
      </c>
    </row>
    <row r="185" spans="1:16" ht="12.75">
      <c r="A185" s="7">
        <v>77</v>
      </c>
      <c s="7" t="s">
        <v>53</v>
      </c>
      <c s="7" t="s">
        <v>341</v>
      </c>
      <c s="7" t="s">
        <v>45</v>
      </c>
      <c s="7" t="s">
        <v>342</v>
      </c>
      <c s="7" t="s">
        <v>158</v>
      </c>
      <c s="10">
        <v>20</v>
      </c>
      <c s="14"/>
      <c s="13">
        <f>ROUND((H185*G185),2)</f>
      </c>
      <c r="O185">
        <f>rekapitulace!H8</f>
      </c>
      <c>
        <f>O185/100*I185</f>
      </c>
    </row>
    <row r="186" spans="5:5" ht="38.25">
      <c r="E186" s="16" t="s">
        <v>343</v>
      </c>
    </row>
    <row r="187" spans="1:16" ht="12.75">
      <c r="A187" s="7">
        <v>78</v>
      </c>
      <c s="7" t="s">
        <v>53</v>
      </c>
      <c s="7" t="s">
        <v>344</v>
      </c>
      <c s="7" t="s">
        <v>45</v>
      </c>
      <c s="7" t="s">
        <v>345</v>
      </c>
      <c s="7" t="s">
        <v>74</v>
      </c>
      <c s="10">
        <v>1</v>
      </c>
      <c s="14"/>
      <c s="13">
        <f>ROUND((H187*G187),2)</f>
      </c>
      <c r="O187">
        <f>rekapitulace!H8</f>
      </c>
      <c>
        <f>O187/100*I187</f>
      </c>
    </row>
    <row r="188" spans="5:5" ht="25.5">
      <c r="E188" s="16" t="s">
        <v>138</v>
      </c>
    </row>
    <row r="189" spans="1:16" ht="12.75" customHeight="1">
      <c r="A189" s="15"/>
      <c s="15"/>
      <c s="15" t="s">
        <v>41</v>
      </c>
      <c s="15"/>
      <c s="15" t="s">
        <v>346</v>
      </c>
      <c s="15"/>
      <c s="15"/>
      <c s="15"/>
      <c s="15">
        <f>SUM(I179:I188)</f>
      </c>
      <c r="P189">
        <f>ROUND(SUM(P179:P188),2)</f>
      </c>
    </row>
    <row r="191" spans="1:9" ht="12.75" customHeight="1">
      <c r="A191" s="9"/>
      <c s="9"/>
      <c s="9" t="s">
        <v>42</v>
      </c>
      <c s="9"/>
      <c s="9" t="s">
        <v>347</v>
      </c>
      <c s="9"/>
      <c s="11"/>
      <c s="9"/>
      <c s="11"/>
    </row>
    <row r="192" spans="1:16" ht="12.75">
      <c r="A192" s="7">
        <v>79</v>
      </c>
      <c s="7" t="s">
        <v>53</v>
      </c>
      <c s="7" t="s">
        <v>348</v>
      </c>
      <c s="7" t="s">
        <v>45</v>
      </c>
      <c s="7" t="s">
        <v>349</v>
      </c>
      <c s="7" t="s">
        <v>158</v>
      </c>
      <c s="10">
        <v>3</v>
      </c>
      <c s="14"/>
      <c s="13">
        <f>ROUND((H192*G192),2)</f>
      </c>
      <c r="O192">
        <f>rekapitulace!H8</f>
      </c>
      <c>
        <f>O192/100*I192</f>
      </c>
    </row>
    <row r="193" spans="5:5" ht="25.5">
      <c r="E193" s="16" t="s">
        <v>350</v>
      </c>
    </row>
    <row r="194" spans="1:16" ht="12.75">
      <c r="A194" s="7">
        <v>80</v>
      </c>
      <c s="7" t="s">
        <v>53</v>
      </c>
      <c s="7" t="s">
        <v>351</v>
      </c>
      <c s="7" t="s">
        <v>45</v>
      </c>
      <c s="7" t="s">
        <v>352</v>
      </c>
      <c s="7" t="s">
        <v>158</v>
      </c>
      <c s="10">
        <v>29.82</v>
      </c>
      <c s="14"/>
      <c s="13">
        <f>ROUND((H194*G194),2)</f>
      </c>
      <c r="O194">
        <f>rekapitulace!H8</f>
      </c>
      <c>
        <f>O194/100*I194</f>
      </c>
    </row>
    <row r="195" spans="5:5" ht="38.25">
      <c r="E195" s="16" t="s">
        <v>353</v>
      </c>
    </row>
    <row r="196" spans="1:16" ht="12.75">
      <c r="A196" s="7">
        <v>81</v>
      </c>
      <c s="7" t="s">
        <v>53</v>
      </c>
      <c s="7" t="s">
        <v>354</v>
      </c>
      <c s="7" t="s">
        <v>45</v>
      </c>
      <c s="7" t="s">
        <v>355</v>
      </c>
      <c s="7" t="s">
        <v>158</v>
      </c>
      <c s="10">
        <v>37.97</v>
      </c>
      <c s="14"/>
      <c s="13">
        <f>ROUND((H196*G196),2)</f>
      </c>
      <c r="O196">
        <f>rekapitulace!H8</f>
      </c>
      <c>
        <f>O196/100*I196</f>
      </c>
    </row>
    <row r="197" spans="5:5" ht="51">
      <c r="E197" s="16" t="s">
        <v>356</v>
      </c>
    </row>
    <row r="198" spans="1:16" ht="12.75">
      <c r="A198" s="7">
        <v>82</v>
      </c>
      <c s="7" t="s">
        <v>53</v>
      </c>
      <c s="7" t="s">
        <v>357</v>
      </c>
      <c s="7" t="s">
        <v>45</v>
      </c>
      <c s="7" t="s">
        <v>358</v>
      </c>
      <c s="7" t="s">
        <v>158</v>
      </c>
      <c s="10">
        <v>30</v>
      </c>
      <c s="14"/>
      <c s="13">
        <f>ROUND((H198*G198),2)</f>
      </c>
      <c r="O198">
        <f>rekapitulace!H8</f>
      </c>
      <c>
        <f>O198/100*I198</f>
      </c>
    </row>
    <row r="199" spans="5:5" ht="25.5">
      <c r="E199" s="16" t="s">
        <v>359</v>
      </c>
    </row>
    <row r="200" spans="1:16" ht="12.75">
      <c r="A200" s="7">
        <v>83</v>
      </c>
      <c s="7" t="s">
        <v>53</v>
      </c>
      <c s="7" t="s">
        <v>360</v>
      </c>
      <c s="7" t="s">
        <v>45</v>
      </c>
      <c s="7" t="s">
        <v>361</v>
      </c>
      <c s="7" t="s">
        <v>74</v>
      </c>
      <c s="10">
        <v>6</v>
      </c>
      <c s="14"/>
      <c s="13">
        <f>ROUND((H200*G200),2)</f>
      </c>
      <c r="O200">
        <f>rekapitulace!H8</f>
      </c>
      <c>
        <f>O200/100*I200</f>
      </c>
    </row>
    <row r="201" spans="5:5" ht="51">
      <c r="E201" s="16" t="s">
        <v>362</v>
      </c>
    </row>
    <row r="202" spans="1:16" ht="12.75">
      <c r="A202" s="7">
        <v>84</v>
      </c>
      <c s="7" t="s">
        <v>53</v>
      </c>
      <c s="7" t="s">
        <v>363</v>
      </c>
      <c s="7" t="s">
        <v>45</v>
      </c>
      <c s="7" t="s">
        <v>364</v>
      </c>
      <c s="7" t="s">
        <v>74</v>
      </c>
      <c s="10">
        <v>2</v>
      </c>
      <c s="14"/>
      <c s="13">
        <f>ROUND((H202*G202),2)</f>
      </c>
      <c r="O202">
        <f>rekapitulace!H8</f>
      </c>
      <c>
        <f>O202/100*I202</f>
      </c>
    </row>
    <row r="203" spans="5:5" ht="25.5">
      <c r="E203" s="16" t="s">
        <v>365</v>
      </c>
    </row>
    <row r="204" spans="1:16" ht="12.75">
      <c r="A204" s="7">
        <v>85</v>
      </c>
      <c s="7" t="s">
        <v>366</v>
      </c>
      <c s="7" t="s">
        <v>367</v>
      </c>
      <c s="7" t="s">
        <v>45</v>
      </c>
      <c s="7" t="s">
        <v>368</v>
      </c>
      <c s="7" t="s">
        <v>74</v>
      </c>
      <c s="10">
        <v>1</v>
      </c>
      <c s="14"/>
      <c s="13">
        <f>ROUND((H204*G204),2)</f>
      </c>
      <c r="O204">
        <f>rekapitulace!H8</f>
      </c>
      <c>
        <f>O204/100*I204</f>
      </c>
    </row>
    <row r="205" spans="5:5" ht="25.5">
      <c r="E205" s="16" t="s">
        <v>138</v>
      </c>
    </row>
    <row r="206" spans="1:16" ht="12.75">
      <c r="A206" s="7">
        <v>86</v>
      </c>
      <c s="7" t="s">
        <v>45</v>
      </c>
      <c s="7" t="s">
        <v>369</v>
      </c>
      <c s="7" t="s">
        <v>45</v>
      </c>
      <c s="7" t="s">
        <v>370</v>
      </c>
      <c s="7" t="s">
        <v>74</v>
      </c>
      <c s="10">
        <v>2</v>
      </c>
      <c s="14"/>
      <c s="13">
        <f>ROUND((H206*G206),2)</f>
      </c>
      <c r="O206">
        <f>rekapitulace!H8</f>
      </c>
      <c>
        <f>O206/100*I206</f>
      </c>
    </row>
    <row r="207" spans="5:5" ht="25.5">
      <c r="E207" s="16" t="s">
        <v>365</v>
      </c>
    </row>
    <row r="208" spans="1:16" ht="12.75">
      <c r="A208" s="7">
        <v>87</v>
      </c>
      <c s="7" t="s">
        <v>53</v>
      </c>
      <c s="7" t="s">
        <v>371</v>
      </c>
      <c s="7" t="s">
        <v>45</v>
      </c>
      <c s="7" t="s">
        <v>372</v>
      </c>
      <c s="7" t="s">
        <v>74</v>
      </c>
      <c s="10">
        <v>1</v>
      </c>
      <c s="14"/>
      <c s="13">
        <f>ROUND((H208*G208),2)</f>
      </c>
      <c r="O208">
        <f>rekapitulace!H8</f>
      </c>
      <c>
        <f>O208/100*I208</f>
      </c>
    </row>
    <row r="209" spans="5:5" ht="25.5">
      <c r="E209" s="16" t="s">
        <v>138</v>
      </c>
    </row>
    <row r="210" spans="1:16" ht="12.75">
      <c r="A210" s="7">
        <v>88</v>
      </c>
      <c s="7" t="s">
        <v>53</v>
      </c>
      <c s="7" t="s">
        <v>373</v>
      </c>
      <c s="7" t="s">
        <v>45</v>
      </c>
      <c s="7" t="s">
        <v>374</v>
      </c>
      <c s="7" t="s">
        <v>74</v>
      </c>
      <c s="10">
        <v>22</v>
      </c>
      <c s="14"/>
      <c s="13">
        <f>ROUND((H210*G210),2)</f>
      </c>
      <c r="O210">
        <f>rekapitulace!H8</f>
      </c>
      <c>
        <f>O210/100*I210</f>
      </c>
    </row>
    <row r="211" spans="5:5" ht="25.5">
      <c r="E211" s="16" t="s">
        <v>375</v>
      </c>
    </row>
    <row r="212" spans="1:16" ht="12.75">
      <c r="A212" s="7">
        <v>89</v>
      </c>
      <c s="7" t="s">
        <v>53</v>
      </c>
      <c s="7" t="s">
        <v>376</v>
      </c>
      <c s="7" t="s">
        <v>45</v>
      </c>
      <c s="7" t="s">
        <v>377</v>
      </c>
      <c s="7" t="s">
        <v>74</v>
      </c>
      <c s="10">
        <v>22</v>
      </c>
      <c s="14"/>
      <c s="13">
        <f>ROUND((H212*G212),2)</f>
      </c>
      <c r="O212">
        <f>rekapitulace!H8</f>
      </c>
      <c>
        <f>O212/100*I212</f>
      </c>
    </row>
    <row r="213" spans="5:5" ht="25.5">
      <c r="E213" s="16" t="s">
        <v>375</v>
      </c>
    </row>
    <row r="214" spans="1:16" ht="12.75">
      <c r="A214" s="7">
        <v>90</v>
      </c>
      <c s="7" t="s">
        <v>53</v>
      </c>
      <c s="7" t="s">
        <v>376</v>
      </c>
      <c s="7" t="s">
        <v>70</v>
      </c>
      <c s="7" t="s">
        <v>378</v>
      </c>
      <c s="7" t="s">
        <v>74</v>
      </c>
      <c s="10">
        <v>10</v>
      </c>
      <c s="14"/>
      <c s="13">
        <f>ROUND((H214*G214),2)</f>
      </c>
      <c r="O214">
        <f>rekapitulace!H8</f>
      </c>
      <c>
        <f>O214/100*I214</f>
      </c>
    </row>
    <row r="215" spans="5:5" ht="25.5">
      <c r="E215" s="16" t="s">
        <v>379</v>
      </c>
    </row>
    <row r="216" spans="1:16" ht="12.75">
      <c r="A216" s="7">
        <v>91</v>
      </c>
      <c s="7" t="s">
        <v>53</v>
      </c>
      <c s="7" t="s">
        <v>380</v>
      </c>
      <c s="7" t="s">
        <v>45</v>
      </c>
      <c s="7" t="s">
        <v>381</v>
      </c>
      <c s="7" t="s">
        <v>382</v>
      </c>
      <c s="10">
        <v>3388</v>
      </c>
      <c s="14"/>
      <c s="13">
        <f>ROUND((H216*G216),2)</f>
      </c>
      <c r="O216">
        <f>rekapitulace!H8</f>
      </c>
      <c>
        <f>O216/100*I216</f>
      </c>
    </row>
    <row r="217" spans="5:5" ht="51">
      <c r="E217" s="16" t="s">
        <v>383</v>
      </c>
    </row>
    <row r="218" spans="1:16" ht="12.75">
      <c r="A218" s="7">
        <v>92</v>
      </c>
      <c s="7" t="s">
        <v>53</v>
      </c>
      <c s="7" t="s">
        <v>384</v>
      </c>
      <c s="7" t="s">
        <v>45</v>
      </c>
      <c s="7" t="s">
        <v>385</v>
      </c>
      <c s="7" t="s">
        <v>74</v>
      </c>
      <c s="10">
        <v>4</v>
      </c>
      <c s="14"/>
      <c s="13">
        <f>ROUND((H218*G218),2)</f>
      </c>
      <c r="O218">
        <f>rekapitulace!H8</f>
      </c>
      <c>
        <f>O218/100*I218</f>
      </c>
    </row>
    <row r="219" spans="5:5" ht="25.5">
      <c r="E219" s="16" t="s">
        <v>226</v>
      </c>
    </row>
    <row r="220" spans="1:16" ht="12.75">
      <c r="A220" s="7">
        <v>93</v>
      </c>
      <c s="7" t="s">
        <v>53</v>
      </c>
      <c s="7" t="s">
        <v>386</v>
      </c>
      <c s="7" t="s">
        <v>45</v>
      </c>
      <c s="7" t="s">
        <v>387</v>
      </c>
      <c s="7" t="s">
        <v>74</v>
      </c>
      <c s="10">
        <v>4</v>
      </c>
      <c s="14"/>
      <c s="13">
        <f>ROUND((H220*G220),2)</f>
      </c>
      <c r="O220">
        <f>rekapitulace!H8</f>
      </c>
      <c>
        <f>O220/100*I220</f>
      </c>
    </row>
    <row r="221" spans="5:5" ht="25.5">
      <c r="E221" s="16" t="s">
        <v>226</v>
      </c>
    </row>
    <row r="222" spans="1:16" ht="12.75">
      <c r="A222" s="7">
        <v>94</v>
      </c>
      <c s="7" t="s">
        <v>53</v>
      </c>
      <c s="7" t="s">
        <v>388</v>
      </c>
      <c s="7" t="s">
        <v>45</v>
      </c>
      <c s="7" t="s">
        <v>389</v>
      </c>
      <c s="7" t="s">
        <v>382</v>
      </c>
      <c s="10">
        <v>616</v>
      </c>
      <c s="14"/>
      <c s="13">
        <f>ROUND((H222*G222),2)</f>
      </c>
      <c r="O222">
        <f>rekapitulace!H8</f>
      </c>
      <c>
        <f>O222/100*I222</f>
      </c>
    </row>
    <row r="223" spans="5:5" ht="38.25">
      <c r="E223" s="16" t="s">
        <v>390</v>
      </c>
    </row>
    <row r="224" spans="1:16" ht="12.75">
      <c r="A224" s="7">
        <v>95</v>
      </c>
      <c s="7" t="s">
        <v>53</v>
      </c>
      <c s="7" t="s">
        <v>391</v>
      </c>
      <c s="7" t="s">
        <v>45</v>
      </c>
      <c s="7" t="s">
        <v>392</v>
      </c>
      <c s="7" t="s">
        <v>74</v>
      </c>
      <c s="10">
        <v>2</v>
      </c>
      <c s="14"/>
      <c s="13">
        <f>ROUND((H224*G224),2)</f>
      </c>
      <c r="O224">
        <f>rekapitulace!H8</f>
      </c>
      <c>
        <f>O224/100*I224</f>
      </c>
    </row>
    <row r="225" spans="5:5" ht="25.5">
      <c r="E225" s="16" t="s">
        <v>365</v>
      </c>
    </row>
    <row r="226" spans="1:16" ht="12.75">
      <c r="A226" s="7">
        <v>96</v>
      </c>
      <c s="7" t="s">
        <v>53</v>
      </c>
      <c s="7" t="s">
        <v>393</v>
      </c>
      <c s="7" t="s">
        <v>45</v>
      </c>
      <c s="7" t="s">
        <v>394</v>
      </c>
      <c s="7" t="s">
        <v>74</v>
      </c>
      <c s="10">
        <v>2</v>
      </c>
      <c s="14"/>
      <c s="13">
        <f>ROUND((H226*G226),2)</f>
      </c>
      <c r="O226">
        <f>rekapitulace!H8</f>
      </c>
      <c>
        <f>O226/100*I226</f>
      </c>
    </row>
    <row r="227" spans="5:5" ht="25.5">
      <c r="E227" s="16" t="s">
        <v>365</v>
      </c>
    </row>
    <row r="228" spans="1:16" ht="12.75">
      <c r="A228" s="7">
        <v>97</v>
      </c>
      <c s="7" t="s">
        <v>53</v>
      </c>
      <c s="7" t="s">
        <v>395</v>
      </c>
      <c s="7" t="s">
        <v>45</v>
      </c>
      <c s="7" t="s">
        <v>396</v>
      </c>
      <c s="7" t="s">
        <v>382</v>
      </c>
      <c s="10">
        <v>308</v>
      </c>
      <c s="14"/>
      <c s="13">
        <f>ROUND((H228*G228),2)</f>
      </c>
      <c r="O228">
        <f>rekapitulace!H8</f>
      </c>
      <c>
        <f>O228/100*I228</f>
      </c>
    </row>
    <row r="229" spans="5:5" ht="38.25">
      <c r="E229" s="16" t="s">
        <v>397</v>
      </c>
    </row>
    <row r="230" spans="1:16" ht="12.75">
      <c r="A230" s="7">
        <v>98</v>
      </c>
      <c s="7" t="s">
        <v>53</v>
      </c>
      <c s="7" t="s">
        <v>398</v>
      </c>
      <c s="7" t="s">
        <v>45</v>
      </c>
      <c s="7" t="s">
        <v>399</v>
      </c>
      <c s="7" t="s">
        <v>141</v>
      </c>
      <c s="10">
        <v>0.41</v>
      </c>
      <c s="14"/>
      <c s="13">
        <f>ROUND((H230*G230),2)</f>
      </c>
      <c r="O230">
        <f>rekapitulace!H8</f>
      </c>
      <c>
        <f>O230/100*I230</f>
      </c>
    </row>
    <row r="231" spans="5:5" ht="38.25">
      <c r="E231" s="16" t="s">
        <v>400</v>
      </c>
    </row>
    <row r="232" spans="1:16" ht="12.75">
      <c r="A232" s="7">
        <v>99</v>
      </c>
      <c s="7" t="s">
        <v>53</v>
      </c>
      <c s="7" t="s">
        <v>401</v>
      </c>
      <c s="7" t="s">
        <v>45</v>
      </c>
      <c s="7" t="s">
        <v>402</v>
      </c>
      <c s="7" t="s">
        <v>158</v>
      </c>
      <c s="10">
        <v>39.4</v>
      </c>
      <c s="14"/>
      <c s="13">
        <f>ROUND((H232*G232),2)</f>
      </c>
      <c r="O232">
        <f>rekapitulace!H8</f>
      </c>
      <c>
        <f>O232/100*I232</f>
      </c>
    </row>
    <row r="233" spans="5:5" ht="204">
      <c r="E233" s="16" t="s">
        <v>403</v>
      </c>
    </row>
    <row r="234" spans="1:16" ht="12.75">
      <c r="A234" s="7">
        <v>100</v>
      </c>
      <c s="7" t="s">
        <v>53</v>
      </c>
      <c s="7" t="s">
        <v>404</v>
      </c>
      <c s="7" t="s">
        <v>45</v>
      </c>
      <c s="7" t="s">
        <v>405</v>
      </c>
      <c s="7" t="s">
        <v>158</v>
      </c>
      <c s="10">
        <v>10.25</v>
      </c>
      <c s="14"/>
      <c s="13">
        <f>ROUND((H234*G234),2)</f>
      </c>
      <c r="O234">
        <f>rekapitulace!H8</f>
      </c>
      <c>
        <f>O234/100*I234</f>
      </c>
    </row>
    <row r="235" spans="5:5" ht="38.25">
      <c r="E235" s="16" t="s">
        <v>406</v>
      </c>
    </row>
    <row r="236" spans="1:16" ht="12.75">
      <c r="A236" s="7">
        <v>101</v>
      </c>
      <c s="7" t="s">
        <v>53</v>
      </c>
      <c s="7" t="s">
        <v>407</v>
      </c>
      <c s="7" t="s">
        <v>59</v>
      </c>
      <c s="7" t="s">
        <v>408</v>
      </c>
      <c s="7" t="s">
        <v>158</v>
      </c>
      <c s="10">
        <v>12.67</v>
      </c>
      <c s="14"/>
      <c s="13">
        <f>ROUND((H236*G236),2)</f>
      </c>
      <c r="O236">
        <f>rekapitulace!H8</f>
      </c>
      <c>
        <f>O236/100*I236</f>
      </c>
    </row>
    <row r="237" spans="5:5" ht="38.25">
      <c r="E237" s="16" t="s">
        <v>159</v>
      </c>
    </row>
    <row r="238" spans="1:16" ht="12.75">
      <c r="A238" s="7">
        <v>102</v>
      </c>
      <c s="7" t="s">
        <v>53</v>
      </c>
      <c s="7" t="s">
        <v>407</v>
      </c>
      <c s="7" t="s">
        <v>70</v>
      </c>
      <c s="7" t="s">
        <v>409</v>
      </c>
      <c s="7" t="s">
        <v>158</v>
      </c>
      <c s="10">
        <v>87.8</v>
      </c>
      <c s="14"/>
      <c s="13">
        <f>ROUND((H238*G238),2)</f>
      </c>
      <c r="O238">
        <f>rekapitulace!H8</f>
      </c>
      <c>
        <f>O238/100*I238</f>
      </c>
    </row>
    <row r="239" spans="5:5" ht="114.75">
      <c r="E239" s="16" t="s">
        <v>410</v>
      </c>
    </row>
    <row r="240" spans="1:16" ht="12.75">
      <c r="A240" s="7">
        <v>103</v>
      </c>
      <c s="7" t="s">
        <v>53</v>
      </c>
      <c s="7" t="s">
        <v>407</v>
      </c>
      <c s="7" t="s">
        <v>66</v>
      </c>
      <c s="7" t="s">
        <v>411</v>
      </c>
      <c s="7" t="s">
        <v>158</v>
      </c>
      <c s="10">
        <v>48</v>
      </c>
      <c s="14"/>
      <c s="13">
        <f>ROUND((H240*G240),2)</f>
      </c>
      <c r="O240">
        <f>rekapitulace!H8</f>
      </c>
      <c>
        <f>O240/100*I240</f>
      </c>
    </row>
    <row r="241" spans="5:5" ht="25.5">
      <c r="E241" s="16" t="s">
        <v>161</v>
      </c>
    </row>
    <row r="242" spans="1:16" ht="12.75">
      <c r="A242" s="7">
        <v>104</v>
      </c>
      <c s="7" t="s">
        <v>53</v>
      </c>
      <c s="7" t="s">
        <v>412</v>
      </c>
      <c s="7" t="s">
        <v>59</v>
      </c>
      <c s="7" t="s">
        <v>413</v>
      </c>
      <c s="7" t="s">
        <v>158</v>
      </c>
      <c s="10">
        <v>62.57</v>
      </c>
      <c s="14"/>
      <c s="13">
        <f>ROUND((H242*G242),2)</f>
      </c>
      <c r="O242">
        <f>rekapitulace!H8</f>
      </c>
      <c>
        <f>O242/100*I242</f>
      </c>
    </row>
    <row r="243" spans="5:5" ht="153">
      <c r="E243" s="16" t="s">
        <v>414</v>
      </c>
    </row>
    <row r="244" spans="1:16" ht="12.75">
      <c r="A244" s="7">
        <v>105</v>
      </c>
      <c s="7" t="s">
        <v>53</v>
      </c>
      <c s="7" t="s">
        <v>412</v>
      </c>
      <c s="7" t="s">
        <v>70</v>
      </c>
      <c s="7" t="s">
        <v>415</v>
      </c>
      <c s="7" t="s">
        <v>158</v>
      </c>
      <c s="10">
        <v>37.9</v>
      </c>
      <c s="14"/>
      <c s="13">
        <f>ROUND((H244*G244),2)</f>
      </c>
      <c r="O244">
        <f>rekapitulace!H8</f>
      </c>
      <c>
        <f>O244/100*I244</f>
      </c>
    </row>
    <row r="245" spans="5:5" ht="51">
      <c r="E245" s="16" t="s">
        <v>416</v>
      </c>
    </row>
    <row r="246" spans="1:16" ht="12.75">
      <c r="A246" s="7">
        <v>106</v>
      </c>
      <c s="7" t="s">
        <v>53</v>
      </c>
      <c s="7" t="s">
        <v>412</v>
      </c>
      <c s="7" t="s">
        <v>66</v>
      </c>
      <c s="7" t="s">
        <v>417</v>
      </c>
      <c s="7" t="s">
        <v>158</v>
      </c>
      <c s="10">
        <v>48</v>
      </c>
      <c s="14"/>
      <c s="13">
        <f>ROUND((H246*G246),2)</f>
      </c>
      <c r="O246">
        <f>rekapitulace!H8</f>
      </c>
      <c>
        <f>O246/100*I246</f>
      </c>
    </row>
    <row r="247" spans="5:5" ht="25.5">
      <c r="E247" s="16" t="s">
        <v>161</v>
      </c>
    </row>
    <row r="248" spans="1:16" ht="12.75">
      <c r="A248" s="7">
        <v>107</v>
      </c>
      <c s="7" t="s">
        <v>45</v>
      </c>
      <c s="7" t="s">
        <v>418</v>
      </c>
      <c s="7" t="s">
        <v>45</v>
      </c>
      <c s="7" t="s">
        <v>419</v>
      </c>
      <c s="7" t="s">
        <v>74</v>
      </c>
      <c s="10">
        <v>1</v>
      </c>
      <c s="14"/>
      <c s="13">
        <f>ROUND((H248*G248),2)</f>
      </c>
      <c r="O248">
        <f>rekapitulace!H8</f>
      </c>
      <c>
        <f>O248/100*I248</f>
      </c>
    </row>
    <row r="249" spans="5:5" ht="25.5">
      <c r="E249" s="16" t="s">
        <v>138</v>
      </c>
    </row>
    <row r="250" spans="1:16" ht="12.75">
      <c r="A250" s="7">
        <v>108</v>
      </c>
      <c s="7" t="s">
        <v>53</v>
      </c>
      <c s="7" t="s">
        <v>420</v>
      </c>
      <c s="7" t="s">
        <v>45</v>
      </c>
      <c s="7" t="s">
        <v>421</v>
      </c>
      <c s="7" t="s">
        <v>141</v>
      </c>
      <c s="10">
        <v>66.291</v>
      </c>
      <c s="14"/>
      <c s="13">
        <f>ROUND((H250*G250),2)</f>
      </c>
      <c r="O250">
        <f>rekapitulace!H8</f>
      </c>
      <c>
        <f>O250/100*I250</f>
      </c>
    </row>
    <row r="251" spans="5:5" ht="165.75">
      <c r="E251" s="16" t="s">
        <v>422</v>
      </c>
    </row>
    <row r="252" spans="1:16" ht="12.75">
      <c r="A252" s="7">
        <v>109</v>
      </c>
      <c s="7" t="s">
        <v>53</v>
      </c>
      <c s="7" t="s">
        <v>423</v>
      </c>
      <c s="7" t="s">
        <v>59</v>
      </c>
      <c s="7" t="s">
        <v>424</v>
      </c>
      <c s="7" t="s">
        <v>141</v>
      </c>
      <c s="10">
        <v>55.999</v>
      </c>
      <c s="14"/>
      <c s="13">
        <f>ROUND((H252*G252),2)</f>
      </c>
      <c r="O252">
        <f>rekapitulace!H8</f>
      </c>
      <c>
        <f>O252/100*I252</f>
      </c>
    </row>
    <row r="253" spans="5:5" ht="409.5">
      <c r="E253" s="16" t="s">
        <v>425</v>
      </c>
    </row>
    <row r="254" spans="1:16" ht="12.75">
      <c r="A254" s="7">
        <v>110</v>
      </c>
      <c s="7" t="s">
        <v>53</v>
      </c>
      <c s="7" t="s">
        <v>423</v>
      </c>
      <c s="7" t="s">
        <v>70</v>
      </c>
      <c s="7" t="s">
        <v>426</v>
      </c>
      <c s="7" t="s">
        <v>141</v>
      </c>
      <c s="10">
        <v>6</v>
      </c>
      <c s="14"/>
      <c s="13">
        <f>ROUND((H254*G254),2)</f>
      </c>
      <c r="O254">
        <f>rekapitulace!H8</f>
      </c>
      <c>
        <f>O254/100*I254</f>
      </c>
    </row>
    <row r="255" spans="5:5" ht="38.25">
      <c r="E255" s="16" t="s">
        <v>427</v>
      </c>
    </row>
    <row r="256" spans="1:16" ht="12.75">
      <c r="A256" s="7">
        <v>111</v>
      </c>
      <c s="7" t="s">
        <v>53</v>
      </c>
      <c s="7" t="s">
        <v>428</v>
      </c>
      <c s="7" t="s">
        <v>59</v>
      </c>
      <c s="7" t="s">
        <v>429</v>
      </c>
      <c s="7" t="s">
        <v>141</v>
      </c>
      <c s="10">
        <v>11.271</v>
      </c>
      <c s="14"/>
      <c s="13">
        <f>ROUND((H256*G256),2)</f>
      </c>
      <c r="O256">
        <f>rekapitulace!H8</f>
      </c>
      <c>
        <f>O256/100*I256</f>
      </c>
    </row>
    <row r="257" spans="5:5" ht="409.5">
      <c r="E257" s="16" t="s">
        <v>430</v>
      </c>
    </row>
    <row r="258" spans="1:16" ht="12.75">
      <c r="A258" s="7">
        <v>112</v>
      </c>
      <c s="7" t="s">
        <v>53</v>
      </c>
      <c s="7" t="s">
        <v>431</v>
      </c>
      <c s="7" t="s">
        <v>45</v>
      </c>
      <c s="7" t="s">
        <v>432</v>
      </c>
      <c s="7" t="s">
        <v>141</v>
      </c>
      <c s="10">
        <v>4.387</v>
      </c>
      <c s="14"/>
      <c s="13">
        <f>ROUND((H258*G258),2)</f>
      </c>
      <c r="O258">
        <f>rekapitulace!H8</f>
      </c>
      <c>
        <f>O258/100*I258</f>
      </c>
    </row>
    <row r="259" spans="5:5" ht="114.75">
      <c r="E259" s="16" t="s">
        <v>433</v>
      </c>
    </row>
    <row r="260" spans="1:16" ht="12.75">
      <c r="A260" s="7">
        <v>113</v>
      </c>
      <c s="7" t="s">
        <v>53</v>
      </c>
      <c s="7" t="s">
        <v>434</v>
      </c>
      <c s="7" t="s">
        <v>45</v>
      </c>
      <c s="7" t="s">
        <v>435</v>
      </c>
      <c s="7" t="s">
        <v>158</v>
      </c>
      <c s="10">
        <v>14</v>
      </c>
      <c s="14"/>
      <c s="13">
        <f>ROUND((H260*G260),2)</f>
      </c>
      <c r="O260">
        <f>rekapitulace!H8</f>
      </c>
      <c>
        <f>O260/100*I260</f>
      </c>
    </row>
    <row r="261" spans="5:5" ht="25.5">
      <c r="E261" s="16" t="s">
        <v>436</v>
      </c>
    </row>
    <row r="262" spans="1:16" ht="12.75">
      <c r="A262" s="7">
        <v>114</v>
      </c>
      <c s="7" t="s">
        <v>45</v>
      </c>
      <c s="7" t="s">
        <v>437</v>
      </c>
      <c s="7" t="s">
        <v>45</v>
      </c>
      <c s="7" t="s">
        <v>438</v>
      </c>
      <c s="7" t="s">
        <v>99</v>
      </c>
      <c s="10">
        <v>1</v>
      </c>
      <c s="14"/>
      <c s="13">
        <f>ROUND((H262*G262),2)</f>
      </c>
      <c r="O262">
        <f>rekapitulace!H8</f>
      </c>
      <c>
        <f>O262/100*I262</f>
      </c>
    </row>
    <row r="263" spans="5:5" ht="25.5">
      <c r="E263" s="16" t="s">
        <v>138</v>
      </c>
    </row>
    <row r="264" spans="1:16" ht="12.75">
      <c r="A264" s="7">
        <v>115</v>
      </c>
      <c s="7" t="s">
        <v>45</v>
      </c>
      <c s="7" t="s">
        <v>439</v>
      </c>
      <c s="7" t="s">
        <v>45</v>
      </c>
      <c s="7" t="s">
        <v>440</v>
      </c>
      <c s="7" t="s">
        <v>99</v>
      </c>
      <c s="10">
        <v>1</v>
      </c>
      <c s="14"/>
      <c s="13">
        <f>ROUND((H264*G264),2)</f>
      </c>
      <c r="O264">
        <f>rekapitulace!H8</f>
      </c>
      <c>
        <f>O264/100*I264</f>
      </c>
    </row>
    <row r="265" spans="5:5" ht="25.5">
      <c r="E265" s="16" t="s">
        <v>138</v>
      </c>
    </row>
    <row r="266" spans="1:16" ht="12.75">
      <c r="A266" s="7">
        <v>116</v>
      </c>
      <c s="7" t="s">
        <v>45</v>
      </c>
      <c s="7" t="s">
        <v>441</v>
      </c>
      <c s="7" t="s">
        <v>45</v>
      </c>
      <c s="7" t="s">
        <v>442</v>
      </c>
      <c s="7" t="s">
        <v>74</v>
      </c>
      <c s="10">
        <v>1</v>
      </c>
      <c s="14"/>
      <c s="13">
        <f>ROUND((H266*G266),2)</f>
      </c>
      <c r="O266">
        <f>rekapitulace!H8</f>
      </c>
      <c>
        <f>O266/100*I266</f>
      </c>
    </row>
    <row r="267" spans="5:5" ht="25.5">
      <c r="E267" s="16" t="s">
        <v>138</v>
      </c>
    </row>
    <row r="268" spans="1:16" ht="12.75" customHeight="1">
      <c r="A268" s="15"/>
      <c s="15"/>
      <c s="15" t="s">
        <v>42</v>
      </c>
      <c s="15"/>
      <c s="15" t="s">
        <v>347</v>
      </c>
      <c s="15"/>
      <c s="15"/>
      <c s="15"/>
      <c s="15">
        <f>SUM(I192:I267)</f>
      </c>
      <c r="P268">
        <f>ROUND(SUM(P192:P267),2)</f>
      </c>
    </row>
    <row r="270" spans="1:16" ht="12.75" customHeight="1">
      <c r="A270" s="15"/>
      <c s="15"/>
      <c s="15"/>
      <c s="15"/>
      <c s="15" t="s">
        <v>100</v>
      </c>
      <c s="15"/>
      <c s="15"/>
      <c s="15"/>
      <c s="15">
        <f>+I26+I75+I98+I119+I136+I155+I176+I189+I268</f>
      </c>
      <c r="P270">
        <f>+P26+P75+P98+P119+P136+P155+P176+P189+P268</f>
      </c>
    </row>
    <row r="272" spans="1:9" ht="12.75" customHeight="1">
      <c r="A272" s="9" t="s">
        <v>101</v>
      </c>
      <c s="9"/>
      <c s="9"/>
      <c s="9"/>
      <c s="9"/>
      <c s="9"/>
      <c s="9"/>
      <c s="9"/>
      <c s="9"/>
    </row>
    <row r="273" spans="1:9" ht="12.75" customHeight="1">
      <c r="A273" s="9"/>
      <c s="9"/>
      <c s="9"/>
      <c s="9"/>
      <c s="9" t="s">
        <v>102</v>
      </c>
      <c s="9"/>
      <c s="9"/>
      <c s="9"/>
      <c s="9"/>
    </row>
    <row r="274" spans="1:16" ht="12.75" customHeight="1">
      <c r="A274" s="15"/>
      <c s="15"/>
      <c s="15"/>
      <c s="15"/>
      <c s="15" t="s">
        <v>103</v>
      </c>
      <c s="15"/>
      <c s="15"/>
      <c s="15"/>
      <c s="15">
        <v>0</v>
      </c>
      <c r="P274">
        <v>0</v>
      </c>
    </row>
    <row r="275" spans="1:9" ht="12.75" customHeight="1">
      <c r="A275" s="15"/>
      <c s="15"/>
      <c s="15"/>
      <c s="15"/>
      <c s="15" t="s">
        <v>104</v>
      </c>
      <c s="15"/>
      <c s="15"/>
      <c s="15"/>
      <c s="15"/>
    </row>
    <row r="276" spans="1:16" ht="12.75" customHeight="1">
      <c r="A276" s="15"/>
      <c s="15"/>
      <c s="15"/>
      <c s="15"/>
      <c s="15" t="s">
        <v>105</v>
      </c>
      <c s="15"/>
      <c s="15"/>
      <c s="15"/>
      <c s="15">
        <v>0</v>
      </c>
      <c r="P276">
        <v>0</v>
      </c>
    </row>
    <row r="277" spans="1:16" ht="12.75" customHeight="1">
      <c r="A277" s="15"/>
      <c s="15"/>
      <c s="15"/>
      <c s="15"/>
      <c s="15" t="s">
        <v>106</v>
      </c>
      <c s="15"/>
      <c s="15"/>
      <c s="15"/>
      <c s="15">
        <f>I274+I276</f>
      </c>
      <c r="P277">
        <f>P274+P276</f>
      </c>
    </row>
    <row r="279" spans="1:16" ht="12.75" customHeight="1">
      <c r="A279" s="15"/>
      <c s="15"/>
      <c s="15"/>
      <c s="15"/>
      <c s="15" t="s">
        <v>106</v>
      </c>
      <c s="15"/>
      <c s="15"/>
      <c s="15"/>
      <c s="15">
        <f>I270+I277</f>
      </c>
      <c r="P279">
        <f>P270+P277</f>
      </c>
    </row>
  </sheetData>
  <sheetProtection formatColumns="0"/>
  <mergeCells count="8">
    <mergeCell ref="A8:A9"/>
    <mergeCell ref="B8:B9"/>
    <mergeCell ref="C8:C9"/>
    <mergeCell ref="D8:D9"/>
    <mergeCell ref="E8:E9"/>
    <mergeCell ref="F8:F9"/>
    <mergeCell ref="G8:G9"/>
    <mergeCell ref="H8:I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