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21.01 - Úpravy silnic..." sheetId="2" r:id="rId2"/>
    <sheet name="SO 121.02 - Úpravy chodní..." sheetId="3" r:id="rId3"/>
    <sheet name="SO 181 - Přechodné doprav..." sheetId="4" r:id="rId4"/>
    <sheet name="SO 191 - Stálé dopravní z..." sheetId="5" r:id="rId5"/>
    <sheet name="VON - Vedlejší a ostatní ..." sheetId="6" r:id="rId6"/>
    <sheet name="Pokyny pro vyplnění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121.01 - Úpravy silnic...'!$C$91:$K$337</definedName>
    <definedName name="_xlnm.Print_Area" localSheetId="1">'SO 121.01 - Úpravy silnic...'!$C$4:$J$41,'SO 121.01 - Úpravy silnic...'!$C$47:$J$71,'SO 121.01 - Úpravy silnic...'!$C$77:$K$337</definedName>
    <definedName name="_xlnm.Print_Titles" localSheetId="1">'SO 121.01 - Úpravy silnic...'!$91:$91</definedName>
    <definedName name="_xlnm._FilterDatabase" localSheetId="2" hidden="1">'SO 121.02 - Úpravy chodní...'!$C$90:$K$180</definedName>
    <definedName name="_xlnm.Print_Area" localSheetId="2">'SO 121.02 - Úpravy chodní...'!$C$4:$J$41,'SO 121.02 - Úpravy chodní...'!$C$47:$J$70,'SO 121.02 - Úpravy chodní...'!$C$76:$K$180</definedName>
    <definedName name="_xlnm.Print_Titles" localSheetId="2">'SO 121.02 - Úpravy chodní...'!$90:$90</definedName>
    <definedName name="_xlnm._FilterDatabase" localSheetId="3" hidden="1">'SO 181 - Přechodné doprav...'!$C$82:$K$111</definedName>
    <definedName name="_xlnm.Print_Area" localSheetId="3">'SO 181 - Přechodné doprav...'!$C$4:$J$39,'SO 181 - Přechodné doprav...'!$C$45:$J$64,'SO 181 - Přechodné doprav...'!$C$70:$K$111</definedName>
    <definedName name="_xlnm.Print_Titles" localSheetId="3">'SO 181 - Přechodné doprav...'!$82:$82</definedName>
    <definedName name="_xlnm._FilterDatabase" localSheetId="4" hidden="1">'SO 191 - Stálé dopravní z...'!$C$81:$K$137</definedName>
    <definedName name="_xlnm.Print_Area" localSheetId="4">'SO 191 - Stálé dopravní z...'!$C$4:$J$39,'SO 191 - Stálé dopravní z...'!$C$45:$J$63,'SO 191 - Stálé dopravní z...'!$C$69:$K$137</definedName>
    <definedName name="_xlnm.Print_Titles" localSheetId="4">'SO 191 - Stálé dopravní z...'!$81:$81</definedName>
    <definedName name="_xlnm._FilterDatabase" localSheetId="5" hidden="1">'VON - Vedlejší a ostatní ...'!$C$85:$K$128</definedName>
    <definedName name="_xlnm.Print_Area" localSheetId="5">'VON - Vedlejší a ostatní ...'!$C$4:$J$39,'VON - Vedlejší a ostatní ...'!$C$45:$J$67,'VON - Vedlejší a ostatní ...'!$C$73:$K$128</definedName>
    <definedName name="_xlnm.Print_Titles" localSheetId="5">'VON - Vedlejší a ostatní ...'!$85:$85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60"/>
  <c i="6" r="J35"/>
  <c i="1" r="AX60"/>
  <c i="6" r="BI126"/>
  <c r="BH126"/>
  <c r="BG126"/>
  <c r="BF126"/>
  <c r="T126"/>
  <c r="T125"/>
  <c r="R126"/>
  <c r="R125"/>
  <c r="P126"/>
  <c r="P125"/>
  <c r="BI123"/>
  <c r="BH123"/>
  <c r="BG123"/>
  <c r="BF123"/>
  <c r="T123"/>
  <c r="T122"/>
  <c r="R123"/>
  <c r="R122"/>
  <c r="P123"/>
  <c r="P122"/>
  <c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5" r="J37"/>
  <c r="J36"/>
  <c i="1" r="AY59"/>
  <c i="5" r="J35"/>
  <c i="1" r="AX59"/>
  <c i="5"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4" r="J37"/>
  <c r="J36"/>
  <c i="1" r="AY58"/>
  <c i="4" r="J35"/>
  <c i="1" r="AX58"/>
  <c i="4"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77"/>
  <c r="E7"/>
  <c r="E73"/>
  <c i="3" r="J39"/>
  <c r="J38"/>
  <c i="1" r="AY57"/>
  <c i="3" r="J37"/>
  <c i="1" r="AX57"/>
  <c i="3"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8"/>
  <c r="F58"/>
  <c r="F56"/>
  <c r="E54"/>
  <c r="J26"/>
  <c r="E26"/>
  <c r="J88"/>
  <c r="J25"/>
  <c r="J20"/>
  <c r="E20"/>
  <c r="F88"/>
  <c r="J19"/>
  <c r="J14"/>
  <c r="J56"/>
  <c r="E7"/>
  <c r="E79"/>
  <c i="2" r="J39"/>
  <c r="J38"/>
  <c i="1" r="AY56"/>
  <c i="2" r="J37"/>
  <c i="1" r="AX56"/>
  <c i="2"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59"/>
  <c r="J19"/>
  <c r="J14"/>
  <c r="J86"/>
  <c r="E7"/>
  <c r="E80"/>
  <c i="1" r="L50"/>
  <c r="AM50"/>
  <c r="AM49"/>
  <c r="L49"/>
  <c r="AM47"/>
  <c r="L47"/>
  <c r="L45"/>
  <c r="L44"/>
  <c i="6" r="J123"/>
  <c r="J117"/>
  <c r="J111"/>
  <c r="J104"/>
  <c r="J101"/>
  <c r="J95"/>
  <c r="BK89"/>
  <c i="5" r="BK134"/>
  <c r="BK127"/>
  <c r="BK89"/>
  <c i="3" r="BK179"/>
  <c r="BK163"/>
  <c r="J127"/>
  <c r="BK108"/>
  <c i="2" r="BK319"/>
  <c r="J288"/>
  <c r="J250"/>
  <c r="J223"/>
  <c r="BK184"/>
  <c r="J123"/>
  <c r="J111"/>
  <c i="5" r="J124"/>
  <c r="BK114"/>
  <c r="J102"/>
  <c r="J93"/>
  <c i="3" r="BK177"/>
  <c r="BK152"/>
  <c r="BK127"/>
  <c i="2" r="J329"/>
  <c r="J310"/>
  <c r="BK288"/>
  <c r="BK276"/>
  <c r="BK250"/>
  <c r="J227"/>
  <c r="BK190"/>
  <c r="J146"/>
  <c i="5" r="BK124"/>
  <c r="BK108"/>
  <c r="J89"/>
  <c i="4" r="J106"/>
  <c i="3" r="J179"/>
  <c r="BK154"/>
  <c r="BK130"/>
  <c r="J105"/>
  <c i="2" r="BK310"/>
  <c r="J282"/>
  <c r="BK266"/>
  <c r="J244"/>
  <c r="BK227"/>
  <c r="J190"/>
  <c r="J168"/>
  <c r="BK143"/>
  <c r="J126"/>
  <c r="J102"/>
  <c i="4" r="BK106"/>
  <c r="BK86"/>
  <c i="3" r="J143"/>
  <c r="BK115"/>
  <c i="2" r="J336"/>
  <c r="J306"/>
  <c r="J294"/>
  <c r="BK215"/>
  <c r="J199"/>
  <c r="J143"/>
  <c r="J131"/>
  <c i="6" r="J126"/>
  <c r="J120"/>
  <c r="J114"/>
  <c r="BK107"/>
  <c r="BK101"/>
  <c r="BK95"/>
  <c r="J89"/>
  <c i="5" r="J134"/>
  <c r="J121"/>
  <c r="BK85"/>
  <c i="3" r="J177"/>
  <c r="J154"/>
  <c r="BK124"/>
  <c r="BK112"/>
  <c i="2" r="BK323"/>
  <c r="BK300"/>
  <c r="J279"/>
  <c r="BK236"/>
  <c r="J206"/>
  <c r="BK168"/>
  <c r="J114"/>
  <c i="1" r="AS55"/>
  <c i="4" r="J95"/>
  <c i="3" r="BK160"/>
  <c r="BK143"/>
  <c r="J108"/>
  <c r="J94"/>
  <c i="2" r="J319"/>
  <c r="J291"/>
  <c r="BK257"/>
  <c r="BK223"/>
  <c r="J187"/>
  <c r="BK150"/>
  <c r="BK98"/>
  <c i="5" r="BK111"/>
  <c r="BK96"/>
  <c i="4" r="BK109"/>
  <c r="J86"/>
  <c i="3" r="BK156"/>
  <c r="J124"/>
  <c r="BK102"/>
  <c i="2" r="J303"/>
  <c r="J276"/>
  <c r="J263"/>
  <c r="BK240"/>
  <c r="BK199"/>
  <c r="BK181"/>
  <c r="BK146"/>
  <c r="J120"/>
  <c r="J108"/>
  <c i="5" r="J127"/>
  <c i="4" r="BK98"/>
  <c i="3" r="BK149"/>
  <c r="J134"/>
  <c i="2" r="BK336"/>
  <c r="BK329"/>
  <c r="BK303"/>
  <c r="BK269"/>
  <c r="J253"/>
  <c r="BK206"/>
  <c r="BK187"/>
  <c r="J139"/>
  <c r="BK123"/>
  <c r="BK105"/>
  <c i="6" r="BK126"/>
  <c r="BK117"/>
  <c r="BK111"/>
  <c r="BK104"/>
  <c r="J97"/>
  <c r="J92"/>
  <c i="5" r="BK136"/>
  <c r="BK130"/>
  <c r="J111"/>
  <c i="4" r="J98"/>
  <c i="3" r="J173"/>
  <c r="BK146"/>
  <c r="J118"/>
  <c i="2" r="BK326"/>
  <c r="BK285"/>
  <c r="J266"/>
  <c r="BK232"/>
  <c r="BK203"/>
  <c r="BK131"/>
  <c r="J95"/>
  <c i="5" r="J117"/>
  <c r="J105"/>
  <c r="J96"/>
  <c i="4" r="BK89"/>
  <c i="3" r="J156"/>
  <c r="J130"/>
  <c r="BK105"/>
  <c i="2" r="J326"/>
  <c r="BK306"/>
  <c r="J285"/>
  <c r="J273"/>
  <c r="J247"/>
  <c r="BK219"/>
  <c r="BK161"/>
  <c r="BK108"/>
  <c i="5" r="BK117"/>
  <c r="BK105"/>
  <c r="BK93"/>
  <c i="4" r="BK101"/>
  <c i="3" r="J163"/>
  <c r="BK140"/>
  <c r="J121"/>
  <c r="BK98"/>
  <c i="2" r="BK294"/>
  <c r="BK273"/>
  <c r="J260"/>
  <c r="J232"/>
  <c r="BK193"/>
  <c r="BK174"/>
  <c r="J150"/>
  <c r="BK139"/>
  <c r="BK117"/>
  <c r="J105"/>
  <c i="4" r="J109"/>
  <c r="J92"/>
  <c i="3" r="J146"/>
  <c r="BK118"/>
  <c r="J98"/>
  <c i="2" r="BK334"/>
  <c r="J300"/>
  <c r="BK260"/>
  <c r="J240"/>
  <c r="J203"/>
  <c r="J181"/>
  <c r="BK135"/>
  <c r="BK120"/>
  <c i="6" r="BK123"/>
  <c r="BK120"/>
  <c r="BK114"/>
  <c r="J107"/>
  <c r="BK97"/>
  <c r="BK92"/>
  <c i="5" r="J136"/>
  <c r="J130"/>
  <c r="BK102"/>
  <c i="4" r="BK95"/>
  <c i="3" r="BK168"/>
  <c r="J152"/>
  <c r="BK121"/>
  <c r="BK94"/>
  <c i="2" r="J315"/>
  <c r="BK282"/>
  <c r="BK247"/>
  <c r="BK210"/>
  <c r="J174"/>
  <c r="J117"/>
  <c r="J98"/>
  <c i="5" r="BK121"/>
  <c r="J108"/>
  <c r="J99"/>
  <c i="4" r="BK92"/>
  <c i="3" r="J168"/>
  <c r="J149"/>
  <c r="J102"/>
  <c i="2" r="J323"/>
  <c r="BK297"/>
  <c r="BK279"/>
  <c r="BK253"/>
  <c r="BK244"/>
  <c r="J215"/>
  <c r="BK156"/>
  <c r="BK102"/>
  <c i="5" r="J114"/>
  <c r="BK99"/>
  <c r="J85"/>
  <c i="4" r="J89"/>
  <c i="3" r="J160"/>
  <c r="BK134"/>
  <c r="J115"/>
  <c i="2" r="BK315"/>
  <c r="BK291"/>
  <c r="J269"/>
  <c r="J257"/>
  <c r="J236"/>
  <c r="J219"/>
  <c r="J184"/>
  <c r="J156"/>
  <c r="J135"/>
  <c r="BK111"/>
  <c r="BK95"/>
  <c i="4" r="J101"/>
  <c i="3" r="BK173"/>
  <c r="J140"/>
  <c r="J112"/>
  <c i="2" r="J334"/>
  <c r="J297"/>
  <c r="BK263"/>
  <c r="J210"/>
  <c r="J193"/>
  <c r="J161"/>
  <c r="BK126"/>
  <c r="BK114"/>
  <c l="1" r="R94"/>
  <c r="P198"/>
  <c r="R256"/>
  <c r="P272"/>
  <c r="T314"/>
  <c r="P333"/>
  <c i="3" r="BK93"/>
  <c r="BK111"/>
  <c r="J111"/>
  <c r="J66"/>
  <c r="BK133"/>
  <c r="J133"/>
  <c r="J67"/>
  <c r="BK159"/>
  <c r="J159"/>
  <c r="J68"/>
  <c r="BK176"/>
  <c r="J176"/>
  <c r="J69"/>
  <c i="2" r="P94"/>
  <c r="T198"/>
  <c r="BK272"/>
  <c r="J272"/>
  <c r="J68"/>
  <c r="BK314"/>
  <c r="J314"/>
  <c r="J69"/>
  <c r="BK333"/>
  <c r="J333"/>
  <c r="J70"/>
  <c i="3" r="R93"/>
  <c r="R111"/>
  <c r="P133"/>
  <c r="R159"/>
  <c r="P176"/>
  <c i="4" r="P85"/>
  <c r="P84"/>
  <c r="T105"/>
  <c r="T104"/>
  <c i="2" r="T94"/>
  <c r="R198"/>
  <c r="T256"/>
  <c r="T272"/>
  <c r="R314"/>
  <c r="T333"/>
  <c i="3" r="P93"/>
  <c r="T111"/>
  <c r="T133"/>
  <c r="P159"/>
  <c r="R176"/>
  <c i="4" r="T85"/>
  <c r="T84"/>
  <c r="T83"/>
  <c r="BK105"/>
  <c r="BK104"/>
  <c r="J104"/>
  <c r="J62"/>
  <c r="R105"/>
  <c r="R104"/>
  <c i="2" r="BK94"/>
  <c r="J94"/>
  <c r="J65"/>
  <c r="BK198"/>
  <c r="J198"/>
  <c r="J66"/>
  <c r="BK256"/>
  <c r="J256"/>
  <c r="J67"/>
  <c r="P256"/>
  <c r="R272"/>
  <c r="P314"/>
  <c r="R333"/>
  <c i="3" r="T93"/>
  <c r="P111"/>
  <c r="R133"/>
  <c r="T159"/>
  <c r="T176"/>
  <c i="4" r="BK85"/>
  <c r="BK84"/>
  <c r="BK83"/>
  <c r="J83"/>
  <c r="R85"/>
  <c r="R84"/>
  <c r="R83"/>
  <c r="P105"/>
  <c r="P104"/>
  <c i="5" r="BK84"/>
  <c r="J84"/>
  <c r="J61"/>
  <c r="P84"/>
  <c r="P83"/>
  <c r="P82"/>
  <c i="1" r="AU59"/>
  <c i="5" r="R84"/>
  <c r="R83"/>
  <c r="R82"/>
  <c r="T84"/>
  <c r="BK133"/>
  <c r="J133"/>
  <c r="J62"/>
  <c r="P133"/>
  <c r="R133"/>
  <c r="T133"/>
  <c i="6" r="BK88"/>
  <c r="J88"/>
  <c r="J61"/>
  <c r="P88"/>
  <c r="R88"/>
  <c r="T88"/>
  <c r="BK100"/>
  <c r="J100"/>
  <c r="J62"/>
  <c r="P100"/>
  <c r="R100"/>
  <c r="T100"/>
  <c r="BK110"/>
  <c r="J110"/>
  <c r="J63"/>
  <c r="P110"/>
  <c r="R110"/>
  <c r="T110"/>
  <c i="2" r="E50"/>
  <c r="BE95"/>
  <c r="BE98"/>
  <c r="BE108"/>
  <c r="BE146"/>
  <c r="BE150"/>
  <c r="BE161"/>
  <c r="BE168"/>
  <c r="BE190"/>
  <c r="BE223"/>
  <c r="BE244"/>
  <c r="BE269"/>
  <c r="BE273"/>
  <c r="BE279"/>
  <c r="BE285"/>
  <c r="BE288"/>
  <c r="BE310"/>
  <c r="BE315"/>
  <c r="BE334"/>
  <c r="BE336"/>
  <c i="3" r="BE94"/>
  <c r="BE98"/>
  <c r="BE102"/>
  <c r="BE105"/>
  <c r="BE124"/>
  <c r="BE127"/>
  <c r="BE152"/>
  <c r="BE154"/>
  <c r="BE160"/>
  <c r="BE163"/>
  <c i="4" r="J80"/>
  <c r="BE89"/>
  <c r="BE92"/>
  <c i="2" r="J56"/>
  <c r="J59"/>
  <c r="F89"/>
  <c r="BE120"/>
  <c r="BE126"/>
  <c r="BE184"/>
  <c r="BE206"/>
  <c r="BE210"/>
  <c r="BE219"/>
  <c r="BE227"/>
  <c r="BE247"/>
  <c r="BE282"/>
  <c r="BE297"/>
  <c r="BE319"/>
  <c r="BE329"/>
  <c i="3" r="F59"/>
  <c r="J85"/>
  <c r="BE121"/>
  <c r="BE146"/>
  <c r="BE149"/>
  <c r="BE168"/>
  <c r="BE173"/>
  <c i="4" r="E48"/>
  <c r="F80"/>
  <c i="5" r="J52"/>
  <c r="F55"/>
  <c r="E72"/>
  <c r="J79"/>
  <c r="BE85"/>
  <c r="BE96"/>
  <c r="BE102"/>
  <c r="BE105"/>
  <c r="BE108"/>
  <c r="BE111"/>
  <c r="BE114"/>
  <c i="2" r="BE111"/>
  <c r="BE114"/>
  <c r="BE117"/>
  <c r="BE123"/>
  <c r="BE131"/>
  <c r="BE135"/>
  <c r="BE181"/>
  <c r="BE193"/>
  <c r="BE199"/>
  <c r="BE203"/>
  <c r="BE232"/>
  <c r="BE236"/>
  <c r="BE260"/>
  <c r="BE263"/>
  <c r="BE294"/>
  <c r="BE300"/>
  <c r="BE323"/>
  <c r="BE326"/>
  <c i="3" r="E50"/>
  <c r="J59"/>
  <c r="BE108"/>
  <c r="BE112"/>
  <c r="BE115"/>
  <c r="BE118"/>
  <c r="BE134"/>
  <c r="BE143"/>
  <c r="BE156"/>
  <c r="BE177"/>
  <c i="4" r="J52"/>
  <c r="BE86"/>
  <c r="BE98"/>
  <c r="BE106"/>
  <c i="5" r="BE89"/>
  <c r="BE93"/>
  <c r="BE117"/>
  <c i="2" r="BE102"/>
  <c r="BE105"/>
  <c r="BE139"/>
  <c r="BE143"/>
  <c r="BE156"/>
  <c r="BE174"/>
  <c r="BE187"/>
  <c r="BE215"/>
  <c r="BE240"/>
  <c r="BE250"/>
  <c r="BE253"/>
  <c r="BE257"/>
  <c r="BE266"/>
  <c r="BE276"/>
  <c r="BE291"/>
  <c r="BE303"/>
  <c r="BE306"/>
  <c i="3" r="BE130"/>
  <c r="BE140"/>
  <c r="BE179"/>
  <c i="4" r="BE95"/>
  <c r="BE101"/>
  <c r="BE109"/>
  <c i="5" r="BE99"/>
  <c r="BE121"/>
  <c r="BE124"/>
  <c r="BE127"/>
  <c r="BE130"/>
  <c r="BE134"/>
  <c r="BE136"/>
  <c i="6" r="E48"/>
  <c r="J52"/>
  <c r="F55"/>
  <c r="J55"/>
  <c r="BE89"/>
  <c r="BE92"/>
  <c r="BE95"/>
  <c r="BE97"/>
  <c r="BE101"/>
  <c r="BE104"/>
  <c r="BE107"/>
  <c r="BE111"/>
  <c r="BE114"/>
  <c r="BE117"/>
  <c r="BE120"/>
  <c r="BE123"/>
  <c r="BE126"/>
  <c r="BK119"/>
  <c r="J119"/>
  <c r="J64"/>
  <c r="BK122"/>
  <c r="J122"/>
  <c r="J65"/>
  <c r="BK125"/>
  <c r="J125"/>
  <c r="J66"/>
  <c i="5" r="F35"/>
  <c i="1" r="BB59"/>
  <c i="4" r="F34"/>
  <c i="1" r="BA58"/>
  <c i="4" r="J34"/>
  <c i="1" r="AW58"/>
  <c i="4" r="F36"/>
  <c i="1" r="BC58"/>
  <c i="5" r="J34"/>
  <c i="1" r="AW59"/>
  <c i="6" r="F35"/>
  <c i="1" r="BB60"/>
  <c i="3" r="F37"/>
  <c i="1" r="BB57"/>
  <c i="2" r="F38"/>
  <c i="1" r="BC56"/>
  <c i="2" r="J36"/>
  <c i="1" r="AW56"/>
  <c i="2" r="F37"/>
  <c i="1" r="BB56"/>
  <c i="3" r="F39"/>
  <c i="1" r="BD57"/>
  <c i="4" r="J30"/>
  <c i="1" r="AG58"/>
  <c i="6" r="J34"/>
  <c i="1" r="AW60"/>
  <c r="AS54"/>
  <c i="2" r="F36"/>
  <c i="1" r="BA56"/>
  <c i="4" r="F35"/>
  <c i="1" r="BB58"/>
  <c i="4" r="F37"/>
  <c i="1" r="BD58"/>
  <c i="6" r="F36"/>
  <c i="1" r="BC60"/>
  <c i="3" r="J36"/>
  <c i="1" r="AW57"/>
  <c i="3" r="F36"/>
  <c i="1" r="BA57"/>
  <c i="5" r="F34"/>
  <c i="1" r="BA59"/>
  <c i="6" r="F34"/>
  <c i="1" r="BA60"/>
  <c i="5" r="F37"/>
  <c i="1" r="BD59"/>
  <c i="3" r="F38"/>
  <c i="1" r="BC57"/>
  <c i="6" r="F37"/>
  <c i="1" r="BD60"/>
  <c i="2" r="F39"/>
  <c i="1" r="BD56"/>
  <c i="5" r="F36"/>
  <c i="1" r="BC59"/>
  <c i="6" l="1" r="R87"/>
  <c r="R86"/>
  <c i="3" r="P92"/>
  <c r="P91"/>
  <c i="1" r="AU57"/>
  <c i="2" r="T93"/>
  <c r="T92"/>
  <c i="6" r="T87"/>
  <c r="T86"/>
  <c i="4" r="P83"/>
  <c i="1" r="AU58"/>
  <c i="2" r="R93"/>
  <c r="R92"/>
  <c i="3" r="R92"/>
  <c r="R91"/>
  <c r="BK92"/>
  <c r="BK91"/>
  <c r="J91"/>
  <c r="J63"/>
  <c i="6" r="P87"/>
  <c r="P86"/>
  <c i="1" r="AU60"/>
  <c i="5" r="T83"/>
  <c r="T82"/>
  <c i="3" r="T92"/>
  <c r="T91"/>
  <c i="2" r="P93"/>
  <c r="P92"/>
  <c i="1" r="AU56"/>
  <c i="3" r="J93"/>
  <c r="J65"/>
  <c i="4" r="J59"/>
  <c r="J84"/>
  <c r="J60"/>
  <c r="J85"/>
  <c r="J61"/>
  <c r="J105"/>
  <c r="J63"/>
  <c i="2" r="BK93"/>
  <c r="BK92"/>
  <c r="J92"/>
  <c i="5" r="BK83"/>
  <c r="J83"/>
  <c r="J60"/>
  <c i="6" r="BK87"/>
  <c r="J87"/>
  <c r="J60"/>
  <c i="5" r="F33"/>
  <c i="1" r="AZ59"/>
  <c r="BD55"/>
  <c r="BD54"/>
  <c r="W33"/>
  <c i="2" r="J32"/>
  <c i="1" r="AG56"/>
  <c i="3" r="F35"/>
  <c i="1" r="AZ57"/>
  <c r="BA55"/>
  <c r="BA54"/>
  <c r="W30"/>
  <c i="4" r="F33"/>
  <c i="1" r="AZ58"/>
  <c i="4" r="J33"/>
  <c i="1" r="AV58"/>
  <c r="AT58"/>
  <c r="BC55"/>
  <c r="AY55"/>
  <c i="5" r="J33"/>
  <c i="1" r="AV59"/>
  <c r="AT59"/>
  <c i="6" r="J33"/>
  <c i="1" r="AV60"/>
  <c r="AT60"/>
  <c i="3" r="J35"/>
  <c i="1" r="AV57"/>
  <c r="AT57"/>
  <c i="2" r="F35"/>
  <c i="1" r="AZ56"/>
  <c i="6" r="F33"/>
  <c i="1" r="AZ60"/>
  <c r="BB55"/>
  <c r="AX55"/>
  <c i="2" r="J35"/>
  <c i="1" r="AV56"/>
  <c r="AT56"/>
  <c i="2" l="1" r="J41"/>
  <c r="J63"/>
  <c r="J93"/>
  <c r="J64"/>
  <c i="3" r="J92"/>
  <c r="J64"/>
  <c i="4" r="J39"/>
  <c i="5" r="BK82"/>
  <c r="J82"/>
  <c r="J59"/>
  <c i="6" r="BK86"/>
  <c r="J86"/>
  <c r="J59"/>
  <c i="1" r="AN58"/>
  <c r="AN56"/>
  <c r="AZ55"/>
  <c r="AV55"/>
  <c r="AW55"/>
  <c r="AU55"/>
  <c r="AU54"/>
  <c r="BC54"/>
  <c r="AY54"/>
  <c r="AW54"/>
  <c r="AK30"/>
  <c r="BB54"/>
  <c r="W31"/>
  <c i="3" r="J32"/>
  <c i="1" r="AG57"/>
  <c r="AN57"/>
  <c i="3" l="1" r="J41"/>
  <c i="1" r="AZ54"/>
  <c r="AV54"/>
  <c r="AK29"/>
  <c r="AG55"/>
  <c r="AX54"/>
  <c r="AT55"/>
  <c r="W32"/>
  <c i="5" r="J30"/>
  <c i="1" r="AG59"/>
  <c r="AN59"/>
  <c i="6" r="J30"/>
  <c i="1" r="AG60"/>
  <c r="AN60"/>
  <c i="5" l="1" r="J39"/>
  <c i="1" r="AN55"/>
  <c i="6" r="J39"/>
  <c i="1" r="AG54"/>
  <c r="AT54"/>
  <c r="W29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<sst xmlns="http://schemas.openxmlformats.org/spreadsheetml/2006/main">
  <si>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</si>
  <si>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</si>
  <si>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</si>
  <si>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</si>
  <si>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</si>
  <si>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{c0b7673b-36a2-40d3-a7a2-843331016686}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</si>
  <si>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</si>
  <si>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</si>
  <si>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</si>
  <si>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</si>
  <si>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</si>
  <si>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</si>
  <si>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</si>
  <si>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</si>
  <si>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180820-1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</si>
  <si>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</si>
  <si>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</si>
  <si>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III/00519 Úhonice – Rudná</t>
  </si>
  <si>
    <t>KSO:</t>
  </si>
  <si>
    <t/>
  </si>
  <si>
    <t>CC-CZ:</t>
  </si>
  <si>
    <t>Místo:</t>
  </si>
  <si>
    <t>Úhonice – Rudná</t>
  </si>
  <si>
    <t>Datum:</t>
  </si>
  <si>
    <t>20. 8. 2018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</si>
  <si>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</si>
  <si>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</si>
  <si>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</si>
  <si>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</si>
  <si>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</si>
  <si>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</si>
  <si>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</si>
  <si>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Ateliér PROMIKA,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</si>
  <si>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</si>
  <si>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</si>
  <si>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</si>
  <si>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</si>
  <si>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</si>
  <si>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</si>
  <si>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</si>
  <si>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</si>
  <si>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</si>
  <si>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</si>
  <si>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</si>
  <si>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</si>
  <si>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</si>
  <si>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</si>
  <si>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</si>
  <si>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</si>
  <si>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</si>
  <si>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</si>
  <si>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</si>
  <si>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</si>
  <si>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</si>
  <si>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</si>
  <si>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</si>
  <si>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</si>
  <si>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</si>
  <si>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</si>
  <si>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</si>
  <si>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</si>
  <si>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</si>
  <si>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</si>
  <si>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</si>
  <si>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</si>
  <si>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</si>
  <si>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</si>
  <si>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</si>
  <si>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</si>
  <si>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</si>
  <si>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</si>
  <si>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</si>
  <si>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</si>
  <si>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</si>
  <si>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</si>
  <si>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</si>
  <si>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121</t>
  </si>
  <si>
    <t>Silnice III/00519</t>
  </si>
  <si>
    <t>STA</t>
  </si>
  <si>
    <t>1</t>
  </si>
  <si>
    <t>{94cb8b96-0d05-4654-a2da-a3286f9b67e1}</t>
  </si>
  <si>
    <t>2</t>
  </si>
  <si>
    <t>/</t>
  </si>
  <si>
    <t>SO 121.01</t>
  </si>
  <si>
    <t>Úpravy silnice III/00519</t>
  </si>
  <si>
    <t>Soupis</t>
  </si>
  <si>
    <t>{43bc611c-e7b7-42ff-bed3-842ab0388513}</t>
  </si>
  <si>
    <t>SO 121.02</t>
  </si>
  <si>
    <t>Úpravy chodníků a obrubníků</t>
  </si>
  <si>
    <t>{6afa5af5-970e-4e72-abbf-18a22d0cd8a9}</t>
  </si>
  <si>
    <t>SO 181</t>
  </si>
  <si>
    <t>Přechodné dopravní značení</t>
  </si>
  <si>
    <t>{546f6e42-e5e1-4eeb-ac9f-8bf409c4dcfc}</t>
  </si>
  <si>
    <t>SO 191</t>
  </si>
  <si>
    <t>Stálé dopravní značení</t>
  </si>
  <si>
    <t>{3723082d-d301-4649-ab20-0226f9d9cb8d}</t>
  </si>
  <si>
    <t>VON</t>
  </si>
  <si>
    <t>Vedlejší a ostatní náklady</t>
  </si>
  <si>
    <t>{bd84c2e9-9013-4e21-99bc-414fbab1847d}</t>
  </si>
  <si>
    <t>KRYCÍ LIST SOUPISU PRACÍ</t>
  </si>
  <si>
    <t>Objekt:</t>
  </si>
  <si>
    <t>SO 121 - Silnice III/00519</t>
  </si>
  <si>
    <t>Soupis:</t>
  </si>
  <si>
    <t>SO 121.01 - Úpravy silnice III/00519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</si>
  <si>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</si>
  <si>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</si>
  <si>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</si>
  <si>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</si>
  <si>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</si>
  <si>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</si>
  <si>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</si>
  <si>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</si>
  <si>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</si>
  <si>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</si>
  <si>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</si>
  <si>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</si>
  <si>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</si>
  <si>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</si>
  <si>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</si>
  <si>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</si>
  <si>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</si>
  <si>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</si>
  <si>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</si>
  <si>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</si>
  <si>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</si>
  <si>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</si>
  <si>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</si>
  <si>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</si>
  <si>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</si>
  <si>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</si>
  <si>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</si>
  <si>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</si>
  <si>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</si>
  <si>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</si>
  <si>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</si>
  <si>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</si>
  <si>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2018 02</t>
  </si>
  <si>
    <t>4</t>
  </si>
  <si>
    <t>-612742060</t>
  </si>
  <si>
    <t>PP</t>
  </si>
  <si>
    <t>Odstranění křovin a stromů s odstraněním kořenů průměru kmene do 100 mm do sklonu terénu 1 : 5, při celkové ploše přes 1 000 do 10 000 m2</t>
  </si>
  <si>
    <t>VV</t>
  </si>
  <si>
    <t>"probírka stromového porostu, včetně odstranění kořenů a likvidace" 3350</t>
  </si>
  <si>
    <t>111201401</t>
  </si>
  <si>
    <t>Spálení křovin a stromů průměru kmene do 100 mm</t>
  </si>
  <si>
    <t>-545107577</t>
  </si>
  <si>
    <t>Spálení odstraněných křovin a stromů na hromadách průměru kmene do 100 mm pro jakoukoliv plochu</t>
  </si>
  <si>
    <t>P</t>
  </si>
  <si>
    <t>Poznámka k položce:_x000d_
příp. jiná likvidace dřevní hmoty dle dispozic zhotovitele</t>
  </si>
  <si>
    <t>3</t>
  </si>
  <si>
    <t>112151012</t>
  </si>
  <si>
    <t>Volné kácení stromů s rozřezáním a odvětvením D kmene do 300 mm</t>
  </si>
  <si>
    <t>kus</t>
  </si>
  <si>
    <t>1248889273</t>
  </si>
  <si>
    <t>Pokácení stromu volné v celku s odřezáním kmene a s odvětvením průměru kmene přes 200 do 300 mm</t>
  </si>
  <si>
    <t>Poznámka k položce:_x000d_
vč. likvidace dřevní hmoty dle dispozic zhotovitele</t>
  </si>
  <si>
    <t>112151013</t>
  </si>
  <si>
    <t>Volné kácení stromů s rozřezáním a odvětvením D kmene do 400 mm</t>
  </si>
  <si>
    <t>-1977355299</t>
  </si>
  <si>
    <t>Pokácení stromu volné v celku s odřezáním kmene a s odvětvením průměru kmene přes 300 do 400 mm</t>
  </si>
  <si>
    <t>5</t>
  </si>
  <si>
    <t>112151014</t>
  </si>
  <si>
    <t>Volné kácení stromů s rozřezáním a odvětvením D kmene do 500 mm</t>
  </si>
  <si>
    <t>-566794111</t>
  </si>
  <si>
    <t>Pokácení stromu volné v celku s odřezáním kmene a s odvětvením průměru kmene přes 400 do 500 mm</t>
  </si>
  <si>
    <t>6</t>
  </si>
  <si>
    <t>112151018</t>
  </si>
  <si>
    <t>Volné kácení stromů s rozřezáním a odvětvením D kmene do 900 mm</t>
  </si>
  <si>
    <t>-1545507383</t>
  </si>
  <si>
    <t>Pokácení stromu volné v celku s odřezáním kmene a s odvětvením průměru kmene přes 800 do 900 mm</t>
  </si>
  <si>
    <t>7</t>
  </si>
  <si>
    <t>112201112</t>
  </si>
  <si>
    <t>Odstranění pařezů D do 0,3 m v rovině a svahu 1:5 s odklizením do 20 m a zasypáním jámy</t>
  </si>
  <si>
    <t>37451972</t>
  </si>
  <si>
    <t>Odstranění pařezu v rovině nebo na svahu do 1:5 o průměru pařezu na řezné ploše přes 200 do 300 mm</t>
  </si>
  <si>
    <t>8</t>
  </si>
  <si>
    <t>112201113</t>
  </si>
  <si>
    <t>Odstranění pařezů D do 0,4 m v rovině a svahu 1:5 s odklizením do 20 m a zasypáním jámy</t>
  </si>
  <si>
    <t>-1674155261</t>
  </si>
  <si>
    <t>Odstranění pařezu v rovině nebo na svahu do 1:5 o průměru pařezu na řezné ploše přes 300 do 400 mm</t>
  </si>
  <si>
    <t>9</t>
  </si>
  <si>
    <t>112201114</t>
  </si>
  <si>
    <t>Odstranění pařezů D do 0,5 m v rovině a svahu 1:5 s odklizením do 20 m a zasypáním jámy</t>
  </si>
  <si>
    <t>46801903</t>
  </si>
  <si>
    <t>Odstranění pařezu v rovině nebo na svahu do 1:5 o průměru pařezu na řezné ploše přes 400 do 500 mm</t>
  </si>
  <si>
    <t>10</t>
  </si>
  <si>
    <t>112201118</t>
  </si>
  <si>
    <t>Odstranění pařezů D do 0,9 m v rovině a svahu 1:5 s odklizením do 20 m a zasypáním jámy</t>
  </si>
  <si>
    <t>-1741654454</t>
  </si>
  <si>
    <t>Odstranění pařezu v rovině nebo na svahu do 1:5 o průměru pařezu na řezné ploše přes 800 do 900 mm</t>
  </si>
  <si>
    <t>11</t>
  </si>
  <si>
    <t>113107222</t>
  </si>
  <si>
    <t>Odstranění podkladu z kameniva drceného tl 200 mm strojně pl přes 200 m2</t>
  </si>
  <si>
    <t>-59849494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</si>
  <si>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</si>
  <si>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"odstranění stávající konstrukce v místě sanace podkladních vrstev (tl. průměrně 120mm), prováděno po odfrézování, mat. k likvidaci"</t>
  </si>
  <si>
    <t>"1. podúsek (v místě AZ)" 6360</t>
  </si>
  <si>
    <t>"2. podúsek (v celé šířce vozovky)" 2065</t>
  </si>
  <si>
    <t>12</t>
  </si>
  <si>
    <t>-127198823</t>
  </si>
  <si>
    <t>"odstranění stávající konstrukce v místě sanace podkladních vrstev (tl. průměrně 200mm), prováděno po odfrézování - mat. pro následné použití"</t>
  </si>
  <si>
    <t>"1 i 2. podúsek (v místě AZ)" (2755*2)*0,4/0,2</t>
  </si>
  <si>
    <t>13</t>
  </si>
  <si>
    <t>113107224</t>
  </si>
  <si>
    <t>Odstranění podkladu z kameniva drceného tl 400 mm strojně pl přes 200 m2</t>
  </si>
  <si>
    <t>50247052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</si>
  <si>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</si>
  <si>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Poznámka k položce:_x000d_
položka vč. odstranění případných drobných zpevněných krytů konstrukcí a sjezdů</t>
  </si>
  <si>
    <t>"odstranění případné konstrukce sjezdu a stávajících konstrukcí mimo hlavní trasu, prům. tl. 350mm" 420+(94*2)</t>
  </si>
  <si>
    <t>14</t>
  </si>
  <si>
    <t>113154435</t>
  </si>
  <si>
    <t>Frézování živičného krytu tl 200 mm pruh š 2 m pl přes 10000 m2 bez překážek v trase</t>
  </si>
  <si>
    <t>2107908393</t>
  </si>
  <si>
    <t>Frézování živičného podkladu nebo krytu s naložením na dopravní prostředek plochy přes 10 000 m2 bez překážek v trase pruhu šířky do 2 m, tloušťky vrstvy 200 mm</t>
  </si>
  <si>
    <t>Poznámka k položce:_x000d_
část frézované uvažována na zpětné použití v případě optimální frakce_x000d_
odfrézovaný materiál odkoupí zhotovitel (dle ceníku nepotřebných zásob KSÚS SK)</t>
  </si>
  <si>
    <t>"frézování vozovky (tl. průměrně 110mm), odvoz části frézované dle dispozic zhotovitele" 14870</t>
  </si>
  <si>
    <t>121101101</t>
  </si>
  <si>
    <t>Sejmutí ornice s přemístěním na vzdálenost do 50 m</t>
  </si>
  <si>
    <t>m3</t>
  </si>
  <si>
    <t>-1065716379</t>
  </si>
  <si>
    <t>Sejmutí ornice nebo lesní půdy s vodorovným přemístěním na hromady v místě upotřebení nebo na dočasné či trvalé skládky se složením, na vzdálenost do 50 m</t>
  </si>
  <si>
    <t>"sejmutí ornice tl. prům. 0,1m vč. naložení k odvozu (drn, degradovaná ornice)" 840*0,1</t>
  </si>
  <si>
    <t>16</t>
  </si>
  <si>
    <t>122201103</t>
  </si>
  <si>
    <t>Odkopávky a prokopávky nezapažené v hornině tř. 3 objem do 5000 m3</t>
  </si>
  <si>
    <t>-1097726115</t>
  </si>
  <si>
    <t>Odkopávky a prokopávky nezapažené s přehozením výkopku na vzdálenost do 3 m nebo s naložením na dopravní prostředek v hornině tř. 3 přes 1 000 do 5 000 m3</t>
  </si>
  <si>
    <t>"výkop zeminy v aktivní zóně na hloubku 500 mm (průřez 0,8m2) - mat. pro následné použití, položka č. 34"</t>
  </si>
  <si>
    <t>"1 i 2. podúsek (v místě AZ)" (2755*2)*0,8</t>
  </si>
  <si>
    <t>17</t>
  </si>
  <si>
    <t>122201109</t>
  </si>
  <si>
    <t>Příplatek za lepivost u odkopávek v hornině tř. 1 až 3</t>
  </si>
  <si>
    <t>-896642932</t>
  </si>
  <si>
    <t>Odkopávky a prokopávky nezapažené s přehozením výkopku na vzdálenost do 3 m nebo s naložením na dopravní prostředek v hornině tř. 3 Příplatek k cenám za lepivost horniny tř. 3</t>
  </si>
  <si>
    <t>"lepivost 50%"</t>
  </si>
  <si>
    <t>"výkop zeminy v aktivní zóně na hloubku 500 mm (průřez 0,8m2) - mat. pro následné použití"</t>
  </si>
  <si>
    <t>4408*0,5 'Přepočtené koeficientem množství</t>
  </si>
  <si>
    <t>18</t>
  </si>
  <si>
    <t>132201201</t>
  </si>
  <si>
    <t>Hloubení rýh š do 2000 mm v hornině tř. 3 objemu do 100 m3</t>
  </si>
  <si>
    <t>-2004017433</t>
  </si>
  <si>
    <t>Hloubení zapažených i nezapažených rýh šířky přes 600 do 2 000 mm s urovnáním dna do předepsaného profilu a spádu v hornině tř. 3 do 100 m3</t>
  </si>
  <si>
    <t>"obnova příkopu (odstranění sjezdu bez propustku, skládky) průřezu 1,5, resp. 0,7m2" 20,0*1,5+45*0,7</t>
  </si>
  <si>
    <t>"odstranění zeminy pro obnovu stávajících propustků ve sjezdech (8ks) prům. průřezu 1,0m2" 65*1,0</t>
  </si>
  <si>
    <t>"odstranění zeminy pro obnovu stávajících propustků v hlavní trase (4ks) prům. průřezu 2,8m2" 28*2,8</t>
  </si>
  <si>
    <t>19</t>
  </si>
  <si>
    <t>132201209</t>
  </si>
  <si>
    <t>Příplatek za lepivost k hloubení rýh š do 2000 mm v hornině tř. 3</t>
  </si>
  <si>
    <t>-100119850</t>
  </si>
  <si>
    <t>Hloubení zapažených i nezapažených rýh šířky přes 600 do 2 000 mm s urovnáním dna do předepsaného profilu a spádu v hornině tř. 3 Příplatek k cenám za lepivost horniny tř. 3</t>
  </si>
  <si>
    <t>204,9*0,5 'Přepočtené koeficientem množství</t>
  </si>
  <si>
    <t>20</t>
  </si>
  <si>
    <t>162701105-1</t>
  </si>
  <si>
    <t>Vodorovné přemístění výkopku/sypaniny z horniny tř. 1 až 4 na skládku dle dodavatele stavby včetně uložení</t>
  </si>
  <si>
    <t>769652385</t>
  </si>
  <si>
    <t>"sejmutí ornice tl. prům. 0,1m (drn, degradovaná ornice)" 840*0,1</t>
  </si>
  <si>
    <t>171201211</t>
  </si>
  <si>
    <t>Poplatek za uložení stavebního odpadu - zeminy a kameniva na skládce</t>
  </si>
  <si>
    <t>t</t>
  </si>
  <si>
    <t>-1807362889</t>
  </si>
  <si>
    <t>Poplatek za uložení stavebního odpadu na skládce (skládkovné) zeminy a kameniva zatříděného do Katalogu odpadů pod kódem 170 504</t>
  </si>
  <si>
    <t>288,9*1,8 'Přepočtené koeficientem množství</t>
  </si>
  <si>
    <t>22</t>
  </si>
  <si>
    <t>181451312</t>
  </si>
  <si>
    <t>Založení trávníku strojně v jedné operaci ve svahu do 1:2</t>
  </si>
  <si>
    <t>31914122</t>
  </si>
  <si>
    <t>Založení trávníku strojně výsevem včetně utažení na ploše na svahu přes 1:5 do 1:2</t>
  </si>
  <si>
    <t>"ohumusování tl. 0,10m a osetí travním semenem" 840</t>
  </si>
  <si>
    <t>23</t>
  </si>
  <si>
    <t>M</t>
  </si>
  <si>
    <t>00572474</t>
  </si>
  <si>
    <t>osivo směs travní krajinná-svahová</t>
  </si>
  <si>
    <t>kg</t>
  </si>
  <si>
    <t>-913576826</t>
  </si>
  <si>
    <t>"ohumusování tl. 0,10m a osetí travním semenem" 840*3/100</t>
  </si>
  <si>
    <t>24</t>
  </si>
  <si>
    <t>181951102</t>
  </si>
  <si>
    <t>Úprava pláně v hornině tř. 1 až 4 se zhutněním</t>
  </si>
  <si>
    <t>1843374856</t>
  </si>
  <si>
    <t>Úprava pláně vyrovnáním výškových rozdílů v hornině tř. 1 až 4 se zhutněním</t>
  </si>
  <si>
    <t>"nové plochy doplnění konstrukce komunikace - příprava pláně vč. zhutnění" (11020+6360+2065+608)*1,1</t>
  </si>
  <si>
    <t>25</t>
  </si>
  <si>
    <t>182301131</t>
  </si>
  <si>
    <t>Rozprostření ornice pl přes 500 m2 ve svahu přes 1:5 tl vrstvy do 100 mm</t>
  </si>
  <si>
    <t>-962246450</t>
  </si>
  <si>
    <t>Rozprostření a urovnání ornice ve svahu sklonu přes 1:5 při souvislé ploše přes 500 m2, tl. vrstvy do 100 mm</t>
  </si>
  <si>
    <t>26</t>
  </si>
  <si>
    <t>103641010-1</t>
  </si>
  <si>
    <t xml:space="preserve">zemina pro terénní úpravy -  ornice</t>
  </si>
  <si>
    <t>-1295998516</t>
  </si>
  <si>
    <t>Poznámka k položce:_x000d_
materiál vč. dopravy</t>
  </si>
  <si>
    <t>"ohumusování tl. 0,10m a osetí travním semenem" 840*0,1</t>
  </si>
  <si>
    <t>84*1,8 'Přepočtené koeficientem množství</t>
  </si>
  <si>
    <t>Komunikace pozemní</t>
  </si>
  <si>
    <t>27</t>
  </si>
  <si>
    <t>564861111</t>
  </si>
  <si>
    <t>Podklad ze štěrkodrtě ŠD tl 200 mm</t>
  </si>
  <si>
    <t>-1723786713</t>
  </si>
  <si>
    <t>Podklad ze štěrkodrti ŠD s rozprostřením a zhutněním, po zhutnění tl. 200 mm</t>
  </si>
  <si>
    <t xml:space="preserve">"doplnění konstrukce v místě sanace podkladních vrstev - tl. 200mm -  ŠDA"</t>
  </si>
  <si>
    <t>"1. i 2. podúsek (v místě AZ)" 6360</t>
  </si>
  <si>
    <t>28</t>
  </si>
  <si>
    <t>564871111</t>
  </si>
  <si>
    <t>Podklad ze štěrkodrtě ŠD tl 250 mm</t>
  </si>
  <si>
    <t>-467361759</t>
  </si>
  <si>
    <t>Podklad ze štěrkodrti ŠD s rozprostřením a zhutněním, po zhutnění tl. 250 mm</t>
  </si>
  <si>
    <t>"konstrukce sjezdu a dalších nezpevněných konstrukcí z R mat - podklad z ŠDA tl. 250mm vč. rozšíření konstrukce 5%" 608*1,05</t>
  </si>
  <si>
    <t>29</t>
  </si>
  <si>
    <t>564931412</t>
  </si>
  <si>
    <t>Podklad z asfaltového recyklátu tl 100 mm</t>
  </si>
  <si>
    <t>1735900698</t>
  </si>
  <si>
    <t>Podklad nebo podsyp z asfaltového recyklátu s rozprostřením a zhutněním, po zhutnění tl. 100 mm</t>
  </si>
  <si>
    <t>Poznámka k položce:_x000d_
při zajištění optimální frakce při frézování stávající plochy možno použít materiál ze stavby</t>
  </si>
  <si>
    <t>"konstrukce sjezdu a dalších nezpevněných konstrukcí z R mat tl. 100mm" 608</t>
  </si>
  <si>
    <t>30</t>
  </si>
  <si>
    <t>564941412</t>
  </si>
  <si>
    <t>Podklad z asfaltového recyklátu tl 120 mm</t>
  </si>
  <si>
    <t>-202766315</t>
  </si>
  <si>
    <t>Podklad nebo podsyp z asfaltového recyklátu s rozprostřením a zhutněním, po zhutnění tl. 120 mm</t>
  </si>
  <si>
    <t>"doplnění konstrukce v místě sanace podkladních vrstev, tl. 120mm - Rmat"</t>
  </si>
  <si>
    <t>31</t>
  </si>
  <si>
    <t>565155121-1</t>
  </si>
  <si>
    <t>Asfaltový beton vrstva podkladní FR ACP 16+ (obalované kamenivo OKS) tl 70 mm š přes 3 m</t>
  </si>
  <si>
    <t>-1671890392</t>
  </si>
  <si>
    <t>Asfaltový beton vrstva podkladní FR ACP 16+ (obalované kamenivo střednězrnné - OKS) s rozprostřením a zhutněním v pruhu šířky přes 3 m, po zhutnění tl. 70 mm</t>
  </si>
  <si>
    <t>Poznámka k položce:_x000d_
FR ACP 16+ - vrstva vyztužená rozptýlenými vlákny v množství 0,5 kg/1t asflatové směsi</t>
  </si>
  <si>
    <t>"položení asfaltových vrstev - FR ACP 16+ ; tl. 70mm ; vč. rozšíření konstrukce 3%" 14870*1,03</t>
  </si>
  <si>
    <t>32</t>
  </si>
  <si>
    <t>567121111</t>
  </si>
  <si>
    <t>Podklad ze směsi stmelené cementem SC C 3/4 (SC I) tl 120 mm</t>
  </si>
  <si>
    <t>1230917914</t>
  </si>
  <si>
    <t>Podklad ze směsi stmelené cementem SC bez dilatačních spár, s rozprostřením a zhutněním SC C 3/4 (SC I), po zhutnění tl. 120 mm</t>
  </si>
  <si>
    <t xml:space="preserve">"doplnění konstrukce v místě sanace podkladních vrstev - tl. 120mm - SC  C3/4"</t>
  </si>
  <si>
    <t>33</t>
  </si>
  <si>
    <t>567511151-1</t>
  </si>
  <si>
    <t>Recyklace podkladu za studena na místě - rozpojení a reprofilace tl 150 mm plochy přes 10000 m2 vč. dodávky pojiva</t>
  </si>
  <si>
    <t>-1277401595</t>
  </si>
  <si>
    <t>Recyklace podkladní vrstvy za studena na místě rozpojení a reprofilace podkladu s hutněním plochy přes 10 000 m2, tloušťky do 150 mm vč. dodávky pojiva</t>
  </si>
  <si>
    <t>"recyklace za studena na místě, RS 0/32 CA, (tl. 120mm), asfaltové pojivo 3% po vystěpení, cementové pojivo 5%"</t>
  </si>
  <si>
    <t>"1. podúsek (v celé šířce vozovky)" 13600</t>
  </si>
  <si>
    <t>34</t>
  </si>
  <si>
    <t>567532152-1</t>
  </si>
  <si>
    <t>Recyklace podkladu za studena na místě - promísení s pojivem, kamenivem tl 250 mm přes 10000 m2 vč. dodávky pojiva</t>
  </si>
  <si>
    <t>544194328</t>
  </si>
  <si>
    <t>Recyklace podkladní vrstvy za studena na místě promísení rozpojené směsi s kamenivem a pojivem s rozhrnutím, zhutněním a vlhčením plochy přes 10 000 m2, tloušťky po zhutnění přes 220 do 250 mm vč. dodávky pojiva</t>
  </si>
  <si>
    <t>Poznámka k položce:_x000d_
vč. uložení do profilu komunikace, použití materiálu z položky č.16_x000d_
V případě nedosažení předepsaných parametrů bude provedena úprava AZ dle VR mechanicky zpevněnou zeminou tvořenou z 50% asfaltovým recyklátem Rmat a z 50% místní zeminou, na místě s přidáním 3% směsného pojiva, přehutnění parapláně; případně bude provedena výměna a náhrada vhodným materiálem - např. ŠDB 0/63.</t>
  </si>
  <si>
    <t>"základní úprava AZ na hloubku 500 mm s přidáním 3% směsného hydraulického pojiva, včetně vrácení zeminy a přehutnění parapláně"</t>
  </si>
  <si>
    <t>"1. i 2. podúsek (v místě AZ)" 14987,2</t>
  </si>
  <si>
    <t>35</t>
  </si>
  <si>
    <t>569903311</t>
  </si>
  <si>
    <t>Zřízení zemních krajnic se zhutněním</t>
  </si>
  <si>
    <t>127440384</t>
  </si>
  <si>
    <t>Zřízení zemních krajnic z hornin jakékoliv třídy se zhutněním</t>
  </si>
  <si>
    <t>"dosypávka krajnice vhodným materiálem, včetně zhutnění, osazení a dodávka" (4855+65)*0,04</t>
  </si>
  <si>
    <t>36</t>
  </si>
  <si>
    <t>569931132</t>
  </si>
  <si>
    <t>Zpevnění krajnic asfaltovým recyklátem tl 100 mm</t>
  </si>
  <si>
    <t>-1186715192</t>
  </si>
  <si>
    <t>Zpevnění krajnic nebo komunikací pro pěší s rozprostřením a zhutněním, po zhutnění asfaltovým recyklátem tl. 100 mm</t>
  </si>
  <si>
    <t>"zpevnění zemní krajnice R materiál, tl. 0,1 m" (4855+65)*0,5</t>
  </si>
  <si>
    <t>37</t>
  </si>
  <si>
    <t>573191111</t>
  </si>
  <si>
    <t>Postřik infiltrační kationaktivní emulzí v množství do 1 kg/m2</t>
  </si>
  <si>
    <t>1520875635</t>
  </si>
  <si>
    <t>Postřik infiltrační kationaktivní emulzí v množství do 1,00 kg/m2</t>
  </si>
  <si>
    <t>Poznámka k položce:_x000d_
vč. příp. zametení a očištění podkladu</t>
  </si>
  <si>
    <t>"položení asfaltových vrstev - PI-C ; 0,6kg/m2 ; vč. rozšíření konstrukce 4%" 14870*1,04</t>
  </si>
  <si>
    <t>38</t>
  </si>
  <si>
    <t>573211100-1</t>
  </si>
  <si>
    <t>Nalití hrany asfaltovou zálivkou na tl. do 40 mm</t>
  </si>
  <si>
    <t>m</t>
  </si>
  <si>
    <t>-1642677832</t>
  </si>
  <si>
    <t>"nalití hrany asfaltovou zálivkou tl. 40 mm" 2755+83</t>
  </si>
  <si>
    <t>39</t>
  </si>
  <si>
    <t>573211100-2</t>
  </si>
  <si>
    <t>Nalití hrany asfaltovou zálivkou na tl. do 70 mm</t>
  </si>
  <si>
    <t>1785113155</t>
  </si>
  <si>
    <t>40</t>
  </si>
  <si>
    <t>573231107</t>
  </si>
  <si>
    <t>Postřik živičný spojovací ze silniční emulze v množství do 0,40 kg/m2</t>
  </si>
  <si>
    <t>768552337</t>
  </si>
  <si>
    <t>Postřik spojovací PS bez posypu kamenivem ze silniční emulze, v množství do 0,40 kg/m2</t>
  </si>
  <si>
    <t>"položení asfaltových vrstev - PS-C ; 0,35kg/m2 ; vč. rozšíření konstrukce 1%" 14870*1,01</t>
  </si>
  <si>
    <t>41</t>
  </si>
  <si>
    <t>577134121</t>
  </si>
  <si>
    <t>Asfaltový beton vrstva obrusná ACO 11 (ABS) tř. I tl 40 mm š přes 3 m z nemodifikovaného asfaltu</t>
  </si>
  <si>
    <t>1388513977</t>
  </si>
  <si>
    <t>Asfaltový beton vrstva obrusná ACO 11 (ABS) s rozprostřením a se zhutněním z nemodifikovaného asfaltu v pruhu šířky přes 3 m tř. I, po zhutnění tl. 40 mm</t>
  </si>
  <si>
    <t>"položení asfaltových vrstev - ACO 11+ ; tl. 40mm" 14870</t>
  </si>
  <si>
    <t>Trubní vedení</t>
  </si>
  <si>
    <t>42</t>
  </si>
  <si>
    <t>877375122-0</t>
  </si>
  <si>
    <t>Napojení přípojky na novou UV včetně těsnění</t>
  </si>
  <si>
    <t>-1885447909</t>
  </si>
  <si>
    <t>"uliční vpusť - výměna" 4</t>
  </si>
  <si>
    <t>43</t>
  </si>
  <si>
    <t>895941311-1</t>
  </si>
  <si>
    <t xml:space="preserve">Zřízení vpusti kanalizační uliční z betonových dílců </t>
  </si>
  <si>
    <t>739891552</t>
  </si>
  <si>
    <t>44</t>
  </si>
  <si>
    <t>592238500-1</t>
  </si>
  <si>
    <t>sestava dílců kompletní uliční vpusti vč. mříže a koše</t>
  </si>
  <si>
    <t>-1825069090</t>
  </si>
  <si>
    <t>45</t>
  </si>
  <si>
    <t>899331111-1</t>
  </si>
  <si>
    <t>Výšková úprava uličního vstupu nebo vpusti do 200 mm zvýšením nebo snížením poklopu nebo mříže</t>
  </si>
  <si>
    <t>259828210</t>
  </si>
  <si>
    <t>"Výšková úprava mříží uličních vpustí, vč. pročištění vtokového objektu" 4</t>
  </si>
  <si>
    <t>46</t>
  </si>
  <si>
    <t>899431111-1</t>
  </si>
  <si>
    <t>Výšková úprava uličního vstupu nebo vpusti do 200 mm zvýšením nebo snížením krycího hrnce, šoupěte nebo hydrantu</t>
  </si>
  <si>
    <t>-45731939</t>
  </si>
  <si>
    <t>Výšková úprava uličního vstupu nebo vpusti do 200 mm zvýšením nebo snížením krycího hrnce, šoupěte nebo hydrantu bez úpravy armatur</t>
  </si>
  <si>
    <t>"Výšková úprava povrchových znaků vodovodu" 12</t>
  </si>
  <si>
    <t>Ostatní konstrukce a práce-bourání</t>
  </si>
  <si>
    <t>47</t>
  </si>
  <si>
    <t>919441211-1</t>
  </si>
  <si>
    <t>Čelo propustku z lomového kamene pro propustek z trub DN 300 až 500 včetně podkladního prahu, odláždění vtoku a výtoku</t>
  </si>
  <si>
    <t>672526910</t>
  </si>
  <si>
    <t>Čelo propustku včetně římsy ze zdiva z lomového kamene, pro propustek z trub DN 300 až 500 mm včetně podkladního prahu, odláždění vtoku a výtoku</t>
  </si>
  <si>
    <t xml:space="preserve">"propustky ve sjzdech - šikmá čela  vč. příp. zemních prací (8ks)" 2*8</t>
  </si>
  <si>
    <t>48</t>
  </si>
  <si>
    <t>919441221-1</t>
  </si>
  <si>
    <t>Čelo propustku z lomového kamene pro propustek z trub DN 600 až 800 včetně podkladního prahu, odláždění vtoku a výtoku</t>
  </si>
  <si>
    <t>1134709532</t>
  </si>
  <si>
    <t>Čelo propustku včetně římsy ze zdiva z lomového kamene, pro propustek z trub DN 600 až 800 mm včetně podkladního prahu, odláždění vtoku a výtoku</t>
  </si>
  <si>
    <t xml:space="preserve">"propustky v hlavní trase - šikmá čela  vč. příp. zemních prací (4ks)" 2*4</t>
  </si>
  <si>
    <t>49</t>
  </si>
  <si>
    <t>919521120-1</t>
  </si>
  <si>
    <t>Zřízení silničního propustku z trub betonových nebo ŽB DN 400 včetně podkladních vrstev a obetonování</t>
  </si>
  <si>
    <t>-1992043917</t>
  </si>
  <si>
    <t>Zřízení silničního propustku z trub betonových nebo železobetonových DN 400 mm včetně podkladních vrstev a obetonování</t>
  </si>
  <si>
    <t>"propustky ve sjzdech vč. příp. zemních prací (8ks)" 89</t>
  </si>
  <si>
    <t>50</t>
  </si>
  <si>
    <t>59222010</t>
  </si>
  <si>
    <t>trouba železobetonová hrdlová přímá s integrovaným spojem 40X250 cm</t>
  </si>
  <si>
    <t>-1951053667</t>
  </si>
  <si>
    <t>89*1,01 'Přepočtené koeficientem množství</t>
  </si>
  <si>
    <t>51</t>
  </si>
  <si>
    <t>919521140-1</t>
  </si>
  <si>
    <t>Zřízení silničního propustku z trub betonových nebo ŽB DN 600 včetně podkladních vrstev a obetonování</t>
  </si>
  <si>
    <t>-260228624</t>
  </si>
  <si>
    <t>Zřízení silničního propustku z trub betonových nebo železobetonových DN 600 mm včetně podkladních vrstev a obetonování</t>
  </si>
  <si>
    <t>"propustky v hlavní trase vč. příp. zemních prací (4ks)" 4*9</t>
  </si>
  <si>
    <t>52</t>
  </si>
  <si>
    <t>59222012</t>
  </si>
  <si>
    <t>trouba železobetonová hrdlová přímá s integrovaným spojem 60X250 cm</t>
  </si>
  <si>
    <t>-288174133</t>
  </si>
  <si>
    <t>36*1,01 'Přepočtené koeficientem množství</t>
  </si>
  <si>
    <t>53</t>
  </si>
  <si>
    <t>919735111</t>
  </si>
  <si>
    <t>Řezání stávajícího živičného krytu hl do 50 mm</t>
  </si>
  <si>
    <t>112673271</t>
  </si>
  <si>
    <t>Řezání stávajícího živičného krytu nebo podkladu hloubky do 50 mm</t>
  </si>
  <si>
    <t>"prořezy spár při pokládce po polovinách a napojení na stávající stav" 2755+83</t>
  </si>
  <si>
    <t>54</t>
  </si>
  <si>
    <t>919735112</t>
  </si>
  <si>
    <t>Řezání stávajícího živičného krytu hl do 100 mm</t>
  </si>
  <si>
    <t>1222678557</t>
  </si>
  <si>
    <t>Řezání stávajícího živičného krytu nebo podkladu hloubky přes 50 do 100 mm</t>
  </si>
  <si>
    <t>55</t>
  </si>
  <si>
    <t>938902113</t>
  </si>
  <si>
    <t>Čištění příkopů komunikací příkopovým rypadlem objem nánosu do 0,5 m3/m</t>
  </si>
  <si>
    <t>-1330675831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</si>
  <si>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</si>
  <si>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"pročištění a profilace příkopu příkopovým rypadlem" 4855</t>
  </si>
  <si>
    <t>56</t>
  </si>
  <si>
    <t>938909612</t>
  </si>
  <si>
    <t>Odstranění nánosu na krajnicích tl do 200 mm</t>
  </si>
  <si>
    <t>2054424243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</si>
  <si>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</si>
  <si>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"stržení krajnice v šířce cca 0,5m, včetně odstranění nánosu" (4855+270)*0,5</t>
  </si>
  <si>
    <t>57</t>
  </si>
  <si>
    <t>961043111-1</t>
  </si>
  <si>
    <t>Bourání uličních vpustí kompletních</t>
  </si>
  <si>
    <t>-1964766398</t>
  </si>
  <si>
    <t>"Vybourání uličních vpustí kompletních, vč. mříže nebo poklopu" 4</t>
  </si>
  <si>
    <t>58</t>
  </si>
  <si>
    <t>966008112</t>
  </si>
  <si>
    <t>Bourání trubního propustku do DN 500</t>
  </si>
  <si>
    <t>1890057983</t>
  </si>
  <si>
    <t>Bourání trubního propustku s odklizením a uložením vybouraného materiálu na skládku na vzdálenost do 3 m nebo s naložením na dopravní prostředek z trub DN přes 300 do 500 mm</t>
  </si>
  <si>
    <t>Poznámka k položce:_x000d_
vč. odbourání stávajících čel propustků</t>
  </si>
  <si>
    <t>"odstranění ŽB rour stávajících propustků ve sjezdech prům. DN 400 (8ks)" 65</t>
  </si>
  <si>
    <t>59</t>
  </si>
  <si>
    <t>966008113</t>
  </si>
  <si>
    <t>Bourání trubního propustku do DN 800</t>
  </si>
  <si>
    <t>1114182486</t>
  </si>
  <si>
    <t>Bourání trubního propustku s odklizením a uložením vybouraného materiálu na skládku na vzdálenost do 3 m nebo s naložením na dopravní prostředek z trub DN přes 500 do 800 mm</t>
  </si>
  <si>
    <t>"odstranění ŽB rour stávajících propustků v hlavní trase prům. DN 600 (4ks)" 28</t>
  </si>
  <si>
    <t>997</t>
  </si>
  <si>
    <t>Přesun sutě</t>
  </si>
  <si>
    <t>60</t>
  </si>
  <si>
    <t>997221551-1</t>
  </si>
  <si>
    <t>Vodorovná doprava suti na skládku ze sypkých materiálů na vzdálenost dle dodavatele stavby</t>
  </si>
  <si>
    <t>-1770705648</t>
  </si>
  <si>
    <t>Vodorovná doprava suti na skládku bez naložení, ale se složením a s hrubým urovnáním ze sypkých materiálů, na vzdálenost dle dodavatele stavby</t>
  </si>
  <si>
    <t>"kamenivo, podkladní vrstvy" 2443,25+3195,8+352,64</t>
  </si>
  <si>
    <t>"krajnice, příkop" 1573,02+645,75</t>
  </si>
  <si>
    <t>61</t>
  </si>
  <si>
    <t>997221561-1</t>
  </si>
  <si>
    <t>Vodorovná doprava suti na skládku z kusových materiálů na vzdálenost dle dodavatele stavby</t>
  </si>
  <si>
    <t>1218003564</t>
  </si>
  <si>
    <t>Vodorovná doprava suti na skládku bez naložení, ale se složením a s hrubým urovnáním z kusových materiálů na vzdálenost dle dodavatele stavby</t>
  </si>
  <si>
    <t>"vpusti" 8,8</t>
  </si>
  <si>
    <t>"propustky" 63,7+57,54</t>
  </si>
  <si>
    <t>62</t>
  </si>
  <si>
    <t>997221815</t>
  </si>
  <si>
    <t>Poplatek za uložení na skládce (skládkovné) stavebního odpadu betonového kód odpadu 170 101</t>
  </si>
  <si>
    <t>-43681924</t>
  </si>
  <si>
    <t>Poplatek za uložení stavebního odpadu na skládce (skládkovné) z prostého betonu zatříděného do Katalogu odpadů pod kódem 170 101</t>
  </si>
  <si>
    <t>63</t>
  </si>
  <si>
    <t>997221825</t>
  </si>
  <si>
    <t>Poplatek za uložení na skládce (skládkovné) stavebního odpadu železobetonového kód odpadu 170 101</t>
  </si>
  <si>
    <t>1429227314</t>
  </si>
  <si>
    <t>Poplatek za uložení stavebního odpadu na skládce (skládkovné) z armovaného betonu zatříděného do Katalogu odpadů pod kódem 170 101</t>
  </si>
  <si>
    <t>64</t>
  </si>
  <si>
    <t>997221855</t>
  </si>
  <si>
    <t>Poplatek za uložení na skládce (skládkovné) zeminy a kameniva kód odpadu 170 504</t>
  </si>
  <si>
    <t>1391020251</t>
  </si>
  <si>
    <t>998</t>
  </si>
  <si>
    <t>Přesun hmot</t>
  </si>
  <si>
    <t>65</t>
  </si>
  <si>
    <t>998225111</t>
  </si>
  <si>
    <t>Přesun hmot pro pozemní komunikace s krytem z kamene, monolitickým betonovým nebo živičným</t>
  </si>
  <si>
    <t>927047841</t>
  </si>
  <si>
    <t>Přesun hmot pro komunikace s krytem z kameniva, monolitickým betonovým nebo živičným dopravní vzdálenost do 200 m jakékoliv délky objektu</t>
  </si>
  <si>
    <t>66</t>
  </si>
  <si>
    <t>998225193</t>
  </si>
  <si>
    <t>Příplatek k přesunu hmot pro pozemní komunikace s krytem z kamene, živičným, betonovým do 3000 m</t>
  </si>
  <si>
    <t>741433048</t>
  </si>
  <si>
    <t>Přesun hmot pro komunikace s krytem z kameniva, monolitickým betonovým nebo živičným Příplatek k ceně za zvětšený přesun přes vymezenou největší dopravní vzdálenost do 3000 m</t>
  </si>
  <si>
    <t>SO 121.02 - Úpravy chodníků a obrubníků</t>
  </si>
  <si>
    <t xml:space="preserve">    9 - Ostatní konstrukce a práce, bourání</t>
  </si>
  <si>
    <t>113106343</t>
  </si>
  <si>
    <t>Rozebrání dlažeb při překopech komunikací pro pěší ze zámkové dlažby strojně pl do 15 m2</t>
  </si>
  <si>
    <t>495029579</t>
  </si>
  <si>
    <t>Rozebrání dlažeb a dílců při překopech inženýrských sítí s přemístěním hmot na skládku na vzdálenost do 3 m nebo s naložením na dopravní prostředek strojně plochy jednotlivě do 15 m2 komunikací pro pěší s ložem z kameniva nebo živice a s výplní spár ze zámkové dlažby</t>
  </si>
  <si>
    <t>"odstranění zesílené chodníkové konstrukce" 5</t>
  </si>
  <si>
    <t>"odstranění chodníkové konstrukce" 50</t>
  </si>
  <si>
    <t>113107322</t>
  </si>
  <si>
    <t>Odstranění podkladu z kameniva drceného tl 200 mm strojně pl do 50 m2</t>
  </si>
  <si>
    <t>1533622026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</si>
  <si>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</si>
  <si>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"odstranění zesílené chodníkové konstrukce" 5+10</t>
  </si>
  <si>
    <t>113107330</t>
  </si>
  <si>
    <t>Odstranění podkladu z betonu prostého tl 100 mm strojně pl do 50 m2</t>
  </si>
  <si>
    <t>1803388423</t>
  </si>
  <si>
    <t>Odstranění podkladů nebo krytů strojně plochy jednotlivě do 50 m2 s přemístěním hmot na skládku na vzdálenost do 3 m nebo s naložením na dopravní prostředek z betonu prostého, o tl. vrstvy do 100 mm</t>
  </si>
  <si>
    <t>"odstranění zesílené chodníkové konstrukce" 10</t>
  </si>
  <si>
    <t>113202111</t>
  </si>
  <si>
    <t>Vytrhání obrub krajníků obrubníků stojatých</t>
  </si>
  <si>
    <t>1350066923</t>
  </si>
  <si>
    <t>Vytrhání obrub s vybouráním lože, s přemístěním hmot na skládku na vzdálenost do 3 m nebo s naložením na dopravní prostředek z krajníků nebo obrubníků stojatých</t>
  </si>
  <si>
    <t>"rozebrání betonové obruby (silniční obrubník) včetně odstranění lože" 65</t>
  </si>
  <si>
    <t>-1363950814</t>
  </si>
  <si>
    <t>"nové plochy dlažby" (12+10+60)*1,1</t>
  </si>
  <si>
    <t>564851111</t>
  </si>
  <si>
    <t>Podklad ze štěrkodrtě ŠD tl 150 mm</t>
  </si>
  <si>
    <t>281193878</t>
  </si>
  <si>
    <t>Podklad ze štěrkodrti ŠD s rozprostřením a zhutněním, po zhutnění tl. 150 mm</t>
  </si>
  <si>
    <t>"chodník s krytem dlážděným cementobetonovou dlažbou, NÚPK D2-D-1, TDZ CH, vč. 5%rezervy na nerevnost podkladu" 60,0*1,05</t>
  </si>
  <si>
    <t>1750590389</t>
  </si>
  <si>
    <t>"chodník s krytem dlážděným cementobetonovou dlažbou, NÚPK D2-D-1-PII, TDZ VI, vč. 5%rezervy na nerevnost podkladu" (12,0+10,0)*1,05</t>
  </si>
  <si>
    <t>596211111</t>
  </si>
  <si>
    <t>Kladení zámkové dlažby komunikací pro pěší tl 60 mm skupiny A pl do 100 m2</t>
  </si>
  <si>
    <t>1527419689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</si>
  <si>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</si>
  <si>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"chodník s krytem dlážděným cementobetonovou dlažbou, NÚPK D2-D-1, TDZ CH" 60,0</t>
  </si>
  <si>
    <t>59245015</t>
  </si>
  <si>
    <t>dlažba zámková profilová základní 20x16,5x6 cm přírodní</t>
  </si>
  <si>
    <t>1401980319</t>
  </si>
  <si>
    <t>"chodník s krytem dlážděným cementobetonovou dlažbou, NÚPK D2-D-1, TDZ CH" 60,0*1,02</t>
  </si>
  <si>
    <t>596212210</t>
  </si>
  <si>
    <t>Kladení zámkové dlažby pozemních komunikací tl 80 mm skupiny A pl do 50 m2</t>
  </si>
  <si>
    <t>1856268833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</si>
  <si>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</si>
  <si>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"chodník s krytem dlážděným cementobetonovou dlažbou, NÚPK D2-D-1-PII, TDZ VI" 12,0+10,0</t>
  </si>
  <si>
    <t>59245013</t>
  </si>
  <si>
    <t>dlažba zámková profilová 20x16,5x8 cm přírodní</t>
  </si>
  <si>
    <t>47166312</t>
  </si>
  <si>
    <t>"chodník s krytem dlážděným cementobetonovou dlažbou, NÚPK D2-D-1-PII, TDZ VI" 12,0*1,03</t>
  </si>
  <si>
    <t>59245006-1</t>
  </si>
  <si>
    <t>dlažba skladebná betonová základní pro nevidomé 20 x 10 x 8 cm barevná</t>
  </si>
  <si>
    <t>1509558848</t>
  </si>
  <si>
    <t>"chodník s krytem dlážděným cementobetonovou dlažbou, NÚPK D2-D-1-PII, TDZ VI" 10,0*1,03</t>
  </si>
  <si>
    <t>Ostatní konstrukce a práce, bourání</t>
  </si>
  <si>
    <t>916131213</t>
  </si>
  <si>
    <t>Osazení silničního obrubníku betonového stojatého s boční opěrou do lože z betonu prostého</t>
  </si>
  <si>
    <t>-2105671298</t>
  </si>
  <si>
    <t>Osazení silničního obrubníku betonového se zřízením lože, s vyplněním a zatřením spár cementovou maltou stojatého s boční opěrou z betonu prostého, do lože z betonu prostého</t>
  </si>
  <si>
    <t>"betonový obrubník silniční do betonového lože s opěrou z betonu C20/25 n XF3"</t>
  </si>
  <si>
    <t>"obrubník 250/150" 40</t>
  </si>
  <si>
    <t>"obrubník přechodová 150-250/150 L+P" 4+4</t>
  </si>
  <si>
    <t>"obrubník nájezdový 150/150" 20</t>
  </si>
  <si>
    <t>59217029</t>
  </si>
  <si>
    <t>obrubník betonový silniční nájezdový 100x15x15 cm</t>
  </si>
  <si>
    <t>-1685804748</t>
  </si>
  <si>
    <t>59217025</t>
  </si>
  <si>
    <t>obrubník betonový silniční 25x15x25 cm</t>
  </si>
  <si>
    <t>-1534173751</t>
  </si>
  <si>
    <t>59217030</t>
  </si>
  <si>
    <t>obrubník betonový silniční přechodový 100x15x15-25 cm</t>
  </si>
  <si>
    <t>1095015966</t>
  </si>
  <si>
    <t>935113111</t>
  </si>
  <si>
    <t>Osazení odvodňovacího polymerbetonového žlabu s krycím roštem šířky do 200 mm</t>
  </si>
  <si>
    <t>-722684560</t>
  </si>
  <si>
    <t>Osazení odvodňovacího žlabu s krycím roštem polymerbetonového šířky do 200 mm</t>
  </si>
  <si>
    <t>"odvodňovací žlab š.100mm v chodníku (bez přípojky) do betonového lože s opěrou" 3,0</t>
  </si>
  <si>
    <t>59227030</t>
  </si>
  <si>
    <t>žlab betonový průběžný do dlažby 100x30x10 cm</t>
  </si>
  <si>
    <t>486470455</t>
  </si>
  <si>
    <t>56241015</t>
  </si>
  <si>
    <t>rošt můstkový C250 plast dl 0,5m oka 6/95 pro žlab PE š 100mm</t>
  </si>
  <si>
    <t>1117932060</t>
  </si>
  <si>
    <t>966008221</t>
  </si>
  <si>
    <t>Bourání betonového nebo polymerbetonového odvodňovacího žlabu š do 200 mm</t>
  </si>
  <si>
    <t>79844553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</si>
  <si>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</si>
  <si>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"rozebrání stávajícího odvodňovacího žlabu v chodníku (bez přípojky) včetně odstranění lože" 2,5</t>
  </si>
  <si>
    <t>862261694</t>
  </si>
  <si>
    <t>"kamenivo, podkladní vrstvy" 18,85</t>
  </si>
  <si>
    <t>169969426</t>
  </si>
  <si>
    <t>"dlažby" 14,3</t>
  </si>
  <si>
    <t>"beton" 2,4</t>
  </si>
  <si>
    <t>"obruby" 13,325</t>
  </si>
  <si>
    <t>627205378</t>
  </si>
  <si>
    <t>-1145388103</t>
  </si>
  <si>
    <t>998223011</t>
  </si>
  <si>
    <t>Přesun hmot pro pozemní komunikace s krytem dlážděným</t>
  </si>
  <si>
    <t>-1395622761</t>
  </si>
  <si>
    <t>Přesun hmot pro pozemní komunikace s krytem dlážděným dopravní vzdálenost do 200 m jakékoliv délky objektu</t>
  </si>
  <si>
    <t>998223093</t>
  </si>
  <si>
    <t>Příplatek k přesunu hmot pro pozemní komunikace s krytem dlážděným za zvětšený přesun do 3000 m</t>
  </si>
  <si>
    <t>1998557784</t>
  </si>
  <si>
    <t>Přesun hmot pro pozemní komunikace s krytem dlážděným Příplatek k ceně za zvětšený přesun přes vymezenou největší dopravní vzdálenost do 3000 m</t>
  </si>
  <si>
    <t>SO 181 - Přechodné dopravní značení</t>
  </si>
  <si>
    <t>VRN - Vedlejší rozpočtové náklady</t>
  </si>
  <si>
    <t xml:space="preserve">    VRN3 - Zařízení staveniště</t>
  </si>
  <si>
    <t>913121111</t>
  </si>
  <si>
    <t>Montáž a demontáž dočasné dopravní značky kompletní základní</t>
  </si>
  <si>
    <t>1582655881</t>
  </si>
  <si>
    <t>Montáž a demontáž dočasných dopravních značek kompletních značek vč. podstavce a sloupku základních</t>
  </si>
  <si>
    <t>"provizorní SDZ vč. podstavce" 28</t>
  </si>
  <si>
    <t>913121112</t>
  </si>
  <si>
    <t>Montáž a demontáž dočasné dopravní značky kompletní zvětšené</t>
  </si>
  <si>
    <t>-1912702544</t>
  </si>
  <si>
    <t>Montáž a demontáž dočasných dopravních značek kompletních značek vč. podstavce a sloupku zvětšených</t>
  </si>
  <si>
    <t>"provizorní SDZ velkoformátové vč. podstavce" 8</t>
  </si>
  <si>
    <t>913121211</t>
  </si>
  <si>
    <t>Příplatek k dočasné dopravní značce kompletní základní za první a ZKD den použití</t>
  </si>
  <si>
    <t>-228098173</t>
  </si>
  <si>
    <t>Montáž a demontáž dočasných dopravních značek Příplatek za první a každý další den použití dočasných dopravních značek k ceně 12-1111</t>
  </si>
  <si>
    <t>"DIO při kompletní uzávěře - vyznačení uzavírky, vyznačení objízdné trasy obousměrně (7 týdnů)" 28*7*7</t>
  </si>
  <si>
    <t>913121212</t>
  </si>
  <si>
    <t>Příplatek k dočasné dopravní značce kompletní zvětšené za první a ZKD den použití</t>
  </si>
  <si>
    <t>585277290</t>
  </si>
  <si>
    <t>Montáž a demontáž dočasných dopravních značek Příplatek za první a každý další den použití dočasných dopravních značek k ceně 12-1112</t>
  </si>
  <si>
    <t>"DIO při kompletní uzávěře - vyznačení uzavírky, vyznačení objízdné trasy obousměrně (7 týdnů)" 8*7*7</t>
  </si>
  <si>
    <t>913221112</t>
  </si>
  <si>
    <t>Montáž a demontáž dočasné dopravní zábrany světelné šířky 2,5 m s 5 světly</t>
  </si>
  <si>
    <t>465672786</t>
  </si>
  <si>
    <t>Montáž a demontáž dočasných dopravních zábran světelných včetně zásobníku na akumulátor, šířky 2,5 m, 5 světel</t>
  </si>
  <si>
    <t>"příčná zábrana Z2" 6</t>
  </si>
  <si>
    <t>913221212</t>
  </si>
  <si>
    <t>Příplatek k dočasné dopravní zábraně světelné šířky 2,5m s 5 světly za první a ZKD den použití</t>
  </si>
  <si>
    <t>970344742</t>
  </si>
  <si>
    <t>Montáž a demontáž dočasných dopravních zábran Příplatek za první a každý další den použití dočasných dopravních zábran k ceně 22-1112</t>
  </si>
  <si>
    <t>"DIO při kompletní uzávěře - vyznačení uzavírky, vyznačení objízdné trasy obousměrně (7 týdnů)" 6*7*7</t>
  </si>
  <si>
    <t>VRN</t>
  </si>
  <si>
    <t>Vedlejší rozpočtové náklady</t>
  </si>
  <si>
    <t>VRN3</t>
  </si>
  <si>
    <t>Zařízení staveniště</t>
  </si>
  <si>
    <t>031103000</t>
  </si>
  <si>
    <t>Projektové práce pro zařízení staveniště</t>
  </si>
  <si>
    <t>kpl</t>
  </si>
  <si>
    <t>1024</t>
  </si>
  <si>
    <t>-1632004952</t>
  </si>
  <si>
    <t>"zpracování podrobného projektu DIO" 1</t>
  </si>
  <si>
    <t>034303000</t>
  </si>
  <si>
    <t>Dopravní značení na staveništi</t>
  </si>
  <si>
    <t>-1673269062</t>
  </si>
  <si>
    <t>"projednání DIO, zajištění DIR" 1</t>
  </si>
  <si>
    <t>SO 191 - Stálé dopravní značení</t>
  </si>
  <si>
    <t>911331111</t>
  </si>
  <si>
    <t>Svodidlo ocelové jednostranné zádržnosti N2 se zaberaněním sloupků v rozmezí do 4 m</t>
  </si>
  <si>
    <t>-310750786</t>
  </si>
  <si>
    <t>Silniční svodidlo s osazením sloupků zaberaněním ocelové úroveň zádržnosti N2 vzdálenosti sloupků do 4 m jednostranné</t>
  </si>
  <si>
    <t>"jednostranné ocelové svodidlo s úrovní zadržení N2, vč. krátkého náběhu (5,0m) na jedné straně a napojení na stáv. svodidlo na str. druhé"</t>
  </si>
  <si>
    <t>"osazení a dodávka vč. zemních prací (2ks)" 125+115</t>
  </si>
  <si>
    <t>912211111</t>
  </si>
  <si>
    <t>Montáž směrového sloupku silničního plastového prosté uložení bez betonového základu</t>
  </si>
  <si>
    <t>1778996468</t>
  </si>
  <si>
    <t>Montáž směrového sloupku plastového s odrazkou prostým uložením bez betonového základu silničního</t>
  </si>
  <si>
    <t>"směrové sloupky bílé" 140</t>
  </si>
  <si>
    <t>"směrové sloupky červené kulaté" 28</t>
  </si>
  <si>
    <t>40445162</t>
  </si>
  <si>
    <t>sloupek silniční směrový plastový 1000mm</t>
  </si>
  <si>
    <t>1603523615</t>
  </si>
  <si>
    <t>40445162-1</t>
  </si>
  <si>
    <t>-672809067</t>
  </si>
  <si>
    <t>914111111</t>
  </si>
  <si>
    <t>Montáž svislé dopravní značky do velikosti 1 m2 objímkami na sloupek nebo konzolu</t>
  </si>
  <si>
    <t>86902441</t>
  </si>
  <si>
    <t>Montáž svislé dopravní značky základní velikosti do 1 m2 objímkami na sloupky nebo konzoly</t>
  </si>
  <si>
    <t>"osazení svislé dopravní značení na stávající sloupek (IS3c)" 1</t>
  </si>
  <si>
    <t>40445523</t>
  </si>
  <si>
    <t>značka dopravní svislá retroreflexní fólie tř 2 FeZn-Al rám 1100x330mm</t>
  </si>
  <si>
    <t>-708461447</t>
  </si>
  <si>
    <t>915111112</t>
  </si>
  <si>
    <t>Vodorovné dopravní značení dělící čáry souvislé š 125 mm retroreflexní bílá barva</t>
  </si>
  <si>
    <t>547085378</t>
  </si>
  <si>
    <t>Vodorovné dopravní značení stříkané barvou dělící čára šířky 125 mm souvislá bílá retroreflexní</t>
  </si>
  <si>
    <t>"1. fáze VDZ, š. 0,125" 5438</t>
  </si>
  <si>
    <t>915121122</t>
  </si>
  <si>
    <t>Vodorovné dopravní značení vodící čáry přerušované š 250 mm retroreflexní bíllá barva</t>
  </si>
  <si>
    <t>682591738</t>
  </si>
  <si>
    <t>Vodorovné dopravní značení stříkané barvou vodící čára bílá šířky 250 mm přerušovaná retroreflexní</t>
  </si>
  <si>
    <t>"1. fáze VDZ, š. 0,25" 95</t>
  </si>
  <si>
    <t>915211112</t>
  </si>
  <si>
    <t>Vodorovné dopravní značení dělící čáry souvislé š 125 mm retroreflexní bílý plast</t>
  </si>
  <si>
    <t>-2135463110</t>
  </si>
  <si>
    <t>Vodorovné dopravní značení stříkaným plastem dělící čára šířky 125 mm souvislá bílá retroreflexní</t>
  </si>
  <si>
    <t>"2. fáze VDZ, š. 0,125" 5438</t>
  </si>
  <si>
    <t>915221122</t>
  </si>
  <si>
    <t>Vodorovné dopravní značení vodící čáry přerušované š 250 mm retroreflexní bílý plast</t>
  </si>
  <si>
    <t>688184578</t>
  </si>
  <si>
    <t>Vodorovné dopravní značení stříkaným plastem vodící čára bílá šířky 250 mm přerušovaná retroreflexní</t>
  </si>
  <si>
    <t>"2. fáze VDZ, š. 0,25" 95</t>
  </si>
  <si>
    <t>915611111</t>
  </si>
  <si>
    <t>Předznačení vodorovného liniového značení</t>
  </si>
  <si>
    <t>-1765792228</t>
  </si>
  <si>
    <t>Předznačení pro vodorovné značení stříkané barvou nebo prováděné z nátěrových hmot liniové dělicí čáry, vodicí proužky</t>
  </si>
  <si>
    <t>966005311</t>
  </si>
  <si>
    <t>Rozebrání a odstranění silničního svodidla s jednou pásnicí</t>
  </si>
  <si>
    <t>-476643101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</si>
  <si>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</si>
  <si>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"odstranění stávajícího svodidla, včetně likvidace dle dispozic zhotovitele, svodidlo N2" 125+115</t>
  </si>
  <si>
    <t>966006132</t>
  </si>
  <si>
    <t>Odstranění značek dopravních nebo orientačních se sloupky s betonovými patkami</t>
  </si>
  <si>
    <t>-1536616599</t>
  </si>
  <si>
    <t>Odstranění dopravních nebo orientačních značek se sloupkem s uložením hmot na vzdálenost do 20 m nebo s naložením na dopravní prostředek, se zásypem jam a jeho zhutněním s betonovou patkou</t>
  </si>
  <si>
    <t>"odstranění stávající značky včetně sloupku (A7a), včetně likvidace dle dispozic zhotovitele" 1</t>
  </si>
  <si>
    <t>966006211</t>
  </si>
  <si>
    <t>Odstranění svislých dopravních značek ze sloupů, sloupků nebo konzol</t>
  </si>
  <si>
    <t>1796192883</t>
  </si>
  <si>
    <t>Odstranění (demontáž) svislých dopravních značek s odklizením materiálu na skládku na vzdálenost do 20 m nebo s naložením na dopravní prostředek ze sloupů, sloupků nebo konzol</t>
  </si>
  <si>
    <t>"odstranění stávající značky včetně sloupku (IS3c), včetně likvidace dle dispozic zhotovitele" 1</t>
  </si>
  <si>
    <t>966007112</t>
  </si>
  <si>
    <t>Odstranění vodorovného značení frézováním barvy z čáry š do 250 mm</t>
  </si>
  <si>
    <t>-536988532</t>
  </si>
  <si>
    <t>Odstranění vodorovného dopravního značení frézováním značeného barvou čáry šířky do 250 mm</t>
  </si>
  <si>
    <t>"odstranění vodorovného dopravního značení - čára š. 0,25m" 46/2</t>
  </si>
  <si>
    <t>542928712</t>
  </si>
  <si>
    <t>-256827488</t>
  </si>
  <si>
    <t>VON - Vedlejší a ostatní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</si>
  <si>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</si>
  <si>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</si>
  <si>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</si>
  <si>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</si>
  <si>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</si>
  <si>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</si>
  <si>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</si>
  <si>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</si>
  <si>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</si>
  <si>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soubor</t>
  </si>
  <si>
    <t>-536186427</t>
  </si>
  <si>
    <t>"Geodetické práce a zaměření skutečného provedení" 1</t>
  </si>
  <si>
    <t>013244000</t>
  </si>
  <si>
    <t>Dokumentace pro provádění stavby</t>
  </si>
  <si>
    <t>297378940</t>
  </si>
  <si>
    <t>"RDS" 1</t>
  </si>
  <si>
    <t>013254000</t>
  </si>
  <si>
    <t>Dokumentace skutečného provedení stavby</t>
  </si>
  <si>
    <t>-724513757</t>
  </si>
  <si>
    <t>013294000</t>
  </si>
  <si>
    <t>Ostatní dokumentace</t>
  </si>
  <si>
    <t>2091270396</t>
  </si>
  <si>
    <t>"Fotodokumentace stavby" 1</t>
  </si>
  <si>
    <t>030001000</t>
  </si>
  <si>
    <t>-231084436</t>
  </si>
  <si>
    <t>"Zřízení, údržba, demontáž ZS vč. vyklizení - úklidu prostoru staveniště" 1</t>
  </si>
  <si>
    <t>1071211512</t>
  </si>
  <si>
    <t>"Tabule STŘEDOČESKÝ KRAJ, OMLOUVÁME SE ZA DOČASNÉ OMEZENÍ" 2</t>
  </si>
  <si>
    <t>034503000</t>
  </si>
  <si>
    <t>Informační tabule na staveništi</t>
  </si>
  <si>
    <t>-31328597</t>
  </si>
  <si>
    <t xml:space="preserve">"Informační tabule v průběhu stavby – Zhotovitel, TDS, cena, a další povinné údaje  (Povinný min. rozměr dočas. billboardu je 2,1 x 2,2m)" 2</t>
  </si>
  <si>
    <t>VRN4</t>
  </si>
  <si>
    <t>Inženýrská činnost</t>
  </si>
  <si>
    <t>043134000</t>
  </si>
  <si>
    <t>Zkoušky zatěžovací</t>
  </si>
  <si>
    <t>-1503111604</t>
  </si>
  <si>
    <t>"Zkoušky zatěžovací budou provedeny v místě sanací, počet zkoušek dle situace po odkrytí vozovkového krytu a zjištění skutečného rozsahu sanací" 10</t>
  </si>
  <si>
    <t>049103000</t>
  </si>
  <si>
    <t>Náklady vzniklé v souvislosti s realizací stavby</t>
  </si>
  <si>
    <t>719489951</t>
  </si>
  <si>
    <t>"Vytýčení inženýrských sítí jejich správci" 1</t>
  </si>
  <si>
    <t>049303000</t>
  </si>
  <si>
    <t>Náklady vzniklé v souvislosti s předáním stavby</t>
  </si>
  <si>
    <t>Kč</t>
  </si>
  <si>
    <t>934068325</t>
  </si>
  <si>
    <t>VRN6</t>
  </si>
  <si>
    <t>Územní vlivy</t>
  </si>
  <si>
    <t>060001000</t>
  </si>
  <si>
    <t>-153795339</t>
  </si>
  <si>
    <t>VRN7</t>
  </si>
  <si>
    <t>Provozní vlivy</t>
  </si>
  <si>
    <t>070001000</t>
  </si>
  <si>
    <t>-1504870315</t>
  </si>
  <si>
    <t>VRN9</t>
  </si>
  <si>
    <t>Ostatní náklady</t>
  </si>
  <si>
    <t>091704000</t>
  </si>
  <si>
    <t>Náklady na údržbu</t>
  </si>
  <si>
    <t>1083898965</t>
  </si>
  <si>
    <t>"Čištění komunikací a prostor dotčených výstavbou"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</si>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</sst>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180820-1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III/00519 Úhonice – Rudná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Úhonice – Rudná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20. 8. 2018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Krajská správa a údržba silnic Středočeského kraje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Ateliér PROMIKA,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ROUND(AG55+SUM(AG58:AG60),2)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ROUND(AS55+SUM(AS58:AS60),2)</f>
        <v>0</v>
      </c>
      <c r="AT54" s="106">
        <f>ROUND(SUM(AV54:AW54),2)</f>
        <v>0</v>
      </c>
      <c r="AU54" s="107">
        <f>ROUND(AU55+SUM(AU58:AU60),5)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ROUND(AZ55+SUM(AZ58:AZ60),2)</f>
        <v>0</v>
      </c>
      <c r="BA54" s="106">
        <f>ROUND(BA55+SUM(BA58:BA60),2)</f>
        <v>0</v>
      </c>
      <c r="BB54" s="106">
        <f>ROUND(BB55+SUM(BB58:BB60),2)</f>
        <v>0</v>
      </c>
      <c r="BC54" s="106">
        <f>ROUND(BC55+SUM(BC58:BC60),2)</f>
        <v>0</v>
      </c>
      <c r="BD54" s="108">
        <f>ROUND(BD55+SUM(BD58:BD60),2)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7"/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ROUND(SUM(AG56:AG57),2)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78</v>
      </c>
      <c r="AR55" s="118"/>
      <c r="AS55" s="119">
        <f>ROUND(SUM(AS56:AS57),2)</f>
        <v>0</v>
      </c>
      <c r="AT55" s="120">
        <f>ROUND(SUM(AV55:AW55),2)</f>
        <v>0</v>
      </c>
      <c r="AU55" s="121">
        <f>ROUND(SUM(AU56:AU57),5)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ROUND(SUM(AZ56:AZ57),2)</f>
        <v>0</v>
      </c>
      <c r="BA55" s="120">
        <f>ROUND(SUM(BA56:BA57),2)</f>
        <v>0</v>
      </c>
      <c r="BB55" s="120">
        <f>ROUND(SUM(BB56:BB57),2)</f>
        <v>0</v>
      </c>
      <c r="BC55" s="120">
        <f>ROUND(SUM(BC56:BC57),2)</f>
        <v>0</v>
      </c>
      <c r="BD55" s="122">
        <f>ROUND(SUM(BD56:BD57),2)</f>
        <v>0</v>
      </c>
      <c r="BE55" s="7"/>
      <c r="BS55" s="123" t="s">
        <v>71</v>
      </c>
      <c r="BT55" s="123" t="s">
        <v>79</v>
      </c>
      <c r="BU55" s="123" t="s">
        <v>73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4" customFormat="1" ht="23.25" customHeight="1">
      <c r="A56" s="124" t="s">
        <v>82</v>
      </c>
      <c r="B56" s="63"/>
      <c r="C56" s="125"/>
      <c r="D56" s="125"/>
      <c r="E56" s="126" t="s">
        <v>83</v>
      </c>
      <c r="F56" s="126"/>
      <c r="G56" s="126"/>
      <c r="H56" s="126"/>
      <c r="I56" s="126"/>
      <c r="J56" s="125"/>
      <c r="K56" s="126" t="s">
        <v>84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'SO 121.01 - Úpravy silnic...'!J32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85</v>
      </c>
      <c r="AR56" s="65"/>
      <c r="AS56" s="129">
        <v>0</v>
      </c>
      <c r="AT56" s="130">
        <f>ROUND(SUM(AV56:AW56),2)</f>
        <v>0</v>
      </c>
      <c r="AU56" s="131">
        <f>'SO 121.01 - Úpravy silnic...'!P92</f>
        <v>0</v>
      </c>
      <c r="AV56" s="130">
        <f>'SO 121.01 - Úpravy silnic...'!J35</f>
        <v>0</v>
      </c>
      <c r="AW56" s="130">
        <f>'SO 121.01 - Úpravy silnic...'!J36</f>
        <v>0</v>
      </c>
      <c r="AX56" s="130">
        <f>'SO 121.01 - Úpravy silnic...'!J37</f>
        <v>0</v>
      </c>
      <c r="AY56" s="130">
        <f>'SO 121.01 - Úpravy silnic...'!J38</f>
        <v>0</v>
      </c>
      <c r="AZ56" s="130">
        <f>'SO 121.01 - Úpravy silnic...'!F35</f>
        <v>0</v>
      </c>
      <c r="BA56" s="130">
        <f>'SO 121.01 - Úpravy silnic...'!F36</f>
        <v>0</v>
      </c>
      <c r="BB56" s="130">
        <f>'SO 121.01 - Úpravy silnic...'!F37</f>
        <v>0</v>
      </c>
      <c r="BC56" s="130">
        <f>'SO 121.01 - Úpravy silnic...'!F38</f>
        <v>0</v>
      </c>
      <c r="BD56" s="132">
        <f>'SO 121.01 - Úpravy silnic...'!F39</f>
        <v>0</v>
      </c>
      <c r="BE56" s="4"/>
      <c r="BT56" s="133" t="s">
        <v>81</v>
      </c>
      <c r="BV56" s="133" t="s">
        <v>74</v>
      </c>
      <c r="BW56" s="133" t="s">
        <v>86</v>
      </c>
      <c r="BX56" s="133" t="s">
        <v>80</v>
      </c>
      <c r="CL56" s="133" t="s">
        <v>19</v>
      </c>
    </row>
    <row r="57" s="4" customFormat="1" ht="23.25" customHeight="1">
      <c r="A57" s="124" t="s">
        <v>82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'SO 121.02 - Úpravy chodní...'!J32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85</v>
      </c>
      <c r="AR57" s="65"/>
      <c r="AS57" s="129">
        <v>0</v>
      </c>
      <c r="AT57" s="130">
        <f>ROUND(SUM(AV57:AW57),2)</f>
        <v>0</v>
      </c>
      <c r="AU57" s="131">
        <f>'SO 121.02 - Úpravy chodní...'!P91</f>
        <v>0</v>
      </c>
      <c r="AV57" s="130">
        <f>'SO 121.02 - Úpravy chodní...'!J35</f>
        <v>0</v>
      </c>
      <c r="AW57" s="130">
        <f>'SO 121.02 - Úpravy chodní...'!J36</f>
        <v>0</v>
      </c>
      <c r="AX57" s="130">
        <f>'SO 121.02 - Úpravy chodní...'!J37</f>
        <v>0</v>
      </c>
      <c r="AY57" s="130">
        <f>'SO 121.02 - Úpravy chodní...'!J38</f>
        <v>0</v>
      </c>
      <c r="AZ57" s="130">
        <f>'SO 121.02 - Úpravy chodní...'!F35</f>
        <v>0</v>
      </c>
      <c r="BA57" s="130">
        <f>'SO 121.02 - Úpravy chodní...'!F36</f>
        <v>0</v>
      </c>
      <c r="BB57" s="130">
        <f>'SO 121.02 - Úpravy chodní...'!F37</f>
        <v>0</v>
      </c>
      <c r="BC57" s="130">
        <f>'SO 121.02 - Úpravy chodní...'!F38</f>
        <v>0</v>
      </c>
      <c r="BD57" s="132">
        <f>'SO 121.02 - Úpravy chodní...'!F39</f>
        <v>0</v>
      </c>
      <c r="BE57" s="4"/>
      <c r="BT57" s="133" t="s">
        <v>81</v>
      </c>
      <c r="BV57" s="133" t="s">
        <v>74</v>
      </c>
      <c r="BW57" s="133" t="s">
        <v>89</v>
      </c>
      <c r="BX57" s="133" t="s">
        <v>80</v>
      </c>
      <c r="CL57" s="133" t="s">
        <v>19</v>
      </c>
    </row>
    <row r="58" s="7" customFormat="1" ht="16.5" customHeight="1">
      <c r="A58" s="124" t="s">
        <v>82</v>
      </c>
      <c r="B58" s="111"/>
      <c r="C58" s="112"/>
      <c r="D58" s="113" t="s">
        <v>90</v>
      </c>
      <c r="E58" s="113"/>
      <c r="F58" s="113"/>
      <c r="G58" s="113"/>
      <c r="H58" s="113"/>
      <c r="I58" s="114"/>
      <c r="J58" s="113" t="s">
        <v>91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6">
        <f>'SO 181 - Přechodné doprav...'!J30</f>
        <v>0</v>
      </c>
      <c r="AH58" s="114"/>
      <c r="AI58" s="114"/>
      <c r="AJ58" s="114"/>
      <c r="AK58" s="114"/>
      <c r="AL58" s="114"/>
      <c r="AM58" s="114"/>
      <c r="AN58" s="116">
        <f>SUM(AG58,AT58)</f>
        <v>0</v>
      </c>
      <c r="AO58" s="114"/>
      <c r="AP58" s="114"/>
      <c r="AQ58" s="117" t="s">
        <v>78</v>
      </c>
      <c r="AR58" s="118"/>
      <c r="AS58" s="119">
        <v>0</v>
      </c>
      <c r="AT58" s="120">
        <f>ROUND(SUM(AV58:AW58),2)</f>
        <v>0</v>
      </c>
      <c r="AU58" s="121">
        <f>'SO 181 - Přechodné doprav...'!P83</f>
        <v>0</v>
      </c>
      <c r="AV58" s="120">
        <f>'SO 181 - Přechodné doprav...'!J33</f>
        <v>0</v>
      </c>
      <c r="AW58" s="120">
        <f>'SO 181 - Přechodné doprav...'!J34</f>
        <v>0</v>
      </c>
      <c r="AX58" s="120">
        <f>'SO 181 - Přechodné doprav...'!J35</f>
        <v>0</v>
      </c>
      <c r="AY58" s="120">
        <f>'SO 181 - Přechodné doprav...'!J36</f>
        <v>0</v>
      </c>
      <c r="AZ58" s="120">
        <f>'SO 181 - Přechodné doprav...'!F33</f>
        <v>0</v>
      </c>
      <c r="BA58" s="120">
        <f>'SO 181 - Přechodné doprav...'!F34</f>
        <v>0</v>
      </c>
      <c r="BB58" s="120">
        <f>'SO 181 - Přechodné doprav...'!F35</f>
        <v>0</v>
      </c>
      <c r="BC58" s="120">
        <f>'SO 181 - Přechodné doprav...'!F36</f>
        <v>0</v>
      </c>
      <c r="BD58" s="122">
        <f>'SO 181 - Přechodné doprav...'!F37</f>
        <v>0</v>
      </c>
      <c r="BE58" s="7"/>
      <c r="BT58" s="123" t="s">
        <v>79</v>
      </c>
      <c r="BV58" s="123" t="s">
        <v>74</v>
      </c>
      <c r="BW58" s="123" t="s">
        <v>92</v>
      </c>
      <c r="BX58" s="123" t="s">
        <v>5</v>
      </c>
      <c r="CL58" s="123" t="s">
        <v>19</v>
      </c>
      <c r="CM58" s="123" t="s">
        <v>81</v>
      </c>
    </row>
    <row r="59" s="7" customFormat="1" ht="16.5" customHeight="1">
      <c r="A59" s="124" t="s">
        <v>82</v>
      </c>
      <c r="B59" s="111"/>
      <c r="C59" s="112"/>
      <c r="D59" s="113" t="s">
        <v>93</v>
      </c>
      <c r="E59" s="113"/>
      <c r="F59" s="113"/>
      <c r="G59" s="113"/>
      <c r="H59" s="113"/>
      <c r="I59" s="114"/>
      <c r="J59" s="113" t="s">
        <v>94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6">
        <f>'SO 191 - Stálé dopravní z...'!J30</f>
        <v>0</v>
      </c>
      <c r="AH59" s="114"/>
      <c r="AI59" s="114"/>
      <c r="AJ59" s="114"/>
      <c r="AK59" s="114"/>
      <c r="AL59" s="114"/>
      <c r="AM59" s="114"/>
      <c r="AN59" s="116">
        <f>SUM(AG59,AT59)</f>
        <v>0</v>
      </c>
      <c r="AO59" s="114"/>
      <c r="AP59" s="114"/>
      <c r="AQ59" s="117" t="s">
        <v>78</v>
      </c>
      <c r="AR59" s="118"/>
      <c r="AS59" s="119">
        <v>0</v>
      </c>
      <c r="AT59" s="120">
        <f>ROUND(SUM(AV59:AW59),2)</f>
        <v>0</v>
      </c>
      <c r="AU59" s="121">
        <f>'SO 191 - Stálé dopravní z...'!P82</f>
        <v>0</v>
      </c>
      <c r="AV59" s="120">
        <f>'SO 191 - Stálé dopravní z...'!J33</f>
        <v>0</v>
      </c>
      <c r="AW59" s="120">
        <f>'SO 191 - Stálé dopravní z...'!J34</f>
        <v>0</v>
      </c>
      <c r="AX59" s="120">
        <f>'SO 191 - Stálé dopravní z...'!J35</f>
        <v>0</v>
      </c>
      <c r="AY59" s="120">
        <f>'SO 191 - Stálé dopravní z...'!J36</f>
        <v>0</v>
      </c>
      <c r="AZ59" s="120">
        <f>'SO 191 - Stálé dopravní z...'!F33</f>
        <v>0</v>
      </c>
      <c r="BA59" s="120">
        <f>'SO 191 - Stálé dopravní z...'!F34</f>
        <v>0</v>
      </c>
      <c r="BB59" s="120">
        <f>'SO 191 - Stálé dopravní z...'!F35</f>
        <v>0</v>
      </c>
      <c r="BC59" s="120">
        <f>'SO 191 - Stálé dopravní z...'!F36</f>
        <v>0</v>
      </c>
      <c r="BD59" s="122">
        <f>'SO 191 - Stálé dopravní z...'!F37</f>
        <v>0</v>
      </c>
      <c r="BE59" s="7"/>
      <c r="BT59" s="123" t="s">
        <v>79</v>
      </c>
      <c r="BV59" s="123" t="s">
        <v>74</v>
      </c>
      <c r="BW59" s="123" t="s">
        <v>95</v>
      </c>
      <c r="BX59" s="123" t="s">
        <v>5</v>
      </c>
      <c r="CL59" s="123" t="s">
        <v>19</v>
      </c>
      <c r="CM59" s="123" t="s">
        <v>81</v>
      </c>
    </row>
    <row r="60" s="7" customFormat="1" ht="16.5" customHeight="1">
      <c r="A60" s="124" t="s">
        <v>82</v>
      </c>
      <c r="B60" s="111"/>
      <c r="C60" s="112"/>
      <c r="D60" s="113" t="s">
        <v>96</v>
      </c>
      <c r="E60" s="113"/>
      <c r="F60" s="113"/>
      <c r="G60" s="113"/>
      <c r="H60" s="113"/>
      <c r="I60" s="114"/>
      <c r="J60" s="113" t="s">
        <v>97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6">
        <f>'VON - Vedlejší a ostatní ...'!J30</f>
        <v>0</v>
      </c>
      <c r="AH60" s="114"/>
      <c r="AI60" s="114"/>
      <c r="AJ60" s="114"/>
      <c r="AK60" s="114"/>
      <c r="AL60" s="114"/>
      <c r="AM60" s="114"/>
      <c r="AN60" s="116">
        <f>SUM(AG60,AT60)</f>
        <v>0</v>
      </c>
      <c r="AO60" s="114"/>
      <c r="AP60" s="114"/>
      <c r="AQ60" s="117" t="s">
        <v>96</v>
      </c>
      <c r="AR60" s="118"/>
      <c r="AS60" s="134">
        <v>0</v>
      </c>
      <c r="AT60" s="135">
        <f>ROUND(SUM(AV60:AW60),2)</f>
        <v>0</v>
      </c>
      <c r="AU60" s="136">
        <f>'VON - Vedlejší a ostatní ...'!P86</f>
        <v>0</v>
      </c>
      <c r="AV60" s="135">
        <f>'VON - Vedlejší a ostatní ...'!J33</f>
        <v>0</v>
      </c>
      <c r="AW60" s="135">
        <f>'VON - Vedlejší a ostatní ...'!J34</f>
        <v>0</v>
      </c>
      <c r="AX60" s="135">
        <f>'VON - Vedlejší a ostatní ...'!J35</f>
        <v>0</v>
      </c>
      <c r="AY60" s="135">
        <f>'VON - Vedlejší a ostatní ...'!J36</f>
        <v>0</v>
      </c>
      <c r="AZ60" s="135">
        <f>'VON - Vedlejší a ostatní ...'!F33</f>
        <v>0</v>
      </c>
      <c r="BA60" s="135">
        <f>'VON - Vedlejší a ostatní ...'!F34</f>
        <v>0</v>
      </c>
      <c r="BB60" s="135">
        <f>'VON - Vedlejší a ostatní ...'!F35</f>
        <v>0</v>
      </c>
      <c r="BC60" s="135">
        <f>'VON - Vedlejší a ostatní ...'!F36</f>
        <v>0</v>
      </c>
      <c r="BD60" s="137">
        <f>'VON - Vedlejší a ostatní ...'!F37</f>
        <v>0</v>
      </c>
      <c r="BE60" s="7"/>
      <c r="BT60" s="123" t="s">
        <v>79</v>
      </c>
      <c r="BV60" s="123" t="s">
        <v>74</v>
      </c>
      <c r="BW60" s="123" t="s">
        <v>98</v>
      </c>
      <c r="BX60" s="123" t="s">
        <v>5</v>
      </c>
      <c r="CL60" s="123" t="s">
        <v>19</v>
      </c>
      <c r="CM60" s="123" t="s">
        <v>81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dewNEeXjBYOq6xiXc9fR1prgSiHAqmZo1nKMCJBvLRd2Li5G8RigXgTloaFwaZ2SwtTw55MbQvV+KjF8lJyviw==" hashValue="Mi9/BpnnCWflPBEgHtX+VxV5bPSTkfWwUo0beHZ7DutOf7N5+1zdKcgjyUpscn+/Bkz9jDo9hn7wcbWJ0BpgNw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121.01 - Úpravy silnic...'!C2" display="/"/>
    <hyperlink ref="A57" location="'SO 121.02 - Úpravy chodní...'!C2" display="/"/>
    <hyperlink ref="A58" location="'SO 181 - Přechodné doprav...'!C2" display="/"/>
    <hyperlink ref="A59" location="'SO 191 - Stálé dopravní z...'!C2" display="/"/>
    <hyperlink ref="A60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III/00519 Úhonice – Rudná</v>
      </c>
      <c r="F7" s="142"/>
      <c r="G7" s="142"/>
      <c r="H7" s="142"/>
      <c r="L7" s="20"/>
    </row>
    <row r="8" s="1" customFormat="1" ht="12" customHeight="1">
      <c r="B8" s="20"/>
      <c r="D8" s="142" t="s">
        <v>100</v>
      </c>
      <c r="L8" s="20"/>
    </row>
    <row r="9" s="2" customFormat="1" ht="16.5" customHeight="1">
      <c r="A9" s="38"/>
      <c r="B9" s="44"/>
      <c r="C9" s="38"/>
      <c r="D9" s="38"/>
      <c r="E9" s="143" t="s">
        <v>101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20. 8. 2018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ROUND(J92,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ROUND((SUM(BE92:BE337)),  2)</f>
        <v>0</v>
      </c>
      <c r="G35" s="38"/>
      <c r="H35" s="38"/>
      <c r="I35" s="157">
        <v>0.20999999999999999</v>
      </c>
      <c r="J35" s="156">
        <f>ROUND(((SUM(BE92:BE337))*I35),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ROUND((SUM(BF92:BF337)),  2)</f>
        <v>0</v>
      </c>
      <c r="G36" s="38"/>
      <c r="H36" s="38"/>
      <c r="I36" s="157">
        <v>0.14999999999999999</v>
      </c>
      <c r="J36" s="156">
        <f>ROUND(((SUM(BF92:BF337))*I36),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ROUND((SUM(BG92:BG337)),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ROUND((SUM(BH92:BH337)),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ROUND((SUM(BI92:BI337)),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104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III/00519 Úhonice – Rudná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100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121.01 - Úpravy silnice III/00519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Úhonice – Rudná</v>
      </c>
      <c r="G56" s="40"/>
      <c r="H56" s="40"/>
      <c r="I56" s="32" t="s">
        <v>23</v>
      </c>
      <c r="J56" s="72" t="str">
        <f>IF(J14="","",J14)</f>
        <v>20. 8. 2018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Krajská správa a údržba silnic Středočeského kraje</v>
      </c>
      <c r="G58" s="40"/>
      <c r="H58" s="40"/>
      <c r="I58" s="32" t="s">
        <v>31</v>
      </c>
      <c r="J58" s="36" t="str">
        <f>E23</f>
        <v>Ateliér PROMIKA,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105</v>
      </c>
      <c r="D61" s="171"/>
      <c r="E61" s="171"/>
      <c r="F61" s="171"/>
      <c r="G61" s="171"/>
      <c r="H61" s="171"/>
      <c r="I61" s="171"/>
      <c r="J61" s="172" t="s">
        <v>106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J92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107</v>
      </c>
    </row>
    <row r="64" s="9" customFormat="1" ht="24.96" customHeight="1">
      <c r="A64" s="9"/>
      <c r="B64" s="174"/>
      <c r="C64" s="175"/>
      <c r="D64" s="176" t="s">
        <v>108</v>
      </c>
      <c r="E64" s="177"/>
      <c r="F64" s="177"/>
      <c r="G64" s="177"/>
      <c r="H64" s="177"/>
      <c r="I64" s="177"/>
      <c r="J64" s="178">
        <f>J93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109</v>
      </c>
      <c r="E65" s="182"/>
      <c r="F65" s="182"/>
      <c r="G65" s="182"/>
      <c r="H65" s="182"/>
      <c r="I65" s="182"/>
      <c r="J65" s="183">
        <f>J94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110</v>
      </c>
      <c r="E66" s="182"/>
      <c r="F66" s="182"/>
      <c r="G66" s="182"/>
      <c r="H66" s="182"/>
      <c r="I66" s="182"/>
      <c r="J66" s="183">
        <f>J198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111</v>
      </c>
      <c r="E67" s="182"/>
      <c r="F67" s="182"/>
      <c r="G67" s="182"/>
      <c r="H67" s="182"/>
      <c r="I67" s="182"/>
      <c r="J67" s="183">
        <f>J256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112</v>
      </c>
      <c r="E68" s="182"/>
      <c r="F68" s="182"/>
      <c r="G68" s="182"/>
      <c r="H68" s="182"/>
      <c r="I68" s="182"/>
      <c r="J68" s="183">
        <f>J272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113</v>
      </c>
      <c r="E69" s="182"/>
      <c r="F69" s="182"/>
      <c r="G69" s="182"/>
      <c r="H69" s="182"/>
      <c r="I69" s="182"/>
      <c r="J69" s="183">
        <f>J314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114</v>
      </c>
      <c r="E70" s="182"/>
      <c r="F70" s="182"/>
      <c r="G70" s="182"/>
      <c r="H70" s="182"/>
      <c r="I70" s="182"/>
      <c r="J70" s="183">
        <f>J333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III/00519 Úhonice – Rudná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" customFormat="1" ht="12" customHeight="1">
      <c r="B81" s="21"/>
      <c r="C81" s="32" t="s">
        <v>100</v>
      </c>
      <c r="D81" s="22"/>
      <c r="E81" s="22"/>
      <c r="F81" s="22"/>
      <c r="G81" s="22"/>
      <c r="H81" s="22"/>
      <c r="I81" s="22"/>
      <c r="J81" s="22"/>
      <c r="K81" s="22"/>
      <c r="L81" s="20"/>
    </row>
    <row r="82" s="2" customFormat="1" ht="16.5" customHeight="1">
      <c r="A82" s="38"/>
      <c r="B82" s="39"/>
      <c r="C82" s="40"/>
      <c r="D82" s="40"/>
      <c r="E82" s="169" t="s">
        <v>101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102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E11</f>
        <v>SO 121.01 - Úpravy silnice III/00519</v>
      </c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F14</f>
        <v>Úhonice – Rudná</v>
      </c>
      <c r="G86" s="40"/>
      <c r="H86" s="40"/>
      <c r="I86" s="32" t="s">
        <v>23</v>
      </c>
      <c r="J86" s="72" t="str">
        <f>IF(J14="","",J14)</f>
        <v>20. 8. 2018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25</v>
      </c>
      <c r="D88" s="40"/>
      <c r="E88" s="40"/>
      <c r="F88" s="27" t="str">
        <f>E17</f>
        <v>Krajská správa a údržba silnic Středočeského kraje</v>
      </c>
      <c r="G88" s="40"/>
      <c r="H88" s="40"/>
      <c r="I88" s="32" t="s">
        <v>31</v>
      </c>
      <c r="J88" s="36" t="str">
        <f>E23</f>
        <v>Ateliér PROMIKA,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IF(E20="","",E20)</f>
        <v>Vyplň údaj</v>
      </c>
      <c r="G89" s="40"/>
      <c r="H89" s="40"/>
      <c r="I89" s="32" t="s">
        <v>34</v>
      </c>
      <c r="J89" s="36" t="str">
        <f>E26</f>
        <v xml:space="preserve"> 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85"/>
      <c r="B91" s="186"/>
      <c r="C91" s="187" t="s">
        <v>116</v>
      </c>
      <c r="D91" s="188" t="s">
        <v>57</v>
      </c>
      <c r="E91" s="188" t="s">
        <v>53</v>
      </c>
      <c r="F91" s="188" t="s">
        <v>54</v>
      </c>
      <c r="G91" s="188" t="s">
        <v>117</v>
      </c>
      <c r="H91" s="188" t="s">
        <v>118</v>
      </c>
      <c r="I91" s="188" t="s">
        <v>119</v>
      </c>
      <c r="J91" s="188" t="s">
        <v>106</v>
      </c>
      <c r="K91" s="189" t="s">
        <v>120</v>
      </c>
      <c r="L91" s="190"/>
      <c r="M91" s="92" t="s">
        <v>19</v>
      </c>
      <c r="N91" s="93" t="s">
        <v>42</v>
      </c>
      <c r="O91" s="93" t="s">
        <v>121</v>
      </c>
      <c r="P91" s="93" t="s">
        <v>122</v>
      </c>
      <c r="Q91" s="93" t="s">
        <v>123</v>
      </c>
      <c r="R91" s="93" t="s">
        <v>124</v>
      </c>
      <c r="S91" s="93" t="s">
        <v>125</v>
      </c>
      <c r="T91" s="94" t="s">
        <v>126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38"/>
      <c r="B92" s="39"/>
      <c r="C92" s="99" t="s">
        <v>127</v>
      </c>
      <c r="D92" s="40"/>
      <c r="E92" s="40"/>
      <c r="F92" s="40"/>
      <c r="G92" s="40"/>
      <c r="H92" s="40"/>
      <c r="I92" s="40"/>
      <c r="J92" s="191">
        <f>BK92</f>
        <v>0</v>
      </c>
      <c r="K92" s="40"/>
      <c r="L92" s="44"/>
      <c r="M92" s="95"/>
      <c r="N92" s="192"/>
      <c r="O92" s="96"/>
      <c r="P92" s="193">
        <f>P93</f>
        <v>0</v>
      </c>
      <c r="Q92" s="96"/>
      <c r="R92" s="193">
        <f>R93</f>
        <v>1546.46272</v>
      </c>
      <c r="S92" s="96"/>
      <c r="T92" s="194">
        <f>T93</f>
        <v>8340.5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71</v>
      </c>
      <c r="AU92" s="17" t="s">
        <v>107</v>
      </c>
      <c r="BK92" s="195">
        <f>BK93</f>
        <v>0</v>
      </c>
    </row>
    <row r="93" s="12" customFormat="1" ht="25.92" customHeight="1">
      <c r="A93" s="12"/>
      <c r="B93" s="196"/>
      <c r="C93" s="197"/>
      <c r="D93" s="198" t="s">
        <v>71</v>
      </c>
      <c r="E93" s="199" t="s">
        <v>128</v>
      </c>
      <c r="F93" s="199" t="s">
        <v>129</v>
      </c>
      <c r="G93" s="197"/>
      <c r="H93" s="197"/>
      <c r="I93" s="200"/>
      <c r="J93" s="201">
        <f>BK93</f>
        <v>0</v>
      </c>
      <c r="K93" s="197"/>
      <c r="L93" s="202"/>
      <c r="M93" s="203"/>
      <c r="N93" s="204"/>
      <c r="O93" s="204"/>
      <c r="P93" s="205">
        <f>P94+P198+P256+P272+P314+P333</f>
        <v>0</v>
      </c>
      <c r="Q93" s="204"/>
      <c r="R93" s="205">
        <f>R94+R198+R256+R272+R314+R333</f>
        <v>1546.46272</v>
      </c>
      <c r="S93" s="204"/>
      <c r="T93" s="206">
        <f>T94+T198+T256+T272+T314+T333</f>
        <v>8340.5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79</v>
      </c>
      <c r="AT93" s="208" t="s">
        <v>71</v>
      </c>
      <c r="AU93" s="208" t="s">
        <v>72</v>
      </c>
      <c r="AY93" s="207" t="s">
        <v>130</v>
      </c>
      <c r="BK93" s="209">
        <f>BK94+BK198+BK256+BK272+BK314+BK333</f>
        <v>0</v>
      </c>
    </row>
    <row r="94" s="12" customFormat="1" ht="22.8" customHeight="1">
      <c r="A94" s="12"/>
      <c r="B94" s="196"/>
      <c r="C94" s="197"/>
      <c r="D94" s="198" t="s">
        <v>71</v>
      </c>
      <c r="E94" s="210" t="s">
        <v>79</v>
      </c>
      <c r="F94" s="210" t="s">
        <v>131</v>
      </c>
      <c r="G94" s="197"/>
      <c r="H94" s="197"/>
      <c r="I94" s="200"/>
      <c r="J94" s="211">
        <f>BK94</f>
        <v>0</v>
      </c>
      <c r="K94" s="197"/>
      <c r="L94" s="202"/>
      <c r="M94" s="203"/>
      <c r="N94" s="204"/>
      <c r="O94" s="204"/>
      <c r="P94" s="205">
        <f>SUM(P95:P197)</f>
        <v>0</v>
      </c>
      <c r="Q94" s="204"/>
      <c r="R94" s="205">
        <f>SUM(R95:R197)</f>
        <v>155.39699999999999</v>
      </c>
      <c r="S94" s="204"/>
      <c r="T94" s="206">
        <f>SUM(T95:T197)</f>
        <v>5991.6899999999996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79</v>
      </c>
      <c r="AT94" s="208" t="s">
        <v>71</v>
      </c>
      <c r="AU94" s="208" t="s">
        <v>79</v>
      </c>
      <c r="AY94" s="207" t="s">
        <v>130</v>
      </c>
      <c r="BK94" s="209">
        <f>SUM(BK95:BK197)</f>
        <v>0</v>
      </c>
    </row>
    <row r="95" s="2" customFormat="1">
      <c r="A95" s="38"/>
      <c r="B95" s="39"/>
      <c r="C95" s="212" t="s">
        <v>79</v>
      </c>
      <c r="D95" s="212" t="s">
        <v>132</v>
      </c>
      <c r="E95" s="213" t="s">
        <v>133</v>
      </c>
      <c r="F95" s="214" t="s">
        <v>134</v>
      </c>
      <c r="G95" s="215" t="s">
        <v>135</v>
      </c>
      <c r="H95" s="216">
        <v>3350</v>
      </c>
      <c r="I95" s="217"/>
      <c r="J95" s="218">
        <f>ROUND(I95*H95,2)</f>
        <v>0</v>
      </c>
      <c r="K95" s="214" t="s">
        <v>136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137</v>
      </c>
      <c r="AT95" s="223" t="s">
        <v>132</v>
      </c>
      <c r="AU95" s="223" t="s">
        <v>81</v>
      </c>
      <c r="AY95" s="17" t="s">
        <v>130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137</v>
      </c>
      <c r="BM95" s="223" t="s">
        <v>138</v>
      </c>
    </row>
    <row r="96" s="2" customFormat="1">
      <c r="A96" s="38"/>
      <c r="B96" s="39"/>
      <c r="C96" s="40"/>
      <c r="D96" s="225" t="s">
        <v>139</v>
      </c>
      <c r="E96" s="40"/>
      <c r="F96" s="226" t="s">
        <v>140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81</v>
      </c>
    </row>
    <row r="97" s="13" customFormat="1">
      <c r="A97" s="13"/>
      <c r="B97" s="230"/>
      <c r="C97" s="231"/>
      <c r="D97" s="225" t="s">
        <v>141</v>
      </c>
      <c r="E97" s="232" t="s">
        <v>19</v>
      </c>
      <c r="F97" s="233" t="s">
        <v>142</v>
      </c>
      <c r="G97" s="231"/>
      <c r="H97" s="234">
        <v>3350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141</v>
      </c>
      <c r="AU97" s="240" t="s">
        <v>81</v>
      </c>
      <c r="AV97" s="13" t="s">
        <v>81</v>
      </c>
      <c r="AW97" s="13" t="s">
        <v>33</v>
      </c>
      <c r="AX97" s="13" t="s">
        <v>72</v>
      </c>
      <c r="AY97" s="240" t="s">
        <v>130</v>
      </c>
    </row>
    <row r="98" s="2" customFormat="1" ht="21.75" customHeight="1">
      <c r="A98" s="38"/>
      <c r="B98" s="39"/>
      <c r="C98" s="212" t="s">
        <v>81</v>
      </c>
      <c r="D98" s="212" t="s">
        <v>132</v>
      </c>
      <c r="E98" s="213" t="s">
        <v>143</v>
      </c>
      <c r="F98" s="214" t="s">
        <v>144</v>
      </c>
      <c r="G98" s="215" t="s">
        <v>135</v>
      </c>
      <c r="H98" s="216">
        <v>3350</v>
      </c>
      <c r="I98" s="217"/>
      <c r="J98" s="218">
        <f>ROUND(I98*H98,2)</f>
        <v>0</v>
      </c>
      <c r="K98" s="214" t="s">
        <v>136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0.00018000000000000001</v>
      </c>
      <c r="R98" s="221">
        <f>Q98*H98</f>
        <v>0.60300000000000009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137</v>
      </c>
      <c r="AT98" s="223" t="s">
        <v>132</v>
      </c>
      <c r="AU98" s="223" t="s">
        <v>81</v>
      </c>
      <c r="AY98" s="17" t="s">
        <v>130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137</v>
      </c>
      <c r="BM98" s="223" t="s">
        <v>145</v>
      </c>
    </row>
    <row r="99" s="2" customFormat="1">
      <c r="A99" s="38"/>
      <c r="B99" s="39"/>
      <c r="C99" s="40"/>
      <c r="D99" s="225" t="s">
        <v>139</v>
      </c>
      <c r="E99" s="40"/>
      <c r="F99" s="226" t="s">
        <v>146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81</v>
      </c>
    </row>
    <row r="100" s="2" customFormat="1">
      <c r="A100" s="38"/>
      <c r="B100" s="39"/>
      <c r="C100" s="40"/>
      <c r="D100" s="225" t="s">
        <v>147</v>
      </c>
      <c r="E100" s="40"/>
      <c r="F100" s="241" t="s">
        <v>148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147</v>
      </c>
      <c r="AU100" s="17" t="s">
        <v>81</v>
      </c>
    </row>
    <row r="101" s="13" customFormat="1">
      <c r="A101" s="13"/>
      <c r="B101" s="230"/>
      <c r="C101" s="231"/>
      <c r="D101" s="225" t="s">
        <v>141</v>
      </c>
      <c r="E101" s="232" t="s">
        <v>19</v>
      </c>
      <c r="F101" s="233" t="s">
        <v>142</v>
      </c>
      <c r="G101" s="231"/>
      <c r="H101" s="234">
        <v>3350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141</v>
      </c>
      <c r="AU101" s="240" t="s">
        <v>81</v>
      </c>
      <c r="AV101" s="13" t="s">
        <v>81</v>
      </c>
      <c r="AW101" s="13" t="s">
        <v>33</v>
      </c>
      <c r="AX101" s="13" t="s">
        <v>72</v>
      </c>
      <c r="AY101" s="240" t="s">
        <v>130</v>
      </c>
    </row>
    <row r="102" s="2" customFormat="1">
      <c r="A102" s="38"/>
      <c r="B102" s="39"/>
      <c r="C102" s="212" t="s">
        <v>149</v>
      </c>
      <c r="D102" s="212" t="s">
        <v>132</v>
      </c>
      <c r="E102" s="213" t="s">
        <v>150</v>
      </c>
      <c r="F102" s="214" t="s">
        <v>151</v>
      </c>
      <c r="G102" s="215" t="s">
        <v>152</v>
      </c>
      <c r="H102" s="216">
        <v>3</v>
      </c>
      <c r="I102" s="217"/>
      <c r="J102" s="218">
        <f>ROUND(I102*H102,2)</f>
        <v>0</v>
      </c>
      <c r="K102" s="214" t="s">
        <v>136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137</v>
      </c>
      <c r="AT102" s="223" t="s">
        <v>132</v>
      </c>
      <c r="AU102" s="223" t="s">
        <v>81</v>
      </c>
      <c r="AY102" s="17" t="s">
        <v>130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137</v>
      </c>
      <c r="BM102" s="223" t="s">
        <v>153</v>
      </c>
    </row>
    <row r="103" s="2" customFormat="1">
      <c r="A103" s="38"/>
      <c r="B103" s="39"/>
      <c r="C103" s="40"/>
      <c r="D103" s="225" t="s">
        <v>139</v>
      </c>
      <c r="E103" s="40"/>
      <c r="F103" s="226" t="s">
        <v>154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81</v>
      </c>
    </row>
    <row r="104" s="2" customFormat="1">
      <c r="A104" s="38"/>
      <c r="B104" s="39"/>
      <c r="C104" s="40"/>
      <c r="D104" s="225" t="s">
        <v>147</v>
      </c>
      <c r="E104" s="40"/>
      <c r="F104" s="241" t="s">
        <v>155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147</v>
      </c>
      <c r="AU104" s="17" t="s">
        <v>81</v>
      </c>
    </row>
    <row r="105" s="2" customFormat="1">
      <c r="A105" s="38"/>
      <c r="B105" s="39"/>
      <c r="C105" s="212" t="s">
        <v>137</v>
      </c>
      <c r="D105" s="212" t="s">
        <v>132</v>
      </c>
      <c r="E105" s="213" t="s">
        <v>156</v>
      </c>
      <c r="F105" s="214" t="s">
        <v>157</v>
      </c>
      <c r="G105" s="215" t="s">
        <v>152</v>
      </c>
      <c r="H105" s="216">
        <v>4</v>
      </c>
      <c r="I105" s="217"/>
      <c r="J105" s="218">
        <f>ROUND(I105*H105,2)</f>
        <v>0</v>
      </c>
      <c r="K105" s="214" t="s">
        <v>136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137</v>
      </c>
      <c r="AT105" s="223" t="s">
        <v>132</v>
      </c>
      <c r="AU105" s="223" t="s">
        <v>81</v>
      </c>
      <c r="AY105" s="17" t="s">
        <v>130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137</v>
      </c>
      <c r="BM105" s="223" t="s">
        <v>158</v>
      </c>
    </row>
    <row r="106" s="2" customFormat="1">
      <c r="A106" s="38"/>
      <c r="B106" s="39"/>
      <c r="C106" s="40"/>
      <c r="D106" s="225" t="s">
        <v>139</v>
      </c>
      <c r="E106" s="40"/>
      <c r="F106" s="226" t="s">
        <v>159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81</v>
      </c>
    </row>
    <row r="107" s="2" customFormat="1">
      <c r="A107" s="38"/>
      <c r="B107" s="39"/>
      <c r="C107" s="40"/>
      <c r="D107" s="225" t="s">
        <v>147</v>
      </c>
      <c r="E107" s="40"/>
      <c r="F107" s="241" t="s">
        <v>155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147</v>
      </c>
      <c r="AU107" s="17" t="s">
        <v>81</v>
      </c>
    </row>
    <row r="108" s="2" customFormat="1">
      <c r="A108" s="38"/>
      <c r="B108" s="39"/>
      <c r="C108" s="212" t="s">
        <v>160</v>
      </c>
      <c r="D108" s="212" t="s">
        <v>132</v>
      </c>
      <c r="E108" s="213" t="s">
        <v>161</v>
      </c>
      <c r="F108" s="214" t="s">
        <v>162</v>
      </c>
      <c r="G108" s="215" t="s">
        <v>152</v>
      </c>
      <c r="H108" s="216">
        <v>1</v>
      </c>
      <c r="I108" s="217"/>
      <c r="J108" s="218">
        <f>ROUND(I108*H108,2)</f>
        <v>0</v>
      </c>
      <c r="K108" s="214" t="s">
        <v>136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137</v>
      </c>
      <c r="AT108" s="223" t="s">
        <v>132</v>
      </c>
      <c r="AU108" s="223" t="s">
        <v>81</v>
      </c>
      <c r="AY108" s="17" t="s">
        <v>130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137</v>
      </c>
      <c r="BM108" s="223" t="s">
        <v>163</v>
      </c>
    </row>
    <row r="109" s="2" customFormat="1">
      <c r="A109" s="38"/>
      <c r="B109" s="39"/>
      <c r="C109" s="40"/>
      <c r="D109" s="225" t="s">
        <v>139</v>
      </c>
      <c r="E109" s="40"/>
      <c r="F109" s="226" t="s">
        <v>164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81</v>
      </c>
    </row>
    <row r="110" s="2" customFormat="1">
      <c r="A110" s="38"/>
      <c r="B110" s="39"/>
      <c r="C110" s="40"/>
      <c r="D110" s="225" t="s">
        <v>147</v>
      </c>
      <c r="E110" s="40"/>
      <c r="F110" s="241" t="s">
        <v>155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147</v>
      </c>
      <c r="AU110" s="17" t="s">
        <v>81</v>
      </c>
    </row>
    <row r="111" s="2" customFormat="1">
      <c r="A111" s="38"/>
      <c r="B111" s="39"/>
      <c r="C111" s="212" t="s">
        <v>165</v>
      </c>
      <c r="D111" s="212" t="s">
        <v>132</v>
      </c>
      <c r="E111" s="213" t="s">
        <v>166</v>
      </c>
      <c r="F111" s="214" t="s">
        <v>167</v>
      </c>
      <c r="G111" s="215" t="s">
        <v>152</v>
      </c>
      <c r="H111" s="216">
        <v>3</v>
      </c>
      <c r="I111" s="217"/>
      <c r="J111" s="218">
        <f>ROUND(I111*H111,2)</f>
        <v>0</v>
      </c>
      <c r="K111" s="214" t="s">
        <v>136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137</v>
      </c>
      <c r="AT111" s="223" t="s">
        <v>132</v>
      </c>
      <c r="AU111" s="223" t="s">
        <v>81</v>
      </c>
      <c r="AY111" s="17" t="s">
        <v>130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137</v>
      </c>
      <c r="BM111" s="223" t="s">
        <v>168</v>
      </c>
    </row>
    <row r="112" s="2" customFormat="1">
      <c r="A112" s="38"/>
      <c r="B112" s="39"/>
      <c r="C112" s="40"/>
      <c r="D112" s="225" t="s">
        <v>139</v>
      </c>
      <c r="E112" s="40"/>
      <c r="F112" s="226" t="s">
        <v>169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81</v>
      </c>
    </row>
    <row r="113" s="2" customFormat="1">
      <c r="A113" s="38"/>
      <c r="B113" s="39"/>
      <c r="C113" s="40"/>
      <c r="D113" s="225" t="s">
        <v>147</v>
      </c>
      <c r="E113" s="40"/>
      <c r="F113" s="241" t="s">
        <v>155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147</v>
      </c>
      <c r="AU113" s="17" t="s">
        <v>81</v>
      </c>
    </row>
    <row r="114" s="2" customFormat="1" ht="33" customHeight="1">
      <c r="A114" s="38"/>
      <c r="B114" s="39"/>
      <c r="C114" s="212" t="s">
        <v>170</v>
      </c>
      <c r="D114" s="212" t="s">
        <v>132</v>
      </c>
      <c r="E114" s="213" t="s">
        <v>171</v>
      </c>
      <c r="F114" s="214" t="s">
        <v>172</v>
      </c>
      <c r="G114" s="215" t="s">
        <v>152</v>
      </c>
      <c r="H114" s="216">
        <v>3</v>
      </c>
      <c r="I114" s="217"/>
      <c r="J114" s="218">
        <f>ROUND(I114*H114,2)</f>
        <v>0</v>
      </c>
      <c r="K114" s="214" t="s">
        <v>136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137</v>
      </c>
      <c r="AT114" s="223" t="s">
        <v>132</v>
      </c>
      <c r="AU114" s="223" t="s">
        <v>81</v>
      </c>
      <c r="AY114" s="17" t="s">
        <v>130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137</v>
      </c>
      <c r="BM114" s="223" t="s">
        <v>173</v>
      </c>
    </row>
    <row r="115" s="2" customFormat="1">
      <c r="A115" s="38"/>
      <c r="B115" s="39"/>
      <c r="C115" s="40"/>
      <c r="D115" s="225" t="s">
        <v>139</v>
      </c>
      <c r="E115" s="40"/>
      <c r="F115" s="226" t="s">
        <v>174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139</v>
      </c>
      <c r="AU115" s="17" t="s">
        <v>81</v>
      </c>
    </row>
    <row r="116" s="2" customFormat="1">
      <c r="A116" s="38"/>
      <c r="B116" s="39"/>
      <c r="C116" s="40"/>
      <c r="D116" s="225" t="s">
        <v>147</v>
      </c>
      <c r="E116" s="40"/>
      <c r="F116" s="241" t="s">
        <v>155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147</v>
      </c>
      <c r="AU116" s="17" t="s">
        <v>81</v>
      </c>
    </row>
    <row r="117" s="2" customFormat="1" ht="33" customHeight="1">
      <c r="A117" s="38"/>
      <c r="B117" s="39"/>
      <c r="C117" s="212" t="s">
        <v>175</v>
      </c>
      <c r="D117" s="212" t="s">
        <v>132</v>
      </c>
      <c r="E117" s="213" t="s">
        <v>176</v>
      </c>
      <c r="F117" s="214" t="s">
        <v>177</v>
      </c>
      <c r="G117" s="215" t="s">
        <v>152</v>
      </c>
      <c r="H117" s="216">
        <v>4</v>
      </c>
      <c r="I117" s="217"/>
      <c r="J117" s="218">
        <f>ROUND(I117*H117,2)</f>
        <v>0</v>
      </c>
      <c r="K117" s="214" t="s">
        <v>136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137</v>
      </c>
      <c r="AT117" s="223" t="s">
        <v>132</v>
      </c>
      <c r="AU117" s="223" t="s">
        <v>81</v>
      </c>
      <c r="AY117" s="17" t="s">
        <v>130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137</v>
      </c>
      <c r="BM117" s="223" t="s">
        <v>178</v>
      </c>
    </row>
    <row r="118" s="2" customFormat="1">
      <c r="A118" s="38"/>
      <c r="B118" s="39"/>
      <c r="C118" s="40"/>
      <c r="D118" s="225" t="s">
        <v>139</v>
      </c>
      <c r="E118" s="40"/>
      <c r="F118" s="226" t="s">
        <v>179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81</v>
      </c>
    </row>
    <row r="119" s="2" customFormat="1">
      <c r="A119" s="38"/>
      <c r="B119" s="39"/>
      <c r="C119" s="40"/>
      <c r="D119" s="225" t="s">
        <v>147</v>
      </c>
      <c r="E119" s="40"/>
      <c r="F119" s="241" t="s">
        <v>155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147</v>
      </c>
      <c r="AU119" s="17" t="s">
        <v>81</v>
      </c>
    </row>
    <row r="120" s="2" customFormat="1" ht="33" customHeight="1">
      <c r="A120" s="38"/>
      <c r="B120" s="39"/>
      <c r="C120" s="212" t="s">
        <v>180</v>
      </c>
      <c r="D120" s="212" t="s">
        <v>132</v>
      </c>
      <c r="E120" s="213" t="s">
        <v>181</v>
      </c>
      <c r="F120" s="214" t="s">
        <v>182</v>
      </c>
      <c r="G120" s="215" t="s">
        <v>152</v>
      </c>
      <c r="H120" s="216">
        <v>1</v>
      </c>
      <c r="I120" s="217"/>
      <c r="J120" s="218">
        <f>ROUND(I120*H120,2)</f>
        <v>0</v>
      </c>
      <c r="K120" s="214" t="s">
        <v>136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137</v>
      </c>
      <c r="AT120" s="223" t="s">
        <v>132</v>
      </c>
      <c r="AU120" s="223" t="s">
        <v>81</v>
      </c>
      <c r="AY120" s="17" t="s">
        <v>130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137</v>
      </c>
      <c r="BM120" s="223" t="s">
        <v>183</v>
      </c>
    </row>
    <row r="121" s="2" customFormat="1">
      <c r="A121" s="38"/>
      <c r="B121" s="39"/>
      <c r="C121" s="40"/>
      <c r="D121" s="225" t="s">
        <v>139</v>
      </c>
      <c r="E121" s="40"/>
      <c r="F121" s="226" t="s">
        <v>184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139</v>
      </c>
      <c r="AU121" s="17" t="s">
        <v>81</v>
      </c>
    </row>
    <row r="122" s="2" customFormat="1">
      <c r="A122" s="38"/>
      <c r="B122" s="39"/>
      <c r="C122" s="40"/>
      <c r="D122" s="225" t="s">
        <v>147</v>
      </c>
      <c r="E122" s="40"/>
      <c r="F122" s="241" t="s">
        <v>155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147</v>
      </c>
      <c r="AU122" s="17" t="s">
        <v>81</v>
      </c>
    </row>
    <row r="123" s="2" customFormat="1" ht="33" customHeight="1">
      <c r="A123" s="38"/>
      <c r="B123" s="39"/>
      <c r="C123" s="212" t="s">
        <v>185</v>
      </c>
      <c r="D123" s="212" t="s">
        <v>132</v>
      </c>
      <c r="E123" s="213" t="s">
        <v>186</v>
      </c>
      <c r="F123" s="214" t="s">
        <v>187</v>
      </c>
      <c r="G123" s="215" t="s">
        <v>152</v>
      </c>
      <c r="H123" s="216">
        <v>3</v>
      </c>
      <c r="I123" s="217"/>
      <c r="J123" s="218">
        <f>ROUND(I123*H123,2)</f>
        <v>0</v>
      </c>
      <c r="K123" s="214" t="s">
        <v>136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137</v>
      </c>
      <c r="AT123" s="223" t="s">
        <v>132</v>
      </c>
      <c r="AU123" s="223" t="s">
        <v>81</v>
      </c>
      <c r="AY123" s="17" t="s">
        <v>130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137</v>
      </c>
      <c r="BM123" s="223" t="s">
        <v>188</v>
      </c>
    </row>
    <row r="124" s="2" customFormat="1">
      <c r="A124" s="38"/>
      <c r="B124" s="39"/>
      <c r="C124" s="40"/>
      <c r="D124" s="225" t="s">
        <v>139</v>
      </c>
      <c r="E124" s="40"/>
      <c r="F124" s="226" t="s">
        <v>189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139</v>
      </c>
      <c r="AU124" s="17" t="s">
        <v>81</v>
      </c>
    </row>
    <row r="125" s="2" customFormat="1">
      <c r="A125" s="38"/>
      <c r="B125" s="39"/>
      <c r="C125" s="40"/>
      <c r="D125" s="225" t="s">
        <v>147</v>
      </c>
      <c r="E125" s="40"/>
      <c r="F125" s="241" t="s">
        <v>155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147</v>
      </c>
      <c r="AU125" s="17" t="s">
        <v>81</v>
      </c>
    </row>
    <row r="126" s="2" customFormat="1">
      <c r="A126" s="38"/>
      <c r="B126" s="39"/>
      <c r="C126" s="212" t="s">
        <v>190</v>
      </c>
      <c r="D126" s="212" t="s">
        <v>132</v>
      </c>
      <c r="E126" s="213" t="s">
        <v>191</v>
      </c>
      <c r="F126" s="214" t="s">
        <v>192</v>
      </c>
      <c r="G126" s="215" t="s">
        <v>135</v>
      </c>
      <c r="H126" s="216">
        <v>8425</v>
      </c>
      <c r="I126" s="217"/>
      <c r="J126" s="218">
        <f>ROUND(I126*H126,2)</f>
        <v>0</v>
      </c>
      <c r="K126" s="214" t="s">
        <v>136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0.28999999999999998</v>
      </c>
      <c r="T126" s="222">
        <f>S126*H126</f>
        <v>2443.25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137</v>
      </c>
      <c r="AT126" s="223" t="s">
        <v>132</v>
      </c>
      <c r="AU126" s="223" t="s">
        <v>81</v>
      </c>
      <c r="AY126" s="17" t="s">
        <v>130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137</v>
      </c>
      <c r="BM126" s="223" t="s">
        <v>193</v>
      </c>
    </row>
    <row r="127" s="2" customFormat="1">
      <c r="A127" s="38"/>
      <c r="B127" s="39"/>
      <c r="C127" s="40"/>
      <c r="D127" s="225" t="s">
        <v>139</v>
      </c>
      <c r="E127" s="40"/>
      <c r="F127" s="226" t="s">
        <v>194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139</v>
      </c>
      <c r="AU127" s="17" t="s">
        <v>81</v>
      </c>
    </row>
    <row r="128" s="14" customFormat="1">
      <c r="A128" s="14"/>
      <c r="B128" s="242"/>
      <c r="C128" s="243"/>
      <c r="D128" s="225" t="s">
        <v>141</v>
      </c>
      <c r="E128" s="244" t="s">
        <v>19</v>
      </c>
      <c r="F128" s="245" t="s">
        <v>195</v>
      </c>
      <c r="G128" s="243"/>
      <c r="H128" s="244" t="s">
        <v>19</v>
      </c>
      <c r="I128" s="246"/>
      <c r="J128" s="243"/>
      <c r="K128" s="243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141</v>
      </c>
      <c r="AU128" s="251" t="s">
        <v>81</v>
      </c>
      <c r="AV128" s="14" t="s">
        <v>79</v>
      </c>
      <c r="AW128" s="14" t="s">
        <v>33</v>
      </c>
      <c r="AX128" s="14" t="s">
        <v>72</v>
      </c>
      <c r="AY128" s="251" t="s">
        <v>130</v>
      </c>
    </row>
    <row r="129" s="13" customFormat="1">
      <c r="A129" s="13"/>
      <c r="B129" s="230"/>
      <c r="C129" s="231"/>
      <c r="D129" s="225" t="s">
        <v>141</v>
      </c>
      <c r="E129" s="232" t="s">
        <v>19</v>
      </c>
      <c r="F129" s="233" t="s">
        <v>196</v>
      </c>
      <c r="G129" s="231"/>
      <c r="H129" s="234">
        <v>6360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141</v>
      </c>
      <c r="AU129" s="240" t="s">
        <v>81</v>
      </c>
      <c r="AV129" s="13" t="s">
        <v>81</v>
      </c>
      <c r="AW129" s="13" t="s">
        <v>33</v>
      </c>
      <c r="AX129" s="13" t="s">
        <v>72</v>
      </c>
      <c r="AY129" s="240" t="s">
        <v>130</v>
      </c>
    </row>
    <row r="130" s="13" customFormat="1">
      <c r="A130" s="13"/>
      <c r="B130" s="230"/>
      <c r="C130" s="231"/>
      <c r="D130" s="225" t="s">
        <v>141</v>
      </c>
      <c r="E130" s="232" t="s">
        <v>19</v>
      </c>
      <c r="F130" s="233" t="s">
        <v>197</v>
      </c>
      <c r="G130" s="231"/>
      <c r="H130" s="234">
        <v>2065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141</v>
      </c>
      <c r="AU130" s="240" t="s">
        <v>81</v>
      </c>
      <c r="AV130" s="13" t="s">
        <v>81</v>
      </c>
      <c r="AW130" s="13" t="s">
        <v>33</v>
      </c>
      <c r="AX130" s="13" t="s">
        <v>72</v>
      </c>
      <c r="AY130" s="240" t="s">
        <v>130</v>
      </c>
    </row>
    <row r="131" s="2" customFormat="1">
      <c r="A131" s="38"/>
      <c r="B131" s="39"/>
      <c r="C131" s="212" t="s">
        <v>198</v>
      </c>
      <c r="D131" s="212" t="s">
        <v>132</v>
      </c>
      <c r="E131" s="213" t="s">
        <v>191</v>
      </c>
      <c r="F131" s="214" t="s">
        <v>192</v>
      </c>
      <c r="G131" s="215" t="s">
        <v>135</v>
      </c>
      <c r="H131" s="216">
        <v>11020</v>
      </c>
      <c r="I131" s="217"/>
      <c r="J131" s="218">
        <f>ROUND(I131*H131,2)</f>
        <v>0</v>
      </c>
      <c r="K131" s="214" t="s">
        <v>136</v>
      </c>
      <c r="L131" s="44"/>
      <c r="M131" s="219" t="s">
        <v>19</v>
      </c>
      <c r="N131" s="220" t="s">
        <v>43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0.28999999999999998</v>
      </c>
      <c r="T131" s="222">
        <f>S131*H131</f>
        <v>3195.7999999999997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137</v>
      </c>
      <c r="AT131" s="223" t="s">
        <v>132</v>
      </c>
      <c r="AU131" s="223" t="s">
        <v>81</v>
      </c>
      <c r="AY131" s="17" t="s">
        <v>130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79</v>
      </c>
      <c r="BK131" s="224">
        <f>ROUND(I131*H131,2)</f>
        <v>0</v>
      </c>
      <c r="BL131" s="17" t="s">
        <v>137</v>
      </c>
      <c r="BM131" s="223" t="s">
        <v>199</v>
      </c>
    </row>
    <row r="132" s="2" customFormat="1">
      <c r="A132" s="38"/>
      <c r="B132" s="39"/>
      <c r="C132" s="40"/>
      <c r="D132" s="225" t="s">
        <v>139</v>
      </c>
      <c r="E132" s="40"/>
      <c r="F132" s="226" t="s">
        <v>194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139</v>
      </c>
      <c r="AU132" s="17" t="s">
        <v>81</v>
      </c>
    </row>
    <row r="133" s="14" customFormat="1">
      <c r="A133" s="14"/>
      <c r="B133" s="242"/>
      <c r="C133" s="243"/>
      <c r="D133" s="225" t="s">
        <v>141</v>
      </c>
      <c r="E133" s="244" t="s">
        <v>19</v>
      </c>
      <c r="F133" s="245" t="s">
        <v>200</v>
      </c>
      <c r="G133" s="243"/>
      <c r="H133" s="244" t="s">
        <v>19</v>
      </c>
      <c r="I133" s="246"/>
      <c r="J133" s="243"/>
      <c r="K133" s="243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141</v>
      </c>
      <c r="AU133" s="251" t="s">
        <v>81</v>
      </c>
      <c r="AV133" s="14" t="s">
        <v>79</v>
      </c>
      <c r="AW133" s="14" t="s">
        <v>33</v>
      </c>
      <c r="AX133" s="14" t="s">
        <v>72</v>
      </c>
      <c r="AY133" s="251" t="s">
        <v>130</v>
      </c>
    </row>
    <row r="134" s="13" customFormat="1">
      <c r="A134" s="13"/>
      <c r="B134" s="230"/>
      <c r="C134" s="231"/>
      <c r="D134" s="225" t="s">
        <v>141</v>
      </c>
      <c r="E134" s="232" t="s">
        <v>19</v>
      </c>
      <c r="F134" s="233" t="s">
        <v>201</v>
      </c>
      <c r="G134" s="231"/>
      <c r="H134" s="234">
        <v>11020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141</v>
      </c>
      <c r="AU134" s="240" t="s">
        <v>81</v>
      </c>
      <c r="AV134" s="13" t="s">
        <v>81</v>
      </c>
      <c r="AW134" s="13" t="s">
        <v>33</v>
      </c>
      <c r="AX134" s="13" t="s">
        <v>72</v>
      </c>
      <c r="AY134" s="240" t="s">
        <v>130</v>
      </c>
    </row>
    <row r="135" s="2" customFormat="1">
      <c r="A135" s="38"/>
      <c r="B135" s="39"/>
      <c r="C135" s="212" t="s">
        <v>202</v>
      </c>
      <c r="D135" s="212" t="s">
        <v>132</v>
      </c>
      <c r="E135" s="213" t="s">
        <v>203</v>
      </c>
      <c r="F135" s="214" t="s">
        <v>204</v>
      </c>
      <c r="G135" s="215" t="s">
        <v>135</v>
      </c>
      <c r="H135" s="216">
        <v>608</v>
      </c>
      <c r="I135" s="217"/>
      <c r="J135" s="218">
        <f>ROUND(I135*H135,2)</f>
        <v>0</v>
      </c>
      <c r="K135" s="214" t="s">
        <v>136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0.57999999999999996</v>
      </c>
      <c r="T135" s="222">
        <f>S135*H135</f>
        <v>352.63999999999999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137</v>
      </c>
      <c r="AT135" s="223" t="s">
        <v>132</v>
      </c>
      <c r="AU135" s="223" t="s">
        <v>81</v>
      </c>
      <c r="AY135" s="17" t="s">
        <v>130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79</v>
      </c>
      <c r="BK135" s="224">
        <f>ROUND(I135*H135,2)</f>
        <v>0</v>
      </c>
      <c r="BL135" s="17" t="s">
        <v>137</v>
      </c>
      <c r="BM135" s="223" t="s">
        <v>205</v>
      </c>
    </row>
    <row r="136" s="2" customFormat="1">
      <c r="A136" s="38"/>
      <c r="B136" s="39"/>
      <c r="C136" s="40"/>
      <c r="D136" s="225" t="s">
        <v>139</v>
      </c>
      <c r="E136" s="40"/>
      <c r="F136" s="226" t="s">
        <v>206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81</v>
      </c>
    </row>
    <row r="137" s="2" customFormat="1">
      <c r="A137" s="38"/>
      <c r="B137" s="39"/>
      <c r="C137" s="40"/>
      <c r="D137" s="225" t="s">
        <v>147</v>
      </c>
      <c r="E137" s="40"/>
      <c r="F137" s="241" t="s">
        <v>207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147</v>
      </c>
      <c r="AU137" s="17" t="s">
        <v>81</v>
      </c>
    </row>
    <row r="138" s="13" customFormat="1">
      <c r="A138" s="13"/>
      <c r="B138" s="230"/>
      <c r="C138" s="231"/>
      <c r="D138" s="225" t="s">
        <v>141</v>
      </c>
      <c r="E138" s="232" t="s">
        <v>19</v>
      </c>
      <c r="F138" s="233" t="s">
        <v>208</v>
      </c>
      <c r="G138" s="231"/>
      <c r="H138" s="234">
        <v>608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141</v>
      </c>
      <c r="AU138" s="240" t="s">
        <v>81</v>
      </c>
      <c r="AV138" s="13" t="s">
        <v>81</v>
      </c>
      <c r="AW138" s="13" t="s">
        <v>33</v>
      </c>
      <c r="AX138" s="13" t="s">
        <v>72</v>
      </c>
      <c r="AY138" s="240" t="s">
        <v>130</v>
      </c>
    </row>
    <row r="139" s="2" customFormat="1">
      <c r="A139" s="38"/>
      <c r="B139" s="39"/>
      <c r="C139" s="212" t="s">
        <v>209</v>
      </c>
      <c r="D139" s="212" t="s">
        <v>132</v>
      </c>
      <c r="E139" s="213" t="s">
        <v>210</v>
      </c>
      <c r="F139" s="214" t="s">
        <v>211</v>
      </c>
      <c r="G139" s="215" t="s">
        <v>135</v>
      </c>
      <c r="H139" s="216">
        <v>14870</v>
      </c>
      <c r="I139" s="217"/>
      <c r="J139" s="218">
        <f>ROUND(I139*H139,2)</f>
        <v>0</v>
      </c>
      <c r="K139" s="214" t="s">
        <v>136</v>
      </c>
      <c r="L139" s="44"/>
      <c r="M139" s="219" t="s">
        <v>19</v>
      </c>
      <c r="N139" s="220" t="s">
        <v>43</v>
      </c>
      <c r="O139" s="84"/>
      <c r="P139" s="221">
        <f>O139*H139</f>
        <v>0</v>
      </c>
      <c r="Q139" s="221">
        <v>0.00024000000000000001</v>
      </c>
      <c r="R139" s="221">
        <f>Q139*H139</f>
        <v>3.5688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137</v>
      </c>
      <c r="AT139" s="223" t="s">
        <v>132</v>
      </c>
      <c r="AU139" s="223" t="s">
        <v>81</v>
      </c>
      <c r="AY139" s="17" t="s">
        <v>130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79</v>
      </c>
      <c r="BK139" s="224">
        <f>ROUND(I139*H139,2)</f>
        <v>0</v>
      </c>
      <c r="BL139" s="17" t="s">
        <v>137</v>
      </c>
      <c r="BM139" s="223" t="s">
        <v>212</v>
      </c>
    </row>
    <row r="140" s="2" customFormat="1">
      <c r="A140" s="38"/>
      <c r="B140" s="39"/>
      <c r="C140" s="40"/>
      <c r="D140" s="225" t="s">
        <v>139</v>
      </c>
      <c r="E140" s="40"/>
      <c r="F140" s="226" t="s">
        <v>213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139</v>
      </c>
      <c r="AU140" s="17" t="s">
        <v>81</v>
      </c>
    </row>
    <row r="141" s="2" customFormat="1">
      <c r="A141" s="38"/>
      <c r="B141" s="39"/>
      <c r="C141" s="40"/>
      <c r="D141" s="225" t="s">
        <v>147</v>
      </c>
      <c r="E141" s="40"/>
      <c r="F141" s="241" t="s">
        <v>214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147</v>
      </c>
      <c r="AU141" s="17" t="s">
        <v>81</v>
      </c>
    </row>
    <row r="142" s="13" customFormat="1">
      <c r="A142" s="13"/>
      <c r="B142" s="230"/>
      <c r="C142" s="231"/>
      <c r="D142" s="225" t="s">
        <v>141</v>
      </c>
      <c r="E142" s="232" t="s">
        <v>19</v>
      </c>
      <c r="F142" s="233" t="s">
        <v>215</v>
      </c>
      <c r="G142" s="231"/>
      <c r="H142" s="234">
        <v>14870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141</v>
      </c>
      <c r="AU142" s="240" t="s">
        <v>81</v>
      </c>
      <c r="AV142" s="13" t="s">
        <v>81</v>
      </c>
      <c r="AW142" s="13" t="s">
        <v>33</v>
      </c>
      <c r="AX142" s="13" t="s">
        <v>72</v>
      </c>
      <c r="AY142" s="240" t="s">
        <v>130</v>
      </c>
    </row>
    <row r="143" s="2" customFormat="1" ht="21.75" customHeight="1">
      <c r="A143" s="38"/>
      <c r="B143" s="39"/>
      <c r="C143" s="212" t="s">
        <v>8</v>
      </c>
      <c r="D143" s="212" t="s">
        <v>132</v>
      </c>
      <c r="E143" s="213" t="s">
        <v>216</v>
      </c>
      <c r="F143" s="214" t="s">
        <v>217</v>
      </c>
      <c r="G143" s="215" t="s">
        <v>218</v>
      </c>
      <c r="H143" s="216">
        <v>84</v>
      </c>
      <c r="I143" s="217"/>
      <c r="J143" s="218">
        <f>ROUND(I143*H143,2)</f>
        <v>0</v>
      </c>
      <c r="K143" s="214" t="s">
        <v>136</v>
      </c>
      <c r="L143" s="44"/>
      <c r="M143" s="219" t="s">
        <v>19</v>
      </c>
      <c r="N143" s="220" t="s">
        <v>43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137</v>
      </c>
      <c r="AT143" s="223" t="s">
        <v>132</v>
      </c>
      <c r="AU143" s="223" t="s">
        <v>81</v>
      </c>
      <c r="AY143" s="17" t="s">
        <v>130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79</v>
      </c>
      <c r="BK143" s="224">
        <f>ROUND(I143*H143,2)</f>
        <v>0</v>
      </c>
      <c r="BL143" s="17" t="s">
        <v>137</v>
      </c>
      <c r="BM143" s="223" t="s">
        <v>219</v>
      </c>
    </row>
    <row r="144" s="2" customFormat="1">
      <c r="A144" s="38"/>
      <c r="B144" s="39"/>
      <c r="C144" s="40"/>
      <c r="D144" s="225" t="s">
        <v>139</v>
      </c>
      <c r="E144" s="40"/>
      <c r="F144" s="226" t="s">
        <v>220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139</v>
      </c>
      <c r="AU144" s="17" t="s">
        <v>81</v>
      </c>
    </row>
    <row r="145" s="13" customFormat="1">
      <c r="A145" s="13"/>
      <c r="B145" s="230"/>
      <c r="C145" s="231"/>
      <c r="D145" s="225" t="s">
        <v>141</v>
      </c>
      <c r="E145" s="232" t="s">
        <v>19</v>
      </c>
      <c r="F145" s="233" t="s">
        <v>221</v>
      </c>
      <c r="G145" s="231"/>
      <c r="H145" s="234">
        <v>84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141</v>
      </c>
      <c r="AU145" s="240" t="s">
        <v>81</v>
      </c>
      <c r="AV145" s="13" t="s">
        <v>81</v>
      </c>
      <c r="AW145" s="13" t="s">
        <v>33</v>
      </c>
      <c r="AX145" s="13" t="s">
        <v>72</v>
      </c>
      <c r="AY145" s="240" t="s">
        <v>130</v>
      </c>
    </row>
    <row r="146" s="2" customFormat="1">
      <c r="A146" s="38"/>
      <c r="B146" s="39"/>
      <c r="C146" s="212" t="s">
        <v>222</v>
      </c>
      <c r="D146" s="212" t="s">
        <v>132</v>
      </c>
      <c r="E146" s="213" t="s">
        <v>223</v>
      </c>
      <c r="F146" s="214" t="s">
        <v>224</v>
      </c>
      <c r="G146" s="215" t="s">
        <v>218</v>
      </c>
      <c r="H146" s="216">
        <v>4408</v>
      </c>
      <c r="I146" s="217"/>
      <c r="J146" s="218">
        <f>ROUND(I146*H146,2)</f>
        <v>0</v>
      </c>
      <c r="K146" s="214" t="s">
        <v>136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137</v>
      </c>
      <c r="AT146" s="223" t="s">
        <v>132</v>
      </c>
      <c r="AU146" s="223" t="s">
        <v>81</v>
      </c>
      <c r="AY146" s="17" t="s">
        <v>130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79</v>
      </c>
      <c r="BK146" s="224">
        <f>ROUND(I146*H146,2)</f>
        <v>0</v>
      </c>
      <c r="BL146" s="17" t="s">
        <v>137</v>
      </c>
      <c r="BM146" s="223" t="s">
        <v>225</v>
      </c>
    </row>
    <row r="147" s="2" customFormat="1">
      <c r="A147" s="38"/>
      <c r="B147" s="39"/>
      <c r="C147" s="40"/>
      <c r="D147" s="225" t="s">
        <v>139</v>
      </c>
      <c r="E147" s="40"/>
      <c r="F147" s="226" t="s">
        <v>226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139</v>
      </c>
      <c r="AU147" s="17" t="s">
        <v>81</v>
      </c>
    </row>
    <row r="148" s="14" customFormat="1">
      <c r="A148" s="14"/>
      <c r="B148" s="242"/>
      <c r="C148" s="243"/>
      <c r="D148" s="225" t="s">
        <v>141</v>
      </c>
      <c r="E148" s="244" t="s">
        <v>19</v>
      </c>
      <c r="F148" s="245" t="s">
        <v>227</v>
      </c>
      <c r="G148" s="243"/>
      <c r="H148" s="244" t="s">
        <v>19</v>
      </c>
      <c r="I148" s="246"/>
      <c r="J148" s="243"/>
      <c r="K148" s="243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141</v>
      </c>
      <c r="AU148" s="251" t="s">
        <v>81</v>
      </c>
      <c r="AV148" s="14" t="s">
        <v>79</v>
      </c>
      <c r="AW148" s="14" t="s">
        <v>33</v>
      </c>
      <c r="AX148" s="14" t="s">
        <v>72</v>
      </c>
      <c r="AY148" s="251" t="s">
        <v>130</v>
      </c>
    </row>
    <row r="149" s="13" customFormat="1">
      <c r="A149" s="13"/>
      <c r="B149" s="230"/>
      <c r="C149" s="231"/>
      <c r="D149" s="225" t="s">
        <v>141</v>
      </c>
      <c r="E149" s="232" t="s">
        <v>19</v>
      </c>
      <c r="F149" s="233" t="s">
        <v>228</v>
      </c>
      <c r="G149" s="231"/>
      <c r="H149" s="234">
        <v>4408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141</v>
      </c>
      <c r="AU149" s="240" t="s">
        <v>81</v>
      </c>
      <c r="AV149" s="13" t="s">
        <v>81</v>
      </c>
      <c r="AW149" s="13" t="s">
        <v>33</v>
      </c>
      <c r="AX149" s="13" t="s">
        <v>72</v>
      </c>
      <c r="AY149" s="240" t="s">
        <v>130</v>
      </c>
    </row>
    <row r="150" s="2" customFormat="1" ht="21.75" customHeight="1">
      <c r="A150" s="38"/>
      <c r="B150" s="39"/>
      <c r="C150" s="212" t="s">
        <v>229</v>
      </c>
      <c r="D150" s="212" t="s">
        <v>132</v>
      </c>
      <c r="E150" s="213" t="s">
        <v>230</v>
      </c>
      <c r="F150" s="214" t="s">
        <v>231</v>
      </c>
      <c r="G150" s="215" t="s">
        <v>218</v>
      </c>
      <c r="H150" s="216">
        <v>2204</v>
      </c>
      <c r="I150" s="217"/>
      <c r="J150" s="218">
        <f>ROUND(I150*H150,2)</f>
        <v>0</v>
      </c>
      <c r="K150" s="214" t="s">
        <v>136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137</v>
      </c>
      <c r="AT150" s="223" t="s">
        <v>132</v>
      </c>
      <c r="AU150" s="223" t="s">
        <v>81</v>
      </c>
      <c r="AY150" s="17" t="s">
        <v>130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79</v>
      </c>
      <c r="BK150" s="224">
        <f>ROUND(I150*H150,2)</f>
        <v>0</v>
      </c>
      <c r="BL150" s="17" t="s">
        <v>137</v>
      </c>
      <c r="BM150" s="223" t="s">
        <v>232</v>
      </c>
    </row>
    <row r="151" s="2" customFormat="1">
      <c r="A151" s="38"/>
      <c r="B151" s="39"/>
      <c r="C151" s="40"/>
      <c r="D151" s="225" t="s">
        <v>139</v>
      </c>
      <c r="E151" s="40"/>
      <c r="F151" s="226" t="s">
        <v>233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139</v>
      </c>
      <c r="AU151" s="17" t="s">
        <v>81</v>
      </c>
    </row>
    <row r="152" s="14" customFormat="1">
      <c r="A152" s="14"/>
      <c r="B152" s="242"/>
      <c r="C152" s="243"/>
      <c r="D152" s="225" t="s">
        <v>141</v>
      </c>
      <c r="E152" s="244" t="s">
        <v>19</v>
      </c>
      <c r="F152" s="245" t="s">
        <v>234</v>
      </c>
      <c r="G152" s="243"/>
      <c r="H152" s="244" t="s">
        <v>19</v>
      </c>
      <c r="I152" s="246"/>
      <c r="J152" s="243"/>
      <c r="K152" s="243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141</v>
      </c>
      <c r="AU152" s="251" t="s">
        <v>81</v>
      </c>
      <c r="AV152" s="14" t="s">
        <v>79</v>
      </c>
      <c r="AW152" s="14" t="s">
        <v>33</v>
      </c>
      <c r="AX152" s="14" t="s">
        <v>72</v>
      </c>
      <c r="AY152" s="251" t="s">
        <v>130</v>
      </c>
    </row>
    <row r="153" s="14" customFormat="1">
      <c r="A153" s="14"/>
      <c r="B153" s="242"/>
      <c r="C153" s="243"/>
      <c r="D153" s="225" t="s">
        <v>141</v>
      </c>
      <c r="E153" s="244" t="s">
        <v>19</v>
      </c>
      <c r="F153" s="245" t="s">
        <v>235</v>
      </c>
      <c r="G153" s="243"/>
      <c r="H153" s="244" t="s">
        <v>19</v>
      </c>
      <c r="I153" s="246"/>
      <c r="J153" s="243"/>
      <c r="K153" s="243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141</v>
      </c>
      <c r="AU153" s="251" t="s">
        <v>81</v>
      </c>
      <c r="AV153" s="14" t="s">
        <v>79</v>
      </c>
      <c r="AW153" s="14" t="s">
        <v>33</v>
      </c>
      <c r="AX153" s="14" t="s">
        <v>72</v>
      </c>
      <c r="AY153" s="251" t="s">
        <v>130</v>
      </c>
    </row>
    <row r="154" s="13" customFormat="1">
      <c r="A154" s="13"/>
      <c r="B154" s="230"/>
      <c r="C154" s="231"/>
      <c r="D154" s="225" t="s">
        <v>141</v>
      </c>
      <c r="E154" s="232" t="s">
        <v>19</v>
      </c>
      <c r="F154" s="233" t="s">
        <v>228</v>
      </c>
      <c r="G154" s="231"/>
      <c r="H154" s="234">
        <v>4408</v>
      </c>
      <c r="I154" s="235"/>
      <c r="J154" s="231"/>
      <c r="K154" s="231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141</v>
      </c>
      <c r="AU154" s="240" t="s">
        <v>81</v>
      </c>
      <c r="AV154" s="13" t="s">
        <v>81</v>
      </c>
      <c r="AW154" s="13" t="s">
        <v>33</v>
      </c>
      <c r="AX154" s="13" t="s">
        <v>72</v>
      </c>
      <c r="AY154" s="240" t="s">
        <v>130</v>
      </c>
    </row>
    <row r="155" s="13" customFormat="1">
      <c r="A155" s="13"/>
      <c r="B155" s="230"/>
      <c r="C155" s="231"/>
      <c r="D155" s="225" t="s">
        <v>141</v>
      </c>
      <c r="E155" s="231"/>
      <c r="F155" s="233" t="s">
        <v>236</v>
      </c>
      <c r="G155" s="231"/>
      <c r="H155" s="234">
        <v>2204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141</v>
      </c>
      <c r="AU155" s="240" t="s">
        <v>81</v>
      </c>
      <c r="AV155" s="13" t="s">
        <v>81</v>
      </c>
      <c r="AW155" s="13" t="s">
        <v>4</v>
      </c>
      <c r="AX155" s="13" t="s">
        <v>79</v>
      </c>
      <c r="AY155" s="240" t="s">
        <v>130</v>
      </c>
    </row>
    <row r="156" s="2" customFormat="1">
      <c r="A156" s="38"/>
      <c r="B156" s="39"/>
      <c r="C156" s="212" t="s">
        <v>237</v>
      </c>
      <c r="D156" s="212" t="s">
        <v>132</v>
      </c>
      <c r="E156" s="213" t="s">
        <v>238</v>
      </c>
      <c r="F156" s="214" t="s">
        <v>239</v>
      </c>
      <c r="G156" s="215" t="s">
        <v>218</v>
      </c>
      <c r="H156" s="216">
        <v>204.90000000000001</v>
      </c>
      <c r="I156" s="217"/>
      <c r="J156" s="218">
        <f>ROUND(I156*H156,2)</f>
        <v>0</v>
      </c>
      <c r="K156" s="214" t="s">
        <v>136</v>
      </c>
      <c r="L156" s="44"/>
      <c r="M156" s="219" t="s">
        <v>19</v>
      </c>
      <c r="N156" s="220" t="s">
        <v>43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137</v>
      </c>
      <c r="AT156" s="223" t="s">
        <v>132</v>
      </c>
      <c r="AU156" s="223" t="s">
        <v>81</v>
      </c>
      <c r="AY156" s="17" t="s">
        <v>130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79</v>
      </c>
      <c r="BK156" s="224">
        <f>ROUND(I156*H156,2)</f>
        <v>0</v>
      </c>
      <c r="BL156" s="17" t="s">
        <v>137</v>
      </c>
      <c r="BM156" s="223" t="s">
        <v>240</v>
      </c>
    </row>
    <row r="157" s="2" customFormat="1">
      <c r="A157" s="38"/>
      <c r="B157" s="39"/>
      <c r="C157" s="40"/>
      <c r="D157" s="225" t="s">
        <v>139</v>
      </c>
      <c r="E157" s="40"/>
      <c r="F157" s="226" t="s">
        <v>241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139</v>
      </c>
      <c r="AU157" s="17" t="s">
        <v>81</v>
      </c>
    </row>
    <row r="158" s="13" customFormat="1">
      <c r="A158" s="13"/>
      <c r="B158" s="230"/>
      <c r="C158" s="231"/>
      <c r="D158" s="225" t="s">
        <v>141</v>
      </c>
      <c r="E158" s="232" t="s">
        <v>19</v>
      </c>
      <c r="F158" s="233" t="s">
        <v>242</v>
      </c>
      <c r="G158" s="231"/>
      <c r="H158" s="234">
        <v>61.5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141</v>
      </c>
      <c r="AU158" s="240" t="s">
        <v>81</v>
      </c>
      <c r="AV158" s="13" t="s">
        <v>81</v>
      </c>
      <c r="AW158" s="13" t="s">
        <v>33</v>
      </c>
      <c r="AX158" s="13" t="s">
        <v>72</v>
      </c>
      <c r="AY158" s="240" t="s">
        <v>130</v>
      </c>
    </row>
    <row r="159" s="13" customFormat="1">
      <c r="A159" s="13"/>
      <c r="B159" s="230"/>
      <c r="C159" s="231"/>
      <c r="D159" s="225" t="s">
        <v>141</v>
      </c>
      <c r="E159" s="232" t="s">
        <v>19</v>
      </c>
      <c r="F159" s="233" t="s">
        <v>243</v>
      </c>
      <c r="G159" s="231"/>
      <c r="H159" s="234">
        <v>65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141</v>
      </c>
      <c r="AU159" s="240" t="s">
        <v>81</v>
      </c>
      <c r="AV159" s="13" t="s">
        <v>81</v>
      </c>
      <c r="AW159" s="13" t="s">
        <v>33</v>
      </c>
      <c r="AX159" s="13" t="s">
        <v>72</v>
      </c>
      <c r="AY159" s="240" t="s">
        <v>130</v>
      </c>
    </row>
    <row r="160" s="13" customFormat="1">
      <c r="A160" s="13"/>
      <c r="B160" s="230"/>
      <c r="C160" s="231"/>
      <c r="D160" s="225" t="s">
        <v>141</v>
      </c>
      <c r="E160" s="232" t="s">
        <v>19</v>
      </c>
      <c r="F160" s="233" t="s">
        <v>244</v>
      </c>
      <c r="G160" s="231"/>
      <c r="H160" s="234">
        <v>78.400000000000006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141</v>
      </c>
      <c r="AU160" s="240" t="s">
        <v>81</v>
      </c>
      <c r="AV160" s="13" t="s">
        <v>81</v>
      </c>
      <c r="AW160" s="13" t="s">
        <v>33</v>
      </c>
      <c r="AX160" s="13" t="s">
        <v>72</v>
      </c>
      <c r="AY160" s="240" t="s">
        <v>130</v>
      </c>
    </row>
    <row r="161" s="2" customFormat="1">
      <c r="A161" s="38"/>
      <c r="B161" s="39"/>
      <c r="C161" s="212" t="s">
        <v>245</v>
      </c>
      <c r="D161" s="212" t="s">
        <v>132</v>
      </c>
      <c r="E161" s="213" t="s">
        <v>246</v>
      </c>
      <c r="F161" s="214" t="s">
        <v>247</v>
      </c>
      <c r="G161" s="215" t="s">
        <v>218</v>
      </c>
      <c r="H161" s="216">
        <v>102.45</v>
      </c>
      <c r="I161" s="217"/>
      <c r="J161" s="218">
        <f>ROUND(I161*H161,2)</f>
        <v>0</v>
      </c>
      <c r="K161" s="214" t="s">
        <v>136</v>
      </c>
      <c r="L161" s="44"/>
      <c r="M161" s="219" t="s">
        <v>19</v>
      </c>
      <c r="N161" s="220" t="s">
        <v>43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137</v>
      </c>
      <c r="AT161" s="223" t="s">
        <v>132</v>
      </c>
      <c r="AU161" s="223" t="s">
        <v>81</v>
      </c>
      <c r="AY161" s="17" t="s">
        <v>130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79</v>
      </c>
      <c r="BK161" s="224">
        <f>ROUND(I161*H161,2)</f>
        <v>0</v>
      </c>
      <c r="BL161" s="17" t="s">
        <v>137</v>
      </c>
      <c r="BM161" s="223" t="s">
        <v>248</v>
      </c>
    </row>
    <row r="162" s="2" customFormat="1">
      <c r="A162" s="38"/>
      <c r="B162" s="39"/>
      <c r="C162" s="40"/>
      <c r="D162" s="225" t="s">
        <v>139</v>
      </c>
      <c r="E162" s="40"/>
      <c r="F162" s="226" t="s">
        <v>249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139</v>
      </c>
      <c r="AU162" s="17" t="s">
        <v>81</v>
      </c>
    </row>
    <row r="163" s="14" customFormat="1">
      <c r="A163" s="14"/>
      <c r="B163" s="242"/>
      <c r="C163" s="243"/>
      <c r="D163" s="225" t="s">
        <v>141</v>
      </c>
      <c r="E163" s="244" t="s">
        <v>19</v>
      </c>
      <c r="F163" s="245" t="s">
        <v>234</v>
      </c>
      <c r="G163" s="243"/>
      <c r="H163" s="244" t="s">
        <v>19</v>
      </c>
      <c r="I163" s="246"/>
      <c r="J163" s="243"/>
      <c r="K163" s="243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141</v>
      </c>
      <c r="AU163" s="251" t="s">
        <v>81</v>
      </c>
      <c r="AV163" s="14" t="s">
        <v>79</v>
      </c>
      <c r="AW163" s="14" t="s">
        <v>33</v>
      </c>
      <c r="AX163" s="14" t="s">
        <v>72</v>
      </c>
      <c r="AY163" s="251" t="s">
        <v>130</v>
      </c>
    </row>
    <row r="164" s="13" customFormat="1">
      <c r="A164" s="13"/>
      <c r="B164" s="230"/>
      <c r="C164" s="231"/>
      <c r="D164" s="225" t="s">
        <v>141</v>
      </c>
      <c r="E164" s="232" t="s">
        <v>19</v>
      </c>
      <c r="F164" s="233" t="s">
        <v>242</v>
      </c>
      <c r="G164" s="231"/>
      <c r="H164" s="234">
        <v>61.5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141</v>
      </c>
      <c r="AU164" s="240" t="s">
        <v>81</v>
      </c>
      <c r="AV164" s="13" t="s">
        <v>81</v>
      </c>
      <c r="AW164" s="13" t="s">
        <v>33</v>
      </c>
      <c r="AX164" s="13" t="s">
        <v>72</v>
      </c>
      <c r="AY164" s="240" t="s">
        <v>130</v>
      </c>
    </row>
    <row r="165" s="13" customFormat="1">
      <c r="A165" s="13"/>
      <c r="B165" s="230"/>
      <c r="C165" s="231"/>
      <c r="D165" s="225" t="s">
        <v>141</v>
      </c>
      <c r="E165" s="232" t="s">
        <v>19</v>
      </c>
      <c r="F165" s="233" t="s">
        <v>243</v>
      </c>
      <c r="G165" s="231"/>
      <c r="H165" s="234">
        <v>65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141</v>
      </c>
      <c r="AU165" s="240" t="s">
        <v>81</v>
      </c>
      <c r="AV165" s="13" t="s">
        <v>81</v>
      </c>
      <c r="AW165" s="13" t="s">
        <v>33</v>
      </c>
      <c r="AX165" s="13" t="s">
        <v>72</v>
      </c>
      <c r="AY165" s="240" t="s">
        <v>130</v>
      </c>
    </row>
    <row r="166" s="13" customFormat="1">
      <c r="A166" s="13"/>
      <c r="B166" s="230"/>
      <c r="C166" s="231"/>
      <c r="D166" s="225" t="s">
        <v>141</v>
      </c>
      <c r="E166" s="232" t="s">
        <v>19</v>
      </c>
      <c r="F166" s="233" t="s">
        <v>244</v>
      </c>
      <c r="G166" s="231"/>
      <c r="H166" s="234">
        <v>78.400000000000006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141</v>
      </c>
      <c r="AU166" s="240" t="s">
        <v>81</v>
      </c>
      <c r="AV166" s="13" t="s">
        <v>81</v>
      </c>
      <c r="AW166" s="13" t="s">
        <v>33</v>
      </c>
      <c r="AX166" s="13" t="s">
        <v>72</v>
      </c>
      <c r="AY166" s="240" t="s">
        <v>130</v>
      </c>
    </row>
    <row r="167" s="13" customFormat="1">
      <c r="A167" s="13"/>
      <c r="B167" s="230"/>
      <c r="C167" s="231"/>
      <c r="D167" s="225" t="s">
        <v>141</v>
      </c>
      <c r="E167" s="231"/>
      <c r="F167" s="233" t="s">
        <v>250</v>
      </c>
      <c r="G167" s="231"/>
      <c r="H167" s="234">
        <v>102.45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141</v>
      </c>
      <c r="AU167" s="240" t="s">
        <v>81</v>
      </c>
      <c r="AV167" s="13" t="s">
        <v>81</v>
      </c>
      <c r="AW167" s="13" t="s">
        <v>4</v>
      </c>
      <c r="AX167" s="13" t="s">
        <v>79</v>
      </c>
      <c r="AY167" s="240" t="s">
        <v>130</v>
      </c>
    </row>
    <row r="168" s="2" customFormat="1" ht="33" customHeight="1">
      <c r="A168" s="38"/>
      <c r="B168" s="39"/>
      <c r="C168" s="212" t="s">
        <v>251</v>
      </c>
      <c r="D168" s="212" t="s">
        <v>132</v>
      </c>
      <c r="E168" s="213" t="s">
        <v>252</v>
      </c>
      <c r="F168" s="214" t="s">
        <v>253</v>
      </c>
      <c r="G168" s="215" t="s">
        <v>218</v>
      </c>
      <c r="H168" s="216">
        <v>288.89999999999998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43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137</v>
      </c>
      <c r="AT168" s="223" t="s">
        <v>132</v>
      </c>
      <c r="AU168" s="223" t="s">
        <v>81</v>
      </c>
      <c r="AY168" s="17" t="s">
        <v>130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79</v>
      </c>
      <c r="BK168" s="224">
        <f>ROUND(I168*H168,2)</f>
        <v>0</v>
      </c>
      <c r="BL168" s="17" t="s">
        <v>137</v>
      </c>
      <c r="BM168" s="223" t="s">
        <v>254</v>
      </c>
    </row>
    <row r="169" s="2" customFormat="1">
      <c r="A169" s="38"/>
      <c r="B169" s="39"/>
      <c r="C169" s="40"/>
      <c r="D169" s="225" t="s">
        <v>139</v>
      </c>
      <c r="E169" s="40"/>
      <c r="F169" s="226" t="s">
        <v>253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139</v>
      </c>
      <c r="AU169" s="17" t="s">
        <v>81</v>
      </c>
    </row>
    <row r="170" s="13" customFormat="1">
      <c r="A170" s="13"/>
      <c r="B170" s="230"/>
      <c r="C170" s="231"/>
      <c r="D170" s="225" t="s">
        <v>141</v>
      </c>
      <c r="E170" s="232" t="s">
        <v>19</v>
      </c>
      <c r="F170" s="233" t="s">
        <v>255</v>
      </c>
      <c r="G170" s="231"/>
      <c r="H170" s="234">
        <v>84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141</v>
      </c>
      <c r="AU170" s="240" t="s">
        <v>81</v>
      </c>
      <c r="AV170" s="13" t="s">
        <v>81</v>
      </c>
      <c r="AW170" s="13" t="s">
        <v>33</v>
      </c>
      <c r="AX170" s="13" t="s">
        <v>72</v>
      </c>
      <c r="AY170" s="240" t="s">
        <v>130</v>
      </c>
    </row>
    <row r="171" s="13" customFormat="1">
      <c r="A171" s="13"/>
      <c r="B171" s="230"/>
      <c r="C171" s="231"/>
      <c r="D171" s="225" t="s">
        <v>141</v>
      </c>
      <c r="E171" s="232" t="s">
        <v>19</v>
      </c>
      <c r="F171" s="233" t="s">
        <v>242</v>
      </c>
      <c r="G171" s="231"/>
      <c r="H171" s="234">
        <v>61.5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141</v>
      </c>
      <c r="AU171" s="240" t="s">
        <v>81</v>
      </c>
      <c r="AV171" s="13" t="s">
        <v>81</v>
      </c>
      <c r="AW171" s="13" t="s">
        <v>33</v>
      </c>
      <c r="AX171" s="13" t="s">
        <v>72</v>
      </c>
      <c r="AY171" s="240" t="s">
        <v>130</v>
      </c>
    </row>
    <row r="172" s="13" customFormat="1">
      <c r="A172" s="13"/>
      <c r="B172" s="230"/>
      <c r="C172" s="231"/>
      <c r="D172" s="225" t="s">
        <v>141</v>
      </c>
      <c r="E172" s="232" t="s">
        <v>19</v>
      </c>
      <c r="F172" s="233" t="s">
        <v>243</v>
      </c>
      <c r="G172" s="231"/>
      <c r="H172" s="234">
        <v>65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141</v>
      </c>
      <c r="AU172" s="240" t="s">
        <v>81</v>
      </c>
      <c r="AV172" s="13" t="s">
        <v>81</v>
      </c>
      <c r="AW172" s="13" t="s">
        <v>33</v>
      </c>
      <c r="AX172" s="13" t="s">
        <v>72</v>
      </c>
      <c r="AY172" s="240" t="s">
        <v>130</v>
      </c>
    </row>
    <row r="173" s="13" customFormat="1">
      <c r="A173" s="13"/>
      <c r="B173" s="230"/>
      <c r="C173" s="231"/>
      <c r="D173" s="225" t="s">
        <v>141</v>
      </c>
      <c r="E173" s="232" t="s">
        <v>19</v>
      </c>
      <c r="F173" s="233" t="s">
        <v>244</v>
      </c>
      <c r="G173" s="231"/>
      <c r="H173" s="234">
        <v>78.400000000000006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141</v>
      </c>
      <c r="AU173" s="240" t="s">
        <v>81</v>
      </c>
      <c r="AV173" s="13" t="s">
        <v>81</v>
      </c>
      <c r="AW173" s="13" t="s">
        <v>33</v>
      </c>
      <c r="AX173" s="13" t="s">
        <v>72</v>
      </c>
      <c r="AY173" s="240" t="s">
        <v>130</v>
      </c>
    </row>
    <row r="174" s="2" customFormat="1">
      <c r="A174" s="38"/>
      <c r="B174" s="39"/>
      <c r="C174" s="212" t="s">
        <v>7</v>
      </c>
      <c r="D174" s="212" t="s">
        <v>132</v>
      </c>
      <c r="E174" s="213" t="s">
        <v>256</v>
      </c>
      <c r="F174" s="214" t="s">
        <v>257</v>
      </c>
      <c r="G174" s="215" t="s">
        <v>258</v>
      </c>
      <c r="H174" s="216">
        <v>520.01999999999998</v>
      </c>
      <c r="I174" s="217"/>
      <c r="J174" s="218">
        <f>ROUND(I174*H174,2)</f>
        <v>0</v>
      </c>
      <c r="K174" s="214" t="s">
        <v>136</v>
      </c>
      <c r="L174" s="44"/>
      <c r="M174" s="219" t="s">
        <v>19</v>
      </c>
      <c r="N174" s="220" t="s">
        <v>43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137</v>
      </c>
      <c r="AT174" s="223" t="s">
        <v>132</v>
      </c>
      <c r="AU174" s="223" t="s">
        <v>81</v>
      </c>
      <c r="AY174" s="17" t="s">
        <v>130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79</v>
      </c>
      <c r="BK174" s="224">
        <f>ROUND(I174*H174,2)</f>
        <v>0</v>
      </c>
      <c r="BL174" s="17" t="s">
        <v>137</v>
      </c>
      <c r="BM174" s="223" t="s">
        <v>259</v>
      </c>
    </row>
    <row r="175" s="2" customFormat="1">
      <c r="A175" s="38"/>
      <c r="B175" s="39"/>
      <c r="C175" s="40"/>
      <c r="D175" s="225" t="s">
        <v>139</v>
      </c>
      <c r="E175" s="40"/>
      <c r="F175" s="226" t="s">
        <v>260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139</v>
      </c>
      <c r="AU175" s="17" t="s">
        <v>81</v>
      </c>
    </row>
    <row r="176" s="13" customFormat="1">
      <c r="A176" s="13"/>
      <c r="B176" s="230"/>
      <c r="C176" s="231"/>
      <c r="D176" s="225" t="s">
        <v>141</v>
      </c>
      <c r="E176" s="232" t="s">
        <v>19</v>
      </c>
      <c r="F176" s="233" t="s">
        <v>255</v>
      </c>
      <c r="G176" s="231"/>
      <c r="H176" s="234">
        <v>84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141</v>
      </c>
      <c r="AU176" s="240" t="s">
        <v>81</v>
      </c>
      <c r="AV176" s="13" t="s">
        <v>81</v>
      </c>
      <c r="AW176" s="13" t="s">
        <v>33</v>
      </c>
      <c r="AX176" s="13" t="s">
        <v>72</v>
      </c>
      <c r="AY176" s="240" t="s">
        <v>130</v>
      </c>
    </row>
    <row r="177" s="13" customFormat="1">
      <c r="A177" s="13"/>
      <c r="B177" s="230"/>
      <c r="C177" s="231"/>
      <c r="D177" s="225" t="s">
        <v>141</v>
      </c>
      <c r="E177" s="232" t="s">
        <v>19</v>
      </c>
      <c r="F177" s="233" t="s">
        <v>242</v>
      </c>
      <c r="G177" s="231"/>
      <c r="H177" s="234">
        <v>61.5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141</v>
      </c>
      <c r="AU177" s="240" t="s">
        <v>81</v>
      </c>
      <c r="AV177" s="13" t="s">
        <v>81</v>
      </c>
      <c r="AW177" s="13" t="s">
        <v>33</v>
      </c>
      <c r="AX177" s="13" t="s">
        <v>72</v>
      </c>
      <c r="AY177" s="240" t="s">
        <v>130</v>
      </c>
    </row>
    <row r="178" s="13" customFormat="1">
      <c r="A178" s="13"/>
      <c r="B178" s="230"/>
      <c r="C178" s="231"/>
      <c r="D178" s="225" t="s">
        <v>141</v>
      </c>
      <c r="E178" s="232" t="s">
        <v>19</v>
      </c>
      <c r="F178" s="233" t="s">
        <v>243</v>
      </c>
      <c r="G178" s="231"/>
      <c r="H178" s="234">
        <v>65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141</v>
      </c>
      <c r="AU178" s="240" t="s">
        <v>81</v>
      </c>
      <c r="AV178" s="13" t="s">
        <v>81</v>
      </c>
      <c r="AW178" s="13" t="s">
        <v>33</v>
      </c>
      <c r="AX178" s="13" t="s">
        <v>72</v>
      </c>
      <c r="AY178" s="240" t="s">
        <v>130</v>
      </c>
    </row>
    <row r="179" s="13" customFormat="1">
      <c r="A179" s="13"/>
      <c r="B179" s="230"/>
      <c r="C179" s="231"/>
      <c r="D179" s="225" t="s">
        <v>141</v>
      </c>
      <c r="E179" s="232" t="s">
        <v>19</v>
      </c>
      <c r="F179" s="233" t="s">
        <v>244</v>
      </c>
      <c r="G179" s="231"/>
      <c r="H179" s="234">
        <v>78.400000000000006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141</v>
      </c>
      <c r="AU179" s="240" t="s">
        <v>81</v>
      </c>
      <c r="AV179" s="13" t="s">
        <v>81</v>
      </c>
      <c r="AW179" s="13" t="s">
        <v>33</v>
      </c>
      <c r="AX179" s="13" t="s">
        <v>72</v>
      </c>
      <c r="AY179" s="240" t="s">
        <v>130</v>
      </c>
    </row>
    <row r="180" s="13" customFormat="1">
      <c r="A180" s="13"/>
      <c r="B180" s="230"/>
      <c r="C180" s="231"/>
      <c r="D180" s="225" t="s">
        <v>141</v>
      </c>
      <c r="E180" s="231"/>
      <c r="F180" s="233" t="s">
        <v>261</v>
      </c>
      <c r="G180" s="231"/>
      <c r="H180" s="234">
        <v>520.01999999999998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141</v>
      </c>
      <c r="AU180" s="240" t="s">
        <v>81</v>
      </c>
      <c r="AV180" s="13" t="s">
        <v>81</v>
      </c>
      <c r="AW180" s="13" t="s">
        <v>4</v>
      </c>
      <c r="AX180" s="13" t="s">
        <v>79</v>
      </c>
      <c r="AY180" s="240" t="s">
        <v>130</v>
      </c>
    </row>
    <row r="181" s="2" customFormat="1">
      <c r="A181" s="38"/>
      <c r="B181" s="39"/>
      <c r="C181" s="212" t="s">
        <v>262</v>
      </c>
      <c r="D181" s="212" t="s">
        <v>132</v>
      </c>
      <c r="E181" s="213" t="s">
        <v>263</v>
      </c>
      <c r="F181" s="214" t="s">
        <v>264</v>
      </c>
      <c r="G181" s="215" t="s">
        <v>135</v>
      </c>
      <c r="H181" s="216">
        <v>840</v>
      </c>
      <c r="I181" s="217"/>
      <c r="J181" s="218">
        <f>ROUND(I181*H181,2)</f>
        <v>0</v>
      </c>
      <c r="K181" s="214" t="s">
        <v>136</v>
      </c>
      <c r="L181" s="44"/>
      <c r="M181" s="219" t="s">
        <v>19</v>
      </c>
      <c r="N181" s="220" t="s">
        <v>43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137</v>
      </c>
      <c r="AT181" s="223" t="s">
        <v>132</v>
      </c>
      <c r="AU181" s="223" t="s">
        <v>81</v>
      </c>
      <c r="AY181" s="17" t="s">
        <v>130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79</v>
      </c>
      <c r="BK181" s="224">
        <f>ROUND(I181*H181,2)</f>
        <v>0</v>
      </c>
      <c r="BL181" s="17" t="s">
        <v>137</v>
      </c>
      <c r="BM181" s="223" t="s">
        <v>265</v>
      </c>
    </row>
    <row r="182" s="2" customFormat="1">
      <c r="A182" s="38"/>
      <c r="B182" s="39"/>
      <c r="C182" s="40"/>
      <c r="D182" s="225" t="s">
        <v>139</v>
      </c>
      <c r="E182" s="40"/>
      <c r="F182" s="226" t="s">
        <v>266</v>
      </c>
      <c r="G182" s="40"/>
      <c r="H182" s="40"/>
      <c r="I182" s="227"/>
      <c r="J182" s="40"/>
      <c r="K182" s="40"/>
      <c r="L182" s="44"/>
      <c r="M182" s="228"/>
      <c r="N182" s="229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139</v>
      </c>
      <c r="AU182" s="17" t="s">
        <v>81</v>
      </c>
    </row>
    <row r="183" s="13" customFormat="1">
      <c r="A183" s="13"/>
      <c r="B183" s="230"/>
      <c r="C183" s="231"/>
      <c r="D183" s="225" t="s">
        <v>141</v>
      </c>
      <c r="E183" s="232" t="s">
        <v>19</v>
      </c>
      <c r="F183" s="233" t="s">
        <v>267</v>
      </c>
      <c r="G183" s="231"/>
      <c r="H183" s="234">
        <v>840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141</v>
      </c>
      <c r="AU183" s="240" t="s">
        <v>81</v>
      </c>
      <c r="AV183" s="13" t="s">
        <v>81</v>
      </c>
      <c r="AW183" s="13" t="s">
        <v>33</v>
      </c>
      <c r="AX183" s="13" t="s">
        <v>72</v>
      </c>
      <c r="AY183" s="240" t="s">
        <v>130</v>
      </c>
    </row>
    <row r="184" s="2" customFormat="1" ht="16.5" customHeight="1">
      <c r="A184" s="38"/>
      <c r="B184" s="39"/>
      <c r="C184" s="252" t="s">
        <v>268</v>
      </c>
      <c r="D184" s="252" t="s">
        <v>269</v>
      </c>
      <c r="E184" s="253" t="s">
        <v>270</v>
      </c>
      <c r="F184" s="254" t="s">
        <v>271</v>
      </c>
      <c r="G184" s="255" t="s">
        <v>272</v>
      </c>
      <c r="H184" s="256">
        <v>25.199999999999999</v>
      </c>
      <c r="I184" s="257"/>
      <c r="J184" s="258">
        <f>ROUND(I184*H184,2)</f>
        <v>0</v>
      </c>
      <c r="K184" s="254" t="s">
        <v>136</v>
      </c>
      <c r="L184" s="259"/>
      <c r="M184" s="260" t="s">
        <v>19</v>
      </c>
      <c r="N184" s="261" t="s">
        <v>43</v>
      </c>
      <c r="O184" s="84"/>
      <c r="P184" s="221">
        <f>O184*H184</f>
        <v>0</v>
      </c>
      <c r="Q184" s="221">
        <v>0.001</v>
      </c>
      <c r="R184" s="221">
        <f>Q184*H184</f>
        <v>0.0252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269</v>
      </c>
      <c r="AU184" s="223" t="s">
        <v>81</v>
      </c>
      <c r="AY184" s="17" t="s">
        <v>130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79</v>
      </c>
      <c r="BK184" s="224">
        <f>ROUND(I184*H184,2)</f>
        <v>0</v>
      </c>
      <c r="BL184" s="17" t="s">
        <v>137</v>
      </c>
      <c r="BM184" s="223" t="s">
        <v>273</v>
      </c>
    </row>
    <row r="185" s="2" customFormat="1">
      <c r="A185" s="38"/>
      <c r="B185" s="39"/>
      <c r="C185" s="40"/>
      <c r="D185" s="225" t="s">
        <v>139</v>
      </c>
      <c r="E185" s="40"/>
      <c r="F185" s="226" t="s">
        <v>271</v>
      </c>
      <c r="G185" s="40"/>
      <c r="H185" s="40"/>
      <c r="I185" s="227"/>
      <c r="J185" s="40"/>
      <c r="K185" s="40"/>
      <c r="L185" s="44"/>
      <c r="M185" s="228"/>
      <c r="N185" s="229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139</v>
      </c>
      <c r="AU185" s="17" t="s">
        <v>81</v>
      </c>
    </row>
    <row r="186" s="13" customFormat="1">
      <c r="A186" s="13"/>
      <c r="B186" s="230"/>
      <c r="C186" s="231"/>
      <c r="D186" s="225" t="s">
        <v>141</v>
      </c>
      <c r="E186" s="232" t="s">
        <v>19</v>
      </c>
      <c r="F186" s="233" t="s">
        <v>274</v>
      </c>
      <c r="G186" s="231"/>
      <c r="H186" s="234">
        <v>25.199999999999999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141</v>
      </c>
      <c r="AU186" s="240" t="s">
        <v>81</v>
      </c>
      <c r="AV186" s="13" t="s">
        <v>81</v>
      </c>
      <c r="AW186" s="13" t="s">
        <v>33</v>
      </c>
      <c r="AX186" s="13" t="s">
        <v>72</v>
      </c>
      <c r="AY186" s="240" t="s">
        <v>130</v>
      </c>
    </row>
    <row r="187" s="2" customFormat="1" ht="21.75" customHeight="1">
      <c r="A187" s="38"/>
      <c r="B187" s="39"/>
      <c r="C187" s="212" t="s">
        <v>275</v>
      </c>
      <c r="D187" s="212" t="s">
        <v>132</v>
      </c>
      <c r="E187" s="213" t="s">
        <v>276</v>
      </c>
      <c r="F187" s="214" t="s">
        <v>277</v>
      </c>
      <c r="G187" s="215" t="s">
        <v>135</v>
      </c>
      <c r="H187" s="216">
        <v>22058.299999999999</v>
      </c>
      <c r="I187" s="217"/>
      <c r="J187" s="218">
        <f>ROUND(I187*H187,2)</f>
        <v>0</v>
      </c>
      <c r="K187" s="214" t="s">
        <v>136</v>
      </c>
      <c r="L187" s="44"/>
      <c r="M187" s="219" t="s">
        <v>19</v>
      </c>
      <c r="N187" s="220" t="s">
        <v>43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137</v>
      </c>
      <c r="AT187" s="223" t="s">
        <v>132</v>
      </c>
      <c r="AU187" s="223" t="s">
        <v>81</v>
      </c>
      <c r="AY187" s="17" t="s">
        <v>130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79</v>
      </c>
      <c r="BK187" s="224">
        <f>ROUND(I187*H187,2)</f>
        <v>0</v>
      </c>
      <c r="BL187" s="17" t="s">
        <v>137</v>
      </c>
      <c r="BM187" s="223" t="s">
        <v>278</v>
      </c>
    </row>
    <row r="188" s="2" customFormat="1">
      <c r="A188" s="38"/>
      <c r="B188" s="39"/>
      <c r="C188" s="40"/>
      <c r="D188" s="225" t="s">
        <v>139</v>
      </c>
      <c r="E188" s="40"/>
      <c r="F188" s="226" t="s">
        <v>279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139</v>
      </c>
      <c r="AU188" s="17" t="s">
        <v>81</v>
      </c>
    </row>
    <row r="189" s="13" customFormat="1">
      <c r="A189" s="13"/>
      <c r="B189" s="230"/>
      <c r="C189" s="231"/>
      <c r="D189" s="225" t="s">
        <v>141</v>
      </c>
      <c r="E189" s="232" t="s">
        <v>19</v>
      </c>
      <c r="F189" s="233" t="s">
        <v>280</v>
      </c>
      <c r="G189" s="231"/>
      <c r="H189" s="234">
        <v>22058.299999999999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141</v>
      </c>
      <c r="AU189" s="240" t="s">
        <v>81</v>
      </c>
      <c r="AV189" s="13" t="s">
        <v>81</v>
      </c>
      <c r="AW189" s="13" t="s">
        <v>33</v>
      </c>
      <c r="AX189" s="13" t="s">
        <v>72</v>
      </c>
      <c r="AY189" s="240" t="s">
        <v>130</v>
      </c>
    </row>
    <row r="190" s="2" customFormat="1">
      <c r="A190" s="38"/>
      <c r="B190" s="39"/>
      <c r="C190" s="212" t="s">
        <v>281</v>
      </c>
      <c r="D190" s="212" t="s">
        <v>132</v>
      </c>
      <c r="E190" s="213" t="s">
        <v>282</v>
      </c>
      <c r="F190" s="214" t="s">
        <v>283</v>
      </c>
      <c r="G190" s="215" t="s">
        <v>135</v>
      </c>
      <c r="H190" s="216">
        <v>840</v>
      </c>
      <c r="I190" s="217"/>
      <c r="J190" s="218">
        <f>ROUND(I190*H190,2)</f>
        <v>0</v>
      </c>
      <c r="K190" s="214" t="s">
        <v>136</v>
      </c>
      <c r="L190" s="44"/>
      <c r="M190" s="219" t="s">
        <v>19</v>
      </c>
      <c r="N190" s="220" t="s">
        <v>43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137</v>
      </c>
      <c r="AT190" s="223" t="s">
        <v>132</v>
      </c>
      <c r="AU190" s="223" t="s">
        <v>81</v>
      </c>
      <c r="AY190" s="17" t="s">
        <v>130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79</v>
      </c>
      <c r="BK190" s="224">
        <f>ROUND(I190*H190,2)</f>
        <v>0</v>
      </c>
      <c r="BL190" s="17" t="s">
        <v>137</v>
      </c>
      <c r="BM190" s="223" t="s">
        <v>284</v>
      </c>
    </row>
    <row r="191" s="2" customFormat="1">
      <c r="A191" s="38"/>
      <c r="B191" s="39"/>
      <c r="C191" s="40"/>
      <c r="D191" s="225" t="s">
        <v>139</v>
      </c>
      <c r="E191" s="40"/>
      <c r="F191" s="226" t="s">
        <v>285</v>
      </c>
      <c r="G191" s="40"/>
      <c r="H191" s="40"/>
      <c r="I191" s="227"/>
      <c r="J191" s="40"/>
      <c r="K191" s="40"/>
      <c r="L191" s="44"/>
      <c r="M191" s="228"/>
      <c r="N191" s="229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139</v>
      </c>
      <c r="AU191" s="17" t="s">
        <v>81</v>
      </c>
    </row>
    <row r="192" s="13" customFormat="1">
      <c r="A192" s="13"/>
      <c r="B192" s="230"/>
      <c r="C192" s="231"/>
      <c r="D192" s="225" t="s">
        <v>141</v>
      </c>
      <c r="E192" s="232" t="s">
        <v>19</v>
      </c>
      <c r="F192" s="233" t="s">
        <v>267</v>
      </c>
      <c r="G192" s="231"/>
      <c r="H192" s="234">
        <v>840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141</v>
      </c>
      <c r="AU192" s="240" t="s">
        <v>81</v>
      </c>
      <c r="AV192" s="13" t="s">
        <v>81</v>
      </c>
      <c r="AW192" s="13" t="s">
        <v>33</v>
      </c>
      <c r="AX192" s="13" t="s">
        <v>72</v>
      </c>
      <c r="AY192" s="240" t="s">
        <v>130</v>
      </c>
    </row>
    <row r="193" s="2" customFormat="1" ht="16.5" customHeight="1">
      <c r="A193" s="38"/>
      <c r="B193" s="39"/>
      <c r="C193" s="252" t="s">
        <v>286</v>
      </c>
      <c r="D193" s="252" t="s">
        <v>269</v>
      </c>
      <c r="E193" s="253" t="s">
        <v>287</v>
      </c>
      <c r="F193" s="254" t="s">
        <v>288</v>
      </c>
      <c r="G193" s="255" t="s">
        <v>258</v>
      </c>
      <c r="H193" s="256">
        <v>151.19999999999999</v>
      </c>
      <c r="I193" s="257"/>
      <c r="J193" s="258">
        <f>ROUND(I193*H193,2)</f>
        <v>0</v>
      </c>
      <c r="K193" s="254" t="s">
        <v>19</v>
      </c>
      <c r="L193" s="259"/>
      <c r="M193" s="260" t="s">
        <v>19</v>
      </c>
      <c r="N193" s="261" t="s">
        <v>43</v>
      </c>
      <c r="O193" s="84"/>
      <c r="P193" s="221">
        <f>O193*H193</f>
        <v>0</v>
      </c>
      <c r="Q193" s="221">
        <v>1</v>
      </c>
      <c r="R193" s="221">
        <f>Q193*H193</f>
        <v>151.19999999999999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175</v>
      </c>
      <c r="AT193" s="223" t="s">
        <v>269</v>
      </c>
      <c r="AU193" s="223" t="s">
        <v>81</v>
      </c>
      <c r="AY193" s="17" t="s">
        <v>130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79</v>
      </c>
      <c r="BK193" s="224">
        <f>ROUND(I193*H193,2)</f>
        <v>0</v>
      </c>
      <c r="BL193" s="17" t="s">
        <v>137</v>
      </c>
      <c r="BM193" s="223" t="s">
        <v>289</v>
      </c>
    </row>
    <row r="194" s="2" customFormat="1">
      <c r="A194" s="38"/>
      <c r="B194" s="39"/>
      <c r="C194" s="40"/>
      <c r="D194" s="225" t="s">
        <v>139</v>
      </c>
      <c r="E194" s="40"/>
      <c r="F194" s="226" t="s">
        <v>288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139</v>
      </c>
      <c r="AU194" s="17" t="s">
        <v>81</v>
      </c>
    </row>
    <row r="195" s="2" customFormat="1">
      <c r="A195" s="38"/>
      <c r="B195" s="39"/>
      <c r="C195" s="40"/>
      <c r="D195" s="225" t="s">
        <v>147</v>
      </c>
      <c r="E195" s="40"/>
      <c r="F195" s="241" t="s">
        <v>290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147</v>
      </c>
      <c r="AU195" s="17" t="s">
        <v>81</v>
      </c>
    </row>
    <row r="196" s="13" customFormat="1">
      <c r="A196" s="13"/>
      <c r="B196" s="230"/>
      <c r="C196" s="231"/>
      <c r="D196" s="225" t="s">
        <v>141</v>
      </c>
      <c r="E196" s="232" t="s">
        <v>19</v>
      </c>
      <c r="F196" s="233" t="s">
        <v>291</v>
      </c>
      <c r="G196" s="231"/>
      <c r="H196" s="234">
        <v>84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141</v>
      </c>
      <c r="AU196" s="240" t="s">
        <v>81</v>
      </c>
      <c r="AV196" s="13" t="s">
        <v>81</v>
      </c>
      <c r="AW196" s="13" t="s">
        <v>33</v>
      </c>
      <c r="AX196" s="13" t="s">
        <v>72</v>
      </c>
      <c r="AY196" s="240" t="s">
        <v>130</v>
      </c>
    </row>
    <row r="197" s="13" customFormat="1">
      <c r="A197" s="13"/>
      <c r="B197" s="230"/>
      <c r="C197" s="231"/>
      <c r="D197" s="225" t="s">
        <v>141</v>
      </c>
      <c r="E197" s="231"/>
      <c r="F197" s="233" t="s">
        <v>292</v>
      </c>
      <c r="G197" s="231"/>
      <c r="H197" s="234">
        <v>151.19999999999999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141</v>
      </c>
      <c r="AU197" s="240" t="s">
        <v>81</v>
      </c>
      <c r="AV197" s="13" t="s">
        <v>81</v>
      </c>
      <c r="AW197" s="13" t="s">
        <v>4</v>
      </c>
      <c r="AX197" s="13" t="s">
        <v>79</v>
      </c>
      <c r="AY197" s="240" t="s">
        <v>130</v>
      </c>
    </row>
    <row r="198" s="12" customFormat="1" ht="22.8" customHeight="1">
      <c r="A198" s="12"/>
      <c r="B198" s="196"/>
      <c r="C198" s="197"/>
      <c r="D198" s="198" t="s">
        <v>71</v>
      </c>
      <c r="E198" s="210" t="s">
        <v>160</v>
      </c>
      <c r="F198" s="210" t="s">
        <v>293</v>
      </c>
      <c r="G198" s="197"/>
      <c r="H198" s="197"/>
      <c r="I198" s="200"/>
      <c r="J198" s="211">
        <f>BK198</f>
        <v>0</v>
      </c>
      <c r="K198" s="197"/>
      <c r="L198" s="202"/>
      <c r="M198" s="203"/>
      <c r="N198" s="204"/>
      <c r="O198" s="204"/>
      <c r="P198" s="205">
        <f>SUM(P199:P255)</f>
        <v>0</v>
      </c>
      <c r="Q198" s="204"/>
      <c r="R198" s="205">
        <f>SUM(R199:R255)</f>
        <v>1001.84276</v>
      </c>
      <c r="S198" s="204"/>
      <c r="T198" s="206">
        <f>SUM(T199:T255)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7" t="s">
        <v>79</v>
      </c>
      <c r="AT198" s="208" t="s">
        <v>71</v>
      </c>
      <c r="AU198" s="208" t="s">
        <v>79</v>
      </c>
      <c r="AY198" s="207" t="s">
        <v>130</v>
      </c>
      <c r="BK198" s="209">
        <f>SUM(BK199:BK255)</f>
        <v>0</v>
      </c>
    </row>
    <row r="199" s="2" customFormat="1" ht="16.5" customHeight="1">
      <c r="A199" s="38"/>
      <c r="B199" s="39"/>
      <c r="C199" s="212" t="s">
        <v>294</v>
      </c>
      <c r="D199" s="212" t="s">
        <v>132</v>
      </c>
      <c r="E199" s="213" t="s">
        <v>295</v>
      </c>
      <c r="F199" s="214" t="s">
        <v>296</v>
      </c>
      <c r="G199" s="215" t="s">
        <v>135</v>
      </c>
      <c r="H199" s="216">
        <v>6360</v>
      </c>
      <c r="I199" s="217"/>
      <c r="J199" s="218">
        <f>ROUND(I199*H199,2)</f>
        <v>0</v>
      </c>
      <c r="K199" s="214" t="s">
        <v>136</v>
      </c>
      <c r="L199" s="44"/>
      <c r="M199" s="219" t="s">
        <v>19</v>
      </c>
      <c r="N199" s="220" t="s">
        <v>43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137</v>
      </c>
      <c r="AT199" s="223" t="s">
        <v>132</v>
      </c>
      <c r="AU199" s="223" t="s">
        <v>81</v>
      </c>
      <c r="AY199" s="17" t="s">
        <v>130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79</v>
      </c>
      <c r="BK199" s="224">
        <f>ROUND(I199*H199,2)</f>
        <v>0</v>
      </c>
      <c r="BL199" s="17" t="s">
        <v>137</v>
      </c>
      <c r="BM199" s="223" t="s">
        <v>297</v>
      </c>
    </row>
    <row r="200" s="2" customFormat="1">
      <c r="A200" s="38"/>
      <c r="B200" s="39"/>
      <c r="C200" s="40"/>
      <c r="D200" s="225" t="s">
        <v>139</v>
      </c>
      <c r="E200" s="40"/>
      <c r="F200" s="226" t="s">
        <v>298</v>
      </c>
      <c r="G200" s="40"/>
      <c r="H200" s="40"/>
      <c r="I200" s="227"/>
      <c r="J200" s="40"/>
      <c r="K200" s="40"/>
      <c r="L200" s="44"/>
      <c r="M200" s="228"/>
      <c r="N200" s="229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139</v>
      </c>
      <c r="AU200" s="17" t="s">
        <v>81</v>
      </c>
    </row>
    <row r="201" s="14" customFormat="1">
      <c r="A201" s="14"/>
      <c r="B201" s="242"/>
      <c r="C201" s="243"/>
      <c r="D201" s="225" t="s">
        <v>141</v>
      </c>
      <c r="E201" s="244" t="s">
        <v>19</v>
      </c>
      <c r="F201" s="245" t="s">
        <v>299</v>
      </c>
      <c r="G201" s="243"/>
      <c r="H201" s="244" t="s">
        <v>19</v>
      </c>
      <c r="I201" s="246"/>
      <c r="J201" s="243"/>
      <c r="K201" s="243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141</v>
      </c>
      <c r="AU201" s="251" t="s">
        <v>81</v>
      </c>
      <c r="AV201" s="14" t="s">
        <v>79</v>
      </c>
      <c r="AW201" s="14" t="s">
        <v>33</v>
      </c>
      <c r="AX201" s="14" t="s">
        <v>72</v>
      </c>
      <c r="AY201" s="251" t="s">
        <v>130</v>
      </c>
    </row>
    <row r="202" s="13" customFormat="1">
      <c r="A202" s="13"/>
      <c r="B202" s="230"/>
      <c r="C202" s="231"/>
      <c r="D202" s="225" t="s">
        <v>141</v>
      </c>
      <c r="E202" s="232" t="s">
        <v>19</v>
      </c>
      <c r="F202" s="233" t="s">
        <v>300</v>
      </c>
      <c r="G202" s="231"/>
      <c r="H202" s="234">
        <v>6360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141</v>
      </c>
      <c r="AU202" s="240" t="s">
        <v>81</v>
      </c>
      <c r="AV202" s="13" t="s">
        <v>81</v>
      </c>
      <c r="AW202" s="13" t="s">
        <v>33</v>
      </c>
      <c r="AX202" s="13" t="s">
        <v>72</v>
      </c>
      <c r="AY202" s="240" t="s">
        <v>130</v>
      </c>
    </row>
    <row r="203" s="2" customFormat="1" ht="16.5" customHeight="1">
      <c r="A203" s="38"/>
      <c r="B203" s="39"/>
      <c r="C203" s="212" t="s">
        <v>301</v>
      </c>
      <c r="D203" s="212" t="s">
        <v>132</v>
      </c>
      <c r="E203" s="213" t="s">
        <v>302</v>
      </c>
      <c r="F203" s="214" t="s">
        <v>303</v>
      </c>
      <c r="G203" s="215" t="s">
        <v>135</v>
      </c>
      <c r="H203" s="216">
        <v>638.39999999999998</v>
      </c>
      <c r="I203" s="217"/>
      <c r="J203" s="218">
        <f>ROUND(I203*H203,2)</f>
        <v>0</v>
      </c>
      <c r="K203" s="214" t="s">
        <v>136</v>
      </c>
      <c r="L203" s="44"/>
      <c r="M203" s="219" t="s">
        <v>19</v>
      </c>
      <c r="N203" s="220" t="s">
        <v>43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137</v>
      </c>
      <c r="AT203" s="223" t="s">
        <v>132</v>
      </c>
      <c r="AU203" s="223" t="s">
        <v>81</v>
      </c>
      <c r="AY203" s="17" t="s">
        <v>130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79</v>
      </c>
      <c r="BK203" s="224">
        <f>ROUND(I203*H203,2)</f>
        <v>0</v>
      </c>
      <c r="BL203" s="17" t="s">
        <v>137</v>
      </c>
      <c r="BM203" s="223" t="s">
        <v>304</v>
      </c>
    </row>
    <row r="204" s="2" customFormat="1">
      <c r="A204" s="38"/>
      <c r="B204" s="39"/>
      <c r="C204" s="40"/>
      <c r="D204" s="225" t="s">
        <v>139</v>
      </c>
      <c r="E204" s="40"/>
      <c r="F204" s="226" t="s">
        <v>305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139</v>
      </c>
      <c r="AU204" s="17" t="s">
        <v>81</v>
      </c>
    </row>
    <row r="205" s="13" customFormat="1">
      <c r="A205" s="13"/>
      <c r="B205" s="230"/>
      <c r="C205" s="231"/>
      <c r="D205" s="225" t="s">
        <v>141</v>
      </c>
      <c r="E205" s="232" t="s">
        <v>19</v>
      </c>
      <c r="F205" s="233" t="s">
        <v>306</v>
      </c>
      <c r="G205" s="231"/>
      <c r="H205" s="234">
        <v>638.39999999999998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141</v>
      </c>
      <c r="AU205" s="240" t="s">
        <v>81</v>
      </c>
      <c r="AV205" s="13" t="s">
        <v>81</v>
      </c>
      <c r="AW205" s="13" t="s">
        <v>33</v>
      </c>
      <c r="AX205" s="13" t="s">
        <v>72</v>
      </c>
      <c r="AY205" s="240" t="s">
        <v>130</v>
      </c>
    </row>
    <row r="206" s="2" customFormat="1" ht="16.5" customHeight="1">
      <c r="A206" s="38"/>
      <c r="B206" s="39"/>
      <c r="C206" s="212" t="s">
        <v>307</v>
      </c>
      <c r="D206" s="212" t="s">
        <v>132</v>
      </c>
      <c r="E206" s="213" t="s">
        <v>308</v>
      </c>
      <c r="F206" s="214" t="s">
        <v>309</v>
      </c>
      <c r="G206" s="215" t="s">
        <v>135</v>
      </c>
      <c r="H206" s="216">
        <v>608</v>
      </c>
      <c r="I206" s="217"/>
      <c r="J206" s="218">
        <f>ROUND(I206*H206,2)</f>
        <v>0</v>
      </c>
      <c r="K206" s="214" t="s">
        <v>136</v>
      </c>
      <c r="L206" s="44"/>
      <c r="M206" s="219" t="s">
        <v>19</v>
      </c>
      <c r="N206" s="220" t="s">
        <v>43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137</v>
      </c>
      <c r="AT206" s="223" t="s">
        <v>132</v>
      </c>
      <c r="AU206" s="223" t="s">
        <v>81</v>
      </c>
      <c r="AY206" s="17" t="s">
        <v>130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79</v>
      </c>
      <c r="BK206" s="224">
        <f>ROUND(I206*H206,2)</f>
        <v>0</v>
      </c>
      <c r="BL206" s="17" t="s">
        <v>137</v>
      </c>
      <c r="BM206" s="223" t="s">
        <v>310</v>
      </c>
    </row>
    <row r="207" s="2" customFormat="1">
      <c r="A207" s="38"/>
      <c r="B207" s="39"/>
      <c r="C207" s="40"/>
      <c r="D207" s="225" t="s">
        <v>139</v>
      </c>
      <c r="E207" s="40"/>
      <c r="F207" s="226" t="s">
        <v>311</v>
      </c>
      <c r="G207" s="40"/>
      <c r="H207" s="40"/>
      <c r="I207" s="227"/>
      <c r="J207" s="40"/>
      <c r="K207" s="40"/>
      <c r="L207" s="44"/>
      <c r="M207" s="228"/>
      <c r="N207" s="229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139</v>
      </c>
      <c r="AU207" s="17" t="s">
        <v>81</v>
      </c>
    </row>
    <row r="208" s="2" customFormat="1">
      <c r="A208" s="38"/>
      <c r="B208" s="39"/>
      <c r="C208" s="40"/>
      <c r="D208" s="225" t="s">
        <v>147</v>
      </c>
      <c r="E208" s="40"/>
      <c r="F208" s="241" t="s">
        <v>312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147</v>
      </c>
      <c r="AU208" s="17" t="s">
        <v>81</v>
      </c>
    </row>
    <row r="209" s="13" customFormat="1">
      <c r="A209" s="13"/>
      <c r="B209" s="230"/>
      <c r="C209" s="231"/>
      <c r="D209" s="225" t="s">
        <v>141</v>
      </c>
      <c r="E209" s="232" t="s">
        <v>19</v>
      </c>
      <c r="F209" s="233" t="s">
        <v>313</v>
      </c>
      <c r="G209" s="231"/>
      <c r="H209" s="234">
        <v>608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141</v>
      </c>
      <c r="AU209" s="240" t="s">
        <v>81</v>
      </c>
      <c r="AV209" s="13" t="s">
        <v>81</v>
      </c>
      <c r="AW209" s="13" t="s">
        <v>33</v>
      </c>
      <c r="AX209" s="13" t="s">
        <v>72</v>
      </c>
      <c r="AY209" s="240" t="s">
        <v>130</v>
      </c>
    </row>
    <row r="210" s="2" customFormat="1" ht="16.5" customHeight="1">
      <c r="A210" s="38"/>
      <c r="B210" s="39"/>
      <c r="C210" s="212" t="s">
        <v>314</v>
      </c>
      <c r="D210" s="212" t="s">
        <v>132</v>
      </c>
      <c r="E210" s="213" t="s">
        <v>315</v>
      </c>
      <c r="F210" s="214" t="s">
        <v>316</v>
      </c>
      <c r="G210" s="215" t="s">
        <v>135</v>
      </c>
      <c r="H210" s="216">
        <v>6360</v>
      </c>
      <c r="I210" s="217"/>
      <c r="J210" s="218">
        <f>ROUND(I210*H210,2)</f>
        <v>0</v>
      </c>
      <c r="K210" s="214" t="s">
        <v>136</v>
      </c>
      <c r="L210" s="44"/>
      <c r="M210" s="219" t="s">
        <v>19</v>
      </c>
      <c r="N210" s="220" t="s">
        <v>43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137</v>
      </c>
      <c r="AT210" s="223" t="s">
        <v>132</v>
      </c>
      <c r="AU210" s="223" t="s">
        <v>81</v>
      </c>
      <c r="AY210" s="17" t="s">
        <v>130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79</v>
      </c>
      <c r="BK210" s="224">
        <f>ROUND(I210*H210,2)</f>
        <v>0</v>
      </c>
      <c r="BL210" s="17" t="s">
        <v>137</v>
      </c>
      <c r="BM210" s="223" t="s">
        <v>317</v>
      </c>
    </row>
    <row r="211" s="2" customFormat="1">
      <c r="A211" s="38"/>
      <c r="B211" s="39"/>
      <c r="C211" s="40"/>
      <c r="D211" s="225" t="s">
        <v>139</v>
      </c>
      <c r="E211" s="40"/>
      <c r="F211" s="226" t="s">
        <v>318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139</v>
      </c>
      <c r="AU211" s="17" t="s">
        <v>81</v>
      </c>
    </row>
    <row r="212" s="2" customFormat="1">
      <c r="A212" s="38"/>
      <c r="B212" s="39"/>
      <c r="C212" s="40"/>
      <c r="D212" s="225" t="s">
        <v>147</v>
      </c>
      <c r="E212" s="40"/>
      <c r="F212" s="241" t="s">
        <v>312</v>
      </c>
      <c r="G212" s="40"/>
      <c r="H212" s="40"/>
      <c r="I212" s="227"/>
      <c r="J212" s="40"/>
      <c r="K212" s="40"/>
      <c r="L212" s="44"/>
      <c r="M212" s="228"/>
      <c r="N212" s="229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147</v>
      </c>
      <c r="AU212" s="17" t="s">
        <v>81</v>
      </c>
    </row>
    <row r="213" s="14" customFormat="1">
      <c r="A213" s="14"/>
      <c r="B213" s="242"/>
      <c r="C213" s="243"/>
      <c r="D213" s="225" t="s">
        <v>141</v>
      </c>
      <c r="E213" s="244" t="s">
        <v>19</v>
      </c>
      <c r="F213" s="245" t="s">
        <v>319</v>
      </c>
      <c r="G213" s="243"/>
      <c r="H213" s="244" t="s">
        <v>19</v>
      </c>
      <c r="I213" s="246"/>
      <c r="J213" s="243"/>
      <c r="K213" s="243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141</v>
      </c>
      <c r="AU213" s="251" t="s">
        <v>81</v>
      </c>
      <c r="AV213" s="14" t="s">
        <v>79</v>
      </c>
      <c r="AW213" s="14" t="s">
        <v>33</v>
      </c>
      <c r="AX213" s="14" t="s">
        <v>72</v>
      </c>
      <c r="AY213" s="251" t="s">
        <v>130</v>
      </c>
    </row>
    <row r="214" s="13" customFormat="1">
      <c r="A214" s="13"/>
      <c r="B214" s="230"/>
      <c r="C214" s="231"/>
      <c r="D214" s="225" t="s">
        <v>141</v>
      </c>
      <c r="E214" s="232" t="s">
        <v>19</v>
      </c>
      <c r="F214" s="233" t="s">
        <v>196</v>
      </c>
      <c r="G214" s="231"/>
      <c r="H214" s="234">
        <v>6360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141</v>
      </c>
      <c r="AU214" s="240" t="s">
        <v>81</v>
      </c>
      <c r="AV214" s="13" t="s">
        <v>81</v>
      </c>
      <c r="AW214" s="13" t="s">
        <v>33</v>
      </c>
      <c r="AX214" s="13" t="s">
        <v>72</v>
      </c>
      <c r="AY214" s="240" t="s">
        <v>130</v>
      </c>
    </row>
    <row r="215" s="2" customFormat="1" ht="33" customHeight="1">
      <c r="A215" s="38"/>
      <c r="B215" s="39"/>
      <c r="C215" s="212" t="s">
        <v>320</v>
      </c>
      <c r="D215" s="212" t="s">
        <v>132</v>
      </c>
      <c r="E215" s="213" t="s">
        <v>321</v>
      </c>
      <c r="F215" s="214" t="s">
        <v>322</v>
      </c>
      <c r="G215" s="215" t="s">
        <v>135</v>
      </c>
      <c r="H215" s="216">
        <v>15316.1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43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137</v>
      </c>
      <c r="AT215" s="223" t="s">
        <v>132</v>
      </c>
      <c r="AU215" s="223" t="s">
        <v>81</v>
      </c>
      <c r="AY215" s="17" t="s">
        <v>130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79</v>
      </c>
      <c r="BK215" s="224">
        <f>ROUND(I215*H215,2)</f>
        <v>0</v>
      </c>
      <c r="BL215" s="17" t="s">
        <v>137</v>
      </c>
      <c r="BM215" s="223" t="s">
        <v>323</v>
      </c>
    </row>
    <row r="216" s="2" customFormat="1">
      <c r="A216" s="38"/>
      <c r="B216" s="39"/>
      <c r="C216" s="40"/>
      <c r="D216" s="225" t="s">
        <v>139</v>
      </c>
      <c r="E216" s="40"/>
      <c r="F216" s="226" t="s">
        <v>324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139</v>
      </c>
      <c r="AU216" s="17" t="s">
        <v>81</v>
      </c>
    </row>
    <row r="217" s="2" customFormat="1">
      <c r="A217" s="38"/>
      <c r="B217" s="39"/>
      <c r="C217" s="40"/>
      <c r="D217" s="225" t="s">
        <v>147</v>
      </c>
      <c r="E217" s="40"/>
      <c r="F217" s="241" t="s">
        <v>325</v>
      </c>
      <c r="G217" s="40"/>
      <c r="H217" s="40"/>
      <c r="I217" s="227"/>
      <c r="J217" s="40"/>
      <c r="K217" s="40"/>
      <c r="L217" s="44"/>
      <c r="M217" s="228"/>
      <c r="N217" s="229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147</v>
      </c>
      <c r="AU217" s="17" t="s">
        <v>81</v>
      </c>
    </row>
    <row r="218" s="13" customFormat="1">
      <c r="A218" s="13"/>
      <c r="B218" s="230"/>
      <c r="C218" s="231"/>
      <c r="D218" s="225" t="s">
        <v>141</v>
      </c>
      <c r="E218" s="232" t="s">
        <v>19</v>
      </c>
      <c r="F218" s="233" t="s">
        <v>326</v>
      </c>
      <c r="G218" s="231"/>
      <c r="H218" s="234">
        <v>15316.1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141</v>
      </c>
      <c r="AU218" s="240" t="s">
        <v>81</v>
      </c>
      <c r="AV218" s="13" t="s">
        <v>81</v>
      </c>
      <c r="AW218" s="13" t="s">
        <v>33</v>
      </c>
      <c r="AX218" s="13" t="s">
        <v>72</v>
      </c>
      <c r="AY218" s="240" t="s">
        <v>130</v>
      </c>
    </row>
    <row r="219" s="2" customFormat="1">
      <c r="A219" s="38"/>
      <c r="B219" s="39"/>
      <c r="C219" s="212" t="s">
        <v>327</v>
      </c>
      <c r="D219" s="212" t="s">
        <v>132</v>
      </c>
      <c r="E219" s="213" t="s">
        <v>328</v>
      </c>
      <c r="F219" s="214" t="s">
        <v>329</v>
      </c>
      <c r="G219" s="215" t="s">
        <v>135</v>
      </c>
      <c r="H219" s="216">
        <v>2065</v>
      </c>
      <c r="I219" s="217"/>
      <c r="J219" s="218">
        <f>ROUND(I219*H219,2)</f>
        <v>0</v>
      </c>
      <c r="K219" s="214" t="s">
        <v>136</v>
      </c>
      <c r="L219" s="44"/>
      <c r="M219" s="219" t="s">
        <v>19</v>
      </c>
      <c r="N219" s="220" t="s">
        <v>43</v>
      </c>
      <c r="O219" s="84"/>
      <c r="P219" s="221">
        <f>O219*H219</f>
        <v>0</v>
      </c>
      <c r="Q219" s="221">
        <v>0.22616</v>
      </c>
      <c r="R219" s="221">
        <f>Q219*H219</f>
        <v>467.0204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137</v>
      </c>
      <c r="AT219" s="223" t="s">
        <v>132</v>
      </c>
      <c r="AU219" s="223" t="s">
        <v>81</v>
      </c>
      <c r="AY219" s="17" t="s">
        <v>130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79</v>
      </c>
      <c r="BK219" s="224">
        <f>ROUND(I219*H219,2)</f>
        <v>0</v>
      </c>
      <c r="BL219" s="17" t="s">
        <v>137</v>
      </c>
      <c r="BM219" s="223" t="s">
        <v>330</v>
      </c>
    </row>
    <row r="220" s="2" customFormat="1">
      <c r="A220" s="38"/>
      <c r="B220" s="39"/>
      <c r="C220" s="40"/>
      <c r="D220" s="225" t="s">
        <v>139</v>
      </c>
      <c r="E220" s="40"/>
      <c r="F220" s="226" t="s">
        <v>331</v>
      </c>
      <c r="G220" s="40"/>
      <c r="H220" s="40"/>
      <c r="I220" s="227"/>
      <c r="J220" s="40"/>
      <c r="K220" s="40"/>
      <c r="L220" s="44"/>
      <c r="M220" s="228"/>
      <c r="N220" s="229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139</v>
      </c>
      <c r="AU220" s="17" t="s">
        <v>81</v>
      </c>
    </row>
    <row r="221" s="14" customFormat="1">
      <c r="A221" s="14"/>
      <c r="B221" s="242"/>
      <c r="C221" s="243"/>
      <c r="D221" s="225" t="s">
        <v>141</v>
      </c>
      <c r="E221" s="244" t="s">
        <v>19</v>
      </c>
      <c r="F221" s="245" t="s">
        <v>332</v>
      </c>
      <c r="G221" s="243"/>
      <c r="H221" s="244" t="s">
        <v>19</v>
      </c>
      <c r="I221" s="246"/>
      <c r="J221" s="243"/>
      <c r="K221" s="243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141</v>
      </c>
      <c r="AU221" s="251" t="s">
        <v>81</v>
      </c>
      <c r="AV221" s="14" t="s">
        <v>79</v>
      </c>
      <c r="AW221" s="14" t="s">
        <v>33</v>
      </c>
      <c r="AX221" s="14" t="s">
        <v>72</v>
      </c>
      <c r="AY221" s="251" t="s">
        <v>130</v>
      </c>
    </row>
    <row r="222" s="13" customFormat="1">
      <c r="A222" s="13"/>
      <c r="B222" s="230"/>
      <c r="C222" s="231"/>
      <c r="D222" s="225" t="s">
        <v>141</v>
      </c>
      <c r="E222" s="232" t="s">
        <v>19</v>
      </c>
      <c r="F222" s="233" t="s">
        <v>197</v>
      </c>
      <c r="G222" s="231"/>
      <c r="H222" s="234">
        <v>2065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141</v>
      </c>
      <c r="AU222" s="240" t="s">
        <v>81</v>
      </c>
      <c r="AV222" s="13" t="s">
        <v>81</v>
      </c>
      <c r="AW222" s="13" t="s">
        <v>33</v>
      </c>
      <c r="AX222" s="13" t="s">
        <v>72</v>
      </c>
      <c r="AY222" s="240" t="s">
        <v>130</v>
      </c>
    </row>
    <row r="223" s="2" customFormat="1">
      <c r="A223" s="38"/>
      <c r="B223" s="39"/>
      <c r="C223" s="212" t="s">
        <v>333</v>
      </c>
      <c r="D223" s="212" t="s">
        <v>132</v>
      </c>
      <c r="E223" s="213" t="s">
        <v>334</v>
      </c>
      <c r="F223" s="214" t="s">
        <v>335</v>
      </c>
      <c r="G223" s="215" t="s">
        <v>135</v>
      </c>
      <c r="H223" s="216">
        <v>13600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137</v>
      </c>
      <c r="AT223" s="223" t="s">
        <v>132</v>
      </c>
      <c r="AU223" s="223" t="s">
        <v>81</v>
      </c>
      <c r="AY223" s="17" t="s">
        <v>130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79</v>
      </c>
      <c r="BK223" s="224">
        <f>ROUND(I223*H223,2)</f>
        <v>0</v>
      </c>
      <c r="BL223" s="17" t="s">
        <v>137</v>
      </c>
      <c r="BM223" s="223" t="s">
        <v>336</v>
      </c>
    </row>
    <row r="224" s="2" customFormat="1">
      <c r="A224" s="38"/>
      <c r="B224" s="39"/>
      <c r="C224" s="40"/>
      <c r="D224" s="225" t="s">
        <v>139</v>
      </c>
      <c r="E224" s="40"/>
      <c r="F224" s="226" t="s">
        <v>337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139</v>
      </c>
      <c r="AU224" s="17" t="s">
        <v>81</v>
      </c>
    </row>
    <row r="225" s="14" customFormat="1">
      <c r="A225" s="14"/>
      <c r="B225" s="242"/>
      <c r="C225" s="243"/>
      <c r="D225" s="225" t="s">
        <v>141</v>
      </c>
      <c r="E225" s="244" t="s">
        <v>19</v>
      </c>
      <c r="F225" s="245" t="s">
        <v>338</v>
      </c>
      <c r="G225" s="243"/>
      <c r="H225" s="244" t="s">
        <v>19</v>
      </c>
      <c r="I225" s="246"/>
      <c r="J225" s="243"/>
      <c r="K225" s="243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141</v>
      </c>
      <c r="AU225" s="251" t="s">
        <v>81</v>
      </c>
      <c r="AV225" s="14" t="s">
        <v>79</v>
      </c>
      <c r="AW225" s="14" t="s">
        <v>33</v>
      </c>
      <c r="AX225" s="14" t="s">
        <v>72</v>
      </c>
      <c r="AY225" s="251" t="s">
        <v>130</v>
      </c>
    </row>
    <row r="226" s="13" customFormat="1">
      <c r="A226" s="13"/>
      <c r="B226" s="230"/>
      <c r="C226" s="231"/>
      <c r="D226" s="225" t="s">
        <v>141</v>
      </c>
      <c r="E226" s="232" t="s">
        <v>19</v>
      </c>
      <c r="F226" s="233" t="s">
        <v>339</v>
      </c>
      <c r="G226" s="231"/>
      <c r="H226" s="234">
        <v>13600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141</v>
      </c>
      <c r="AU226" s="240" t="s">
        <v>81</v>
      </c>
      <c r="AV226" s="13" t="s">
        <v>81</v>
      </c>
      <c r="AW226" s="13" t="s">
        <v>33</v>
      </c>
      <c r="AX226" s="13" t="s">
        <v>72</v>
      </c>
      <c r="AY226" s="240" t="s">
        <v>130</v>
      </c>
    </row>
    <row r="227" s="2" customFormat="1">
      <c r="A227" s="38"/>
      <c r="B227" s="39"/>
      <c r="C227" s="212" t="s">
        <v>340</v>
      </c>
      <c r="D227" s="212" t="s">
        <v>132</v>
      </c>
      <c r="E227" s="213" t="s">
        <v>341</v>
      </c>
      <c r="F227" s="214" t="s">
        <v>342</v>
      </c>
      <c r="G227" s="215" t="s">
        <v>135</v>
      </c>
      <c r="H227" s="216">
        <v>14987.200000000001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43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137</v>
      </c>
      <c r="AT227" s="223" t="s">
        <v>132</v>
      </c>
      <c r="AU227" s="223" t="s">
        <v>81</v>
      </c>
      <c r="AY227" s="17" t="s">
        <v>130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79</v>
      </c>
      <c r="BK227" s="224">
        <f>ROUND(I227*H227,2)</f>
        <v>0</v>
      </c>
      <c r="BL227" s="17" t="s">
        <v>137</v>
      </c>
      <c r="BM227" s="223" t="s">
        <v>343</v>
      </c>
    </row>
    <row r="228" s="2" customFormat="1">
      <c r="A228" s="38"/>
      <c r="B228" s="39"/>
      <c r="C228" s="40"/>
      <c r="D228" s="225" t="s">
        <v>139</v>
      </c>
      <c r="E228" s="40"/>
      <c r="F228" s="226" t="s">
        <v>344</v>
      </c>
      <c r="G228" s="40"/>
      <c r="H228" s="40"/>
      <c r="I228" s="227"/>
      <c r="J228" s="40"/>
      <c r="K228" s="40"/>
      <c r="L228" s="44"/>
      <c r="M228" s="228"/>
      <c r="N228" s="229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139</v>
      </c>
      <c r="AU228" s="17" t="s">
        <v>81</v>
      </c>
    </row>
    <row r="229" s="2" customFormat="1">
      <c r="A229" s="38"/>
      <c r="B229" s="39"/>
      <c r="C229" s="40"/>
      <c r="D229" s="225" t="s">
        <v>147</v>
      </c>
      <c r="E229" s="40"/>
      <c r="F229" s="241" t="s">
        <v>345</v>
      </c>
      <c r="G229" s="40"/>
      <c r="H229" s="40"/>
      <c r="I229" s="227"/>
      <c r="J229" s="40"/>
      <c r="K229" s="40"/>
      <c r="L229" s="44"/>
      <c r="M229" s="228"/>
      <c r="N229" s="229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147</v>
      </c>
      <c r="AU229" s="17" t="s">
        <v>81</v>
      </c>
    </row>
    <row r="230" s="14" customFormat="1">
      <c r="A230" s="14"/>
      <c r="B230" s="242"/>
      <c r="C230" s="243"/>
      <c r="D230" s="225" t="s">
        <v>141</v>
      </c>
      <c r="E230" s="244" t="s">
        <v>19</v>
      </c>
      <c r="F230" s="245" t="s">
        <v>346</v>
      </c>
      <c r="G230" s="243"/>
      <c r="H230" s="244" t="s">
        <v>19</v>
      </c>
      <c r="I230" s="246"/>
      <c r="J230" s="243"/>
      <c r="K230" s="243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141</v>
      </c>
      <c r="AU230" s="251" t="s">
        <v>81</v>
      </c>
      <c r="AV230" s="14" t="s">
        <v>79</v>
      </c>
      <c r="AW230" s="14" t="s">
        <v>33</v>
      </c>
      <c r="AX230" s="14" t="s">
        <v>72</v>
      </c>
      <c r="AY230" s="251" t="s">
        <v>130</v>
      </c>
    </row>
    <row r="231" s="13" customFormat="1">
      <c r="A231" s="13"/>
      <c r="B231" s="230"/>
      <c r="C231" s="231"/>
      <c r="D231" s="225" t="s">
        <v>141</v>
      </c>
      <c r="E231" s="232" t="s">
        <v>19</v>
      </c>
      <c r="F231" s="233" t="s">
        <v>347</v>
      </c>
      <c r="G231" s="231"/>
      <c r="H231" s="234">
        <v>14987.200000000001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141</v>
      </c>
      <c r="AU231" s="240" t="s">
        <v>81</v>
      </c>
      <c r="AV231" s="13" t="s">
        <v>81</v>
      </c>
      <c r="AW231" s="13" t="s">
        <v>33</v>
      </c>
      <c r="AX231" s="13" t="s">
        <v>72</v>
      </c>
      <c r="AY231" s="240" t="s">
        <v>130</v>
      </c>
    </row>
    <row r="232" s="2" customFormat="1" ht="16.5" customHeight="1">
      <c r="A232" s="38"/>
      <c r="B232" s="39"/>
      <c r="C232" s="212" t="s">
        <v>348</v>
      </c>
      <c r="D232" s="212" t="s">
        <v>132</v>
      </c>
      <c r="E232" s="213" t="s">
        <v>349</v>
      </c>
      <c r="F232" s="214" t="s">
        <v>350</v>
      </c>
      <c r="G232" s="215" t="s">
        <v>218</v>
      </c>
      <c r="H232" s="216">
        <v>196.80000000000001</v>
      </c>
      <c r="I232" s="217"/>
      <c r="J232" s="218">
        <f>ROUND(I232*H232,2)</f>
        <v>0</v>
      </c>
      <c r="K232" s="214" t="s">
        <v>136</v>
      </c>
      <c r="L232" s="44"/>
      <c r="M232" s="219" t="s">
        <v>19</v>
      </c>
      <c r="N232" s="220" t="s">
        <v>43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137</v>
      </c>
      <c r="AT232" s="223" t="s">
        <v>132</v>
      </c>
      <c r="AU232" s="223" t="s">
        <v>81</v>
      </c>
      <c r="AY232" s="17" t="s">
        <v>130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79</v>
      </c>
      <c r="BK232" s="224">
        <f>ROUND(I232*H232,2)</f>
        <v>0</v>
      </c>
      <c r="BL232" s="17" t="s">
        <v>137</v>
      </c>
      <c r="BM232" s="223" t="s">
        <v>351</v>
      </c>
    </row>
    <row r="233" s="2" customFormat="1">
      <c r="A233" s="38"/>
      <c r="B233" s="39"/>
      <c r="C233" s="40"/>
      <c r="D233" s="225" t="s">
        <v>139</v>
      </c>
      <c r="E233" s="40"/>
      <c r="F233" s="226" t="s">
        <v>352</v>
      </c>
      <c r="G233" s="40"/>
      <c r="H233" s="40"/>
      <c r="I233" s="227"/>
      <c r="J233" s="40"/>
      <c r="K233" s="40"/>
      <c r="L233" s="44"/>
      <c r="M233" s="228"/>
      <c r="N233" s="229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139</v>
      </c>
      <c r="AU233" s="17" t="s">
        <v>81</v>
      </c>
    </row>
    <row r="234" s="2" customFormat="1">
      <c r="A234" s="38"/>
      <c r="B234" s="39"/>
      <c r="C234" s="40"/>
      <c r="D234" s="225" t="s">
        <v>147</v>
      </c>
      <c r="E234" s="40"/>
      <c r="F234" s="241" t="s">
        <v>312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147</v>
      </c>
      <c r="AU234" s="17" t="s">
        <v>81</v>
      </c>
    </row>
    <row r="235" s="13" customFormat="1">
      <c r="A235" s="13"/>
      <c r="B235" s="230"/>
      <c r="C235" s="231"/>
      <c r="D235" s="225" t="s">
        <v>141</v>
      </c>
      <c r="E235" s="232" t="s">
        <v>19</v>
      </c>
      <c r="F235" s="233" t="s">
        <v>353</v>
      </c>
      <c r="G235" s="231"/>
      <c r="H235" s="234">
        <v>196.80000000000001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141</v>
      </c>
      <c r="AU235" s="240" t="s">
        <v>81</v>
      </c>
      <c r="AV235" s="13" t="s">
        <v>81</v>
      </c>
      <c r="AW235" s="13" t="s">
        <v>33</v>
      </c>
      <c r="AX235" s="13" t="s">
        <v>72</v>
      </c>
      <c r="AY235" s="240" t="s">
        <v>130</v>
      </c>
    </row>
    <row r="236" s="2" customFormat="1" ht="21.75" customHeight="1">
      <c r="A236" s="38"/>
      <c r="B236" s="39"/>
      <c r="C236" s="212" t="s">
        <v>354</v>
      </c>
      <c r="D236" s="212" t="s">
        <v>132</v>
      </c>
      <c r="E236" s="213" t="s">
        <v>355</v>
      </c>
      <c r="F236" s="214" t="s">
        <v>356</v>
      </c>
      <c r="G236" s="215" t="s">
        <v>135</v>
      </c>
      <c r="H236" s="216">
        <v>2460</v>
      </c>
      <c r="I236" s="217"/>
      <c r="J236" s="218">
        <f>ROUND(I236*H236,2)</f>
        <v>0</v>
      </c>
      <c r="K236" s="214" t="s">
        <v>136</v>
      </c>
      <c r="L236" s="44"/>
      <c r="M236" s="219" t="s">
        <v>19</v>
      </c>
      <c r="N236" s="220" t="s">
        <v>43</v>
      </c>
      <c r="O236" s="84"/>
      <c r="P236" s="221">
        <f>O236*H236</f>
        <v>0</v>
      </c>
      <c r="Q236" s="221">
        <v>0.216</v>
      </c>
      <c r="R236" s="221">
        <f>Q236*H236</f>
        <v>531.36000000000001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137</v>
      </c>
      <c r="AT236" s="223" t="s">
        <v>132</v>
      </c>
      <c r="AU236" s="223" t="s">
        <v>81</v>
      </c>
      <c r="AY236" s="17" t="s">
        <v>130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79</v>
      </c>
      <c r="BK236" s="224">
        <f>ROUND(I236*H236,2)</f>
        <v>0</v>
      </c>
      <c r="BL236" s="17" t="s">
        <v>137</v>
      </c>
      <c r="BM236" s="223" t="s">
        <v>357</v>
      </c>
    </row>
    <row r="237" s="2" customFormat="1">
      <c r="A237" s="38"/>
      <c r="B237" s="39"/>
      <c r="C237" s="40"/>
      <c r="D237" s="225" t="s">
        <v>139</v>
      </c>
      <c r="E237" s="40"/>
      <c r="F237" s="226" t="s">
        <v>358</v>
      </c>
      <c r="G237" s="40"/>
      <c r="H237" s="40"/>
      <c r="I237" s="227"/>
      <c r="J237" s="40"/>
      <c r="K237" s="40"/>
      <c r="L237" s="44"/>
      <c r="M237" s="228"/>
      <c r="N237" s="229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139</v>
      </c>
      <c r="AU237" s="17" t="s">
        <v>81</v>
      </c>
    </row>
    <row r="238" s="2" customFormat="1">
      <c r="A238" s="38"/>
      <c r="B238" s="39"/>
      <c r="C238" s="40"/>
      <c r="D238" s="225" t="s">
        <v>147</v>
      </c>
      <c r="E238" s="40"/>
      <c r="F238" s="241" t="s">
        <v>312</v>
      </c>
      <c r="G238" s="40"/>
      <c r="H238" s="40"/>
      <c r="I238" s="227"/>
      <c r="J238" s="40"/>
      <c r="K238" s="40"/>
      <c r="L238" s="44"/>
      <c r="M238" s="228"/>
      <c r="N238" s="229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147</v>
      </c>
      <c r="AU238" s="17" t="s">
        <v>81</v>
      </c>
    </row>
    <row r="239" s="13" customFormat="1">
      <c r="A239" s="13"/>
      <c r="B239" s="230"/>
      <c r="C239" s="231"/>
      <c r="D239" s="225" t="s">
        <v>141</v>
      </c>
      <c r="E239" s="232" t="s">
        <v>19</v>
      </c>
      <c r="F239" s="233" t="s">
        <v>359</v>
      </c>
      <c r="G239" s="231"/>
      <c r="H239" s="234">
        <v>2460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141</v>
      </c>
      <c r="AU239" s="240" t="s">
        <v>81</v>
      </c>
      <c r="AV239" s="13" t="s">
        <v>81</v>
      </c>
      <c r="AW239" s="13" t="s">
        <v>33</v>
      </c>
      <c r="AX239" s="13" t="s">
        <v>72</v>
      </c>
      <c r="AY239" s="240" t="s">
        <v>130</v>
      </c>
    </row>
    <row r="240" s="2" customFormat="1">
      <c r="A240" s="38"/>
      <c r="B240" s="39"/>
      <c r="C240" s="212" t="s">
        <v>360</v>
      </c>
      <c r="D240" s="212" t="s">
        <v>132</v>
      </c>
      <c r="E240" s="213" t="s">
        <v>361</v>
      </c>
      <c r="F240" s="214" t="s">
        <v>362</v>
      </c>
      <c r="G240" s="215" t="s">
        <v>135</v>
      </c>
      <c r="H240" s="216">
        <v>15464.799999999999</v>
      </c>
      <c r="I240" s="217"/>
      <c r="J240" s="218">
        <f>ROUND(I240*H240,2)</f>
        <v>0</v>
      </c>
      <c r="K240" s="214" t="s">
        <v>136</v>
      </c>
      <c r="L240" s="44"/>
      <c r="M240" s="219" t="s">
        <v>19</v>
      </c>
      <c r="N240" s="220" t="s">
        <v>43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137</v>
      </c>
      <c r="AT240" s="223" t="s">
        <v>132</v>
      </c>
      <c r="AU240" s="223" t="s">
        <v>81</v>
      </c>
      <c r="AY240" s="17" t="s">
        <v>130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79</v>
      </c>
      <c r="BK240" s="224">
        <f>ROUND(I240*H240,2)</f>
        <v>0</v>
      </c>
      <c r="BL240" s="17" t="s">
        <v>137</v>
      </c>
      <c r="BM240" s="223" t="s">
        <v>363</v>
      </c>
    </row>
    <row r="241" s="2" customFormat="1">
      <c r="A241" s="38"/>
      <c r="B241" s="39"/>
      <c r="C241" s="40"/>
      <c r="D241" s="225" t="s">
        <v>139</v>
      </c>
      <c r="E241" s="40"/>
      <c r="F241" s="226" t="s">
        <v>364</v>
      </c>
      <c r="G241" s="40"/>
      <c r="H241" s="40"/>
      <c r="I241" s="227"/>
      <c r="J241" s="40"/>
      <c r="K241" s="40"/>
      <c r="L241" s="44"/>
      <c r="M241" s="228"/>
      <c r="N241" s="229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139</v>
      </c>
      <c r="AU241" s="17" t="s">
        <v>81</v>
      </c>
    </row>
    <row r="242" s="2" customFormat="1">
      <c r="A242" s="38"/>
      <c r="B242" s="39"/>
      <c r="C242" s="40"/>
      <c r="D242" s="225" t="s">
        <v>147</v>
      </c>
      <c r="E242" s="40"/>
      <c r="F242" s="241" t="s">
        <v>365</v>
      </c>
      <c r="G242" s="40"/>
      <c r="H242" s="40"/>
      <c r="I242" s="227"/>
      <c r="J242" s="40"/>
      <c r="K242" s="40"/>
      <c r="L242" s="44"/>
      <c r="M242" s="228"/>
      <c r="N242" s="229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147</v>
      </c>
      <c r="AU242" s="17" t="s">
        <v>81</v>
      </c>
    </row>
    <row r="243" s="13" customFormat="1">
      <c r="A243" s="13"/>
      <c r="B243" s="230"/>
      <c r="C243" s="231"/>
      <c r="D243" s="225" t="s">
        <v>141</v>
      </c>
      <c r="E243" s="232" t="s">
        <v>19</v>
      </c>
      <c r="F243" s="233" t="s">
        <v>366</v>
      </c>
      <c r="G243" s="231"/>
      <c r="H243" s="234">
        <v>15464.799999999999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141</v>
      </c>
      <c r="AU243" s="240" t="s">
        <v>81</v>
      </c>
      <c r="AV243" s="13" t="s">
        <v>81</v>
      </c>
      <c r="AW243" s="13" t="s">
        <v>33</v>
      </c>
      <c r="AX243" s="13" t="s">
        <v>72</v>
      </c>
      <c r="AY243" s="240" t="s">
        <v>130</v>
      </c>
    </row>
    <row r="244" s="2" customFormat="1" ht="21.75" customHeight="1">
      <c r="A244" s="38"/>
      <c r="B244" s="39"/>
      <c r="C244" s="212" t="s">
        <v>367</v>
      </c>
      <c r="D244" s="212" t="s">
        <v>132</v>
      </c>
      <c r="E244" s="213" t="s">
        <v>368</v>
      </c>
      <c r="F244" s="214" t="s">
        <v>369</v>
      </c>
      <c r="G244" s="215" t="s">
        <v>370</v>
      </c>
      <c r="H244" s="216">
        <v>2838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43</v>
      </c>
      <c r="O244" s="84"/>
      <c r="P244" s="221">
        <f>O244*H244</f>
        <v>0</v>
      </c>
      <c r="Q244" s="221">
        <v>0.00060999999999999997</v>
      </c>
      <c r="R244" s="221">
        <f>Q244*H244</f>
        <v>1.7311799999999999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137</v>
      </c>
      <c r="AT244" s="223" t="s">
        <v>132</v>
      </c>
      <c r="AU244" s="223" t="s">
        <v>81</v>
      </c>
      <c r="AY244" s="17" t="s">
        <v>130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79</v>
      </c>
      <c r="BK244" s="224">
        <f>ROUND(I244*H244,2)</f>
        <v>0</v>
      </c>
      <c r="BL244" s="17" t="s">
        <v>137</v>
      </c>
      <c r="BM244" s="223" t="s">
        <v>371</v>
      </c>
    </row>
    <row r="245" s="2" customFormat="1">
      <c r="A245" s="38"/>
      <c r="B245" s="39"/>
      <c r="C245" s="40"/>
      <c r="D245" s="225" t="s">
        <v>139</v>
      </c>
      <c r="E245" s="40"/>
      <c r="F245" s="226" t="s">
        <v>369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139</v>
      </c>
      <c r="AU245" s="17" t="s">
        <v>81</v>
      </c>
    </row>
    <row r="246" s="13" customFormat="1">
      <c r="A246" s="13"/>
      <c r="B246" s="230"/>
      <c r="C246" s="231"/>
      <c r="D246" s="225" t="s">
        <v>141</v>
      </c>
      <c r="E246" s="232" t="s">
        <v>19</v>
      </c>
      <c r="F246" s="233" t="s">
        <v>372</v>
      </c>
      <c r="G246" s="231"/>
      <c r="H246" s="234">
        <v>2838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141</v>
      </c>
      <c r="AU246" s="240" t="s">
        <v>81</v>
      </c>
      <c r="AV246" s="13" t="s">
        <v>81</v>
      </c>
      <c r="AW246" s="13" t="s">
        <v>33</v>
      </c>
      <c r="AX246" s="13" t="s">
        <v>72</v>
      </c>
      <c r="AY246" s="240" t="s">
        <v>130</v>
      </c>
    </row>
    <row r="247" s="2" customFormat="1" ht="21.75" customHeight="1">
      <c r="A247" s="38"/>
      <c r="B247" s="39"/>
      <c r="C247" s="212" t="s">
        <v>373</v>
      </c>
      <c r="D247" s="212" t="s">
        <v>132</v>
      </c>
      <c r="E247" s="213" t="s">
        <v>374</v>
      </c>
      <c r="F247" s="214" t="s">
        <v>375</v>
      </c>
      <c r="G247" s="215" t="s">
        <v>370</v>
      </c>
      <c r="H247" s="216">
        <v>2838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43</v>
      </c>
      <c r="O247" s="84"/>
      <c r="P247" s="221">
        <f>O247*H247</f>
        <v>0</v>
      </c>
      <c r="Q247" s="221">
        <v>0.00060999999999999997</v>
      </c>
      <c r="R247" s="221">
        <f>Q247*H247</f>
        <v>1.7311799999999999</v>
      </c>
      <c r="S247" s="221">
        <v>0</v>
      </c>
      <c r="T247" s="222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3" t="s">
        <v>137</v>
      </c>
      <c r="AT247" s="223" t="s">
        <v>132</v>
      </c>
      <c r="AU247" s="223" t="s">
        <v>81</v>
      </c>
      <c r="AY247" s="17" t="s">
        <v>130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79</v>
      </c>
      <c r="BK247" s="224">
        <f>ROUND(I247*H247,2)</f>
        <v>0</v>
      </c>
      <c r="BL247" s="17" t="s">
        <v>137</v>
      </c>
      <c r="BM247" s="223" t="s">
        <v>376</v>
      </c>
    </row>
    <row r="248" s="2" customFormat="1">
      <c r="A248" s="38"/>
      <c r="B248" s="39"/>
      <c r="C248" s="40"/>
      <c r="D248" s="225" t="s">
        <v>139</v>
      </c>
      <c r="E248" s="40"/>
      <c r="F248" s="226" t="s">
        <v>375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139</v>
      </c>
      <c r="AU248" s="17" t="s">
        <v>81</v>
      </c>
    </row>
    <row r="249" s="13" customFormat="1">
      <c r="A249" s="13"/>
      <c r="B249" s="230"/>
      <c r="C249" s="231"/>
      <c r="D249" s="225" t="s">
        <v>141</v>
      </c>
      <c r="E249" s="232" t="s">
        <v>19</v>
      </c>
      <c r="F249" s="233" t="s">
        <v>372</v>
      </c>
      <c r="G249" s="231"/>
      <c r="H249" s="234">
        <v>2838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141</v>
      </c>
      <c r="AU249" s="240" t="s">
        <v>81</v>
      </c>
      <c r="AV249" s="13" t="s">
        <v>81</v>
      </c>
      <c r="AW249" s="13" t="s">
        <v>33</v>
      </c>
      <c r="AX249" s="13" t="s">
        <v>72</v>
      </c>
      <c r="AY249" s="240" t="s">
        <v>130</v>
      </c>
    </row>
    <row r="250" s="2" customFormat="1">
      <c r="A250" s="38"/>
      <c r="B250" s="39"/>
      <c r="C250" s="212" t="s">
        <v>377</v>
      </c>
      <c r="D250" s="212" t="s">
        <v>132</v>
      </c>
      <c r="E250" s="213" t="s">
        <v>378</v>
      </c>
      <c r="F250" s="214" t="s">
        <v>379</v>
      </c>
      <c r="G250" s="215" t="s">
        <v>135</v>
      </c>
      <c r="H250" s="216">
        <v>15018.700000000001</v>
      </c>
      <c r="I250" s="217"/>
      <c r="J250" s="218">
        <f>ROUND(I250*H250,2)</f>
        <v>0</v>
      </c>
      <c r="K250" s="214" t="s">
        <v>136</v>
      </c>
      <c r="L250" s="44"/>
      <c r="M250" s="219" t="s">
        <v>19</v>
      </c>
      <c r="N250" s="220" t="s">
        <v>43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3" t="s">
        <v>137</v>
      </c>
      <c r="AT250" s="223" t="s">
        <v>132</v>
      </c>
      <c r="AU250" s="223" t="s">
        <v>81</v>
      </c>
      <c r="AY250" s="17" t="s">
        <v>130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79</v>
      </c>
      <c r="BK250" s="224">
        <f>ROUND(I250*H250,2)</f>
        <v>0</v>
      </c>
      <c r="BL250" s="17" t="s">
        <v>137</v>
      </c>
      <c r="BM250" s="223" t="s">
        <v>380</v>
      </c>
    </row>
    <row r="251" s="2" customFormat="1">
      <c r="A251" s="38"/>
      <c r="B251" s="39"/>
      <c r="C251" s="40"/>
      <c r="D251" s="225" t="s">
        <v>139</v>
      </c>
      <c r="E251" s="40"/>
      <c r="F251" s="226" t="s">
        <v>381</v>
      </c>
      <c r="G251" s="40"/>
      <c r="H251" s="40"/>
      <c r="I251" s="227"/>
      <c r="J251" s="40"/>
      <c r="K251" s="40"/>
      <c r="L251" s="44"/>
      <c r="M251" s="228"/>
      <c r="N251" s="229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139</v>
      </c>
      <c r="AU251" s="17" t="s">
        <v>81</v>
      </c>
    </row>
    <row r="252" s="13" customFormat="1">
      <c r="A252" s="13"/>
      <c r="B252" s="230"/>
      <c r="C252" s="231"/>
      <c r="D252" s="225" t="s">
        <v>141</v>
      </c>
      <c r="E252" s="232" t="s">
        <v>19</v>
      </c>
      <c r="F252" s="233" t="s">
        <v>382</v>
      </c>
      <c r="G252" s="231"/>
      <c r="H252" s="234">
        <v>15018.700000000001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141</v>
      </c>
      <c r="AU252" s="240" t="s">
        <v>81</v>
      </c>
      <c r="AV252" s="13" t="s">
        <v>81</v>
      </c>
      <c r="AW252" s="13" t="s">
        <v>33</v>
      </c>
      <c r="AX252" s="13" t="s">
        <v>72</v>
      </c>
      <c r="AY252" s="240" t="s">
        <v>130</v>
      </c>
    </row>
    <row r="253" s="2" customFormat="1" ht="33" customHeight="1">
      <c r="A253" s="38"/>
      <c r="B253" s="39"/>
      <c r="C253" s="212" t="s">
        <v>383</v>
      </c>
      <c r="D253" s="212" t="s">
        <v>132</v>
      </c>
      <c r="E253" s="213" t="s">
        <v>384</v>
      </c>
      <c r="F253" s="214" t="s">
        <v>385</v>
      </c>
      <c r="G253" s="215" t="s">
        <v>135</v>
      </c>
      <c r="H253" s="216">
        <v>14870</v>
      </c>
      <c r="I253" s="217"/>
      <c r="J253" s="218">
        <f>ROUND(I253*H253,2)</f>
        <v>0</v>
      </c>
      <c r="K253" s="214" t="s">
        <v>136</v>
      </c>
      <c r="L253" s="44"/>
      <c r="M253" s="219" t="s">
        <v>19</v>
      </c>
      <c r="N253" s="220" t="s">
        <v>43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3" t="s">
        <v>137</v>
      </c>
      <c r="AT253" s="223" t="s">
        <v>132</v>
      </c>
      <c r="AU253" s="223" t="s">
        <v>81</v>
      </c>
      <c r="AY253" s="17" t="s">
        <v>130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79</v>
      </c>
      <c r="BK253" s="224">
        <f>ROUND(I253*H253,2)</f>
        <v>0</v>
      </c>
      <c r="BL253" s="17" t="s">
        <v>137</v>
      </c>
      <c r="BM253" s="223" t="s">
        <v>386</v>
      </c>
    </row>
    <row r="254" s="2" customFormat="1">
      <c r="A254" s="38"/>
      <c r="B254" s="39"/>
      <c r="C254" s="40"/>
      <c r="D254" s="225" t="s">
        <v>139</v>
      </c>
      <c r="E254" s="40"/>
      <c r="F254" s="226" t="s">
        <v>387</v>
      </c>
      <c r="G254" s="40"/>
      <c r="H254" s="40"/>
      <c r="I254" s="227"/>
      <c r="J254" s="40"/>
      <c r="K254" s="40"/>
      <c r="L254" s="44"/>
      <c r="M254" s="228"/>
      <c r="N254" s="229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139</v>
      </c>
      <c r="AU254" s="17" t="s">
        <v>81</v>
      </c>
    </row>
    <row r="255" s="13" customFormat="1">
      <c r="A255" s="13"/>
      <c r="B255" s="230"/>
      <c r="C255" s="231"/>
      <c r="D255" s="225" t="s">
        <v>141</v>
      </c>
      <c r="E255" s="232" t="s">
        <v>19</v>
      </c>
      <c r="F255" s="233" t="s">
        <v>388</v>
      </c>
      <c r="G255" s="231"/>
      <c r="H255" s="234">
        <v>14870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141</v>
      </c>
      <c r="AU255" s="240" t="s">
        <v>81</v>
      </c>
      <c r="AV255" s="13" t="s">
        <v>81</v>
      </c>
      <c r="AW255" s="13" t="s">
        <v>33</v>
      </c>
      <c r="AX255" s="13" t="s">
        <v>72</v>
      </c>
      <c r="AY255" s="240" t="s">
        <v>130</v>
      </c>
    </row>
    <row r="256" s="12" customFormat="1" ht="22.8" customHeight="1">
      <c r="A256" s="12"/>
      <c r="B256" s="196"/>
      <c r="C256" s="197"/>
      <c r="D256" s="198" t="s">
        <v>71</v>
      </c>
      <c r="E256" s="210" t="s">
        <v>175</v>
      </c>
      <c r="F256" s="210" t="s">
        <v>389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SUM(P257:P271)</f>
        <v>0</v>
      </c>
      <c r="Q256" s="204"/>
      <c r="R256" s="205">
        <f>SUM(R257:R271)</f>
        <v>6.3588000000000005</v>
      </c>
      <c r="S256" s="204"/>
      <c r="T256" s="206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79</v>
      </c>
      <c r="AT256" s="208" t="s">
        <v>71</v>
      </c>
      <c r="AU256" s="208" t="s">
        <v>79</v>
      </c>
      <c r="AY256" s="207" t="s">
        <v>130</v>
      </c>
      <c r="BK256" s="209">
        <f>SUM(BK257:BK271)</f>
        <v>0</v>
      </c>
    </row>
    <row r="257" s="2" customFormat="1" ht="16.5" customHeight="1">
      <c r="A257" s="38"/>
      <c r="B257" s="39"/>
      <c r="C257" s="212" t="s">
        <v>390</v>
      </c>
      <c r="D257" s="212" t="s">
        <v>132</v>
      </c>
      <c r="E257" s="213" t="s">
        <v>391</v>
      </c>
      <c r="F257" s="214" t="s">
        <v>392</v>
      </c>
      <c r="G257" s="215" t="s">
        <v>152</v>
      </c>
      <c r="H257" s="216">
        <v>4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43</v>
      </c>
      <c r="O257" s="84"/>
      <c r="P257" s="221">
        <f>O257*H257</f>
        <v>0</v>
      </c>
      <c r="Q257" s="221">
        <v>0.00072000000000000005</v>
      </c>
      <c r="R257" s="221">
        <f>Q257*H257</f>
        <v>0.0028800000000000002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137</v>
      </c>
      <c r="AT257" s="223" t="s">
        <v>132</v>
      </c>
      <c r="AU257" s="223" t="s">
        <v>81</v>
      </c>
      <c r="AY257" s="17" t="s">
        <v>130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79</v>
      </c>
      <c r="BK257" s="224">
        <f>ROUND(I257*H257,2)</f>
        <v>0</v>
      </c>
      <c r="BL257" s="17" t="s">
        <v>137</v>
      </c>
      <c r="BM257" s="223" t="s">
        <v>393</v>
      </c>
    </row>
    <row r="258" s="2" customFormat="1">
      <c r="A258" s="38"/>
      <c r="B258" s="39"/>
      <c r="C258" s="40"/>
      <c r="D258" s="225" t="s">
        <v>139</v>
      </c>
      <c r="E258" s="40"/>
      <c r="F258" s="226" t="s">
        <v>392</v>
      </c>
      <c r="G258" s="40"/>
      <c r="H258" s="40"/>
      <c r="I258" s="227"/>
      <c r="J258" s="40"/>
      <c r="K258" s="40"/>
      <c r="L258" s="44"/>
      <c r="M258" s="228"/>
      <c r="N258" s="229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139</v>
      </c>
      <c r="AU258" s="17" t="s">
        <v>81</v>
      </c>
    </row>
    <row r="259" s="13" customFormat="1">
      <c r="A259" s="13"/>
      <c r="B259" s="230"/>
      <c r="C259" s="231"/>
      <c r="D259" s="225" t="s">
        <v>141</v>
      </c>
      <c r="E259" s="232" t="s">
        <v>19</v>
      </c>
      <c r="F259" s="233" t="s">
        <v>394</v>
      </c>
      <c r="G259" s="231"/>
      <c r="H259" s="234">
        <v>4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141</v>
      </c>
      <c r="AU259" s="240" t="s">
        <v>81</v>
      </c>
      <c r="AV259" s="13" t="s">
        <v>81</v>
      </c>
      <c r="AW259" s="13" t="s">
        <v>33</v>
      </c>
      <c r="AX259" s="13" t="s">
        <v>72</v>
      </c>
      <c r="AY259" s="240" t="s">
        <v>130</v>
      </c>
    </row>
    <row r="260" s="2" customFormat="1" ht="21.75" customHeight="1">
      <c r="A260" s="38"/>
      <c r="B260" s="39"/>
      <c r="C260" s="212" t="s">
        <v>395</v>
      </c>
      <c r="D260" s="212" t="s">
        <v>132</v>
      </c>
      <c r="E260" s="213" t="s">
        <v>396</v>
      </c>
      <c r="F260" s="214" t="s">
        <v>397</v>
      </c>
      <c r="G260" s="215" t="s">
        <v>152</v>
      </c>
      <c r="H260" s="216">
        <v>4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43</v>
      </c>
      <c r="O260" s="84"/>
      <c r="P260" s="221">
        <f>O260*H260</f>
        <v>0</v>
      </c>
      <c r="Q260" s="221">
        <v>0.14494000000000001</v>
      </c>
      <c r="R260" s="221">
        <f>Q260*H260</f>
        <v>0.57976000000000005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137</v>
      </c>
      <c r="AT260" s="223" t="s">
        <v>132</v>
      </c>
      <c r="AU260" s="223" t="s">
        <v>81</v>
      </c>
      <c r="AY260" s="17" t="s">
        <v>130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79</v>
      </c>
      <c r="BK260" s="224">
        <f>ROUND(I260*H260,2)</f>
        <v>0</v>
      </c>
      <c r="BL260" s="17" t="s">
        <v>137</v>
      </c>
      <c r="BM260" s="223" t="s">
        <v>398</v>
      </c>
    </row>
    <row r="261" s="2" customFormat="1">
      <c r="A261" s="38"/>
      <c r="B261" s="39"/>
      <c r="C261" s="40"/>
      <c r="D261" s="225" t="s">
        <v>139</v>
      </c>
      <c r="E261" s="40"/>
      <c r="F261" s="226" t="s">
        <v>397</v>
      </c>
      <c r="G261" s="40"/>
      <c r="H261" s="40"/>
      <c r="I261" s="227"/>
      <c r="J261" s="40"/>
      <c r="K261" s="40"/>
      <c r="L261" s="44"/>
      <c r="M261" s="228"/>
      <c r="N261" s="229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139</v>
      </c>
      <c r="AU261" s="17" t="s">
        <v>81</v>
      </c>
    </row>
    <row r="262" s="13" customFormat="1">
      <c r="A262" s="13"/>
      <c r="B262" s="230"/>
      <c r="C262" s="231"/>
      <c r="D262" s="225" t="s">
        <v>141</v>
      </c>
      <c r="E262" s="232" t="s">
        <v>19</v>
      </c>
      <c r="F262" s="233" t="s">
        <v>394</v>
      </c>
      <c r="G262" s="231"/>
      <c r="H262" s="234">
        <v>4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141</v>
      </c>
      <c r="AU262" s="240" t="s">
        <v>81</v>
      </c>
      <c r="AV262" s="13" t="s">
        <v>81</v>
      </c>
      <c r="AW262" s="13" t="s">
        <v>33</v>
      </c>
      <c r="AX262" s="13" t="s">
        <v>72</v>
      </c>
      <c r="AY262" s="240" t="s">
        <v>130</v>
      </c>
    </row>
    <row r="263" s="2" customFormat="1" ht="21.75" customHeight="1">
      <c r="A263" s="38"/>
      <c r="B263" s="39"/>
      <c r="C263" s="252" t="s">
        <v>399</v>
      </c>
      <c r="D263" s="252" t="s">
        <v>269</v>
      </c>
      <c r="E263" s="253" t="s">
        <v>400</v>
      </c>
      <c r="F263" s="254" t="s">
        <v>401</v>
      </c>
      <c r="G263" s="255" t="s">
        <v>152</v>
      </c>
      <c r="H263" s="256">
        <v>4</v>
      </c>
      <c r="I263" s="257"/>
      <c r="J263" s="258">
        <f>ROUND(I263*H263,2)</f>
        <v>0</v>
      </c>
      <c r="K263" s="254" t="s">
        <v>19</v>
      </c>
      <c r="L263" s="259"/>
      <c r="M263" s="260" t="s">
        <v>19</v>
      </c>
      <c r="N263" s="261" t="s">
        <v>43</v>
      </c>
      <c r="O263" s="84"/>
      <c r="P263" s="221">
        <f>O263*H263</f>
        <v>0</v>
      </c>
      <c r="Q263" s="221">
        <v>0.089999999999999997</v>
      </c>
      <c r="R263" s="221">
        <f>Q263*H263</f>
        <v>0.35999999999999999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175</v>
      </c>
      <c r="AT263" s="223" t="s">
        <v>269</v>
      </c>
      <c r="AU263" s="223" t="s">
        <v>81</v>
      </c>
      <c r="AY263" s="17" t="s">
        <v>130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79</v>
      </c>
      <c r="BK263" s="224">
        <f>ROUND(I263*H263,2)</f>
        <v>0</v>
      </c>
      <c r="BL263" s="17" t="s">
        <v>137</v>
      </c>
      <c r="BM263" s="223" t="s">
        <v>402</v>
      </c>
    </row>
    <row r="264" s="2" customFormat="1">
      <c r="A264" s="38"/>
      <c r="B264" s="39"/>
      <c r="C264" s="40"/>
      <c r="D264" s="225" t="s">
        <v>139</v>
      </c>
      <c r="E264" s="40"/>
      <c r="F264" s="226" t="s">
        <v>401</v>
      </c>
      <c r="G264" s="40"/>
      <c r="H264" s="40"/>
      <c r="I264" s="227"/>
      <c r="J264" s="40"/>
      <c r="K264" s="40"/>
      <c r="L264" s="44"/>
      <c r="M264" s="228"/>
      <c r="N264" s="229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139</v>
      </c>
      <c r="AU264" s="17" t="s">
        <v>81</v>
      </c>
    </row>
    <row r="265" s="13" customFormat="1">
      <c r="A265" s="13"/>
      <c r="B265" s="230"/>
      <c r="C265" s="231"/>
      <c r="D265" s="225" t="s">
        <v>141</v>
      </c>
      <c r="E265" s="232" t="s">
        <v>19</v>
      </c>
      <c r="F265" s="233" t="s">
        <v>394</v>
      </c>
      <c r="G265" s="231"/>
      <c r="H265" s="234">
        <v>4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141</v>
      </c>
      <c r="AU265" s="240" t="s">
        <v>81</v>
      </c>
      <c r="AV265" s="13" t="s">
        <v>81</v>
      </c>
      <c r="AW265" s="13" t="s">
        <v>33</v>
      </c>
      <c r="AX265" s="13" t="s">
        <v>72</v>
      </c>
      <c r="AY265" s="240" t="s">
        <v>130</v>
      </c>
    </row>
    <row r="266" s="2" customFormat="1" ht="33" customHeight="1">
      <c r="A266" s="38"/>
      <c r="B266" s="39"/>
      <c r="C266" s="212" t="s">
        <v>403</v>
      </c>
      <c r="D266" s="212" t="s">
        <v>132</v>
      </c>
      <c r="E266" s="213" t="s">
        <v>404</v>
      </c>
      <c r="F266" s="214" t="s">
        <v>405</v>
      </c>
      <c r="G266" s="215" t="s">
        <v>152</v>
      </c>
      <c r="H266" s="216">
        <v>4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43</v>
      </c>
      <c r="O266" s="84"/>
      <c r="P266" s="221">
        <f>O266*H266</f>
        <v>0</v>
      </c>
      <c r="Q266" s="221">
        <v>0.42080000000000001</v>
      </c>
      <c r="R266" s="221">
        <f>Q266*H266</f>
        <v>1.6832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137</v>
      </c>
      <c r="AT266" s="223" t="s">
        <v>132</v>
      </c>
      <c r="AU266" s="223" t="s">
        <v>81</v>
      </c>
      <c r="AY266" s="17" t="s">
        <v>130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79</v>
      </c>
      <c r="BK266" s="224">
        <f>ROUND(I266*H266,2)</f>
        <v>0</v>
      </c>
      <c r="BL266" s="17" t="s">
        <v>137</v>
      </c>
      <c r="BM266" s="223" t="s">
        <v>406</v>
      </c>
    </row>
    <row r="267" s="2" customFormat="1">
      <c r="A267" s="38"/>
      <c r="B267" s="39"/>
      <c r="C267" s="40"/>
      <c r="D267" s="225" t="s">
        <v>139</v>
      </c>
      <c r="E267" s="40"/>
      <c r="F267" s="226" t="s">
        <v>405</v>
      </c>
      <c r="G267" s="40"/>
      <c r="H267" s="40"/>
      <c r="I267" s="227"/>
      <c r="J267" s="40"/>
      <c r="K267" s="40"/>
      <c r="L267" s="44"/>
      <c r="M267" s="228"/>
      <c r="N267" s="229"/>
      <c r="O267" s="84"/>
      <c r="P267" s="84"/>
      <c r="Q267" s="84"/>
      <c r="R267" s="84"/>
      <c r="S267" s="84"/>
      <c r="T267" s="85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139</v>
      </c>
      <c r="AU267" s="17" t="s">
        <v>81</v>
      </c>
    </row>
    <row r="268" s="13" customFormat="1">
      <c r="A268" s="13"/>
      <c r="B268" s="230"/>
      <c r="C268" s="231"/>
      <c r="D268" s="225" t="s">
        <v>141</v>
      </c>
      <c r="E268" s="232" t="s">
        <v>19</v>
      </c>
      <c r="F268" s="233" t="s">
        <v>407</v>
      </c>
      <c r="G268" s="231"/>
      <c r="H268" s="234">
        <v>4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141</v>
      </c>
      <c r="AU268" s="240" t="s">
        <v>81</v>
      </c>
      <c r="AV268" s="13" t="s">
        <v>81</v>
      </c>
      <c r="AW268" s="13" t="s">
        <v>33</v>
      </c>
      <c r="AX268" s="13" t="s">
        <v>72</v>
      </c>
      <c r="AY268" s="240" t="s">
        <v>130</v>
      </c>
    </row>
    <row r="269" s="2" customFormat="1">
      <c r="A269" s="38"/>
      <c r="B269" s="39"/>
      <c r="C269" s="212" t="s">
        <v>408</v>
      </c>
      <c r="D269" s="212" t="s">
        <v>132</v>
      </c>
      <c r="E269" s="213" t="s">
        <v>409</v>
      </c>
      <c r="F269" s="214" t="s">
        <v>410</v>
      </c>
      <c r="G269" s="215" t="s">
        <v>152</v>
      </c>
      <c r="H269" s="216">
        <v>12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43</v>
      </c>
      <c r="O269" s="84"/>
      <c r="P269" s="221">
        <f>O269*H269</f>
        <v>0</v>
      </c>
      <c r="Q269" s="221">
        <v>0.31108000000000002</v>
      </c>
      <c r="R269" s="221">
        <f>Q269*H269</f>
        <v>3.7329600000000003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137</v>
      </c>
      <c r="AT269" s="223" t="s">
        <v>132</v>
      </c>
      <c r="AU269" s="223" t="s">
        <v>81</v>
      </c>
      <c r="AY269" s="17" t="s">
        <v>130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79</v>
      </c>
      <c r="BK269" s="224">
        <f>ROUND(I269*H269,2)</f>
        <v>0</v>
      </c>
      <c r="BL269" s="17" t="s">
        <v>137</v>
      </c>
      <c r="BM269" s="223" t="s">
        <v>411</v>
      </c>
    </row>
    <row r="270" s="2" customFormat="1">
      <c r="A270" s="38"/>
      <c r="B270" s="39"/>
      <c r="C270" s="40"/>
      <c r="D270" s="225" t="s">
        <v>139</v>
      </c>
      <c r="E270" s="40"/>
      <c r="F270" s="226" t="s">
        <v>412</v>
      </c>
      <c r="G270" s="40"/>
      <c r="H270" s="40"/>
      <c r="I270" s="227"/>
      <c r="J270" s="40"/>
      <c r="K270" s="40"/>
      <c r="L270" s="44"/>
      <c r="M270" s="228"/>
      <c r="N270" s="229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139</v>
      </c>
      <c r="AU270" s="17" t="s">
        <v>81</v>
      </c>
    </row>
    <row r="271" s="13" customFormat="1">
      <c r="A271" s="13"/>
      <c r="B271" s="230"/>
      <c r="C271" s="231"/>
      <c r="D271" s="225" t="s">
        <v>141</v>
      </c>
      <c r="E271" s="232" t="s">
        <v>19</v>
      </c>
      <c r="F271" s="233" t="s">
        <v>413</v>
      </c>
      <c r="G271" s="231"/>
      <c r="H271" s="234">
        <v>12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141</v>
      </c>
      <c r="AU271" s="240" t="s">
        <v>81</v>
      </c>
      <c r="AV271" s="13" t="s">
        <v>81</v>
      </c>
      <c r="AW271" s="13" t="s">
        <v>33</v>
      </c>
      <c r="AX271" s="13" t="s">
        <v>72</v>
      </c>
      <c r="AY271" s="240" t="s">
        <v>130</v>
      </c>
    </row>
    <row r="272" s="12" customFormat="1" ht="22.8" customHeight="1">
      <c r="A272" s="12"/>
      <c r="B272" s="196"/>
      <c r="C272" s="197"/>
      <c r="D272" s="198" t="s">
        <v>71</v>
      </c>
      <c r="E272" s="210" t="s">
        <v>180</v>
      </c>
      <c r="F272" s="210" t="s">
        <v>414</v>
      </c>
      <c r="G272" s="197"/>
      <c r="H272" s="197"/>
      <c r="I272" s="200"/>
      <c r="J272" s="211">
        <f>BK272</f>
        <v>0</v>
      </c>
      <c r="K272" s="197"/>
      <c r="L272" s="202"/>
      <c r="M272" s="203"/>
      <c r="N272" s="204"/>
      <c r="O272" s="204"/>
      <c r="P272" s="205">
        <f>SUM(P273:P313)</f>
        <v>0</v>
      </c>
      <c r="Q272" s="204"/>
      <c r="R272" s="205">
        <f>SUM(R273:R313)</f>
        <v>382.86415999999997</v>
      </c>
      <c r="S272" s="204"/>
      <c r="T272" s="206">
        <f>SUM(T273:T313)</f>
        <v>2348.8100000000004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7" t="s">
        <v>79</v>
      </c>
      <c r="AT272" s="208" t="s">
        <v>71</v>
      </c>
      <c r="AU272" s="208" t="s">
        <v>79</v>
      </c>
      <c r="AY272" s="207" t="s">
        <v>130</v>
      </c>
      <c r="BK272" s="209">
        <f>SUM(BK273:BK313)</f>
        <v>0</v>
      </c>
    </row>
    <row r="273" s="2" customFormat="1">
      <c r="A273" s="38"/>
      <c r="B273" s="39"/>
      <c r="C273" s="212" t="s">
        <v>415</v>
      </c>
      <c r="D273" s="212" t="s">
        <v>132</v>
      </c>
      <c r="E273" s="213" t="s">
        <v>416</v>
      </c>
      <c r="F273" s="214" t="s">
        <v>417</v>
      </c>
      <c r="G273" s="215" t="s">
        <v>152</v>
      </c>
      <c r="H273" s="216">
        <v>16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43</v>
      </c>
      <c r="O273" s="84"/>
      <c r="P273" s="221">
        <f>O273*H273</f>
        <v>0</v>
      </c>
      <c r="Q273" s="221">
        <v>7.0056599999999998</v>
      </c>
      <c r="R273" s="221">
        <f>Q273*H273</f>
        <v>112.09056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137</v>
      </c>
      <c r="AT273" s="223" t="s">
        <v>132</v>
      </c>
      <c r="AU273" s="223" t="s">
        <v>81</v>
      </c>
      <c r="AY273" s="17" t="s">
        <v>130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79</v>
      </c>
      <c r="BK273" s="224">
        <f>ROUND(I273*H273,2)</f>
        <v>0</v>
      </c>
      <c r="BL273" s="17" t="s">
        <v>137</v>
      </c>
      <c r="BM273" s="223" t="s">
        <v>418</v>
      </c>
    </row>
    <row r="274" s="2" customFormat="1">
      <c r="A274" s="38"/>
      <c r="B274" s="39"/>
      <c r="C274" s="40"/>
      <c r="D274" s="225" t="s">
        <v>139</v>
      </c>
      <c r="E274" s="40"/>
      <c r="F274" s="226" t="s">
        <v>419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139</v>
      </c>
      <c r="AU274" s="17" t="s">
        <v>81</v>
      </c>
    </row>
    <row r="275" s="13" customFormat="1">
      <c r="A275" s="13"/>
      <c r="B275" s="230"/>
      <c r="C275" s="231"/>
      <c r="D275" s="225" t="s">
        <v>141</v>
      </c>
      <c r="E275" s="232" t="s">
        <v>19</v>
      </c>
      <c r="F275" s="233" t="s">
        <v>420</v>
      </c>
      <c r="G275" s="231"/>
      <c r="H275" s="234">
        <v>16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141</v>
      </c>
      <c r="AU275" s="240" t="s">
        <v>81</v>
      </c>
      <c r="AV275" s="13" t="s">
        <v>81</v>
      </c>
      <c r="AW275" s="13" t="s">
        <v>33</v>
      </c>
      <c r="AX275" s="13" t="s">
        <v>72</v>
      </c>
      <c r="AY275" s="240" t="s">
        <v>130</v>
      </c>
    </row>
    <row r="276" s="2" customFormat="1">
      <c r="A276" s="38"/>
      <c r="B276" s="39"/>
      <c r="C276" s="212" t="s">
        <v>421</v>
      </c>
      <c r="D276" s="212" t="s">
        <v>132</v>
      </c>
      <c r="E276" s="213" t="s">
        <v>422</v>
      </c>
      <c r="F276" s="214" t="s">
        <v>423</v>
      </c>
      <c r="G276" s="215" t="s">
        <v>152</v>
      </c>
      <c r="H276" s="216">
        <v>8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43</v>
      </c>
      <c r="O276" s="84"/>
      <c r="P276" s="221">
        <f>O276*H276</f>
        <v>0</v>
      </c>
      <c r="Q276" s="221">
        <v>16.75142</v>
      </c>
      <c r="R276" s="221">
        <f>Q276*H276</f>
        <v>134.01136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137</v>
      </c>
      <c r="AT276" s="223" t="s">
        <v>132</v>
      </c>
      <c r="AU276" s="223" t="s">
        <v>81</v>
      </c>
      <c r="AY276" s="17" t="s">
        <v>130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79</v>
      </c>
      <c r="BK276" s="224">
        <f>ROUND(I276*H276,2)</f>
        <v>0</v>
      </c>
      <c r="BL276" s="17" t="s">
        <v>137</v>
      </c>
      <c r="BM276" s="223" t="s">
        <v>424</v>
      </c>
    </row>
    <row r="277" s="2" customFormat="1">
      <c r="A277" s="38"/>
      <c r="B277" s="39"/>
      <c r="C277" s="40"/>
      <c r="D277" s="225" t="s">
        <v>139</v>
      </c>
      <c r="E277" s="40"/>
      <c r="F277" s="226" t="s">
        <v>425</v>
      </c>
      <c r="G277" s="40"/>
      <c r="H277" s="40"/>
      <c r="I277" s="227"/>
      <c r="J277" s="40"/>
      <c r="K277" s="40"/>
      <c r="L277" s="44"/>
      <c r="M277" s="228"/>
      <c r="N277" s="229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139</v>
      </c>
      <c r="AU277" s="17" t="s">
        <v>81</v>
      </c>
    </row>
    <row r="278" s="13" customFormat="1">
      <c r="A278" s="13"/>
      <c r="B278" s="230"/>
      <c r="C278" s="231"/>
      <c r="D278" s="225" t="s">
        <v>141</v>
      </c>
      <c r="E278" s="232" t="s">
        <v>19</v>
      </c>
      <c r="F278" s="233" t="s">
        <v>426</v>
      </c>
      <c r="G278" s="231"/>
      <c r="H278" s="234">
        <v>8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141</v>
      </c>
      <c r="AU278" s="240" t="s">
        <v>81</v>
      </c>
      <c r="AV278" s="13" t="s">
        <v>81</v>
      </c>
      <c r="AW278" s="13" t="s">
        <v>33</v>
      </c>
      <c r="AX278" s="13" t="s">
        <v>72</v>
      </c>
      <c r="AY278" s="240" t="s">
        <v>130</v>
      </c>
    </row>
    <row r="279" s="2" customFormat="1" ht="33" customHeight="1">
      <c r="A279" s="38"/>
      <c r="B279" s="39"/>
      <c r="C279" s="212" t="s">
        <v>427</v>
      </c>
      <c r="D279" s="212" t="s">
        <v>132</v>
      </c>
      <c r="E279" s="213" t="s">
        <v>428</v>
      </c>
      <c r="F279" s="214" t="s">
        <v>429</v>
      </c>
      <c r="G279" s="215" t="s">
        <v>370</v>
      </c>
      <c r="H279" s="216">
        <v>89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43</v>
      </c>
      <c r="O279" s="84"/>
      <c r="P279" s="221">
        <f>O279*H279</f>
        <v>0</v>
      </c>
      <c r="Q279" s="221">
        <v>0.61348000000000003</v>
      </c>
      <c r="R279" s="221">
        <f>Q279*H279</f>
        <v>54.599720000000005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137</v>
      </c>
      <c r="AT279" s="223" t="s">
        <v>132</v>
      </c>
      <c r="AU279" s="223" t="s">
        <v>81</v>
      </c>
      <c r="AY279" s="17" t="s">
        <v>130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79</v>
      </c>
      <c r="BK279" s="224">
        <f>ROUND(I279*H279,2)</f>
        <v>0</v>
      </c>
      <c r="BL279" s="17" t="s">
        <v>137</v>
      </c>
      <c r="BM279" s="223" t="s">
        <v>430</v>
      </c>
    </row>
    <row r="280" s="2" customFormat="1">
      <c r="A280" s="38"/>
      <c r="B280" s="39"/>
      <c r="C280" s="40"/>
      <c r="D280" s="225" t="s">
        <v>139</v>
      </c>
      <c r="E280" s="40"/>
      <c r="F280" s="226" t="s">
        <v>431</v>
      </c>
      <c r="G280" s="40"/>
      <c r="H280" s="40"/>
      <c r="I280" s="227"/>
      <c r="J280" s="40"/>
      <c r="K280" s="40"/>
      <c r="L280" s="44"/>
      <c r="M280" s="228"/>
      <c r="N280" s="229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139</v>
      </c>
      <c r="AU280" s="17" t="s">
        <v>81</v>
      </c>
    </row>
    <row r="281" s="13" customFormat="1">
      <c r="A281" s="13"/>
      <c r="B281" s="230"/>
      <c r="C281" s="231"/>
      <c r="D281" s="225" t="s">
        <v>141</v>
      </c>
      <c r="E281" s="232" t="s">
        <v>19</v>
      </c>
      <c r="F281" s="233" t="s">
        <v>432</v>
      </c>
      <c r="G281" s="231"/>
      <c r="H281" s="234">
        <v>89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141</v>
      </c>
      <c r="AU281" s="240" t="s">
        <v>81</v>
      </c>
      <c r="AV281" s="13" t="s">
        <v>81</v>
      </c>
      <c r="AW281" s="13" t="s">
        <v>33</v>
      </c>
      <c r="AX281" s="13" t="s">
        <v>72</v>
      </c>
      <c r="AY281" s="240" t="s">
        <v>130</v>
      </c>
    </row>
    <row r="282" s="2" customFormat="1">
      <c r="A282" s="38"/>
      <c r="B282" s="39"/>
      <c r="C282" s="252" t="s">
        <v>433</v>
      </c>
      <c r="D282" s="252" t="s">
        <v>269</v>
      </c>
      <c r="E282" s="253" t="s">
        <v>434</v>
      </c>
      <c r="F282" s="254" t="s">
        <v>435</v>
      </c>
      <c r="G282" s="255" t="s">
        <v>370</v>
      </c>
      <c r="H282" s="256">
        <v>89.890000000000001</v>
      </c>
      <c r="I282" s="257"/>
      <c r="J282" s="258">
        <f>ROUND(I282*H282,2)</f>
        <v>0</v>
      </c>
      <c r="K282" s="254" t="s">
        <v>136</v>
      </c>
      <c r="L282" s="259"/>
      <c r="M282" s="260" t="s">
        <v>19</v>
      </c>
      <c r="N282" s="261" t="s">
        <v>43</v>
      </c>
      <c r="O282" s="84"/>
      <c r="P282" s="221">
        <f>O282*H282</f>
        <v>0</v>
      </c>
      <c r="Q282" s="221">
        <v>0.32000000000000001</v>
      </c>
      <c r="R282" s="221">
        <f>Q282*H282</f>
        <v>28.764800000000001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175</v>
      </c>
      <c r="AT282" s="223" t="s">
        <v>269</v>
      </c>
      <c r="AU282" s="223" t="s">
        <v>81</v>
      </c>
      <c r="AY282" s="17" t="s">
        <v>130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79</v>
      </c>
      <c r="BK282" s="224">
        <f>ROUND(I282*H282,2)</f>
        <v>0</v>
      </c>
      <c r="BL282" s="17" t="s">
        <v>137</v>
      </c>
      <c r="BM282" s="223" t="s">
        <v>436</v>
      </c>
    </row>
    <row r="283" s="2" customFormat="1">
      <c r="A283" s="38"/>
      <c r="B283" s="39"/>
      <c r="C283" s="40"/>
      <c r="D283" s="225" t="s">
        <v>139</v>
      </c>
      <c r="E283" s="40"/>
      <c r="F283" s="226" t="s">
        <v>435</v>
      </c>
      <c r="G283" s="40"/>
      <c r="H283" s="40"/>
      <c r="I283" s="227"/>
      <c r="J283" s="40"/>
      <c r="K283" s="40"/>
      <c r="L283" s="44"/>
      <c r="M283" s="228"/>
      <c r="N283" s="229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139</v>
      </c>
      <c r="AU283" s="17" t="s">
        <v>81</v>
      </c>
    </row>
    <row r="284" s="13" customFormat="1">
      <c r="A284" s="13"/>
      <c r="B284" s="230"/>
      <c r="C284" s="231"/>
      <c r="D284" s="225" t="s">
        <v>141</v>
      </c>
      <c r="E284" s="231"/>
      <c r="F284" s="233" t="s">
        <v>437</v>
      </c>
      <c r="G284" s="231"/>
      <c r="H284" s="234">
        <v>89.890000000000001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141</v>
      </c>
      <c r="AU284" s="240" t="s">
        <v>81</v>
      </c>
      <c r="AV284" s="13" t="s">
        <v>81</v>
      </c>
      <c r="AW284" s="13" t="s">
        <v>4</v>
      </c>
      <c r="AX284" s="13" t="s">
        <v>79</v>
      </c>
      <c r="AY284" s="240" t="s">
        <v>130</v>
      </c>
    </row>
    <row r="285" s="2" customFormat="1" ht="33" customHeight="1">
      <c r="A285" s="38"/>
      <c r="B285" s="39"/>
      <c r="C285" s="212" t="s">
        <v>438</v>
      </c>
      <c r="D285" s="212" t="s">
        <v>132</v>
      </c>
      <c r="E285" s="213" t="s">
        <v>439</v>
      </c>
      <c r="F285" s="214" t="s">
        <v>440</v>
      </c>
      <c r="G285" s="215" t="s">
        <v>370</v>
      </c>
      <c r="H285" s="216">
        <v>36</v>
      </c>
      <c r="I285" s="217"/>
      <c r="J285" s="218">
        <f>ROUND(I285*H285,2)</f>
        <v>0</v>
      </c>
      <c r="K285" s="214" t="s">
        <v>19</v>
      </c>
      <c r="L285" s="44"/>
      <c r="M285" s="219" t="s">
        <v>19</v>
      </c>
      <c r="N285" s="220" t="s">
        <v>43</v>
      </c>
      <c r="O285" s="84"/>
      <c r="P285" s="221">
        <f>O285*H285</f>
        <v>0</v>
      </c>
      <c r="Q285" s="221">
        <v>0.88534999999999997</v>
      </c>
      <c r="R285" s="221">
        <f>Q285*H285</f>
        <v>31.872599999999998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137</v>
      </c>
      <c r="AT285" s="223" t="s">
        <v>132</v>
      </c>
      <c r="AU285" s="223" t="s">
        <v>81</v>
      </c>
      <c r="AY285" s="17" t="s">
        <v>130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79</v>
      </c>
      <c r="BK285" s="224">
        <f>ROUND(I285*H285,2)</f>
        <v>0</v>
      </c>
      <c r="BL285" s="17" t="s">
        <v>137</v>
      </c>
      <c r="BM285" s="223" t="s">
        <v>441</v>
      </c>
    </row>
    <row r="286" s="2" customFormat="1">
      <c r="A286" s="38"/>
      <c r="B286" s="39"/>
      <c r="C286" s="40"/>
      <c r="D286" s="225" t="s">
        <v>139</v>
      </c>
      <c r="E286" s="40"/>
      <c r="F286" s="226" t="s">
        <v>442</v>
      </c>
      <c r="G286" s="40"/>
      <c r="H286" s="40"/>
      <c r="I286" s="227"/>
      <c r="J286" s="40"/>
      <c r="K286" s="40"/>
      <c r="L286" s="44"/>
      <c r="M286" s="228"/>
      <c r="N286" s="229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139</v>
      </c>
      <c r="AU286" s="17" t="s">
        <v>81</v>
      </c>
    </row>
    <row r="287" s="13" customFormat="1">
      <c r="A287" s="13"/>
      <c r="B287" s="230"/>
      <c r="C287" s="231"/>
      <c r="D287" s="225" t="s">
        <v>141</v>
      </c>
      <c r="E287" s="232" t="s">
        <v>19</v>
      </c>
      <c r="F287" s="233" t="s">
        <v>443</v>
      </c>
      <c r="G287" s="231"/>
      <c r="H287" s="234">
        <v>36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141</v>
      </c>
      <c r="AU287" s="240" t="s">
        <v>81</v>
      </c>
      <c r="AV287" s="13" t="s">
        <v>81</v>
      </c>
      <c r="AW287" s="13" t="s">
        <v>33</v>
      </c>
      <c r="AX287" s="13" t="s">
        <v>72</v>
      </c>
      <c r="AY287" s="240" t="s">
        <v>130</v>
      </c>
    </row>
    <row r="288" s="2" customFormat="1">
      <c r="A288" s="38"/>
      <c r="B288" s="39"/>
      <c r="C288" s="252" t="s">
        <v>444</v>
      </c>
      <c r="D288" s="252" t="s">
        <v>269</v>
      </c>
      <c r="E288" s="253" t="s">
        <v>445</v>
      </c>
      <c r="F288" s="254" t="s">
        <v>446</v>
      </c>
      <c r="G288" s="255" t="s">
        <v>370</v>
      </c>
      <c r="H288" s="256">
        <v>36.359999999999999</v>
      </c>
      <c r="I288" s="257"/>
      <c r="J288" s="258">
        <f>ROUND(I288*H288,2)</f>
        <v>0</v>
      </c>
      <c r="K288" s="254" t="s">
        <v>136</v>
      </c>
      <c r="L288" s="259"/>
      <c r="M288" s="260" t="s">
        <v>19</v>
      </c>
      <c r="N288" s="261" t="s">
        <v>43</v>
      </c>
      <c r="O288" s="84"/>
      <c r="P288" s="221">
        <f>O288*H288</f>
        <v>0</v>
      </c>
      <c r="Q288" s="221">
        <v>0.59199999999999997</v>
      </c>
      <c r="R288" s="221">
        <f>Q288*H288</f>
        <v>21.525119999999998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175</v>
      </c>
      <c r="AT288" s="223" t="s">
        <v>269</v>
      </c>
      <c r="AU288" s="223" t="s">
        <v>81</v>
      </c>
      <c r="AY288" s="17" t="s">
        <v>130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79</v>
      </c>
      <c r="BK288" s="224">
        <f>ROUND(I288*H288,2)</f>
        <v>0</v>
      </c>
      <c r="BL288" s="17" t="s">
        <v>137</v>
      </c>
      <c r="BM288" s="223" t="s">
        <v>447</v>
      </c>
    </row>
    <row r="289" s="2" customFormat="1">
      <c r="A289" s="38"/>
      <c r="B289" s="39"/>
      <c r="C289" s="40"/>
      <c r="D289" s="225" t="s">
        <v>139</v>
      </c>
      <c r="E289" s="40"/>
      <c r="F289" s="226" t="s">
        <v>446</v>
      </c>
      <c r="G289" s="40"/>
      <c r="H289" s="40"/>
      <c r="I289" s="227"/>
      <c r="J289" s="40"/>
      <c r="K289" s="40"/>
      <c r="L289" s="44"/>
      <c r="M289" s="228"/>
      <c r="N289" s="229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139</v>
      </c>
      <c r="AU289" s="17" t="s">
        <v>81</v>
      </c>
    </row>
    <row r="290" s="13" customFormat="1">
      <c r="A290" s="13"/>
      <c r="B290" s="230"/>
      <c r="C290" s="231"/>
      <c r="D290" s="225" t="s">
        <v>141</v>
      </c>
      <c r="E290" s="231"/>
      <c r="F290" s="233" t="s">
        <v>448</v>
      </c>
      <c r="G290" s="231"/>
      <c r="H290" s="234">
        <v>36.359999999999999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141</v>
      </c>
      <c r="AU290" s="240" t="s">
        <v>81</v>
      </c>
      <c r="AV290" s="13" t="s">
        <v>81</v>
      </c>
      <c r="AW290" s="13" t="s">
        <v>4</v>
      </c>
      <c r="AX290" s="13" t="s">
        <v>79</v>
      </c>
      <c r="AY290" s="240" t="s">
        <v>130</v>
      </c>
    </row>
    <row r="291" s="2" customFormat="1" ht="16.5" customHeight="1">
      <c r="A291" s="38"/>
      <c r="B291" s="39"/>
      <c r="C291" s="212" t="s">
        <v>449</v>
      </c>
      <c r="D291" s="212" t="s">
        <v>132</v>
      </c>
      <c r="E291" s="213" t="s">
        <v>450</v>
      </c>
      <c r="F291" s="214" t="s">
        <v>451</v>
      </c>
      <c r="G291" s="215" t="s">
        <v>370</v>
      </c>
      <c r="H291" s="216">
        <v>2838</v>
      </c>
      <c r="I291" s="217"/>
      <c r="J291" s="218">
        <f>ROUND(I291*H291,2)</f>
        <v>0</v>
      </c>
      <c r="K291" s="214" t="s">
        <v>136</v>
      </c>
      <c r="L291" s="44"/>
      <c r="M291" s="219" t="s">
        <v>19</v>
      </c>
      <c r="N291" s="220" t="s">
        <v>43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137</v>
      </c>
      <c r="AT291" s="223" t="s">
        <v>132</v>
      </c>
      <c r="AU291" s="223" t="s">
        <v>81</v>
      </c>
      <c r="AY291" s="17" t="s">
        <v>130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79</v>
      </c>
      <c r="BK291" s="224">
        <f>ROUND(I291*H291,2)</f>
        <v>0</v>
      </c>
      <c r="BL291" s="17" t="s">
        <v>137</v>
      </c>
      <c r="BM291" s="223" t="s">
        <v>452</v>
      </c>
    </row>
    <row r="292" s="2" customFormat="1">
      <c r="A292" s="38"/>
      <c r="B292" s="39"/>
      <c r="C292" s="40"/>
      <c r="D292" s="225" t="s">
        <v>139</v>
      </c>
      <c r="E292" s="40"/>
      <c r="F292" s="226" t="s">
        <v>453</v>
      </c>
      <c r="G292" s="40"/>
      <c r="H292" s="40"/>
      <c r="I292" s="227"/>
      <c r="J292" s="40"/>
      <c r="K292" s="40"/>
      <c r="L292" s="44"/>
      <c r="M292" s="228"/>
      <c r="N292" s="229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139</v>
      </c>
      <c r="AU292" s="17" t="s">
        <v>81</v>
      </c>
    </row>
    <row r="293" s="13" customFormat="1">
      <c r="A293" s="13"/>
      <c r="B293" s="230"/>
      <c r="C293" s="231"/>
      <c r="D293" s="225" t="s">
        <v>141</v>
      </c>
      <c r="E293" s="232" t="s">
        <v>19</v>
      </c>
      <c r="F293" s="233" t="s">
        <v>454</v>
      </c>
      <c r="G293" s="231"/>
      <c r="H293" s="234">
        <v>2838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141</v>
      </c>
      <c r="AU293" s="240" t="s">
        <v>81</v>
      </c>
      <c r="AV293" s="13" t="s">
        <v>81</v>
      </c>
      <c r="AW293" s="13" t="s">
        <v>33</v>
      </c>
      <c r="AX293" s="13" t="s">
        <v>72</v>
      </c>
      <c r="AY293" s="240" t="s">
        <v>130</v>
      </c>
    </row>
    <row r="294" s="2" customFormat="1" ht="21.75" customHeight="1">
      <c r="A294" s="38"/>
      <c r="B294" s="39"/>
      <c r="C294" s="212" t="s">
        <v>455</v>
      </c>
      <c r="D294" s="212" t="s">
        <v>132</v>
      </c>
      <c r="E294" s="213" t="s">
        <v>456</v>
      </c>
      <c r="F294" s="214" t="s">
        <v>457</v>
      </c>
      <c r="G294" s="215" t="s">
        <v>370</v>
      </c>
      <c r="H294" s="216">
        <v>2838</v>
      </c>
      <c r="I294" s="217"/>
      <c r="J294" s="218">
        <f>ROUND(I294*H294,2)</f>
        <v>0</v>
      </c>
      <c r="K294" s="214" t="s">
        <v>136</v>
      </c>
      <c r="L294" s="44"/>
      <c r="M294" s="219" t="s">
        <v>19</v>
      </c>
      <c r="N294" s="220" t="s">
        <v>43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137</v>
      </c>
      <c r="AT294" s="223" t="s">
        <v>132</v>
      </c>
      <c r="AU294" s="223" t="s">
        <v>81</v>
      </c>
      <c r="AY294" s="17" t="s">
        <v>130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79</v>
      </c>
      <c r="BK294" s="224">
        <f>ROUND(I294*H294,2)</f>
        <v>0</v>
      </c>
      <c r="BL294" s="17" t="s">
        <v>137</v>
      </c>
      <c r="BM294" s="223" t="s">
        <v>458</v>
      </c>
    </row>
    <row r="295" s="2" customFormat="1">
      <c r="A295" s="38"/>
      <c r="B295" s="39"/>
      <c r="C295" s="40"/>
      <c r="D295" s="225" t="s">
        <v>139</v>
      </c>
      <c r="E295" s="40"/>
      <c r="F295" s="226" t="s">
        <v>459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139</v>
      </c>
      <c r="AU295" s="17" t="s">
        <v>81</v>
      </c>
    </row>
    <row r="296" s="13" customFormat="1">
      <c r="A296" s="13"/>
      <c r="B296" s="230"/>
      <c r="C296" s="231"/>
      <c r="D296" s="225" t="s">
        <v>141</v>
      </c>
      <c r="E296" s="232" t="s">
        <v>19</v>
      </c>
      <c r="F296" s="233" t="s">
        <v>454</v>
      </c>
      <c r="G296" s="231"/>
      <c r="H296" s="234">
        <v>2838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141</v>
      </c>
      <c r="AU296" s="240" t="s">
        <v>81</v>
      </c>
      <c r="AV296" s="13" t="s">
        <v>81</v>
      </c>
      <c r="AW296" s="13" t="s">
        <v>33</v>
      </c>
      <c r="AX296" s="13" t="s">
        <v>72</v>
      </c>
      <c r="AY296" s="240" t="s">
        <v>130</v>
      </c>
    </row>
    <row r="297" s="2" customFormat="1">
      <c r="A297" s="38"/>
      <c r="B297" s="39"/>
      <c r="C297" s="212" t="s">
        <v>460</v>
      </c>
      <c r="D297" s="212" t="s">
        <v>132</v>
      </c>
      <c r="E297" s="213" t="s">
        <v>461</v>
      </c>
      <c r="F297" s="214" t="s">
        <v>462</v>
      </c>
      <c r="G297" s="215" t="s">
        <v>370</v>
      </c>
      <c r="H297" s="216">
        <v>4855</v>
      </c>
      <c r="I297" s="217"/>
      <c r="J297" s="218">
        <f>ROUND(I297*H297,2)</f>
        <v>0</v>
      </c>
      <c r="K297" s="214" t="s">
        <v>136</v>
      </c>
      <c r="L297" s="44"/>
      <c r="M297" s="219" t="s">
        <v>19</v>
      </c>
      <c r="N297" s="220" t="s">
        <v>43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0.32400000000000001</v>
      </c>
      <c r="T297" s="222">
        <f>S297*H297</f>
        <v>1573.02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137</v>
      </c>
      <c r="AT297" s="223" t="s">
        <v>132</v>
      </c>
      <c r="AU297" s="223" t="s">
        <v>81</v>
      </c>
      <c r="AY297" s="17" t="s">
        <v>130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79</v>
      </c>
      <c r="BK297" s="224">
        <f>ROUND(I297*H297,2)</f>
        <v>0</v>
      </c>
      <c r="BL297" s="17" t="s">
        <v>137</v>
      </c>
      <c r="BM297" s="223" t="s">
        <v>463</v>
      </c>
    </row>
    <row r="298" s="2" customFormat="1">
      <c r="A298" s="38"/>
      <c r="B298" s="39"/>
      <c r="C298" s="40"/>
      <c r="D298" s="225" t="s">
        <v>139</v>
      </c>
      <c r="E298" s="40"/>
      <c r="F298" s="226" t="s">
        <v>464</v>
      </c>
      <c r="G298" s="40"/>
      <c r="H298" s="40"/>
      <c r="I298" s="227"/>
      <c r="J298" s="40"/>
      <c r="K298" s="40"/>
      <c r="L298" s="44"/>
      <c r="M298" s="228"/>
      <c r="N298" s="229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139</v>
      </c>
      <c r="AU298" s="17" t="s">
        <v>81</v>
      </c>
    </row>
    <row r="299" s="13" customFormat="1">
      <c r="A299" s="13"/>
      <c r="B299" s="230"/>
      <c r="C299" s="231"/>
      <c r="D299" s="225" t="s">
        <v>141</v>
      </c>
      <c r="E299" s="232" t="s">
        <v>19</v>
      </c>
      <c r="F299" s="233" t="s">
        <v>465</v>
      </c>
      <c r="G299" s="231"/>
      <c r="H299" s="234">
        <v>4855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141</v>
      </c>
      <c r="AU299" s="240" t="s">
        <v>81</v>
      </c>
      <c r="AV299" s="13" t="s">
        <v>81</v>
      </c>
      <c r="AW299" s="13" t="s">
        <v>33</v>
      </c>
      <c r="AX299" s="13" t="s">
        <v>72</v>
      </c>
      <c r="AY299" s="240" t="s">
        <v>130</v>
      </c>
    </row>
    <row r="300" s="2" customFormat="1" ht="16.5" customHeight="1">
      <c r="A300" s="38"/>
      <c r="B300" s="39"/>
      <c r="C300" s="212" t="s">
        <v>466</v>
      </c>
      <c r="D300" s="212" t="s">
        <v>132</v>
      </c>
      <c r="E300" s="213" t="s">
        <v>467</v>
      </c>
      <c r="F300" s="214" t="s">
        <v>468</v>
      </c>
      <c r="G300" s="215" t="s">
        <v>135</v>
      </c>
      <c r="H300" s="216">
        <v>2562.5</v>
      </c>
      <c r="I300" s="217"/>
      <c r="J300" s="218">
        <f>ROUND(I300*H300,2)</f>
        <v>0</v>
      </c>
      <c r="K300" s="214" t="s">
        <v>136</v>
      </c>
      <c r="L300" s="44"/>
      <c r="M300" s="219" t="s">
        <v>19</v>
      </c>
      <c r="N300" s="220" t="s">
        <v>43</v>
      </c>
      <c r="O300" s="84"/>
      <c r="P300" s="221">
        <f>O300*H300</f>
        <v>0</v>
      </c>
      <c r="Q300" s="221">
        <v>0</v>
      </c>
      <c r="R300" s="221">
        <f>Q300*H300</f>
        <v>0</v>
      </c>
      <c r="S300" s="221">
        <v>0.252</v>
      </c>
      <c r="T300" s="222">
        <f>S300*H300</f>
        <v>645.75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3" t="s">
        <v>137</v>
      </c>
      <c r="AT300" s="223" t="s">
        <v>132</v>
      </c>
      <c r="AU300" s="223" t="s">
        <v>81</v>
      </c>
      <c r="AY300" s="17" t="s">
        <v>130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79</v>
      </c>
      <c r="BK300" s="224">
        <f>ROUND(I300*H300,2)</f>
        <v>0</v>
      </c>
      <c r="BL300" s="17" t="s">
        <v>137</v>
      </c>
      <c r="BM300" s="223" t="s">
        <v>469</v>
      </c>
    </row>
    <row r="301" s="2" customFormat="1">
      <c r="A301" s="38"/>
      <c r="B301" s="39"/>
      <c r="C301" s="40"/>
      <c r="D301" s="225" t="s">
        <v>139</v>
      </c>
      <c r="E301" s="40"/>
      <c r="F301" s="226" t="s">
        <v>470</v>
      </c>
      <c r="G301" s="40"/>
      <c r="H301" s="40"/>
      <c r="I301" s="227"/>
      <c r="J301" s="40"/>
      <c r="K301" s="40"/>
      <c r="L301" s="44"/>
      <c r="M301" s="228"/>
      <c r="N301" s="229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139</v>
      </c>
      <c r="AU301" s="17" t="s">
        <v>81</v>
      </c>
    </row>
    <row r="302" s="13" customFormat="1">
      <c r="A302" s="13"/>
      <c r="B302" s="230"/>
      <c r="C302" s="231"/>
      <c r="D302" s="225" t="s">
        <v>141</v>
      </c>
      <c r="E302" s="232" t="s">
        <v>19</v>
      </c>
      <c r="F302" s="233" t="s">
        <v>471</v>
      </c>
      <c r="G302" s="231"/>
      <c r="H302" s="234">
        <v>2562.5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141</v>
      </c>
      <c r="AU302" s="240" t="s">
        <v>81</v>
      </c>
      <c r="AV302" s="13" t="s">
        <v>81</v>
      </c>
      <c r="AW302" s="13" t="s">
        <v>33</v>
      </c>
      <c r="AX302" s="13" t="s">
        <v>72</v>
      </c>
      <c r="AY302" s="240" t="s">
        <v>130</v>
      </c>
    </row>
    <row r="303" s="2" customFormat="1" ht="16.5" customHeight="1">
      <c r="A303" s="38"/>
      <c r="B303" s="39"/>
      <c r="C303" s="212" t="s">
        <v>472</v>
      </c>
      <c r="D303" s="212" t="s">
        <v>132</v>
      </c>
      <c r="E303" s="213" t="s">
        <v>473</v>
      </c>
      <c r="F303" s="214" t="s">
        <v>474</v>
      </c>
      <c r="G303" s="215" t="s">
        <v>218</v>
      </c>
      <c r="H303" s="216">
        <v>4</v>
      </c>
      <c r="I303" s="217"/>
      <c r="J303" s="218">
        <f>ROUND(I303*H303,2)</f>
        <v>0</v>
      </c>
      <c r="K303" s="214" t="s">
        <v>19</v>
      </c>
      <c r="L303" s="44"/>
      <c r="M303" s="219" t="s">
        <v>19</v>
      </c>
      <c r="N303" s="220" t="s">
        <v>43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2.2000000000000002</v>
      </c>
      <c r="T303" s="222">
        <f>S303*H303</f>
        <v>8.8000000000000007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137</v>
      </c>
      <c r="AT303" s="223" t="s">
        <v>132</v>
      </c>
      <c r="AU303" s="223" t="s">
        <v>81</v>
      </c>
      <c r="AY303" s="17" t="s">
        <v>130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79</v>
      </c>
      <c r="BK303" s="224">
        <f>ROUND(I303*H303,2)</f>
        <v>0</v>
      </c>
      <c r="BL303" s="17" t="s">
        <v>137</v>
      </c>
      <c r="BM303" s="223" t="s">
        <v>475</v>
      </c>
    </row>
    <row r="304" s="2" customFormat="1">
      <c r="A304" s="38"/>
      <c r="B304" s="39"/>
      <c r="C304" s="40"/>
      <c r="D304" s="225" t="s">
        <v>139</v>
      </c>
      <c r="E304" s="40"/>
      <c r="F304" s="226" t="s">
        <v>474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139</v>
      </c>
      <c r="AU304" s="17" t="s">
        <v>81</v>
      </c>
    </row>
    <row r="305" s="13" customFormat="1">
      <c r="A305" s="13"/>
      <c r="B305" s="230"/>
      <c r="C305" s="231"/>
      <c r="D305" s="225" t="s">
        <v>141</v>
      </c>
      <c r="E305" s="232" t="s">
        <v>19</v>
      </c>
      <c r="F305" s="233" t="s">
        <v>476</v>
      </c>
      <c r="G305" s="231"/>
      <c r="H305" s="234">
        <v>4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141</v>
      </c>
      <c r="AU305" s="240" t="s">
        <v>81</v>
      </c>
      <c r="AV305" s="13" t="s">
        <v>81</v>
      </c>
      <c r="AW305" s="13" t="s">
        <v>33</v>
      </c>
      <c r="AX305" s="13" t="s">
        <v>72</v>
      </c>
      <c r="AY305" s="240" t="s">
        <v>130</v>
      </c>
    </row>
    <row r="306" s="2" customFormat="1" ht="16.5" customHeight="1">
      <c r="A306" s="38"/>
      <c r="B306" s="39"/>
      <c r="C306" s="212" t="s">
        <v>477</v>
      </c>
      <c r="D306" s="212" t="s">
        <v>132</v>
      </c>
      <c r="E306" s="213" t="s">
        <v>478</v>
      </c>
      <c r="F306" s="214" t="s">
        <v>479</v>
      </c>
      <c r="G306" s="215" t="s">
        <v>370</v>
      </c>
      <c r="H306" s="216">
        <v>65</v>
      </c>
      <c r="I306" s="217"/>
      <c r="J306" s="218">
        <f>ROUND(I306*H306,2)</f>
        <v>0</v>
      </c>
      <c r="K306" s="214" t="s">
        <v>136</v>
      </c>
      <c r="L306" s="44"/>
      <c r="M306" s="219" t="s">
        <v>19</v>
      </c>
      <c r="N306" s="220" t="s">
        <v>43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0.97999999999999998</v>
      </c>
      <c r="T306" s="222">
        <f>S306*H306</f>
        <v>63.699999999999996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137</v>
      </c>
      <c r="AT306" s="223" t="s">
        <v>132</v>
      </c>
      <c r="AU306" s="223" t="s">
        <v>81</v>
      </c>
      <c r="AY306" s="17" t="s">
        <v>130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79</v>
      </c>
      <c r="BK306" s="224">
        <f>ROUND(I306*H306,2)</f>
        <v>0</v>
      </c>
      <c r="BL306" s="17" t="s">
        <v>137</v>
      </c>
      <c r="BM306" s="223" t="s">
        <v>480</v>
      </c>
    </row>
    <row r="307" s="2" customFormat="1">
      <c r="A307" s="38"/>
      <c r="B307" s="39"/>
      <c r="C307" s="40"/>
      <c r="D307" s="225" t="s">
        <v>139</v>
      </c>
      <c r="E307" s="40"/>
      <c r="F307" s="226" t="s">
        <v>481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139</v>
      </c>
      <c r="AU307" s="17" t="s">
        <v>81</v>
      </c>
    </row>
    <row r="308" s="2" customFormat="1">
      <c r="A308" s="38"/>
      <c r="B308" s="39"/>
      <c r="C308" s="40"/>
      <c r="D308" s="225" t="s">
        <v>147</v>
      </c>
      <c r="E308" s="40"/>
      <c r="F308" s="241" t="s">
        <v>482</v>
      </c>
      <c r="G308" s="40"/>
      <c r="H308" s="40"/>
      <c r="I308" s="227"/>
      <c r="J308" s="40"/>
      <c r="K308" s="40"/>
      <c r="L308" s="44"/>
      <c r="M308" s="228"/>
      <c r="N308" s="229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147</v>
      </c>
      <c r="AU308" s="17" t="s">
        <v>81</v>
      </c>
    </row>
    <row r="309" s="13" customFormat="1">
      <c r="A309" s="13"/>
      <c r="B309" s="230"/>
      <c r="C309" s="231"/>
      <c r="D309" s="225" t="s">
        <v>141</v>
      </c>
      <c r="E309" s="232" t="s">
        <v>19</v>
      </c>
      <c r="F309" s="233" t="s">
        <v>483</v>
      </c>
      <c r="G309" s="231"/>
      <c r="H309" s="234">
        <v>65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141</v>
      </c>
      <c r="AU309" s="240" t="s">
        <v>81</v>
      </c>
      <c r="AV309" s="13" t="s">
        <v>81</v>
      </c>
      <c r="AW309" s="13" t="s">
        <v>33</v>
      </c>
      <c r="AX309" s="13" t="s">
        <v>72</v>
      </c>
      <c r="AY309" s="240" t="s">
        <v>130</v>
      </c>
    </row>
    <row r="310" s="2" customFormat="1" ht="16.5" customHeight="1">
      <c r="A310" s="38"/>
      <c r="B310" s="39"/>
      <c r="C310" s="212" t="s">
        <v>484</v>
      </c>
      <c r="D310" s="212" t="s">
        <v>132</v>
      </c>
      <c r="E310" s="213" t="s">
        <v>485</v>
      </c>
      <c r="F310" s="214" t="s">
        <v>486</v>
      </c>
      <c r="G310" s="215" t="s">
        <v>370</v>
      </c>
      <c r="H310" s="216">
        <v>28</v>
      </c>
      <c r="I310" s="217"/>
      <c r="J310" s="218">
        <f>ROUND(I310*H310,2)</f>
        <v>0</v>
      </c>
      <c r="K310" s="214" t="s">
        <v>136</v>
      </c>
      <c r="L310" s="44"/>
      <c r="M310" s="219" t="s">
        <v>19</v>
      </c>
      <c r="N310" s="220" t="s">
        <v>43</v>
      </c>
      <c r="O310" s="84"/>
      <c r="P310" s="221">
        <f>O310*H310</f>
        <v>0</v>
      </c>
      <c r="Q310" s="221">
        <v>0</v>
      </c>
      <c r="R310" s="221">
        <f>Q310*H310</f>
        <v>0</v>
      </c>
      <c r="S310" s="221">
        <v>2.0550000000000002</v>
      </c>
      <c r="T310" s="222">
        <f>S310*H310</f>
        <v>57.540000000000006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137</v>
      </c>
      <c r="AT310" s="223" t="s">
        <v>132</v>
      </c>
      <c r="AU310" s="223" t="s">
        <v>81</v>
      </c>
      <c r="AY310" s="17" t="s">
        <v>130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79</v>
      </c>
      <c r="BK310" s="224">
        <f>ROUND(I310*H310,2)</f>
        <v>0</v>
      </c>
      <c r="BL310" s="17" t="s">
        <v>137</v>
      </c>
      <c r="BM310" s="223" t="s">
        <v>487</v>
      </c>
    </row>
    <row r="311" s="2" customFormat="1">
      <c r="A311" s="38"/>
      <c r="B311" s="39"/>
      <c r="C311" s="40"/>
      <c r="D311" s="225" t="s">
        <v>139</v>
      </c>
      <c r="E311" s="40"/>
      <c r="F311" s="226" t="s">
        <v>488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139</v>
      </c>
      <c r="AU311" s="17" t="s">
        <v>81</v>
      </c>
    </row>
    <row r="312" s="2" customFormat="1">
      <c r="A312" s="38"/>
      <c r="B312" s="39"/>
      <c r="C312" s="40"/>
      <c r="D312" s="225" t="s">
        <v>147</v>
      </c>
      <c r="E312" s="40"/>
      <c r="F312" s="241" t="s">
        <v>482</v>
      </c>
      <c r="G312" s="40"/>
      <c r="H312" s="40"/>
      <c r="I312" s="227"/>
      <c r="J312" s="40"/>
      <c r="K312" s="40"/>
      <c r="L312" s="44"/>
      <c r="M312" s="228"/>
      <c r="N312" s="229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147</v>
      </c>
      <c r="AU312" s="17" t="s">
        <v>81</v>
      </c>
    </row>
    <row r="313" s="13" customFormat="1">
      <c r="A313" s="13"/>
      <c r="B313" s="230"/>
      <c r="C313" s="231"/>
      <c r="D313" s="225" t="s">
        <v>141</v>
      </c>
      <c r="E313" s="232" t="s">
        <v>19</v>
      </c>
      <c r="F313" s="233" t="s">
        <v>489</v>
      </c>
      <c r="G313" s="231"/>
      <c r="H313" s="234">
        <v>28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141</v>
      </c>
      <c r="AU313" s="240" t="s">
        <v>81</v>
      </c>
      <c r="AV313" s="13" t="s">
        <v>81</v>
      </c>
      <c r="AW313" s="13" t="s">
        <v>33</v>
      </c>
      <c r="AX313" s="13" t="s">
        <v>72</v>
      </c>
      <c r="AY313" s="240" t="s">
        <v>130</v>
      </c>
    </row>
    <row r="314" s="12" customFormat="1" ht="22.8" customHeight="1">
      <c r="A314" s="12"/>
      <c r="B314" s="196"/>
      <c r="C314" s="197"/>
      <c r="D314" s="198" t="s">
        <v>71</v>
      </c>
      <c r="E314" s="210" t="s">
        <v>490</v>
      </c>
      <c r="F314" s="210" t="s">
        <v>491</v>
      </c>
      <c r="G314" s="197"/>
      <c r="H314" s="197"/>
      <c r="I314" s="200"/>
      <c r="J314" s="211">
        <f>BK314</f>
        <v>0</v>
      </c>
      <c r="K314" s="197"/>
      <c r="L314" s="202"/>
      <c r="M314" s="203"/>
      <c r="N314" s="204"/>
      <c r="O314" s="204"/>
      <c r="P314" s="205">
        <f>SUM(P315:P332)</f>
        <v>0</v>
      </c>
      <c r="Q314" s="204"/>
      <c r="R314" s="205">
        <f>SUM(R315:R332)</f>
        <v>0</v>
      </c>
      <c r="S314" s="204"/>
      <c r="T314" s="206">
        <f>SUM(T315:T332)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7" t="s">
        <v>79</v>
      </c>
      <c r="AT314" s="208" t="s">
        <v>71</v>
      </c>
      <c r="AU314" s="208" t="s">
        <v>79</v>
      </c>
      <c r="AY314" s="207" t="s">
        <v>130</v>
      </c>
      <c r="BK314" s="209">
        <f>SUM(BK315:BK332)</f>
        <v>0</v>
      </c>
    </row>
    <row r="315" s="2" customFormat="1">
      <c r="A315" s="38"/>
      <c r="B315" s="39"/>
      <c r="C315" s="212" t="s">
        <v>492</v>
      </c>
      <c r="D315" s="212" t="s">
        <v>132</v>
      </c>
      <c r="E315" s="213" t="s">
        <v>493</v>
      </c>
      <c r="F315" s="214" t="s">
        <v>494</v>
      </c>
      <c r="G315" s="215" t="s">
        <v>258</v>
      </c>
      <c r="H315" s="216">
        <v>8210.4599999999991</v>
      </c>
      <c r="I315" s="217"/>
      <c r="J315" s="218">
        <f>ROUND(I315*H315,2)</f>
        <v>0</v>
      </c>
      <c r="K315" s="214" t="s">
        <v>19</v>
      </c>
      <c r="L315" s="44"/>
      <c r="M315" s="219" t="s">
        <v>19</v>
      </c>
      <c r="N315" s="220" t="s">
        <v>43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137</v>
      </c>
      <c r="AT315" s="223" t="s">
        <v>132</v>
      </c>
      <c r="AU315" s="223" t="s">
        <v>81</v>
      </c>
      <c r="AY315" s="17" t="s">
        <v>130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79</v>
      </c>
      <c r="BK315" s="224">
        <f>ROUND(I315*H315,2)</f>
        <v>0</v>
      </c>
      <c r="BL315" s="17" t="s">
        <v>137</v>
      </c>
      <c r="BM315" s="223" t="s">
        <v>495</v>
      </c>
    </row>
    <row r="316" s="2" customFormat="1">
      <c r="A316" s="38"/>
      <c r="B316" s="39"/>
      <c r="C316" s="40"/>
      <c r="D316" s="225" t="s">
        <v>139</v>
      </c>
      <c r="E316" s="40"/>
      <c r="F316" s="226" t="s">
        <v>496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139</v>
      </c>
      <c r="AU316" s="17" t="s">
        <v>81</v>
      </c>
    </row>
    <row r="317" s="13" customFormat="1">
      <c r="A317" s="13"/>
      <c r="B317" s="230"/>
      <c r="C317" s="231"/>
      <c r="D317" s="225" t="s">
        <v>141</v>
      </c>
      <c r="E317" s="232" t="s">
        <v>19</v>
      </c>
      <c r="F317" s="233" t="s">
        <v>497</v>
      </c>
      <c r="G317" s="231"/>
      <c r="H317" s="234">
        <v>5991.6899999999996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141</v>
      </c>
      <c r="AU317" s="240" t="s">
        <v>81</v>
      </c>
      <c r="AV317" s="13" t="s">
        <v>81</v>
      </c>
      <c r="AW317" s="13" t="s">
        <v>33</v>
      </c>
      <c r="AX317" s="13" t="s">
        <v>72</v>
      </c>
      <c r="AY317" s="240" t="s">
        <v>130</v>
      </c>
    </row>
    <row r="318" s="13" customFormat="1">
      <c r="A318" s="13"/>
      <c r="B318" s="230"/>
      <c r="C318" s="231"/>
      <c r="D318" s="225" t="s">
        <v>141</v>
      </c>
      <c r="E318" s="232" t="s">
        <v>19</v>
      </c>
      <c r="F318" s="233" t="s">
        <v>498</v>
      </c>
      <c r="G318" s="231"/>
      <c r="H318" s="234">
        <v>2218.77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141</v>
      </c>
      <c r="AU318" s="240" t="s">
        <v>81</v>
      </c>
      <c r="AV318" s="13" t="s">
        <v>81</v>
      </c>
      <c r="AW318" s="13" t="s">
        <v>33</v>
      </c>
      <c r="AX318" s="13" t="s">
        <v>72</v>
      </c>
      <c r="AY318" s="240" t="s">
        <v>130</v>
      </c>
    </row>
    <row r="319" s="2" customFormat="1">
      <c r="A319" s="38"/>
      <c r="B319" s="39"/>
      <c r="C319" s="212" t="s">
        <v>499</v>
      </c>
      <c r="D319" s="212" t="s">
        <v>132</v>
      </c>
      <c r="E319" s="213" t="s">
        <v>500</v>
      </c>
      <c r="F319" s="214" t="s">
        <v>501</v>
      </c>
      <c r="G319" s="215" t="s">
        <v>258</v>
      </c>
      <c r="H319" s="216">
        <v>130.03999999999999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43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137</v>
      </c>
      <c r="AT319" s="223" t="s">
        <v>132</v>
      </c>
      <c r="AU319" s="223" t="s">
        <v>81</v>
      </c>
      <c r="AY319" s="17" t="s">
        <v>130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79</v>
      </c>
      <c r="BK319" s="224">
        <f>ROUND(I319*H319,2)</f>
        <v>0</v>
      </c>
      <c r="BL319" s="17" t="s">
        <v>137</v>
      </c>
      <c r="BM319" s="223" t="s">
        <v>502</v>
      </c>
    </row>
    <row r="320" s="2" customFormat="1">
      <c r="A320" s="38"/>
      <c r="B320" s="39"/>
      <c r="C320" s="40"/>
      <c r="D320" s="225" t="s">
        <v>139</v>
      </c>
      <c r="E320" s="40"/>
      <c r="F320" s="226" t="s">
        <v>503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139</v>
      </c>
      <c r="AU320" s="17" t="s">
        <v>81</v>
      </c>
    </row>
    <row r="321" s="13" customFormat="1">
      <c r="A321" s="13"/>
      <c r="B321" s="230"/>
      <c r="C321" s="231"/>
      <c r="D321" s="225" t="s">
        <v>141</v>
      </c>
      <c r="E321" s="232" t="s">
        <v>19</v>
      </c>
      <c r="F321" s="233" t="s">
        <v>504</v>
      </c>
      <c r="G321" s="231"/>
      <c r="H321" s="234">
        <v>8.8000000000000007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141</v>
      </c>
      <c r="AU321" s="240" t="s">
        <v>81</v>
      </c>
      <c r="AV321" s="13" t="s">
        <v>81</v>
      </c>
      <c r="AW321" s="13" t="s">
        <v>33</v>
      </c>
      <c r="AX321" s="13" t="s">
        <v>72</v>
      </c>
      <c r="AY321" s="240" t="s">
        <v>130</v>
      </c>
    </row>
    <row r="322" s="13" customFormat="1">
      <c r="A322" s="13"/>
      <c r="B322" s="230"/>
      <c r="C322" s="231"/>
      <c r="D322" s="225" t="s">
        <v>141</v>
      </c>
      <c r="E322" s="232" t="s">
        <v>19</v>
      </c>
      <c r="F322" s="233" t="s">
        <v>505</v>
      </c>
      <c r="G322" s="231"/>
      <c r="H322" s="234">
        <v>121.24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141</v>
      </c>
      <c r="AU322" s="240" t="s">
        <v>81</v>
      </c>
      <c r="AV322" s="13" t="s">
        <v>81</v>
      </c>
      <c r="AW322" s="13" t="s">
        <v>33</v>
      </c>
      <c r="AX322" s="13" t="s">
        <v>72</v>
      </c>
      <c r="AY322" s="240" t="s">
        <v>130</v>
      </c>
    </row>
    <row r="323" s="2" customFormat="1" ht="33" customHeight="1">
      <c r="A323" s="38"/>
      <c r="B323" s="39"/>
      <c r="C323" s="212" t="s">
        <v>506</v>
      </c>
      <c r="D323" s="212" t="s">
        <v>132</v>
      </c>
      <c r="E323" s="213" t="s">
        <v>507</v>
      </c>
      <c r="F323" s="214" t="s">
        <v>508</v>
      </c>
      <c r="G323" s="215" t="s">
        <v>258</v>
      </c>
      <c r="H323" s="216">
        <v>8.8000000000000007</v>
      </c>
      <c r="I323" s="217"/>
      <c r="J323" s="218">
        <f>ROUND(I323*H323,2)</f>
        <v>0</v>
      </c>
      <c r="K323" s="214" t="s">
        <v>136</v>
      </c>
      <c r="L323" s="44"/>
      <c r="M323" s="219" t="s">
        <v>19</v>
      </c>
      <c r="N323" s="220" t="s">
        <v>43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137</v>
      </c>
      <c r="AT323" s="223" t="s">
        <v>132</v>
      </c>
      <c r="AU323" s="223" t="s">
        <v>81</v>
      </c>
      <c r="AY323" s="17" t="s">
        <v>130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79</v>
      </c>
      <c r="BK323" s="224">
        <f>ROUND(I323*H323,2)</f>
        <v>0</v>
      </c>
      <c r="BL323" s="17" t="s">
        <v>137</v>
      </c>
      <c r="BM323" s="223" t="s">
        <v>509</v>
      </c>
    </row>
    <row r="324" s="2" customFormat="1">
      <c r="A324" s="38"/>
      <c r="B324" s="39"/>
      <c r="C324" s="40"/>
      <c r="D324" s="225" t="s">
        <v>139</v>
      </c>
      <c r="E324" s="40"/>
      <c r="F324" s="226" t="s">
        <v>510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139</v>
      </c>
      <c r="AU324" s="17" t="s">
        <v>81</v>
      </c>
    </row>
    <row r="325" s="13" customFormat="1">
      <c r="A325" s="13"/>
      <c r="B325" s="230"/>
      <c r="C325" s="231"/>
      <c r="D325" s="225" t="s">
        <v>141</v>
      </c>
      <c r="E325" s="232" t="s">
        <v>19</v>
      </c>
      <c r="F325" s="233" t="s">
        <v>504</v>
      </c>
      <c r="G325" s="231"/>
      <c r="H325" s="234">
        <v>8.8000000000000007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141</v>
      </c>
      <c r="AU325" s="240" t="s">
        <v>81</v>
      </c>
      <c r="AV325" s="13" t="s">
        <v>81</v>
      </c>
      <c r="AW325" s="13" t="s">
        <v>33</v>
      </c>
      <c r="AX325" s="13" t="s">
        <v>72</v>
      </c>
      <c r="AY325" s="240" t="s">
        <v>130</v>
      </c>
    </row>
    <row r="326" s="2" customFormat="1">
      <c r="A326" s="38"/>
      <c r="B326" s="39"/>
      <c r="C326" s="212" t="s">
        <v>511</v>
      </c>
      <c r="D326" s="212" t="s">
        <v>132</v>
      </c>
      <c r="E326" s="213" t="s">
        <v>512</v>
      </c>
      <c r="F326" s="214" t="s">
        <v>513</v>
      </c>
      <c r="G326" s="215" t="s">
        <v>258</v>
      </c>
      <c r="H326" s="216">
        <v>121.24</v>
      </c>
      <c r="I326" s="217"/>
      <c r="J326" s="218">
        <f>ROUND(I326*H326,2)</f>
        <v>0</v>
      </c>
      <c r="K326" s="214" t="s">
        <v>136</v>
      </c>
      <c r="L326" s="44"/>
      <c r="M326" s="219" t="s">
        <v>19</v>
      </c>
      <c r="N326" s="220" t="s">
        <v>43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0</v>
      </c>
      <c r="T326" s="222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137</v>
      </c>
      <c r="AT326" s="223" t="s">
        <v>132</v>
      </c>
      <c r="AU326" s="223" t="s">
        <v>81</v>
      </c>
      <c r="AY326" s="17" t="s">
        <v>130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79</v>
      </c>
      <c r="BK326" s="224">
        <f>ROUND(I326*H326,2)</f>
        <v>0</v>
      </c>
      <c r="BL326" s="17" t="s">
        <v>137</v>
      </c>
      <c r="BM326" s="223" t="s">
        <v>514</v>
      </c>
    </row>
    <row r="327" s="2" customFormat="1">
      <c r="A327" s="38"/>
      <c r="B327" s="39"/>
      <c r="C327" s="40"/>
      <c r="D327" s="225" t="s">
        <v>139</v>
      </c>
      <c r="E327" s="40"/>
      <c r="F327" s="226" t="s">
        <v>515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139</v>
      </c>
      <c r="AU327" s="17" t="s">
        <v>81</v>
      </c>
    </row>
    <row r="328" s="13" customFormat="1">
      <c r="A328" s="13"/>
      <c r="B328" s="230"/>
      <c r="C328" s="231"/>
      <c r="D328" s="225" t="s">
        <v>141</v>
      </c>
      <c r="E328" s="232" t="s">
        <v>19</v>
      </c>
      <c r="F328" s="233" t="s">
        <v>505</v>
      </c>
      <c r="G328" s="231"/>
      <c r="H328" s="234">
        <v>121.24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141</v>
      </c>
      <c r="AU328" s="240" t="s">
        <v>81</v>
      </c>
      <c r="AV328" s="13" t="s">
        <v>81</v>
      </c>
      <c r="AW328" s="13" t="s">
        <v>33</v>
      </c>
      <c r="AX328" s="13" t="s">
        <v>72</v>
      </c>
      <c r="AY328" s="240" t="s">
        <v>130</v>
      </c>
    </row>
    <row r="329" s="2" customFormat="1">
      <c r="A329" s="38"/>
      <c r="B329" s="39"/>
      <c r="C329" s="212" t="s">
        <v>516</v>
      </c>
      <c r="D329" s="212" t="s">
        <v>132</v>
      </c>
      <c r="E329" s="213" t="s">
        <v>517</v>
      </c>
      <c r="F329" s="214" t="s">
        <v>518</v>
      </c>
      <c r="G329" s="215" t="s">
        <v>258</v>
      </c>
      <c r="H329" s="216">
        <v>8210.4599999999991</v>
      </c>
      <c r="I329" s="217"/>
      <c r="J329" s="218">
        <f>ROUND(I329*H329,2)</f>
        <v>0</v>
      </c>
      <c r="K329" s="214" t="s">
        <v>136</v>
      </c>
      <c r="L329" s="44"/>
      <c r="M329" s="219" t="s">
        <v>19</v>
      </c>
      <c r="N329" s="220" t="s">
        <v>43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137</v>
      </c>
      <c r="AT329" s="223" t="s">
        <v>132</v>
      </c>
      <c r="AU329" s="223" t="s">
        <v>81</v>
      </c>
      <c r="AY329" s="17" t="s">
        <v>130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79</v>
      </c>
      <c r="BK329" s="224">
        <f>ROUND(I329*H329,2)</f>
        <v>0</v>
      </c>
      <c r="BL329" s="17" t="s">
        <v>137</v>
      </c>
      <c r="BM329" s="223" t="s">
        <v>519</v>
      </c>
    </row>
    <row r="330" s="2" customFormat="1">
      <c r="A330" s="38"/>
      <c r="B330" s="39"/>
      <c r="C330" s="40"/>
      <c r="D330" s="225" t="s">
        <v>139</v>
      </c>
      <c r="E330" s="40"/>
      <c r="F330" s="226" t="s">
        <v>260</v>
      </c>
      <c r="G330" s="40"/>
      <c r="H330" s="40"/>
      <c r="I330" s="227"/>
      <c r="J330" s="40"/>
      <c r="K330" s="40"/>
      <c r="L330" s="44"/>
      <c r="M330" s="228"/>
      <c r="N330" s="229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139</v>
      </c>
      <c r="AU330" s="17" t="s">
        <v>81</v>
      </c>
    </row>
    <row r="331" s="13" customFormat="1">
      <c r="A331" s="13"/>
      <c r="B331" s="230"/>
      <c r="C331" s="231"/>
      <c r="D331" s="225" t="s">
        <v>141</v>
      </c>
      <c r="E331" s="232" t="s">
        <v>19</v>
      </c>
      <c r="F331" s="233" t="s">
        <v>497</v>
      </c>
      <c r="G331" s="231"/>
      <c r="H331" s="234">
        <v>5991.6899999999996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141</v>
      </c>
      <c r="AU331" s="240" t="s">
        <v>81</v>
      </c>
      <c r="AV331" s="13" t="s">
        <v>81</v>
      </c>
      <c r="AW331" s="13" t="s">
        <v>33</v>
      </c>
      <c r="AX331" s="13" t="s">
        <v>72</v>
      </c>
      <c r="AY331" s="240" t="s">
        <v>130</v>
      </c>
    </row>
    <row r="332" s="13" customFormat="1">
      <c r="A332" s="13"/>
      <c r="B332" s="230"/>
      <c r="C332" s="231"/>
      <c r="D332" s="225" t="s">
        <v>141</v>
      </c>
      <c r="E332" s="232" t="s">
        <v>19</v>
      </c>
      <c r="F332" s="233" t="s">
        <v>498</v>
      </c>
      <c r="G332" s="231"/>
      <c r="H332" s="234">
        <v>2218.77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141</v>
      </c>
      <c r="AU332" s="240" t="s">
        <v>81</v>
      </c>
      <c r="AV332" s="13" t="s">
        <v>81</v>
      </c>
      <c r="AW332" s="13" t="s">
        <v>33</v>
      </c>
      <c r="AX332" s="13" t="s">
        <v>72</v>
      </c>
      <c r="AY332" s="240" t="s">
        <v>130</v>
      </c>
    </row>
    <row r="333" s="12" customFormat="1" ht="22.8" customHeight="1">
      <c r="A333" s="12"/>
      <c r="B333" s="196"/>
      <c r="C333" s="197"/>
      <c r="D333" s="198" t="s">
        <v>71</v>
      </c>
      <c r="E333" s="210" t="s">
        <v>520</v>
      </c>
      <c r="F333" s="210" t="s">
        <v>521</v>
      </c>
      <c r="G333" s="197"/>
      <c r="H333" s="197"/>
      <c r="I333" s="200"/>
      <c r="J333" s="211">
        <f>BK333</f>
        <v>0</v>
      </c>
      <c r="K333" s="197"/>
      <c r="L333" s="202"/>
      <c r="M333" s="203"/>
      <c r="N333" s="204"/>
      <c r="O333" s="204"/>
      <c r="P333" s="205">
        <f>SUM(P334:P337)</f>
        <v>0</v>
      </c>
      <c r="Q333" s="204"/>
      <c r="R333" s="205">
        <f>SUM(R334:R337)</f>
        <v>0</v>
      </c>
      <c r="S333" s="204"/>
      <c r="T333" s="206">
        <f>SUM(T334:T337)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7" t="s">
        <v>79</v>
      </c>
      <c r="AT333" s="208" t="s">
        <v>71</v>
      </c>
      <c r="AU333" s="208" t="s">
        <v>79</v>
      </c>
      <c r="AY333" s="207" t="s">
        <v>130</v>
      </c>
      <c r="BK333" s="209">
        <f>SUM(BK334:BK337)</f>
        <v>0</v>
      </c>
    </row>
    <row r="334" s="2" customFormat="1" ht="33" customHeight="1">
      <c r="A334" s="38"/>
      <c r="B334" s="39"/>
      <c r="C334" s="212" t="s">
        <v>522</v>
      </c>
      <c r="D334" s="212" t="s">
        <v>132</v>
      </c>
      <c r="E334" s="213" t="s">
        <v>523</v>
      </c>
      <c r="F334" s="214" t="s">
        <v>524</v>
      </c>
      <c r="G334" s="215" t="s">
        <v>258</v>
      </c>
      <c r="H334" s="216">
        <v>1546.463</v>
      </c>
      <c r="I334" s="217"/>
      <c r="J334" s="218">
        <f>ROUND(I334*H334,2)</f>
        <v>0</v>
      </c>
      <c r="K334" s="214" t="s">
        <v>136</v>
      </c>
      <c r="L334" s="44"/>
      <c r="M334" s="219" t="s">
        <v>19</v>
      </c>
      <c r="N334" s="220" t="s">
        <v>43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137</v>
      </c>
      <c r="AT334" s="223" t="s">
        <v>132</v>
      </c>
      <c r="AU334" s="223" t="s">
        <v>81</v>
      </c>
      <c r="AY334" s="17" t="s">
        <v>130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79</v>
      </c>
      <c r="BK334" s="224">
        <f>ROUND(I334*H334,2)</f>
        <v>0</v>
      </c>
      <c r="BL334" s="17" t="s">
        <v>137</v>
      </c>
      <c r="BM334" s="223" t="s">
        <v>525</v>
      </c>
    </row>
    <row r="335" s="2" customFormat="1">
      <c r="A335" s="38"/>
      <c r="B335" s="39"/>
      <c r="C335" s="40"/>
      <c r="D335" s="225" t="s">
        <v>139</v>
      </c>
      <c r="E335" s="40"/>
      <c r="F335" s="226" t="s">
        <v>526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139</v>
      </c>
      <c r="AU335" s="17" t="s">
        <v>81</v>
      </c>
    </row>
    <row r="336" s="2" customFormat="1" ht="33" customHeight="1">
      <c r="A336" s="38"/>
      <c r="B336" s="39"/>
      <c r="C336" s="212" t="s">
        <v>527</v>
      </c>
      <c r="D336" s="212" t="s">
        <v>132</v>
      </c>
      <c r="E336" s="213" t="s">
        <v>528</v>
      </c>
      <c r="F336" s="214" t="s">
        <v>529</v>
      </c>
      <c r="G336" s="215" t="s">
        <v>258</v>
      </c>
      <c r="H336" s="216">
        <v>1546.463</v>
      </c>
      <c r="I336" s="217"/>
      <c r="J336" s="218">
        <f>ROUND(I336*H336,2)</f>
        <v>0</v>
      </c>
      <c r="K336" s="214" t="s">
        <v>136</v>
      </c>
      <c r="L336" s="44"/>
      <c r="M336" s="219" t="s">
        <v>19</v>
      </c>
      <c r="N336" s="220" t="s">
        <v>43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137</v>
      </c>
      <c r="AT336" s="223" t="s">
        <v>132</v>
      </c>
      <c r="AU336" s="223" t="s">
        <v>81</v>
      </c>
      <c r="AY336" s="17" t="s">
        <v>130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79</v>
      </c>
      <c r="BK336" s="224">
        <f>ROUND(I336*H336,2)</f>
        <v>0</v>
      </c>
      <c r="BL336" s="17" t="s">
        <v>137</v>
      </c>
      <c r="BM336" s="223" t="s">
        <v>530</v>
      </c>
    </row>
    <row r="337" s="2" customFormat="1">
      <c r="A337" s="38"/>
      <c r="B337" s="39"/>
      <c r="C337" s="40"/>
      <c r="D337" s="225" t="s">
        <v>139</v>
      </c>
      <c r="E337" s="40"/>
      <c r="F337" s="226" t="s">
        <v>531</v>
      </c>
      <c r="G337" s="40"/>
      <c r="H337" s="40"/>
      <c r="I337" s="227"/>
      <c r="J337" s="40"/>
      <c r="K337" s="40"/>
      <c r="L337" s="44"/>
      <c r="M337" s="262"/>
      <c r="N337" s="263"/>
      <c r="O337" s="264"/>
      <c r="P337" s="264"/>
      <c r="Q337" s="264"/>
      <c r="R337" s="264"/>
      <c r="S337" s="264"/>
      <c r="T337" s="26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139</v>
      </c>
      <c r="AU337" s="17" t="s">
        <v>81</v>
      </c>
    </row>
    <row r="338" s="2" customFormat="1" ht="6.96" customHeight="1">
      <c r="A338" s="38"/>
      <c r="B338" s="59"/>
      <c r="C338" s="60"/>
      <c r="D338" s="60"/>
      <c r="E338" s="60"/>
      <c r="F338" s="60"/>
      <c r="G338" s="60"/>
      <c r="H338" s="60"/>
      <c r="I338" s="60"/>
      <c r="J338" s="60"/>
      <c r="K338" s="60"/>
      <c r="L338" s="44"/>
      <c r="M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</sheetData>
  <sheetProtection sheet="1" autoFilter="0" formatColumns="0" formatRows="0" objects="1" scenarios="1" spinCount="100000" saltValue="QCQ8z1ymGPu/YhZDTXFdF62eAqQtfQ8ZTsHeVcFKMJxVpfuN0a7l0owCV1nnLkKSBJK/lzS7IyQsv3sdnadnzg==" hashValue="XLqhRXIJHhCvL2z54sx/4+b8WEMmwD2If568hVv6Vd9IRyoZtMnXvpqDauy4crqSEY9T9j4veWP1YFg9okYOkA==" algorithmName="SHA-512" password="CC35"/>
  <autoFilter ref="C91:K3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III/00519 Úhonice – Rudná</v>
      </c>
      <c r="F7" s="142"/>
      <c r="G7" s="142"/>
      <c r="H7" s="142"/>
      <c r="L7" s="20"/>
    </row>
    <row r="8" s="1" customFormat="1" ht="12" customHeight="1">
      <c r="B8" s="20"/>
      <c r="D8" s="142" t="s">
        <v>100</v>
      </c>
      <c r="L8" s="20"/>
    </row>
    <row r="9" s="2" customFormat="1" ht="16.5" customHeight="1">
      <c r="A9" s="38"/>
      <c r="B9" s="44"/>
      <c r="C9" s="38"/>
      <c r="D9" s="38"/>
      <c r="E9" s="143" t="s">
        <v>101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102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532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20. 8. 2018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19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27</v>
      </c>
      <c r="F17" s="38"/>
      <c r="G17" s="38"/>
      <c r="H17" s="38"/>
      <c r="I17" s="142" t="s">
        <v>28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29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28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31</v>
      </c>
      <c r="E22" s="38"/>
      <c r="F22" s="38"/>
      <c r="G22" s="38"/>
      <c r="H22" s="38"/>
      <c r="I22" s="142" t="s">
        <v>26</v>
      </c>
      <c r="J22" s="133" t="s">
        <v>19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32</v>
      </c>
      <c r="F23" s="38"/>
      <c r="G23" s="38"/>
      <c r="H23" s="38"/>
      <c r="I23" s="142" t="s">
        <v>28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34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/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 xml:space="preserve"> </v>
      </c>
      <c r="F26" s="38"/>
      <c r="G26" s="38"/>
      <c r="H26" s="38"/>
      <c r="I26" s="142" t="s">
        <v>28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36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38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40</v>
      </c>
      <c r="G34" s="38"/>
      <c r="H34" s="38"/>
      <c r="I34" s="154" t="s">
        <v>39</v>
      </c>
      <c r="J34" s="154" t="s">
        <v>41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42</v>
      </c>
      <c r="E35" s="142" t="s">
        <v>43</v>
      </c>
      <c r="F35" s="156">
        <f>ROUND((SUM(BE91:BE180)),  2)</f>
        <v>0</v>
      </c>
      <c r="G35" s="38"/>
      <c r="H35" s="38"/>
      <c r="I35" s="157">
        <v>0.20999999999999999</v>
      </c>
      <c r="J35" s="156">
        <f>ROUND(((SUM(BE91:BE180))*I35),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44</v>
      </c>
      <c r="F36" s="156">
        <f>ROUND((SUM(BF91:BF180)),  2)</f>
        <v>0</v>
      </c>
      <c r="G36" s="38"/>
      <c r="H36" s="38"/>
      <c r="I36" s="157">
        <v>0.14999999999999999</v>
      </c>
      <c r="J36" s="156">
        <f>ROUND(((SUM(BF91:BF180))*I36),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56">
        <f>ROUND((SUM(BG91:BG180)),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46</v>
      </c>
      <c r="F38" s="156">
        <f>ROUND((SUM(BH91:BH180)),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47</v>
      </c>
      <c r="F39" s="156">
        <f>ROUND((SUM(BI91:BI180)),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48</v>
      </c>
      <c r="E41" s="160"/>
      <c r="F41" s="160"/>
      <c r="G41" s="161" t="s">
        <v>49</v>
      </c>
      <c r="H41" s="162" t="s">
        <v>50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104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III/00519 Úhonice – Rudná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100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102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SO 121.02 - Úpravy chodníků a obrubníků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Úhonice – Rudná</v>
      </c>
      <c r="G56" s="40"/>
      <c r="H56" s="40"/>
      <c r="I56" s="32" t="s">
        <v>23</v>
      </c>
      <c r="J56" s="72" t="str">
        <f>IF(J14="","",J14)</f>
        <v>20. 8. 2018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Krajská správa a údržba silnic Středočeského kraje</v>
      </c>
      <c r="G58" s="40"/>
      <c r="H58" s="40"/>
      <c r="I58" s="32" t="s">
        <v>31</v>
      </c>
      <c r="J58" s="36" t="str">
        <f>E23</f>
        <v>Ateliér PROMIKA,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29</v>
      </c>
      <c r="D59" s="40"/>
      <c r="E59" s="40"/>
      <c r="F59" s="27" t="str">
        <f>IF(E20="","",E20)</f>
        <v>Vyplň údaj</v>
      </c>
      <c r="G59" s="40"/>
      <c r="H59" s="40"/>
      <c r="I59" s="32" t="s">
        <v>34</v>
      </c>
      <c r="J59" s="36" t="str">
        <f>E26</f>
        <v xml:space="preserve">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105</v>
      </c>
      <c r="D61" s="171"/>
      <c r="E61" s="171"/>
      <c r="F61" s="171"/>
      <c r="G61" s="171"/>
      <c r="H61" s="171"/>
      <c r="I61" s="171"/>
      <c r="J61" s="172" t="s">
        <v>106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70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107</v>
      </c>
    </row>
    <row r="64" s="9" customFormat="1" ht="24.96" customHeight="1">
      <c r="A64" s="9"/>
      <c r="B64" s="174"/>
      <c r="C64" s="175"/>
      <c r="D64" s="176" t="s">
        <v>108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109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110</v>
      </c>
      <c r="E66" s="182"/>
      <c r="F66" s="182"/>
      <c r="G66" s="182"/>
      <c r="H66" s="182"/>
      <c r="I66" s="182"/>
      <c r="J66" s="183">
        <f>J111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533</v>
      </c>
      <c r="E67" s="182"/>
      <c r="F67" s="182"/>
      <c r="G67" s="182"/>
      <c r="H67" s="182"/>
      <c r="I67" s="182"/>
      <c r="J67" s="183">
        <f>J133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113</v>
      </c>
      <c r="E68" s="182"/>
      <c r="F68" s="182"/>
      <c r="G68" s="182"/>
      <c r="H68" s="182"/>
      <c r="I68" s="182"/>
      <c r="J68" s="183">
        <f>J159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114</v>
      </c>
      <c r="E69" s="182"/>
      <c r="F69" s="182"/>
      <c r="G69" s="182"/>
      <c r="H69" s="182"/>
      <c r="I69" s="182"/>
      <c r="J69" s="183">
        <f>J176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115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III/00519 Úhonice – Rudná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100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101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102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SO 121.02 - Úpravy chodníků a obrubníků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Úhonice – Rudná</v>
      </c>
      <c r="G85" s="40"/>
      <c r="H85" s="40"/>
      <c r="I85" s="32" t="s">
        <v>23</v>
      </c>
      <c r="J85" s="72" t="str">
        <f>IF(J14="","",J14)</f>
        <v>20. 8. 2018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Krajská správa a údržba silnic Středočeského kraje</v>
      </c>
      <c r="G87" s="40"/>
      <c r="H87" s="40"/>
      <c r="I87" s="32" t="s">
        <v>31</v>
      </c>
      <c r="J87" s="36" t="str">
        <f>E23</f>
        <v>Ateliér PROMIKA,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40"/>
      <c r="E88" s="40"/>
      <c r="F88" s="27" t="str">
        <f>IF(E20="","",E20)</f>
        <v>Vyplň údaj</v>
      </c>
      <c r="G88" s="40"/>
      <c r="H88" s="40"/>
      <c r="I88" s="32" t="s">
        <v>34</v>
      </c>
      <c r="J88" s="36" t="str">
        <f>E26</f>
        <v xml:space="preserve"> 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116</v>
      </c>
      <c r="D90" s="188" t="s">
        <v>57</v>
      </c>
      <c r="E90" s="188" t="s">
        <v>53</v>
      </c>
      <c r="F90" s="188" t="s">
        <v>54</v>
      </c>
      <c r="G90" s="188" t="s">
        <v>117</v>
      </c>
      <c r="H90" s="188" t="s">
        <v>118</v>
      </c>
      <c r="I90" s="188" t="s">
        <v>119</v>
      </c>
      <c r="J90" s="188" t="s">
        <v>106</v>
      </c>
      <c r="K90" s="189" t="s">
        <v>120</v>
      </c>
      <c r="L90" s="190"/>
      <c r="M90" s="92" t="s">
        <v>19</v>
      </c>
      <c r="N90" s="93" t="s">
        <v>42</v>
      </c>
      <c r="O90" s="93" t="s">
        <v>121</v>
      </c>
      <c r="P90" s="93" t="s">
        <v>122</v>
      </c>
      <c r="Q90" s="93" t="s">
        <v>123</v>
      </c>
      <c r="R90" s="93" t="s">
        <v>124</v>
      </c>
      <c r="S90" s="93" t="s">
        <v>125</v>
      </c>
      <c r="T90" s="94" t="s">
        <v>126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127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</f>
        <v>0</v>
      </c>
      <c r="Q91" s="96"/>
      <c r="R91" s="193">
        <f>R92</f>
        <v>33.897450000000006</v>
      </c>
      <c r="S91" s="96"/>
      <c r="T91" s="194">
        <f>T92</f>
        <v>51.125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71</v>
      </c>
      <c r="AU91" s="17" t="s">
        <v>107</v>
      </c>
      <c r="BK91" s="195">
        <f>BK92</f>
        <v>0</v>
      </c>
    </row>
    <row r="92" s="12" customFormat="1" ht="25.92" customHeight="1">
      <c r="A92" s="12"/>
      <c r="B92" s="196"/>
      <c r="C92" s="197"/>
      <c r="D92" s="198" t="s">
        <v>71</v>
      </c>
      <c r="E92" s="199" t="s">
        <v>128</v>
      </c>
      <c r="F92" s="199" t="s">
        <v>129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P93+P111+P133+P159+P176</f>
        <v>0</v>
      </c>
      <c r="Q92" s="204"/>
      <c r="R92" s="205">
        <f>R93+R111+R133+R159+R176</f>
        <v>33.897450000000006</v>
      </c>
      <c r="S92" s="204"/>
      <c r="T92" s="206">
        <f>T93+T111+T133+T159+T176</f>
        <v>51.125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79</v>
      </c>
      <c r="AT92" s="208" t="s">
        <v>71</v>
      </c>
      <c r="AU92" s="208" t="s">
        <v>72</v>
      </c>
      <c r="AY92" s="207" t="s">
        <v>130</v>
      </c>
      <c r="BK92" s="209">
        <f>BK93+BK111+BK133+BK159+BK176</f>
        <v>0</v>
      </c>
    </row>
    <row r="93" s="12" customFormat="1" ht="22.8" customHeight="1">
      <c r="A93" s="12"/>
      <c r="B93" s="196"/>
      <c r="C93" s="197"/>
      <c r="D93" s="198" t="s">
        <v>71</v>
      </c>
      <c r="E93" s="210" t="s">
        <v>79</v>
      </c>
      <c r="F93" s="210" t="s">
        <v>131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SUM(P94:P110)</f>
        <v>0</v>
      </c>
      <c r="Q93" s="204"/>
      <c r="R93" s="205">
        <f>SUM(R94:R110)</f>
        <v>0</v>
      </c>
      <c r="S93" s="204"/>
      <c r="T93" s="206">
        <f>SUM(T94:T110)</f>
        <v>48.875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79</v>
      </c>
      <c r="AT93" s="208" t="s">
        <v>71</v>
      </c>
      <c r="AU93" s="208" t="s">
        <v>79</v>
      </c>
      <c r="AY93" s="207" t="s">
        <v>130</v>
      </c>
      <c r="BK93" s="209">
        <f>SUM(BK94:BK110)</f>
        <v>0</v>
      </c>
    </row>
    <row r="94" s="2" customFormat="1">
      <c r="A94" s="38"/>
      <c r="B94" s="39"/>
      <c r="C94" s="212" t="s">
        <v>79</v>
      </c>
      <c r="D94" s="212" t="s">
        <v>132</v>
      </c>
      <c r="E94" s="213" t="s">
        <v>534</v>
      </c>
      <c r="F94" s="214" t="s">
        <v>535</v>
      </c>
      <c r="G94" s="215" t="s">
        <v>135</v>
      </c>
      <c r="H94" s="216">
        <v>55</v>
      </c>
      <c r="I94" s="217"/>
      <c r="J94" s="218">
        <f>ROUND(I94*H94,2)</f>
        <v>0</v>
      </c>
      <c r="K94" s="214" t="s">
        <v>136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0.26000000000000001</v>
      </c>
      <c r="T94" s="222">
        <f>S94*H94</f>
        <v>14.300000000000001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137</v>
      </c>
      <c r="AT94" s="223" t="s">
        <v>132</v>
      </c>
      <c r="AU94" s="223" t="s">
        <v>81</v>
      </c>
      <c r="AY94" s="17" t="s">
        <v>130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79</v>
      </c>
      <c r="BK94" s="224">
        <f>ROUND(I94*H94,2)</f>
        <v>0</v>
      </c>
      <c r="BL94" s="17" t="s">
        <v>137</v>
      </c>
      <c r="BM94" s="223" t="s">
        <v>536</v>
      </c>
    </row>
    <row r="95" s="2" customFormat="1">
      <c r="A95" s="38"/>
      <c r="B95" s="39"/>
      <c r="C95" s="40"/>
      <c r="D95" s="225" t="s">
        <v>139</v>
      </c>
      <c r="E95" s="40"/>
      <c r="F95" s="226" t="s">
        <v>537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81</v>
      </c>
    </row>
    <row r="96" s="13" customFormat="1">
      <c r="A96" s="13"/>
      <c r="B96" s="230"/>
      <c r="C96" s="231"/>
      <c r="D96" s="225" t="s">
        <v>141</v>
      </c>
      <c r="E96" s="232" t="s">
        <v>19</v>
      </c>
      <c r="F96" s="233" t="s">
        <v>538</v>
      </c>
      <c r="G96" s="231"/>
      <c r="H96" s="234">
        <v>5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141</v>
      </c>
      <c r="AU96" s="240" t="s">
        <v>81</v>
      </c>
      <c r="AV96" s="13" t="s">
        <v>81</v>
      </c>
      <c r="AW96" s="13" t="s">
        <v>33</v>
      </c>
      <c r="AX96" s="13" t="s">
        <v>72</v>
      </c>
      <c r="AY96" s="240" t="s">
        <v>130</v>
      </c>
    </row>
    <row r="97" s="13" customFormat="1">
      <c r="A97" s="13"/>
      <c r="B97" s="230"/>
      <c r="C97" s="231"/>
      <c r="D97" s="225" t="s">
        <v>141</v>
      </c>
      <c r="E97" s="232" t="s">
        <v>19</v>
      </c>
      <c r="F97" s="233" t="s">
        <v>539</v>
      </c>
      <c r="G97" s="231"/>
      <c r="H97" s="234">
        <v>50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141</v>
      </c>
      <c r="AU97" s="240" t="s">
        <v>81</v>
      </c>
      <c r="AV97" s="13" t="s">
        <v>81</v>
      </c>
      <c r="AW97" s="13" t="s">
        <v>33</v>
      </c>
      <c r="AX97" s="13" t="s">
        <v>72</v>
      </c>
      <c r="AY97" s="240" t="s">
        <v>130</v>
      </c>
    </row>
    <row r="98" s="2" customFormat="1">
      <c r="A98" s="38"/>
      <c r="B98" s="39"/>
      <c r="C98" s="212" t="s">
        <v>81</v>
      </c>
      <c r="D98" s="212" t="s">
        <v>132</v>
      </c>
      <c r="E98" s="213" t="s">
        <v>540</v>
      </c>
      <c r="F98" s="214" t="s">
        <v>541</v>
      </c>
      <c r="G98" s="215" t="s">
        <v>135</v>
      </c>
      <c r="H98" s="216">
        <v>65</v>
      </c>
      <c r="I98" s="217"/>
      <c r="J98" s="218">
        <f>ROUND(I98*H98,2)</f>
        <v>0</v>
      </c>
      <c r="K98" s="214" t="s">
        <v>136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0.28999999999999998</v>
      </c>
      <c r="T98" s="222">
        <f>S98*H98</f>
        <v>18.849999999999998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137</v>
      </c>
      <c r="AT98" s="223" t="s">
        <v>132</v>
      </c>
      <c r="AU98" s="223" t="s">
        <v>81</v>
      </c>
      <c r="AY98" s="17" t="s">
        <v>130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137</v>
      </c>
      <c r="BM98" s="223" t="s">
        <v>542</v>
      </c>
    </row>
    <row r="99" s="2" customFormat="1">
      <c r="A99" s="38"/>
      <c r="B99" s="39"/>
      <c r="C99" s="40"/>
      <c r="D99" s="225" t="s">
        <v>139</v>
      </c>
      <c r="E99" s="40"/>
      <c r="F99" s="226" t="s">
        <v>543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81</v>
      </c>
    </row>
    <row r="100" s="13" customFormat="1">
      <c r="A100" s="13"/>
      <c r="B100" s="230"/>
      <c r="C100" s="231"/>
      <c r="D100" s="225" t="s">
        <v>141</v>
      </c>
      <c r="E100" s="232" t="s">
        <v>19</v>
      </c>
      <c r="F100" s="233" t="s">
        <v>544</v>
      </c>
      <c r="G100" s="231"/>
      <c r="H100" s="234">
        <v>15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141</v>
      </c>
      <c r="AU100" s="240" t="s">
        <v>81</v>
      </c>
      <c r="AV100" s="13" t="s">
        <v>81</v>
      </c>
      <c r="AW100" s="13" t="s">
        <v>33</v>
      </c>
      <c r="AX100" s="13" t="s">
        <v>72</v>
      </c>
      <c r="AY100" s="240" t="s">
        <v>130</v>
      </c>
    </row>
    <row r="101" s="13" customFormat="1">
      <c r="A101" s="13"/>
      <c r="B101" s="230"/>
      <c r="C101" s="231"/>
      <c r="D101" s="225" t="s">
        <v>141</v>
      </c>
      <c r="E101" s="232" t="s">
        <v>19</v>
      </c>
      <c r="F101" s="233" t="s">
        <v>539</v>
      </c>
      <c r="G101" s="231"/>
      <c r="H101" s="234">
        <v>50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141</v>
      </c>
      <c r="AU101" s="240" t="s">
        <v>81</v>
      </c>
      <c r="AV101" s="13" t="s">
        <v>81</v>
      </c>
      <c r="AW101" s="13" t="s">
        <v>33</v>
      </c>
      <c r="AX101" s="13" t="s">
        <v>72</v>
      </c>
      <c r="AY101" s="240" t="s">
        <v>130</v>
      </c>
    </row>
    <row r="102" s="2" customFormat="1">
      <c r="A102" s="38"/>
      <c r="B102" s="39"/>
      <c r="C102" s="212" t="s">
        <v>149</v>
      </c>
      <c r="D102" s="212" t="s">
        <v>132</v>
      </c>
      <c r="E102" s="213" t="s">
        <v>545</v>
      </c>
      <c r="F102" s="214" t="s">
        <v>546</v>
      </c>
      <c r="G102" s="215" t="s">
        <v>135</v>
      </c>
      <c r="H102" s="216">
        <v>10</v>
      </c>
      <c r="I102" s="217"/>
      <c r="J102" s="218">
        <f>ROUND(I102*H102,2)</f>
        <v>0</v>
      </c>
      <c r="K102" s="214" t="s">
        <v>136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0.23999999999999999</v>
      </c>
      <c r="T102" s="222">
        <f>S102*H102</f>
        <v>2.3999999999999999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137</v>
      </c>
      <c r="AT102" s="223" t="s">
        <v>132</v>
      </c>
      <c r="AU102" s="223" t="s">
        <v>81</v>
      </c>
      <c r="AY102" s="17" t="s">
        <v>130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137</v>
      </c>
      <c r="BM102" s="223" t="s">
        <v>547</v>
      </c>
    </row>
    <row r="103" s="2" customFormat="1">
      <c r="A103" s="38"/>
      <c r="B103" s="39"/>
      <c r="C103" s="40"/>
      <c r="D103" s="225" t="s">
        <v>139</v>
      </c>
      <c r="E103" s="40"/>
      <c r="F103" s="226" t="s">
        <v>548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81</v>
      </c>
    </row>
    <row r="104" s="13" customFormat="1">
      <c r="A104" s="13"/>
      <c r="B104" s="230"/>
      <c r="C104" s="231"/>
      <c r="D104" s="225" t="s">
        <v>141</v>
      </c>
      <c r="E104" s="232" t="s">
        <v>19</v>
      </c>
      <c r="F104" s="233" t="s">
        <v>549</v>
      </c>
      <c r="G104" s="231"/>
      <c r="H104" s="234">
        <v>10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141</v>
      </c>
      <c r="AU104" s="240" t="s">
        <v>81</v>
      </c>
      <c r="AV104" s="13" t="s">
        <v>81</v>
      </c>
      <c r="AW104" s="13" t="s">
        <v>33</v>
      </c>
      <c r="AX104" s="13" t="s">
        <v>72</v>
      </c>
      <c r="AY104" s="240" t="s">
        <v>130</v>
      </c>
    </row>
    <row r="105" s="2" customFormat="1" ht="16.5" customHeight="1">
      <c r="A105" s="38"/>
      <c r="B105" s="39"/>
      <c r="C105" s="212" t="s">
        <v>137</v>
      </c>
      <c r="D105" s="212" t="s">
        <v>132</v>
      </c>
      <c r="E105" s="213" t="s">
        <v>550</v>
      </c>
      <c r="F105" s="214" t="s">
        <v>551</v>
      </c>
      <c r="G105" s="215" t="s">
        <v>370</v>
      </c>
      <c r="H105" s="216">
        <v>65</v>
      </c>
      <c r="I105" s="217"/>
      <c r="J105" s="218">
        <f>ROUND(I105*H105,2)</f>
        <v>0</v>
      </c>
      <c r="K105" s="214" t="s">
        <v>136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0.20499999999999999</v>
      </c>
      <c r="T105" s="222">
        <f>S105*H105</f>
        <v>13.324999999999999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137</v>
      </c>
      <c r="AT105" s="223" t="s">
        <v>132</v>
      </c>
      <c r="AU105" s="223" t="s">
        <v>81</v>
      </c>
      <c r="AY105" s="17" t="s">
        <v>130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137</v>
      </c>
      <c r="BM105" s="223" t="s">
        <v>552</v>
      </c>
    </row>
    <row r="106" s="2" customFormat="1">
      <c r="A106" s="38"/>
      <c r="B106" s="39"/>
      <c r="C106" s="40"/>
      <c r="D106" s="225" t="s">
        <v>139</v>
      </c>
      <c r="E106" s="40"/>
      <c r="F106" s="226" t="s">
        <v>553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81</v>
      </c>
    </row>
    <row r="107" s="13" customFormat="1">
      <c r="A107" s="13"/>
      <c r="B107" s="230"/>
      <c r="C107" s="231"/>
      <c r="D107" s="225" t="s">
        <v>141</v>
      </c>
      <c r="E107" s="232" t="s">
        <v>19</v>
      </c>
      <c r="F107" s="233" t="s">
        <v>554</v>
      </c>
      <c r="G107" s="231"/>
      <c r="H107" s="234">
        <v>65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141</v>
      </c>
      <c r="AU107" s="240" t="s">
        <v>81</v>
      </c>
      <c r="AV107" s="13" t="s">
        <v>81</v>
      </c>
      <c r="AW107" s="13" t="s">
        <v>33</v>
      </c>
      <c r="AX107" s="13" t="s">
        <v>72</v>
      </c>
      <c r="AY107" s="240" t="s">
        <v>130</v>
      </c>
    </row>
    <row r="108" s="2" customFormat="1" ht="21.75" customHeight="1">
      <c r="A108" s="38"/>
      <c r="B108" s="39"/>
      <c r="C108" s="212" t="s">
        <v>160</v>
      </c>
      <c r="D108" s="212" t="s">
        <v>132</v>
      </c>
      <c r="E108" s="213" t="s">
        <v>276</v>
      </c>
      <c r="F108" s="214" t="s">
        <v>277</v>
      </c>
      <c r="G108" s="215" t="s">
        <v>135</v>
      </c>
      <c r="H108" s="216">
        <v>90.200000000000003</v>
      </c>
      <c r="I108" s="217"/>
      <c r="J108" s="218">
        <f>ROUND(I108*H108,2)</f>
        <v>0</v>
      </c>
      <c r="K108" s="214" t="s">
        <v>136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137</v>
      </c>
      <c r="AT108" s="223" t="s">
        <v>132</v>
      </c>
      <c r="AU108" s="223" t="s">
        <v>81</v>
      </c>
      <c r="AY108" s="17" t="s">
        <v>130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137</v>
      </c>
      <c r="BM108" s="223" t="s">
        <v>555</v>
      </c>
    </row>
    <row r="109" s="2" customFormat="1">
      <c r="A109" s="38"/>
      <c r="B109" s="39"/>
      <c r="C109" s="40"/>
      <c r="D109" s="225" t="s">
        <v>139</v>
      </c>
      <c r="E109" s="40"/>
      <c r="F109" s="226" t="s">
        <v>279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81</v>
      </c>
    </row>
    <row r="110" s="13" customFormat="1">
      <c r="A110" s="13"/>
      <c r="B110" s="230"/>
      <c r="C110" s="231"/>
      <c r="D110" s="225" t="s">
        <v>141</v>
      </c>
      <c r="E110" s="232" t="s">
        <v>19</v>
      </c>
      <c r="F110" s="233" t="s">
        <v>556</v>
      </c>
      <c r="G110" s="231"/>
      <c r="H110" s="234">
        <v>90.200000000000003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141</v>
      </c>
      <c r="AU110" s="240" t="s">
        <v>81</v>
      </c>
      <c r="AV110" s="13" t="s">
        <v>81</v>
      </c>
      <c r="AW110" s="13" t="s">
        <v>33</v>
      </c>
      <c r="AX110" s="13" t="s">
        <v>72</v>
      </c>
      <c r="AY110" s="240" t="s">
        <v>130</v>
      </c>
    </row>
    <row r="111" s="12" customFormat="1" ht="22.8" customHeight="1">
      <c r="A111" s="12"/>
      <c r="B111" s="196"/>
      <c r="C111" s="197"/>
      <c r="D111" s="198" t="s">
        <v>71</v>
      </c>
      <c r="E111" s="210" t="s">
        <v>160</v>
      </c>
      <c r="F111" s="210" t="s">
        <v>293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SUM(P112:P132)</f>
        <v>0</v>
      </c>
      <c r="Q111" s="204"/>
      <c r="R111" s="205">
        <f>SUM(R112:R132)</f>
        <v>17.478259999999999</v>
      </c>
      <c r="S111" s="204"/>
      <c r="T111" s="206">
        <f>SUM(T112:T132)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79</v>
      </c>
      <c r="AT111" s="208" t="s">
        <v>71</v>
      </c>
      <c r="AU111" s="208" t="s">
        <v>79</v>
      </c>
      <c r="AY111" s="207" t="s">
        <v>130</v>
      </c>
      <c r="BK111" s="209">
        <f>SUM(BK112:BK132)</f>
        <v>0</v>
      </c>
    </row>
    <row r="112" s="2" customFormat="1" ht="16.5" customHeight="1">
      <c r="A112" s="38"/>
      <c r="B112" s="39"/>
      <c r="C112" s="212" t="s">
        <v>165</v>
      </c>
      <c r="D112" s="212" t="s">
        <v>132</v>
      </c>
      <c r="E112" s="213" t="s">
        <v>557</v>
      </c>
      <c r="F112" s="214" t="s">
        <v>558</v>
      </c>
      <c r="G112" s="215" t="s">
        <v>135</v>
      </c>
      <c r="H112" s="216">
        <v>63</v>
      </c>
      <c r="I112" s="217"/>
      <c r="J112" s="218">
        <f>ROUND(I112*H112,2)</f>
        <v>0</v>
      </c>
      <c r="K112" s="214" t="s">
        <v>136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137</v>
      </c>
      <c r="AT112" s="223" t="s">
        <v>132</v>
      </c>
      <c r="AU112" s="223" t="s">
        <v>81</v>
      </c>
      <c r="AY112" s="17" t="s">
        <v>130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79</v>
      </c>
      <c r="BK112" s="224">
        <f>ROUND(I112*H112,2)</f>
        <v>0</v>
      </c>
      <c r="BL112" s="17" t="s">
        <v>137</v>
      </c>
      <c r="BM112" s="223" t="s">
        <v>559</v>
      </c>
    </row>
    <row r="113" s="2" customFormat="1">
      <c r="A113" s="38"/>
      <c r="B113" s="39"/>
      <c r="C113" s="40"/>
      <c r="D113" s="225" t="s">
        <v>139</v>
      </c>
      <c r="E113" s="40"/>
      <c r="F113" s="226" t="s">
        <v>560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139</v>
      </c>
      <c r="AU113" s="17" t="s">
        <v>81</v>
      </c>
    </row>
    <row r="114" s="13" customFormat="1">
      <c r="A114" s="13"/>
      <c r="B114" s="230"/>
      <c r="C114" s="231"/>
      <c r="D114" s="225" t="s">
        <v>141</v>
      </c>
      <c r="E114" s="232" t="s">
        <v>19</v>
      </c>
      <c r="F114" s="233" t="s">
        <v>561</v>
      </c>
      <c r="G114" s="231"/>
      <c r="H114" s="234">
        <v>63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141</v>
      </c>
      <c r="AU114" s="240" t="s">
        <v>81</v>
      </c>
      <c r="AV114" s="13" t="s">
        <v>81</v>
      </c>
      <c r="AW114" s="13" t="s">
        <v>33</v>
      </c>
      <c r="AX114" s="13" t="s">
        <v>72</v>
      </c>
      <c r="AY114" s="240" t="s">
        <v>130</v>
      </c>
    </row>
    <row r="115" s="2" customFormat="1" ht="16.5" customHeight="1">
      <c r="A115" s="38"/>
      <c r="B115" s="39"/>
      <c r="C115" s="212" t="s">
        <v>170</v>
      </c>
      <c r="D115" s="212" t="s">
        <v>132</v>
      </c>
      <c r="E115" s="213" t="s">
        <v>295</v>
      </c>
      <c r="F115" s="214" t="s">
        <v>296</v>
      </c>
      <c r="G115" s="215" t="s">
        <v>135</v>
      </c>
      <c r="H115" s="216">
        <v>23.100000000000001</v>
      </c>
      <c r="I115" s="217"/>
      <c r="J115" s="218">
        <f>ROUND(I115*H115,2)</f>
        <v>0</v>
      </c>
      <c r="K115" s="214" t="s">
        <v>136</v>
      </c>
      <c r="L115" s="44"/>
      <c r="M115" s="219" t="s">
        <v>19</v>
      </c>
      <c r="N115" s="220" t="s">
        <v>43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137</v>
      </c>
      <c r="AT115" s="223" t="s">
        <v>132</v>
      </c>
      <c r="AU115" s="223" t="s">
        <v>81</v>
      </c>
      <c r="AY115" s="17" t="s">
        <v>130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79</v>
      </c>
      <c r="BK115" s="224">
        <f>ROUND(I115*H115,2)</f>
        <v>0</v>
      </c>
      <c r="BL115" s="17" t="s">
        <v>137</v>
      </c>
      <c r="BM115" s="223" t="s">
        <v>562</v>
      </c>
    </row>
    <row r="116" s="2" customFormat="1">
      <c r="A116" s="38"/>
      <c r="B116" s="39"/>
      <c r="C116" s="40"/>
      <c r="D116" s="225" t="s">
        <v>139</v>
      </c>
      <c r="E116" s="40"/>
      <c r="F116" s="226" t="s">
        <v>298</v>
      </c>
      <c r="G116" s="40"/>
      <c r="H116" s="40"/>
      <c r="I116" s="227"/>
      <c r="J116" s="40"/>
      <c r="K116" s="40"/>
      <c r="L116" s="44"/>
      <c r="M116" s="228"/>
      <c r="N116" s="229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139</v>
      </c>
      <c r="AU116" s="17" t="s">
        <v>81</v>
      </c>
    </row>
    <row r="117" s="13" customFormat="1">
      <c r="A117" s="13"/>
      <c r="B117" s="230"/>
      <c r="C117" s="231"/>
      <c r="D117" s="225" t="s">
        <v>141</v>
      </c>
      <c r="E117" s="232" t="s">
        <v>19</v>
      </c>
      <c r="F117" s="233" t="s">
        <v>563</v>
      </c>
      <c r="G117" s="231"/>
      <c r="H117" s="234">
        <v>23.100000000000001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141</v>
      </c>
      <c r="AU117" s="240" t="s">
        <v>81</v>
      </c>
      <c r="AV117" s="13" t="s">
        <v>81</v>
      </c>
      <c r="AW117" s="13" t="s">
        <v>33</v>
      </c>
      <c r="AX117" s="13" t="s">
        <v>72</v>
      </c>
      <c r="AY117" s="240" t="s">
        <v>130</v>
      </c>
    </row>
    <row r="118" s="2" customFormat="1">
      <c r="A118" s="38"/>
      <c r="B118" s="39"/>
      <c r="C118" s="212" t="s">
        <v>175</v>
      </c>
      <c r="D118" s="212" t="s">
        <v>132</v>
      </c>
      <c r="E118" s="213" t="s">
        <v>564</v>
      </c>
      <c r="F118" s="214" t="s">
        <v>565</v>
      </c>
      <c r="G118" s="215" t="s">
        <v>135</v>
      </c>
      <c r="H118" s="216">
        <v>60</v>
      </c>
      <c r="I118" s="217"/>
      <c r="J118" s="218">
        <f>ROUND(I118*H118,2)</f>
        <v>0</v>
      </c>
      <c r="K118" s="214" t="s">
        <v>136</v>
      </c>
      <c r="L118" s="44"/>
      <c r="M118" s="219" t="s">
        <v>19</v>
      </c>
      <c r="N118" s="220" t="s">
        <v>43</v>
      </c>
      <c r="O118" s="84"/>
      <c r="P118" s="221">
        <f>O118*H118</f>
        <v>0</v>
      </c>
      <c r="Q118" s="221">
        <v>0.084250000000000005</v>
      </c>
      <c r="R118" s="221">
        <f>Q118*H118</f>
        <v>5.0550000000000006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137</v>
      </c>
      <c r="AT118" s="223" t="s">
        <v>132</v>
      </c>
      <c r="AU118" s="223" t="s">
        <v>81</v>
      </c>
      <c r="AY118" s="17" t="s">
        <v>130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79</v>
      </c>
      <c r="BK118" s="224">
        <f>ROUND(I118*H118,2)</f>
        <v>0</v>
      </c>
      <c r="BL118" s="17" t="s">
        <v>137</v>
      </c>
      <c r="BM118" s="223" t="s">
        <v>566</v>
      </c>
    </row>
    <row r="119" s="2" customFormat="1">
      <c r="A119" s="38"/>
      <c r="B119" s="39"/>
      <c r="C119" s="40"/>
      <c r="D119" s="225" t="s">
        <v>139</v>
      </c>
      <c r="E119" s="40"/>
      <c r="F119" s="226" t="s">
        <v>567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139</v>
      </c>
      <c r="AU119" s="17" t="s">
        <v>81</v>
      </c>
    </row>
    <row r="120" s="13" customFormat="1">
      <c r="A120" s="13"/>
      <c r="B120" s="230"/>
      <c r="C120" s="231"/>
      <c r="D120" s="225" t="s">
        <v>141</v>
      </c>
      <c r="E120" s="232" t="s">
        <v>19</v>
      </c>
      <c r="F120" s="233" t="s">
        <v>568</v>
      </c>
      <c r="G120" s="231"/>
      <c r="H120" s="234">
        <v>60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141</v>
      </c>
      <c r="AU120" s="240" t="s">
        <v>81</v>
      </c>
      <c r="AV120" s="13" t="s">
        <v>81</v>
      </c>
      <c r="AW120" s="13" t="s">
        <v>33</v>
      </c>
      <c r="AX120" s="13" t="s">
        <v>72</v>
      </c>
      <c r="AY120" s="240" t="s">
        <v>130</v>
      </c>
    </row>
    <row r="121" s="2" customFormat="1">
      <c r="A121" s="38"/>
      <c r="B121" s="39"/>
      <c r="C121" s="252" t="s">
        <v>180</v>
      </c>
      <c r="D121" s="252" t="s">
        <v>269</v>
      </c>
      <c r="E121" s="253" t="s">
        <v>569</v>
      </c>
      <c r="F121" s="254" t="s">
        <v>570</v>
      </c>
      <c r="G121" s="255" t="s">
        <v>135</v>
      </c>
      <c r="H121" s="256">
        <v>61.200000000000003</v>
      </c>
      <c r="I121" s="257"/>
      <c r="J121" s="258">
        <f>ROUND(I121*H121,2)</f>
        <v>0</v>
      </c>
      <c r="K121" s="254" t="s">
        <v>136</v>
      </c>
      <c r="L121" s="259"/>
      <c r="M121" s="260" t="s">
        <v>19</v>
      </c>
      <c r="N121" s="261" t="s">
        <v>43</v>
      </c>
      <c r="O121" s="84"/>
      <c r="P121" s="221">
        <f>O121*H121</f>
        <v>0</v>
      </c>
      <c r="Q121" s="221">
        <v>0.113</v>
      </c>
      <c r="R121" s="221">
        <f>Q121*H121</f>
        <v>6.9156000000000004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175</v>
      </c>
      <c r="AT121" s="223" t="s">
        <v>269</v>
      </c>
      <c r="AU121" s="223" t="s">
        <v>81</v>
      </c>
      <c r="AY121" s="17" t="s">
        <v>130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79</v>
      </c>
      <c r="BK121" s="224">
        <f>ROUND(I121*H121,2)</f>
        <v>0</v>
      </c>
      <c r="BL121" s="17" t="s">
        <v>137</v>
      </c>
      <c r="BM121" s="223" t="s">
        <v>571</v>
      </c>
    </row>
    <row r="122" s="2" customFormat="1">
      <c r="A122" s="38"/>
      <c r="B122" s="39"/>
      <c r="C122" s="40"/>
      <c r="D122" s="225" t="s">
        <v>139</v>
      </c>
      <c r="E122" s="40"/>
      <c r="F122" s="226" t="s">
        <v>570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139</v>
      </c>
      <c r="AU122" s="17" t="s">
        <v>81</v>
      </c>
    </row>
    <row r="123" s="13" customFormat="1">
      <c r="A123" s="13"/>
      <c r="B123" s="230"/>
      <c r="C123" s="231"/>
      <c r="D123" s="225" t="s">
        <v>141</v>
      </c>
      <c r="E123" s="232" t="s">
        <v>19</v>
      </c>
      <c r="F123" s="233" t="s">
        <v>572</v>
      </c>
      <c r="G123" s="231"/>
      <c r="H123" s="234">
        <v>61.200000000000003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141</v>
      </c>
      <c r="AU123" s="240" t="s">
        <v>81</v>
      </c>
      <c r="AV123" s="13" t="s">
        <v>81</v>
      </c>
      <c r="AW123" s="13" t="s">
        <v>33</v>
      </c>
      <c r="AX123" s="13" t="s">
        <v>72</v>
      </c>
      <c r="AY123" s="240" t="s">
        <v>130</v>
      </c>
    </row>
    <row r="124" s="2" customFormat="1">
      <c r="A124" s="38"/>
      <c r="B124" s="39"/>
      <c r="C124" s="212" t="s">
        <v>185</v>
      </c>
      <c r="D124" s="212" t="s">
        <v>132</v>
      </c>
      <c r="E124" s="213" t="s">
        <v>573</v>
      </c>
      <c r="F124" s="214" t="s">
        <v>574</v>
      </c>
      <c r="G124" s="215" t="s">
        <v>135</v>
      </c>
      <c r="H124" s="216">
        <v>22</v>
      </c>
      <c r="I124" s="217"/>
      <c r="J124" s="218">
        <f>ROUND(I124*H124,2)</f>
        <v>0</v>
      </c>
      <c r="K124" s="214" t="s">
        <v>136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0.10362</v>
      </c>
      <c r="R124" s="221">
        <f>Q124*H124</f>
        <v>2.2796400000000001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137</v>
      </c>
      <c r="AT124" s="223" t="s">
        <v>132</v>
      </c>
      <c r="AU124" s="223" t="s">
        <v>81</v>
      </c>
      <c r="AY124" s="17" t="s">
        <v>130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137</v>
      </c>
      <c r="BM124" s="223" t="s">
        <v>575</v>
      </c>
    </row>
    <row r="125" s="2" customFormat="1">
      <c r="A125" s="38"/>
      <c r="B125" s="39"/>
      <c r="C125" s="40"/>
      <c r="D125" s="225" t="s">
        <v>139</v>
      </c>
      <c r="E125" s="40"/>
      <c r="F125" s="226" t="s">
        <v>576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139</v>
      </c>
      <c r="AU125" s="17" t="s">
        <v>81</v>
      </c>
    </row>
    <row r="126" s="13" customFormat="1">
      <c r="A126" s="13"/>
      <c r="B126" s="230"/>
      <c r="C126" s="231"/>
      <c r="D126" s="225" t="s">
        <v>141</v>
      </c>
      <c r="E126" s="232" t="s">
        <v>19</v>
      </c>
      <c r="F126" s="233" t="s">
        <v>577</v>
      </c>
      <c r="G126" s="231"/>
      <c r="H126" s="234">
        <v>22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141</v>
      </c>
      <c r="AU126" s="240" t="s">
        <v>81</v>
      </c>
      <c r="AV126" s="13" t="s">
        <v>81</v>
      </c>
      <c r="AW126" s="13" t="s">
        <v>33</v>
      </c>
      <c r="AX126" s="13" t="s">
        <v>72</v>
      </c>
      <c r="AY126" s="240" t="s">
        <v>130</v>
      </c>
    </row>
    <row r="127" s="2" customFormat="1" ht="16.5" customHeight="1">
      <c r="A127" s="38"/>
      <c r="B127" s="39"/>
      <c r="C127" s="252" t="s">
        <v>190</v>
      </c>
      <c r="D127" s="252" t="s">
        <v>269</v>
      </c>
      <c r="E127" s="253" t="s">
        <v>578</v>
      </c>
      <c r="F127" s="254" t="s">
        <v>579</v>
      </c>
      <c r="G127" s="255" t="s">
        <v>135</v>
      </c>
      <c r="H127" s="256">
        <v>12.359999999999999</v>
      </c>
      <c r="I127" s="257"/>
      <c r="J127" s="258">
        <f>ROUND(I127*H127,2)</f>
        <v>0</v>
      </c>
      <c r="K127" s="254" t="s">
        <v>136</v>
      </c>
      <c r="L127" s="259"/>
      <c r="M127" s="260" t="s">
        <v>19</v>
      </c>
      <c r="N127" s="261" t="s">
        <v>43</v>
      </c>
      <c r="O127" s="84"/>
      <c r="P127" s="221">
        <f>O127*H127</f>
        <v>0</v>
      </c>
      <c r="Q127" s="221">
        <v>0.152</v>
      </c>
      <c r="R127" s="221">
        <f>Q127*H127</f>
        <v>1.87872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269</v>
      </c>
      <c r="AU127" s="223" t="s">
        <v>81</v>
      </c>
      <c r="AY127" s="17" t="s">
        <v>130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79</v>
      </c>
      <c r="BK127" s="224">
        <f>ROUND(I127*H127,2)</f>
        <v>0</v>
      </c>
      <c r="BL127" s="17" t="s">
        <v>137</v>
      </c>
      <c r="BM127" s="223" t="s">
        <v>580</v>
      </c>
    </row>
    <row r="128" s="2" customFormat="1">
      <c r="A128" s="38"/>
      <c r="B128" s="39"/>
      <c r="C128" s="40"/>
      <c r="D128" s="225" t="s">
        <v>139</v>
      </c>
      <c r="E128" s="40"/>
      <c r="F128" s="226" t="s">
        <v>579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139</v>
      </c>
      <c r="AU128" s="17" t="s">
        <v>81</v>
      </c>
    </row>
    <row r="129" s="13" customFormat="1">
      <c r="A129" s="13"/>
      <c r="B129" s="230"/>
      <c r="C129" s="231"/>
      <c r="D129" s="225" t="s">
        <v>141</v>
      </c>
      <c r="E129" s="232" t="s">
        <v>19</v>
      </c>
      <c r="F129" s="233" t="s">
        <v>581</v>
      </c>
      <c r="G129" s="231"/>
      <c r="H129" s="234">
        <v>12.359999999999999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141</v>
      </c>
      <c r="AU129" s="240" t="s">
        <v>81</v>
      </c>
      <c r="AV129" s="13" t="s">
        <v>81</v>
      </c>
      <c r="AW129" s="13" t="s">
        <v>33</v>
      </c>
      <c r="AX129" s="13" t="s">
        <v>72</v>
      </c>
      <c r="AY129" s="240" t="s">
        <v>130</v>
      </c>
    </row>
    <row r="130" s="2" customFormat="1">
      <c r="A130" s="38"/>
      <c r="B130" s="39"/>
      <c r="C130" s="252" t="s">
        <v>198</v>
      </c>
      <c r="D130" s="252" t="s">
        <v>269</v>
      </c>
      <c r="E130" s="253" t="s">
        <v>582</v>
      </c>
      <c r="F130" s="254" t="s">
        <v>583</v>
      </c>
      <c r="G130" s="255" t="s">
        <v>135</v>
      </c>
      <c r="H130" s="256">
        <v>10.300000000000001</v>
      </c>
      <c r="I130" s="257"/>
      <c r="J130" s="258">
        <f>ROUND(I130*H130,2)</f>
        <v>0</v>
      </c>
      <c r="K130" s="254" t="s">
        <v>19</v>
      </c>
      <c r="L130" s="259"/>
      <c r="M130" s="260" t="s">
        <v>19</v>
      </c>
      <c r="N130" s="261" t="s">
        <v>43</v>
      </c>
      <c r="O130" s="84"/>
      <c r="P130" s="221">
        <f>O130*H130</f>
        <v>0</v>
      </c>
      <c r="Q130" s="221">
        <v>0.13100000000000001</v>
      </c>
      <c r="R130" s="221">
        <f>Q130*H130</f>
        <v>1.3493000000000002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175</v>
      </c>
      <c r="AT130" s="223" t="s">
        <v>269</v>
      </c>
      <c r="AU130" s="223" t="s">
        <v>81</v>
      </c>
      <c r="AY130" s="17" t="s">
        <v>130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137</v>
      </c>
      <c r="BM130" s="223" t="s">
        <v>584</v>
      </c>
    </row>
    <row r="131" s="2" customFormat="1">
      <c r="A131" s="38"/>
      <c r="B131" s="39"/>
      <c r="C131" s="40"/>
      <c r="D131" s="225" t="s">
        <v>139</v>
      </c>
      <c r="E131" s="40"/>
      <c r="F131" s="226" t="s">
        <v>583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81</v>
      </c>
    </row>
    <row r="132" s="13" customFormat="1">
      <c r="A132" s="13"/>
      <c r="B132" s="230"/>
      <c r="C132" s="231"/>
      <c r="D132" s="225" t="s">
        <v>141</v>
      </c>
      <c r="E132" s="232" t="s">
        <v>19</v>
      </c>
      <c r="F132" s="233" t="s">
        <v>585</v>
      </c>
      <c r="G132" s="231"/>
      <c r="H132" s="234">
        <v>10.300000000000001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141</v>
      </c>
      <c r="AU132" s="240" t="s">
        <v>81</v>
      </c>
      <c r="AV132" s="13" t="s">
        <v>81</v>
      </c>
      <c r="AW132" s="13" t="s">
        <v>33</v>
      </c>
      <c r="AX132" s="13" t="s">
        <v>72</v>
      </c>
      <c r="AY132" s="240" t="s">
        <v>130</v>
      </c>
    </row>
    <row r="133" s="12" customFormat="1" ht="22.8" customHeight="1">
      <c r="A133" s="12"/>
      <c r="B133" s="196"/>
      <c r="C133" s="197"/>
      <c r="D133" s="198" t="s">
        <v>71</v>
      </c>
      <c r="E133" s="210" t="s">
        <v>180</v>
      </c>
      <c r="F133" s="210" t="s">
        <v>586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SUM(P134:P158)</f>
        <v>0</v>
      </c>
      <c r="Q133" s="204"/>
      <c r="R133" s="205">
        <f>SUM(R134:R158)</f>
        <v>16.419190000000004</v>
      </c>
      <c r="S133" s="204"/>
      <c r="T133" s="206">
        <f>SUM(T134:T158)</f>
        <v>2.25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79</v>
      </c>
      <c r="AT133" s="208" t="s">
        <v>71</v>
      </c>
      <c r="AU133" s="208" t="s">
        <v>79</v>
      </c>
      <c r="AY133" s="207" t="s">
        <v>130</v>
      </c>
      <c r="BK133" s="209">
        <f>SUM(BK134:BK158)</f>
        <v>0</v>
      </c>
    </row>
    <row r="134" s="2" customFormat="1" ht="33" customHeight="1">
      <c r="A134" s="38"/>
      <c r="B134" s="39"/>
      <c r="C134" s="212" t="s">
        <v>202</v>
      </c>
      <c r="D134" s="212" t="s">
        <v>132</v>
      </c>
      <c r="E134" s="213" t="s">
        <v>587</v>
      </c>
      <c r="F134" s="214" t="s">
        <v>588</v>
      </c>
      <c r="G134" s="215" t="s">
        <v>370</v>
      </c>
      <c r="H134" s="216">
        <v>68</v>
      </c>
      <c r="I134" s="217"/>
      <c r="J134" s="218">
        <f>ROUND(I134*H134,2)</f>
        <v>0</v>
      </c>
      <c r="K134" s="214" t="s">
        <v>136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0.15540000000000001</v>
      </c>
      <c r="R134" s="221">
        <f>Q134*H134</f>
        <v>10.567200000000002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137</v>
      </c>
      <c r="AT134" s="223" t="s">
        <v>132</v>
      </c>
      <c r="AU134" s="223" t="s">
        <v>81</v>
      </c>
      <c r="AY134" s="17" t="s">
        <v>130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137</v>
      </c>
      <c r="BM134" s="223" t="s">
        <v>589</v>
      </c>
    </row>
    <row r="135" s="2" customFormat="1">
      <c r="A135" s="38"/>
      <c r="B135" s="39"/>
      <c r="C135" s="40"/>
      <c r="D135" s="225" t="s">
        <v>139</v>
      </c>
      <c r="E135" s="40"/>
      <c r="F135" s="226" t="s">
        <v>590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81</v>
      </c>
    </row>
    <row r="136" s="14" customFormat="1">
      <c r="A136" s="14"/>
      <c r="B136" s="242"/>
      <c r="C136" s="243"/>
      <c r="D136" s="225" t="s">
        <v>141</v>
      </c>
      <c r="E136" s="244" t="s">
        <v>19</v>
      </c>
      <c r="F136" s="245" t="s">
        <v>591</v>
      </c>
      <c r="G136" s="243"/>
      <c r="H136" s="244" t="s">
        <v>19</v>
      </c>
      <c r="I136" s="246"/>
      <c r="J136" s="243"/>
      <c r="K136" s="243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141</v>
      </c>
      <c r="AU136" s="251" t="s">
        <v>81</v>
      </c>
      <c r="AV136" s="14" t="s">
        <v>79</v>
      </c>
      <c r="AW136" s="14" t="s">
        <v>33</v>
      </c>
      <c r="AX136" s="14" t="s">
        <v>72</v>
      </c>
      <c r="AY136" s="251" t="s">
        <v>130</v>
      </c>
    </row>
    <row r="137" s="13" customFormat="1">
      <c r="A137" s="13"/>
      <c r="B137" s="230"/>
      <c r="C137" s="231"/>
      <c r="D137" s="225" t="s">
        <v>141</v>
      </c>
      <c r="E137" s="232" t="s">
        <v>19</v>
      </c>
      <c r="F137" s="233" t="s">
        <v>592</v>
      </c>
      <c r="G137" s="231"/>
      <c r="H137" s="234">
        <v>40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141</v>
      </c>
      <c r="AU137" s="240" t="s">
        <v>81</v>
      </c>
      <c r="AV137" s="13" t="s">
        <v>81</v>
      </c>
      <c r="AW137" s="13" t="s">
        <v>33</v>
      </c>
      <c r="AX137" s="13" t="s">
        <v>72</v>
      </c>
      <c r="AY137" s="240" t="s">
        <v>130</v>
      </c>
    </row>
    <row r="138" s="13" customFormat="1">
      <c r="A138" s="13"/>
      <c r="B138" s="230"/>
      <c r="C138" s="231"/>
      <c r="D138" s="225" t="s">
        <v>141</v>
      </c>
      <c r="E138" s="232" t="s">
        <v>19</v>
      </c>
      <c r="F138" s="233" t="s">
        <v>593</v>
      </c>
      <c r="G138" s="231"/>
      <c r="H138" s="234">
        <v>8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141</v>
      </c>
      <c r="AU138" s="240" t="s">
        <v>81</v>
      </c>
      <c r="AV138" s="13" t="s">
        <v>81</v>
      </c>
      <c r="AW138" s="13" t="s">
        <v>33</v>
      </c>
      <c r="AX138" s="13" t="s">
        <v>72</v>
      </c>
      <c r="AY138" s="240" t="s">
        <v>130</v>
      </c>
    </row>
    <row r="139" s="13" customFormat="1">
      <c r="A139" s="13"/>
      <c r="B139" s="230"/>
      <c r="C139" s="231"/>
      <c r="D139" s="225" t="s">
        <v>141</v>
      </c>
      <c r="E139" s="232" t="s">
        <v>19</v>
      </c>
      <c r="F139" s="233" t="s">
        <v>594</v>
      </c>
      <c r="G139" s="231"/>
      <c r="H139" s="234">
        <v>20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141</v>
      </c>
      <c r="AU139" s="240" t="s">
        <v>81</v>
      </c>
      <c r="AV139" s="13" t="s">
        <v>81</v>
      </c>
      <c r="AW139" s="13" t="s">
        <v>33</v>
      </c>
      <c r="AX139" s="13" t="s">
        <v>72</v>
      </c>
      <c r="AY139" s="240" t="s">
        <v>130</v>
      </c>
    </row>
    <row r="140" s="2" customFormat="1" ht="21.75" customHeight="1">
      <c r="A140" s="38"/>
      <c r="B140" s="39"/>
      <c r="C140" s="252" t="s">
        <v>209</v>
      </c>
      <c r="D140" s="252" t="s">
        <v>269</v>
      </c>
      <c r="E140" s="253" t="s">
        <v>595</v>
      </c>
      <c r="F140" s="254" t="s">
        <v>596</v>
      </c>
      <c r="G140" s="255" t="s">
        <v>370</v>
      </c>
      <c r="H140" s="256">
        <v>20</v>
      </c>
      <c r="I140" s="257"/>
      <c r="J140" s="258">
        <f>ROUND(I140*H140,2)</f>
        <v>0</v>
      </c>
      <c r="K140" s="254" t="s">
        <v>136</v>
      </c>
      <c r="L140" s="259"/>
      <c r="M140" s="260" t="s">
        <v>19</v>
      </c>
      <c r="N140" s="261" t="s">
        <v>43</v>
      </c>
      <c r="O140" s="84"/>
      <c r="P140" s="221">
        <f>O140*H140</f>
        <v>0</v>
      </c>
      <c r="Q140" s="221">
        <v>0.048300000000000003</v>
      </c>
      <c r="R140" s="221">
        <f>Q140*H140</f>
        <v>0.96600000000000008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175</v>
      </c>
      <c r="AT140" s="223" t="s">
        <v>269</v>
      </c>
      <c r="AU140" s="223" t="s">
        <v>81</v>
      </c>
      <c r="AY140" s="17" t="s">
        <v>130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79</v>
      </c>
      <c r="BK140" s="224">
        <f>ROUND(I140*H140,2)</f>
        <v>0</v>
      </c>
      <c r="BL140" s="17" t="s">
        <v>137</v>
      </c>
      <c r="BM140" s="223" t="s">
        <v>597</v>
      </c>
    </row>
    <row r="141" s="2" customFormat="1">
      <c r="A141" s="38"/>
      <c r="B141" s="39"/>
      <c r="C141" s="40"/>
      <c r="D141" s="225" t="s">
        <v>139</v>
      </c>
      <c r="E141" s="40"/>
      <c r="F141" s="226" t="s">
        <v>596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81</v>
      </c>
    </row>
    <row r="142" s="13" customFormat="1">
      <c r="A142" s="13"/>
      <c r="B142" s="230"/>
      <c r="C142" s="231"/>
      <c r="D142" s="225" t="s">
        <v>141</v>
      </c>
      <c r="E142" s="232" t="s">
        <v>19</v>
      </c>
      <c r="F142" s="233" t="s">
        <v>594</v>
      </c>
      <c r="G142" s="231"/>
      <c r="H142" s="234">
        <v>20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141</v>
      </c>
      <c r="AU142" s="240" t="s">
        <v>81</v>
      </c>
      <c r="AV142" s="13" t="s">
        <v>81</v>
      </c>
      <c r="AW142" s="13" t="s">
        <v>33</v>
      </c>
      <c r="AX142" s="13" t="s">
        <v>72</v>
      </c>
      <c r="AY142" s="240" t="s">
        <v>130</v>
      </c>
    </row>
    <row r="143" s="2" customFormat="1" ht="16.5" customHeight="1">
      <c r="A143" s="38"/>
      <c r="B143" s="39"/>
      <c r="C143" s="252" t="s">
        <v>8</v>
      </c>
      <c r="D143" s="252" t="s">
        <v>269</v>
      </c>
      <c r="E143" s="253" t="s">
        <v>598</v>
      </c>
      <c r="F143" s="254" t="s">
        <v>599</v>
      </c>
      <c r="G143" s="255" t="s">
        <v>370</v>
      </c>
      <c r="H143" s="256">
        <v>40</v>
      </c>
      <c r="I143" s="257"/>
      <c r="J143" s="258">
        <f>ROUND(I143*H143,2)</f>
        <v>0</v>
      </c>
      <c r="K143" s="254" t="s">
        <v>136</v>
      </c>
      <c r="L143" s="259"/>
      <c r="M143" s="260" t="s">
        <v>19</v>
      </c>
      <c r="N143" s="261" t="s">
        <v>43</v>
      </c>
      <c r="O143" s="84"/>
      <c r="P143" s="221">
        <f>O143*H143</f>
        <v>0</v>
      </c>
      <c r="Q143" s="221">
        <v>0.082400000000000001</v>
      </c>
      <c r="R143" s="221">
        <f>Q143*H143</f>
        <v>3.2960000000000003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269</v>
      </c>
      <c r="AU143" s="223" t="s">
        <v>81</v>
      </c>
      <c r="AY143" s="17" t="s">
        <v>130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79</v>
      </c>
      <c r="BK143" s="224">
        <f>ROUND(I143*H143,2)</f>
        <v>0</v>
      </c>
      <c r="BL143" s="17" t="s">
        <v>137</v>
      </c>
      <c r="BM143" s="223" t="s">
        <v>600</v>
      </c>
    </row>
    <row r="144" s="2" customFormat="1">
      <c r="A144" s="38"/>
      <c r="B144" s="39"/>
      <c r="C144" s="40"/>
      <c r="D144" s="225" t="s">
        <v>139</v>
      </c>
      <c r="E144" s="40"/>
      <c r="F144" s="226" t="s">
        <v>599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139</v>
      </c>
      <c r="AU144" s="17" t="s">
        <v>81</v>
      </c>
    </row>
    <row r="145" s="13" customFormat="1">
      <c r="A145" s="13"/>
      <c r="B145" s="230"/>
      <c r="C145" s="231"/>
      <c r="D145" s="225" t="s">
        <v>141</v>
      </c>
      <c r="E145" s="232" t="s">
        <v>19</v>
      </c>
      <c r="F145" s="233" t="s">
        <v>592</v>
      </c>
      <c r="G145" s="231"/>
      <c r="H145" s="234">
        <v>40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141</v>
      </c>
      <c r="AU145" s="240" t="s">
        <v>81</v>
      </c>
      <c r="AV145" s="13" t="s">
        <v>81</v>
      </c>
      <c r="AW145" s="13" t="s">
        <v>33</v>
      </c>
      <c r="AX145" s="13" t="s">
        <v>72</v>
      </c>
      <c r="AY145" s="240" t="s">
        <v>130</v>
      </c>
    </row>
    <row r="146" s="2" customFormat="1">
      <c r="A146" s="38"/>
      <c r="B146" s="39"/>
      <c r="C146" s="252" t="s">
        <v>222</v>
      </c>
      <c r="D146" s="252" t="s">
        <v>269</v>
      </c>
      <c r="E146" s="253" t="s">
        <v>601</v>
      </c>
      <c r="F146" s="254" t="s">
        <v>602</v>
      </c>
      <c r="G146" s="255" t="s">
        <v>370</v>
      </c>
      <c r="H146" s="256">
        <v>8</v>
      </c>
      <c r="I146" s="257"/>
      <c r="J146" s="258">
        <f>ROUND(I146*H146,2)</f>
        <v>0</v>
      </c>
      <c r="K146" s="254" t="s">
        <v>136</v>
      </c>
      <c r="L146" s="259"/>
      <c r="M146" s="260" t="s">
        <v>19</v>
      </c>
      <c r="N146" s="261" t="s">
        <v>43</v>
      </c>
      <c r="O146" s="84"/>
      <c r="P146" s="221">
        <f>O146*H146</f>
        <v>0</v>
      </c>
      <c r="Q146" s="221">
        <v>0.064000000000000001</v>
      </c>
      <c r="R146" s="221">
        <f>Q146*H146</f>
        <v>0.51200000000000001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175</v>
      </c>
      <c r="AT146" s="223" t="s">
        <v>269</v>
      </c>
      <c r="AU146" s="223" t="s">
        <v>81</v>
      </c>
      <c r="AY146" s="17" t="s">
        <v>130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79</v>
      </c>
      <c r="BK146" s="224">
        <f>ROUND(I146*H146,2)</f>
        <v>0</v>
      </c>
      <c r="BL146" s="17" t="s">
        <v>137</v>
      </c>
      <c r="BM146" s="223" t="s">
        <v>603</v>
      </c>
    </row>
    <row r="147" s="2" customFormat="1">
      <c r="A147" s="38"/>
      <c r="B147" s="39"/>
      <c r="C147" s="40"/>
      <c r="D147" s="225" t="s">
        <v>139</v>
      </c>
      <c r="E147" s="40"/>
      <c r="F147" s="226" t="s">
        <v>602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139</v>
      </c>
      <c r="AU147" s="17" t="s">
        <v>81</v>
      </c>
    </row>
    <row r="148" s="13" customFormat="1">
      <c r="A148" s="13"/>
      <c r="B148" s="230"/>
      <c r="C148" s="231"/>
      <c r="D148" s="225" t="s">
        <v>141</v>
      </c>
      <c r="E148" s="232" t="s">
        <v>19</v>
      </c>
      <c r="F148" s="233" t="s">
        <v>593</v>
      </c>
      <c r="G148" s="231"/>
      <c r="H148" s="234">
        <v>8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141</v>
      </c>
      <c r="AU148" s="240" t="s">
        <v>81</v>
      </c>
      <c r="AV148" s="13" t="s">
        <v>81</v>
      </c>
      <c r="AW148" s="13" t="s">
        <v>33</v>
      </c>
      <c r="AX148" s="13" t="s">
        <v>72</v>
      </c>
      <c r="AY148" s="240" t="s">
        <v>130</v>
      </c>
    </row>
    <row r="149" s="2" customFormat="1">
      <c r="A149" s="38"/>
      <c r="B149" s="39"/>
      <c r="C149" s="212" t="s">
        <v>229</v>
      </c>
      <c r="D149" s="212" t="s">
        <v>132</v>
      </c>
      <c r="E149" s="213" t="s">
        <v>604</v>
      </c>
      <c r="F149" s="214" t="s">
        <v>605</v>
      </c>
      <c r="G149" s="215" t="s">
        <v>370</v>
      </c>
      <c r="H149" s="216">
        <v>3</v>
      </c>
      <c r="I149" s="217"/>
      <c r="J149" s="218">
        <f>ROUND(I149*H149,2)</f>
        <v>0</v>
      </c>
      <c r="K149" s="214" t="s">
        <v>136</v>
      </c>
      <c r="L149" s="44"/>
      <c r="M149" s="219" t="s">
        <v>19</v>
      </c>
      <c r="N149" s="220" t="s">
        <v>43</v>
      </c>
      <c r="O149" s="84"/>
      <c r="P149" s="221">
        <f>O149*H149</f>
        <v>0</v>
      </c>
      <c r="Q149" s="221">
        <v>0.29221000000000003</v>
      </c>
      <c r="R149" s="221">
        <f>Q149*H149</f>
        <v>0.87663000000000002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137</v>
      </c>
      <c r="AT149" s="223" t="s">
        <v>132</v>
      </c>
      <c r="AU149" s="223" t="s">
        <v>81</v>
      </c>
      <c r="AY149" s="17" t="s">
        <v>130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79</v>
      </c>
      <c r="BK149" s="224">
        <f>ROUND(I149*H149,2)</f>
        <v>0</v>
      </c>
      <c r="BL149" s="17" t="s">
        <v>137</v>
      </c>
      <c r="BM149" s="223" t="s">
        <v>606</v>
      </c>
    </row>
    <row r="150" s="2" customFormat="1">
      <c r="A150" s="38"/>
      <c r="B150" s="39"/>
      <c r="C150" s="40"/>
      <c r="D150" s="225" t="s">
        <v>139</v>
      </c>
      <c r="E150" s="40"/>
      <c r="F150" s="226" t="s">
        <v>607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81</v>
      </c>
    </row>
    <row r="151" s="13" customFormat="1">
      <c r="A151" s="13"/>
      <c r="B151" s="230"/>
      <c r="C151" s="231"/>
      <c r="D151" s="225" t="s">
        <v>141</v>
      </c>
      <c r="E151" s="232" t="s">
        <v>19</v>
      </c>
      <c r="F151" s="233" t="s">
        <v>608</v>
      </c>
      <c r="G151" s="231"/>
      <c r="H151" s="234">
        <v>3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141</v>
      </c>
      <c r="AU151" s="240" t="s">
        <v>81</v>
      </c>
      <c r="AV151" s="13" t="s">
        <v>81</v>
      </c>
      <c r="AW151" s="13" t="s">
        <v>33</v>
      </c>
      <c r="AX151" s="13" t="s">
        <v>72</v>
      </c>
      <c r="AY151" s="240" t="s">
        <v>130</v>
      </c>
    </row>
    <row r="152" s="2" customFormat="1" ht="16.5" customHeight="1">
      <c r="A152" s="38"/>
      <c r="B152" s="39"/>
      <c r="C152" s="252" t="s">
        <v>237</v>
      </c>
      <c r="D152" s="252" t="s">
        <v>269</v>
      </c>
      <c r="E152" s="253" t="s">
        <v>609</v>
      </c>
      <c r="F152" s="254" t="s">
        <v>610</v>
      </c>
      <c r="G152" s="255" t="s">
        <v>370</v>
      </c>
      <c r="H152" s="256">
        <v>3</v>
      </c>
      <c r="I152" s="257"/>
      <c r="J152" s="258">
        <f>ROUND(I152*H152,2)</f>
        <v>0</v>
      </c>
      <c r="K152" s="254" t="s">
        <v>136</v>
      </c>
      <c r="L152" s="259"/>
      <c r="M152" s="260" t="s">
        <v>19</v>
      </c>
      <c r="N152" s="261" t="s">
        <v>43</v>
      </c>
      <c r="O152" s="84"/>
      <c r="P152" s="221">
        <f>O152*H152</f>
        <v>0</v>
      </c>
      <c r="Q152" s="221">
        <v>0.064000000000000001</v>
      </c>
      <c r="R152" s="221">
        <f>Q152*H152</f>
        <v>0.192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175</v>
      </c>
      <c r="AT152" s="223" t="s">
        <v>269</v>
      </c>
      <c r="AU152" s="223" t="s">
        <v>81</v>
      </c>
      <c r="AY152" s="17" t="s">
        <v>130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79</v>
      </c>
      <c r="BK152" s="224">
        <f>ROUND(I152*H152,2)</f>
        <v>0</v>
      </c>
      <c r="BL152" s="17" t="s">
        <v>137</v>
      </c>
      <c r="BM152" s="223" t="s">
        <v>611</v>
      </c>
    </row>
    <row r="153" s="2" customFormat="1">
      <c r="A153" s="38"/>
      <c r="B153" s="39"/>
      <c r="C153" s="40"/>
      <c r="D153" s="225" t="s">
        <v>139</v>
      </c>
      <c r="E153" s="40"/>
      <c r="F153" s="226" t="s">
        <v>610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139</v>
      </c>
      <c r="AU153" s="17" t="s">
        <v>81</v>
      </c>
    </row>
    <row r="154" s="2" customFormat="1">
      <c r="A154" s="38"/>
      <c r="B154" s="39"/>
      <c r="C154" s="252" t="s">
        <v>245</v>
      </c>
      <c r="D154" s="252" t="s">
        <v>269</v>
      </c>
      <c r="E154" s="253" t="s">
        <v>612</v>
      </c>
      <c r="F154" s="254" t="s">
        <v>613</v>
      </c>
      <c r="G154" s="255" t="s">
        <v>370</v>
      </c>
      <c r="H154" s="256">
        <v>3</v>
      </c>
      <c r="I154" s="257"/>
      <c r="J154" s="258">
        <f>ROUND(I154*H154,2)</f>
        <v>0</v>
      </c>
      <c r="K154" s="254" t="s">
        <v>136</v>
      </c>
      <c r="L154" s="259"/>
      <c r="M154" s="260" t="s">
        <v>19</v>
      </c>
      <c r="N154" s="261" t="s">
        <v>43</v>
      </c>
      <c r="O154" s="84"/>
      <c r="P154" s="221">
        <f>O154*H154</f>
        <v>0</v>
      </c>
      <c r="Q154" s="221">
        <v>0.0031199999999999999</v>
      </c>
      <c r="R154" s="221">
        <f>Q154*H154</f>
        <v>0.0093600000000000003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175</v>
      </c>
      <c r="AT154" s="223" t="s">
        <v>269</v>
      </c>
      <c r="AU154" s="223" t="s">
        <v>81</v>
      </c>
      <c r="AY154" s="17" t="s">
        <v>130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79</v>
      </c>
      <c r="BK154" s="224">
        <f>ROUND(I154*H154,2)</f>
        <v>0</v>
      </c>
      <c r="BL154" s="17" t="s">
        <v>137</v>
      </c>
      <c r="BM154" s="223" t="s">
        <v>614</v>
      </c>
    </row>
    <row r="155" s="2" customFormat="1">
      <c r="A155" s="38"/>
      <c r="B155" s="39"/>
      <c r="C155" s="40"/>
      <c r="D155" s="225" t="s">
        <v>139</v>
      </c>
      <c r="E155" s="40"/>
      <c r="F155" s="226" t="s">
        <v>613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139</v>
      </c>
      <c r="AU155" s="17" t="s">
        <v>81</v>
      </c>
    </row>
    <row r="156" s="2" customFormat="1">
      <c r="A156" s="38"/>
      <c r="B156" s="39"/>
      <c r="C156" s="212" t="s">
        <v>251</v>
      </c>
      <c r="D156" s="212" t="s">
        <v>132</v>
      </c>
      <c r="E156" s="213" t="s">
        <v>615</v>
      </c>
      <c r="F156" s="214" t="s">
        <v>616</v>
      </c>
      <c r="G156" s="215" t="s">
        <v>370</v>
      </c>
      <c r="H156" s="216">
        <v>2.5</v>
      </c>
      <c r="I156" s="217"/>
      <c r="J156" s="218">
        <f>ROUND(I156*H156,2)</f>
        <v>0</v>
      </c>
      <c r="K156" s="214" t="s">
        <v>136</v>
      </c>
      <c r="L156" s="44"/>
      <c r="M156" s="219" t="s">
        <v>19</v>
      </c>
      <c r="N156" s="220" t="s">
        <v>43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0.90000000000000002</v>
      </c>
      <c r="T156" s="222">
        <f>S156*H156</f>
        <v>2.25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137</v>
      </c>
      <c r="AT156" s="223" t="s">
        <v>132</v>
      </c>
      <c r="AU156" s="223" t="s">
        <v>81</v>
      </c>
      <c r="AY156" s="17" t="s">
        <v>130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79</v>
      </c>
      <c r="BK156" s="224">
        <f>ROUND(I156*H156,2)</f>
        <v>0</v>
      </c>
      <c r="BL156" s="17" t="s">
        <v>137</v>
      </c>
      <c r="BM156" s="223" t="s">
        <v>617</v>
      </c>
    </row>
    <row r="157" s="2" customFormat="1">
      <c r="A157" s="38"/>
      <c r="B157" s="39"/>
      <c r="C157" s="40"/>
      <c r="D157" s="225" t="s">
        <v>139</v>
      </c>
      <c r="E157" s="40"/>
      <c r="F157" s="226" t="s">
        <v>618</v>
      </c>
      <c r="G157" s="40"/>
      <c r="H157" s="40"/>
      <c r="I157" s="227"/>
      <c r="J157" s="40"/>
      <c r="K157" s="40"/>
      <c r="L157" s="44"/>
      <c r="M157" s="228"/>
      <c r="N157" s="229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139</v>
      </c>
      <c r="AU157" s="17" t="s">
        <v>81</v>
      </c>
    </row>
    <row r="158" s="13" customFormat="1">
      <c r="A158" s="13"/>
      <c r="B158" s="230"/>
      <c r="C158" s="231"/>
      <c r="D158" s="225" t="s">
        <v>141</v>
      </c>
      <c r="E158" s="232" t="s">
        <v>19</v>
      </c>
      <c r="F158" s="233" t="s">
        <v>619</v>
      </c>
      <c r="G158" s="231"/>
      <c r="H158" s="234">
        <v>2.5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141</v>
      </c>
      <c r="AU158" s="240" t="s">
        <v>81</v>
      </c>
      <c r="AV158" s="13" t="s">
        <v>81</v>
      </c>
      <c r="AW158" s="13" t="s">
        <v>33</v>
      </c>
      <c r="AX158" s="13" t="s">
        <v>72</v>
      </c>
      <c r="AY158" s="240" t="s">
        <v>130</v>
      </c>
    </row>
    <row r="159" s="12" customFormat="1" ht="22.8" customHeight="1">
      <c r="A159" s="12"/>
      <c r="B159" s="196"/>
      <c r="C159" s="197"/>
      <c r="D159" s="198" t="s">
        <v>71</v>
      </c>
      <c r="E159" s="210" t="s">
        <v>490</v>
      </c>
      <c r="F159" s="210" t="s">
        <v>491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SUM(P160:P175)</f>
        <v>0</v>
      </c>
      <c r="Q159" s="204"/>
      <c r="R159" s="205">
        <f>SUM(R160:R175)</f>
        <v>0</v>
      </c>
      <c r="S159" s="204"/>
      <c r="T159" s="206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79</v>
      </c>
      <c r="AT159" s="208" t="s">
        <v>71</v>
      </c>
      <c r="AU159" s="208" t="s">
        <v>79</v>
      </c>
      <c r="AY159" s="207" t="s">
        <v>130</v>
      </c>
      <c r="BK159" s="209">
        <f>SUM(BK160:BK175)</f>
        <v>0</v>
      </c>
    </row>
    <row r="160" s="2" customFormat="1">
      <c r="A160" s="38"/>
      <c r="B160" s="39"/>
      <c r="C160" s="212" t="s">
        <v>7</v>
      </c>
      <c r="D160" s="212" t="s">
        <v>132</v>
      </c>
      <c r="E160" s="213" t="s">
        <v>493</v>
      </c>
      <c r="F160" s="214" t="s">
        <v>494</v>
      </c>
      <c r="G160" s="215" t="s">
        <v>258</v>
      </c>
      <c r="H160" s="216">
        <v>18.850000000000001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43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137</v>
      </c>
      <c r="AT160" s="223" t="s">
        <v>132</v>
      </c>
      <c r="AU160" s="223" t="s">
        <v>81</v>
      </c>
      <c r="AY160" s="17" t="s">
        <v>130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79</v>
      </c>
      <c r="BK160" s="224">
        <f>ROUND(I160*H160,2)</f>
        <v>0</v>
      </c>
      <c r="BL160" s="17" t="s">
        <v>137</v>
      </c>
      <c r="BM160" s="223" t="s">
        <v>620</v>
      </c>
    </row>
    <row r="161" s="2" customFormat="1">
      <c r="A161" s="38"/>
      <c r="B161" s="39"/>
      <c r="C161" s="40"/>
      <c r="D161" s="225" t="s">
        <v>139</v>
      </c>
      <c r="E161" s="40"/>
      <c r="F161" s="226" t="s">
        <v>496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139</v>
      </c>
      <c r="AU161" s="17" t="s">
        <v>81</v>
      </c>
    </row>
    <row r="162" s="13" customFormat="1">
      <c r="A162" s="13"/>
      <c r="B162" s="230"/>
      <c r="C162" s="231"/>
      <c r="D162" s="225" t="s">
        <v>141</v>
      </c>
      <c r="E162" s="232" t="s">
        <v>19</v>
      </c>
      <c r="F162" s="233" t="s">
        <v>621</v>
      </c>
      <c r="G162" s="231"/>
      <c r="H162" s="234">
        <v>18.850000000000001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141</v>
      </c>
      <c r="AU162" s="240" t="s">
        <v>81</v>
      </c>
      <c r="AV162" s="13" t="s">
        <v>81</v>
      </c>
      <c r="AW162" s="13" t="s">
        <v>33</v>
      </c>
      <c r="AX162" s="13" t="s">
        <v>72</v>
      </c>
      <c r="AY162" s="240" t="s">
        <v>130</v>
      </c>
    </row>
    <row r="163" s="2" customFormat="1">
      <c r="A163" s="38"/>
      <c r="B163" s="39"/>
      <c r="C163" s="212" t="s">
        <v>262</v>
      </c>
      <c r="D163" s="212" t="s">
        <v>132</v>
      </c>
      <c r="E163" s="213" t="s">
        <v>500</v>
      </c>
      <c r="F163" s="214" t="s">
        <v>501</v>
      </c>
      <c r="G163" s="215" t="s">
        <v>258</v>
      </c>
      <c r="H163" s="216">
        <v>30.024999999999999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43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137</v>
      </c>
      <c r="AT163" s="223" t="s">
        <v>132</v>
      </c>
      <c r="AU163" s="223" t="s">
        <v>81</v>
      </c>
      <c r="AY163" s="17" t="s">
        <v>130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79</v>
      </c>
      <c r="BK163" s="224">
        <f>ROUND(I163*H163,2)</f>
        <v>0</v>
      </c>
      <c r="BL163" s="17" t="s">
        <v>137</v>
      </c>
      <c r="BM163" s="223" t="s">
        <v>622</v>
      </c>
    </row>
    <row r="164" s="2" customFormat="1">
      <c r="A164" s="38"/>
      <c r="B164" s="39"/>
      <c r="C164" s="40"/>
      <c r="D164" s="225" t="s">
        <v>139</v>
      </c>
      <c r="E164" s="40"/>
      <c r="F164" s="226" t="s">
        <v>503</v>
      </c>
      <c r="G164" s="40"/>
      <c r="H164" s="40"/>
      <c r="I164" s="227"/>
      <c r="J164" s="40"/>
      <c r="K164" s="40"/>
      <c r="L164" s="44"/>
      <c r="M164" s="228"/>
      <c r="N164" s="229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139</v>
      </c>
      <c r="AU164" s="17" t="s">
        <v>81</v>
      </c>
    </row>
    <row r="165" s="13" customFormat="1">
      <c r="A165" s="13"/>
      <c r="B165" s="230"/>
      <c r="C165" s="231"/>
      <c r="D165" s="225" t="s">
        <v>141</v>
      </c>
      <c r="E165" s="232" t="s">
        <v>19</v>
      </c>
      <c r="F165" s="233" t="s">
        <v>623</v>
      </c>
      <c r="G165" s="231"/>
      <c r="H165" s="234">
        <v>14.300000000000001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141</v>
      </c>
      <c r="AU165" s="240" t="s">
        <v>81</v>
      </c>
      <c r="AV165" s="13" t="s">
        <v>81</v>
      </c>
      <c r="AW165" s="13" t="s">
        <v>33</v>
      </c>
      <c r="AX165" s="13" t="s">
        <v>72</v>
      </c>
      <c r="AY165" s="240" t="s">
        <v>130</v>
      </c>
    </row>
    <row r="166" s="13" customFormat="1">
      <c r="A166" s="13"/>
      <c r="B166" s="230"/>
      <c r="C166" s="231"/>
      <c r="D166" s="225" t="s">
        <v>141</v>
      </c>
      <c r="E166" s="232" t="s">
        <v>19</v>
      </c>
      <c r="F166" s="233" t="s">
        <v>624</v>
      </c>
      <c r="G166" s="231"/>
      <c r="H166" s="234">
        <v>2.3999999999999999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141</v>
      </c>
      <c r="AU166" s="240" t="s">
        <v>81</v>
      </c>
      <c r="AV166" s="13" t="s">
        <v>81</v>
      </c>
      <c r="AW166" s="13" t="s">
        <v>33</v>
      </c>
      <c r="AX166" s="13" t="s">
        <v>72</v>
      </c>
      <c r="AY166" s="240" t="s">
        <v>130</v>
      </c>
    </row>
    <row r="167" s="13" customFormat="1">
      <c r="A167" s="13"/>
      <c r="B167" s="230"/>
      <c r="C167" s="231"/>
      <c r="D167" s="225" t="s">
        <v>141</v>
      </c>
      <c r="E167" s="232" t="s">
        <v>19</v>
      </c>
      <c r="F167" s="233" t="s">
        <v>625</v>
      </c>
      <c r="G167" s="231"/>
      <c r="H167" s="234">
        <v>13.324999999999999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141</v>
      </c>
      <c r="AU167" s="240" t="s">
        <v>81</v>
      </c>
      <c r="AV167" s="13" t="s">
        <v>81</v>
      </c>
      <c r="AW167" s="13" t="s">
        <v>33</v>
      </c>
      <c r="AX167" s="13" t="s">
        <v>72</v>
      </c>
      <c r="AY167" s="240" t="s">
        <v>130</v>
      </c>
    </row>
    <row r="168" s="2" customFormat="1" ht="33" customHeight="1">
      <c r="A168" s="38"/>
      <c r="B168" s="39"/>
      <c r="C168" s="212" t="s">
        <v>268</v>
      </c>
      <c r="D168" s="212" t="s">
        <v>132</v>
      </c>
      <c r="E168" s="213" t="s">
        <v>507</v>
      </c>
      <c r="F168" s="214" t="s">
        <v>508</v>
      </c>
      <c r="G168" s="215" t="s">
        <v>258</v>
      </c>
      <c r="H168" s="216">
        <v>30.024999999999999</v>
      </c>
      <c r="I168" s="217"/>
      <c r="J168" s="218">
        <f>ROUND(I168*H168,2)</f>
        <v>0</v>
      </c>
      <c r="K168" s="214" t="s">
        <v>136</v>
      </c>
      <c r="L168" s="44"/>
      <c r="M168" s="219" t="s">
        <v>19</v>
      </c>
      <c r="N168" s="220" t="s">
        <v>43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137</v>
      </c>
      <c r="AT168" s="223" t="s">
        <v>132</v>
      </c>
      <c r="AU168" s="223" t="s">
        <v>81</v>
      </c>
      <c r="AY168" s="17" t="s">
        <v>130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79</v>
      </c>
      <c r="BK168" s="224">
        <f>ROUND(I168*H168,2)</f>
        <v>0</v>
      </c>
      <c r="BL168" s="17" t="s">
        <v>137</v>
      </c>
      <c r="BM168" s="223" t="s">
        <v>626</v>
      </c>
    </row>
    <row r="169" s="2" customFormat="1">
      <c r="A169" s="38"/>
      <c r="B169" s="39"/>
      <c r="C169" s="40"/>
      <c r="D169" s="225" t="s">
        <v>139</v>
      </c>
      <c r="E169" s="40"/>
      <c r="F169" s="226" t="s">
        <v>510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139</v>
      </c>
      <c r="AU169" s="17" t="s">
        <v>81</v>
      </c>
    </row>
    <row r="170" s="13" customFormat="1">
      <c r="A170" s="13"/>
      <c r="B170" s="230"/>
      <c r="C170" s="231"/>
      <c r="D170" s="225" t="s">
        <v>141</v>
      </c>
      <c r="E170" s="232" t="s">
        <v>19</v>
      </c>
      <c r="F170" s="233" t="s">
        <v>623</v>
      </c>
      <c r="G170" s="231"/>
      <c r="H170" s="234">
        <v>14.300000000000001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141</v>
      </c>
      <c r="AU170" s="240" t="s">
        <v>81</v>
      </c>
      <c r="AV170" s="13" t="s">
        <v>81</v>
      </c>
      <c r="AW170" s="13" t="s">
        <v>33</v>
      </c>
      <c r="AX170" s="13" t="s">
        <v>72</v>
      </c>
      <c r="AY170" s="240" t="s">
        <v>130</v>
      </c>
    </row>
    <row r="171" s="13" customFormat="1">
      <c r="A171" s="13"/>
      <c r="B171" s="230"/>
      <c r="C171" s="231"/>
      <c r="D171" s="225" t="s">
        <v>141</v>
      </c>
      <c r="E171" s="232" t="s">
        <v>19</v>
      </c>
      <c r="F171" s="233" t="s">
        <v>624</v>
      </c>
      <c r="G171" s="231"/>
      <c r="H171" s="234">
        <v>2.3999999999999999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141</v>
      </c>
      <c r="AU171" s="240" t="s">
        <v>81</v>
      </c>
      <c r="AV171" s="13" t="s">
        <v>81</v>
      </c>
      <c r="AW171" s="13" t="s">
        <v>33</v>
      </c>
      <c r="AX171" s="13" t="s">
        <v>72</v>
      </c>
      <c r="AY171" s="240" t="s">
        <v>130</v>
      </c>
    </row>
    <row r="172" s="13" customFormat="1">
      <c r="A172" s="13"/>
      <c r="B172" s="230"/>
      <c r="C172" s="231"/>
      <c r="D172" s="225" t="s">
        <v>141</v>
      </c>
      <c r="E172" s="232" t="s">
        <v>19</v>
      </c>
      <c r="F172" s="233" t="s">
        <v>625</v>
      </c>
      <c r="G172" s="231"/>
      <c r="H172" s="234">
        <v>13.324999999999999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141</v>
      </c>
      <c r="AU172" s="240" t="s">
        <v>81</v>
      </c>
      <c r="AV172" s="13" t="s">
        <v>81</v>
      </c>
      <c r="AW172" s="13" t="s">
        <v>33</v>
      </c>
      <c r="AX172" s="13" t="s">
        <v>72</v>
      </c>
      <c r="AY172" s="240" t="s">
        <v>130</v>
      </c>
    </row>
    <row r="173" s="2" customFormat="1">
      <c r="A173" s="38"/>
      <c r="B173" s="39"/>
      <c r="C173" s="212" t="s">
        <v>275</v>
      </c>
      <c r="D173" s="212" t="s">
        <v>132</v>
      </c>
      <c r="E173" s="213" t="s">
        <v>517</v>
      </c>
      <c r="F173" s="214" t="s">
        <v>518</v>
      </c>
      <c r="G173" s="215" t="s">
        <v>258</v>
      </c>
      <c r="H173" s="216">
        <v>18.850000000000001</v>
      </c>
      <c r="I173" s="217"/>
      <c r="J173" s="218">
        <f>ROUND(I173*H173,2)</f>
        <v>0</v>
      </c>
      <c r="K173" s="214" t="s">
        <v>136</v>
      </c>
      <c r="L173" s="44"/>
      <c r="M173" s="219" t="s">
        <v>19</v>
      </c>
      <c r="N173" s="220" t="s">
        <v>43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137</v>
      </c>
      <c r="AT173" s="223" t="s">
        <v>132</v>
      </c>
      <c r="AU173" s="223" t="s">
        <v>81</v>
      </c>
      <c r="AY173" s="17" t="s">
        <v>130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79</v>
      </c>
      <c r="BK173" s="224">
        <f>ROUND(I173*H173,2)</f>
        <v>0</v>
      </c>
      <c r="BL173" s="17" t="s">
        <v>137</v>
      </c>
      <c r="BM173" s="223" t="s">
        <v>627</v>
      </c>
    </row>
    <row r="174" s="2" customFormat="1">
      <c r="A174" s="38"/>
      <c r="B174" s="39"/>
      <c r="C174" s="40"/>
      <c r="D174" s="225" t="s">
        <v>139</v>
      </c>
      <c r="E174" s="40"/>
      <c r="F174" s="226" t="s">
        <v>260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139</v>
      </c>
      <c r="AU174" s="17" t="s">
        <v>81</v>
      </c>
    </row>
    <row r="175" s="13" customFormat="1">
      <c r="A175" s="13"/>
      <c r="B175" s="230"/>
      <c r="C175" s="231"/>
      <c r="D175" s="225" t="s">
        <v>141</v>
      </c>
      <c r="E175" s="232" t="s">
        <v>19</v>
      </c>
      <c r="F175" s="233" t="s">
        <v>621</v>
      </c>
      <c r="G175" s="231"/>
      <c r="H175" s="234">
        <v>18.850000000000001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141</v>
      </c>
      <c r="AU175" s="240" t="s">
        <v>81</v>
      </c>
      <c r="AV175" s="13" t="s">
        <v>81</v>
      </c>
      <c r="AW175" s="13" t="s">
        <v>33</v>
      </c>
      <c r="AX175" s="13" t="s">
        <v>72</v>
      </c>
      <c r="AY175" s="240" t="s">
        <v>130</v>
      </c>
    </row>
    <row r="176" s="12" customFormat="1" ht="22.8" customHeight="1">
      <c r="A176" s="12"/>
      <c r="B176" s="196"/>
      <c r="C176" s="197"/>
      <c r="D176" s="198" t="s">
        <v>71</v>
      </c>
      <c r="E176" s="210" t="s">
        <v>520</v>
      </c>
      <c r="F176" s="210" t="s">
        <v>521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SUM(P177:P180)</f>
        <v>0</v>
      </c>
      <c r="Q176" s="204"/>
      <c r="R176" s="205">
        <f>SUM(R177:R180)</f>
        <v>0</v>
      </c>
      <c r="S176" s="204"/>
      <c r="T176" s="206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79</v>
      </c>
      <c r="AT176" s="208" t="s">
        <v>71</v>
      </c>
      <c r="AU176" s="208" t="s">
        <v>79</v>
      </c>
      <c r="AY176" s="207" t="s">
        <v>130</v>
      </c>
      <c r="BK176" s="209">
        <f>SUM(BK177:BK180)</f>
        <v>0</v>
      </c>
    </row>
    <row r="177" s="2" customFormat="1">
      <c r="A177" s="38"/>
      <c r="B177" s="39"/>
      <c r="C177" s="212" t="s">
        <v>281</v>
      </c>
      <c r="D177" s="212" t="s">
        <v>132</v>
      </c>
      <c r="E177" s="213" t="s">
        <v>628</v>
      </c>
      <c r="F177" s="214" t="s">
        <v>629</v>
      </c>
      <c r="G177" s="215" t="s">
        <v>258</v>
      </c>
      <c r="H177" s="216">
        <v>33.896999999999998</v>
      </c>
      <c r="I177" s="217"/>
      <c r="J177" s="218">
        <f>ROUND(I177*H177,2)</f>
        <v>0</v>
      </c>
      <c r="K177" s="214" t="s">
        <v>136</v>
      </c>
      <c r="L177" s="44"/>
      <c r="M177" s="219" t="s">
        <v>19</v>
      </c>
      <c r="N177" s="220" t="s">
        <v>43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137</v>
      </c>
      <c r="AT177" s="223" t="s">
        <v>132</v>
      </c>
      <c r="AU177" s="223" t="s">
        <v>81</v>
      </c>
      <c r="AY177" s="17" t="s">
        <v>130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79</v>
      </c>
      <c r="BK177" s="224">
        <f>ROUND(I177*H177,2)</f>
        <v>0</v>
      </c>
      <c r="BL177" s="17" t="s">
        <v>137</v>
      </c>
      <c r="BM177" s="223" t="s">
        <v>630</v>
      </c>
    </row>
    <row r="178" s="2" customFormat="1">
      <c r="A178" s="38"/>
      <c r="B178" s="39"/>
      <c r="C178" s="40"/>
      <c r="D178" s="225" t="s">
        <v>139</v>
      </c>
      <c r="E178" s="40"/>
      <c r="F178" s="226" t="s">
        <v>631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139</v>
      </c>
      <c r="AU178" s="17" t="s">
        <v>81</v>
      </c>
    </row>
    <row r="179" s="2" customFormat="1" ht="33" customHeight="1">
      <c r="A179" s="38"/>
      <c r="B179" s="39"/>
      <c r="C179" s="212" t="s">
        <v>286</v>
      </c>
      <c r="D179" s="212" t="s">
        <v>132</v>
      </c>
      <c r="E179" s="213" t="s">
        <v>632</v>
      </c>
      <c r="F179" s="214" t="s">
        <v>633</v>
      </c>
      <c r="G179" s="215" t="s">
        <v>258</v>
      </c>
      <c r="H179" s="216">
        <v>33.896999999999998</v>
      </c>
      <c r="I179" s="217"/>
      <c r="J179" s="218">
        <f>ROUND(I179*H179,2)</f>
        <v>0</v>
      </c>
      <c r="K179" s="214" t="s">
        <v>136</v>
      </c>
      <c r="L179" s="44"/>
      <c r="M179" s="219" t="s">
        <v>19</v>
      </c>
      <c r="N179" s="220" t="s">
        <v>43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137</v>
      </c>
      <c r="AT179" s="223" t="s">
        <v>132</v>
      </c>
      <c r="AU179" s="223" t="s">
        <v>81</v>
      </c>
      <c r="AY179" s="17" t="s">
        <v>130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79</v>
      </c>
      <c r="BK179" s="224">
        <f>ROUND(I179*H179,2)</f>
        <v>0</v>
      </c>
      <c r="BL179" s="17" t="s">
        <v>137</v>
      </c>
      <c r="BM179" s="223" t="s">
        <v>634</v>
      </c>
    </row>
    <row r="180" s="2" customFormat="1">
      <c r="A180" s="38"/>
      <c r="B180" s="39"/>
      <c r="C180" s="40"/>
      <c r="D180" s="225" t="s">
        <v>139</v>
      </c>
      <c r="E180" s="40"/>
      <c r="F180" s="226" t="s">
        <v>635</v>
      </c>
      <c r="G180" s="40"/>
      <c r="H180" s="40"/>
      <c r="I180" s="227"/>
      <c r="J180" s="40"/>
      <c r="K180" s="40"/>
      <c r="L180" s="44"/>
      <c r="M180" s="262"/>
      <c r="N180" s="263"/>
      <c r="O180" s="264"/>
      <c r="P180" s="264"/>
      <c r="Q180" s="264"/>
      <c r="R180" s="264"/>
      <c r="S180" s="264"/>
      <c r="T180" s="26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139</v>
      </c>
      <c r="AU180" s="17" t="s">
        <v>81</v>
      </c>
    </row>
    <row r="181" s="2" customFormat="1" ht="6.96" customHeight="1">
      <c r="A181" s="38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44"/>
      <c r="M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</sheetData>
  <sheetProtection sheet="1" autoFilter="0" formatColumns="0" formatRows="0" objects="1" scenarios="1" spinCount="100000" saltValue="2KNvcby5R4yMMd5bMwvvx1yofKabStQftyu2/KmxygkVdJNDkI+nsib961q7PMzWpZRXDYIv9v5odN/4UeReyg==" hashValue="uWxiwoYN/sqeqIyWRAsWlHjlXQxn+j68Dh6cZHhDiPVoExXSL3hPWbHuZ6Jv5gLh4w37XGds3OaF1SYYZXoflg==" algorithmName="SHA-512" password="CC35"/>
  <autoFilter ref="C90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III/00519 Úhonice – Rudná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100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636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20. 8. 2018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ROUND(J83,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ROUND((SUM(BE83:BE111)),  2)</f>
        <v>0</v>
      </c>
      <c r="G33" s="38"/>
      <c r="H33" s="38"/>
      <c r="I33" s="157">
        <v>0.20999999999999999</v>
      </c>
      <c r="J33" s="156">
        <f>ROUND(((SUM(BE83:BE111))*I33),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ROUND((SUM(BF83:BF111)),  2)</f>
        <v>0</v>
      </c>
      <c r="G34" s="38"/>
      <c r="H34" s="38"/>
      <c r="I34" s="157">
        <v>0.14999999999999999</v>
      </c>
      <c r="J34" s="156">
        <f>ROUND(((SUM(BF83:BF111))*I34),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ROUND((SUM(BG83:BG111)),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ROUND((SUM(BH83:BH111)),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ROUND((SUM(BI83:BI111)),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III/00519 Úhonice – Rudná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181 - Přechodné dopravní značení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Úhonice – Rudná</v>
      </c>
      <c r="G52" s="40"/>
      <c r="H52" s="40"/>
      <c r="I52" s="32" t="s">
        <v>23</v>
      </c>
      <c r="J52" s="72" t="str">
        <f>IF(J12="","",J12)</f>
        <v>20. 8. 2018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Krajská správa a údržba silnic Středočeského kraje</v>
      </c>
      <c r="G54" s="40"/>
      <c r="H54" s="40"/>
      <c r="I54" s="32" t="s">
        <v>31</v>
      </c>
      <c r="J54" s="36" t="str">
        <f>E21</f>
        <v>Ateliér PROMIKA,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105</v>
      </c>
      <c r="D57" s="171"/>
      <c r="E57" s="171"/>
      <c r="F57" s="171"/>
      <c r="G57" s="171"/>
      <c r="H57" s="171"/>
      <c r="I57" s="171"/>
      <c r="J57" s="172" t="s">
        <v>106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74"/>
      <c r="C60" s="175"/>
      <c r="D60" s="176" t="s">
        <v>108</v>
      </c>
      <c r="E60" s="177"/>
      <c r="F60" s="177"/>
      <c r="G60" s="177"/>
      <c r="H60" s="177"/>
      <c r="I60" s="177"/>
      <c r="J60" s="178">
        <f>J84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533</v>
      </c>
      <c r="E61" s="182"/>
      <c r="F61" s="182"/>
      <c r="G61" s="182"/>
      <c r="H61" s="182"/>
      <c r="I61" s="182"/>
      <c r="J61" s="183">
        <f>J85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4"/>
      <c r="C62" s="175"/>
      <c r="D62" s="176" t="s">
        <v>637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0"/>
      <c r="C63" s="125"/>
      <c r="D63" s="181" t="s">
        <v>638</v>
      </c>
      <c r="E63" s="182"/>
      <c r="F63" s="182"/>
      <c r="G63" s="182"/>
      <c r="H63" s="182"/>
      <c r="I63" s="182"/>
      <c r="J63" s="183">
        <f>J105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115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III/00519 Úhonice – Rudná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181 - Přechodné dopravní značení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Úhonice – Rudná</v>
      </c>
      <c r="G77" s="40"/>
      <c r="H77" s="40"/>
      <c r="I77" s="32" t="s">
        <v>23</v>
      </c>
      <c r="J77" s="72" t="str">
        <f>IF(J12="","",J12)</f>
        <v>20. 8. 2018</v>
      </c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Krajská správa a údržba silnic Středočeského kraje</v>
      </c>
      <c r="G79" s="40"/>
      <c r="H79" s="40"/>
      <c r="I79" s="32" t="s">
        <v>31</v>
      </c>
      <c r="J79" s="36" t="str">
        <f>E21</f>
        <v>Ateliér PROMIKA, s.r.o.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34</v>
      </c>
      <c r="J80" s="36" t="str">
        <f>E24</f>
        <v xml:space="preserve"> 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85"/>
      <c r="B82" s="186"/>
      <c r="C82" s="187" t="s">
        <v>116</v>
      </c>
      <c r="D82" s="188" t="s">
        <v>57</v>
      </c>
      <c r="E82" s="188" t="s">
        <v>53</v>
      </c>
      <c r="F82" s="188" t="s">
        <v>54</v>
      </c>
      <c r="G82" s="188" t="s">
        <v>117</v>
      </c>
      <c r="H82" s="188" t="s">
        <v>118</v>
      </c>
      <c r="I82" s="188" t="s">
        <v>119</v>
      </c>
      <c r="J82" s="188" t="s">
        <v>106</v>
      </c>
      <c r="K82" s="189" t="s">
        <v>120</v>
      </c>
      <c r="L82" s="190"/>
      <c r="M82" s="92" t="s">
        <v>19</v>
      </c>
      <c r="N82" s="93" t="s">
        <v>42</v>
      </c>
      <c r="O82" s="93" t="s">
        <v>121</v>
      </c>
      <c r="P82" s="93" t="s">
        <v>122</v>
      </c>
      <c r="Q82" s="93" t="s">
        <v>123</v>
      </c>
      <c r="R82" s="93" t="s">
        <v>124</v>
      </c>
      <c r="S82" s="93" t="s">
        <v>125</v>
      </c>
      <c r="T82" s="94" t="s">
        <v>126</v>
      </c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="2" customFormat="1" ht="22.8" customHeight="1">
      <c r="A83" s="38"/>
      <c r="B83" s="39"/>
      <c r="C83" s="99" t="s">
        <v>127</v>
      </c>
      <c r="D83" s="40"/>
      <c r="E83" s="40"/>
      <c r="F83" s="40"/>
      <c r="G83" s="40"/>
      <c r="H83" s="40"/>
      <c r="I83" s="40"/>
      <c r="J83" s="191">
        <f>BK83</f>
        <v>0</v>
      </c>
      <c r="K83" s="40"/>
      <c r="L83" s="44"/>
      <c r="M83" s="95"/>
      <c r="N83" s="192"/>
      <c r="O83" s="96"/>
      <c r="P83" s="193">
        <f>P84+P104</f>
        <v>0</v>
      </c>
      <c r="Q83" s="96"/>
      <c r="R83" s="193">
        <f>R84+R104</f>
        <v>0</v>
      </c>
      <c r="S83" s="96"/>
      <c r="T83" s="194">
        <f>T84+T104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71</v>
      </c>
      <c r="AU83" s="17" t="s">
        <v>107</v>
      </c>
      <c r="BK83" s="195">
        <f>BK84+BK104</f>
        <v>0</v>
      </c>
    </row>
    <row r="84" s="12" customFormat="1" ht="25.92" customHeight="1">
      <c r="A84" s="12"/>
      <c r="B84" s="196"/>
      <c r="C84" s="197"/>
      <c r="D84" s="198" t="s">
        <v>71</v>
      </c>
      <c r="E84" s="199" t="s">
        <v>128</v>
      </c>
      <c r="F84" s="199" t="s">
        <v>129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</f>
        <v>0</v>
      </c>
      <c r="Q84" s="204"/>
      <c r="R84" s="205">
        <f>R85</f>
        <v>0</v>
      </c>
      <c r="S84" s="204"/>
      <c r="T84" s="206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79</v>
      </c>
      <c r="AT84" s="208" t="s">
        <v>71</v>
      </c>
      <c r="AU84" s="208" t="s">
        <v>72</v>
      </c>
      <c r="AY84" s="207" t="s">
        <v>130</v>
      </c>
      <c r="BK84" s="209">
        <f>BK85</f>
        <v>0</v>
      </c>
    </row>
    <row r="85" s="12" customFormat="1" ht="22.8" customHeight="1">
      <c r="A85" s="12"/>
      <c r="B85" s="196"/>
      <c r="C85" s="197"/>
      <c r="D85" s="198" t="s">
        <v>71</v>
      </c>
      <c r="E85" s="210" t="s">
        <v>180</v>
      </c>
      <c r="F85" s="210" t="s">
        <v>586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SUM(P86:P103)</f>
        <v>0</v>
      </c>
      <c r="Q85" s="204"/>
      <c r="R85" s="205">
        <f>SUM(R86:R103)</f>
        <v>0</v>
      </c>
      <c r="S85" s="204"/>
      <c r="T85" s="206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7" t="s">
        <v>79</v>
      </c>
      <c r="AT85" s="208" t="s">
        <v>71</v>
      </c>
      <c r="AU85" s="208" t="s">
        <v>79</v>
      </c>
      <c r="AY85" s="207" t="s">
        <v>130</v>
      </c>
      <c r="BK85" s="209">
        <f>SUM(BK86:BK103)</f>
        <v>0</v>
      </c>
    </row>
    <row r="86" s="2" customFormat="1">
      <c r="A86" s="38"/>
      <c r="B86" s="39"/>
      <c r="C86" s="212" t="s">
        <v>79</v>
      </c>
      <c r="D86" s="212" t="s">
        <v>132</v>
      </c>
      <c r="E86" s="213" t="s">
        <v>639</v>
      </c>
      <c r="F86" s="214" t="s">
        <v>640</v>
      </c>
      <c r="G86" s="215" t="s">
        <v>152</v>
      </c>
      <c r="H86" s="216">
        <v>28</v>
      </c>
      <c r="I86" s="217"/>
      <c r="J86" s="218">
        <f>ROUND(I86*H86,2)</f>
        <v>0</v>
      </c>
      <c r="K86" s="214" t="s">
        <v>136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137</v>
      </c>
      <c r="AT86" s="223" t="s">
        <v>132</v>
      </c>
      <c r="AU86" s="223" t="s">
        <v>81</v>
      </c>
      <c r="AY86" s="17" t="s">
        <v>130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79</v>
      </c>
      <c r="BK86" s="224">
        <f>ROUND(I86*H86,2)</f>
        <v>0</v>
      </c>
      <c r="BL86" s="17" t="s">
        <v>137</v>
      </c>
      <c r="BM86" s="223" t="s">
        <v>641</v>
      </c>
    </row>
    <row r="87" s="2" customFormat="1">
      <c r="A87" s="38"/>
      <c r="B87" s="39"/>
      <c r="C87" s="40"/>
      <c r="D87" s="225" t="s">
        <v>139</v>
      </c>
      <c r="E87" s="40"/>
      <c r="F87" s="226" t="s">
        <v>642</v>
      </c>
      <c r="G87" s="40"/>
      <c r="H87" s="40"/>
      <c r="I87" s="227"/>
      <c r="J87" s="40"/>
      <c r="K87" s="40"/>
      <c r="L87" s="44"/>
      <c r="M87" s="228"/>
      <c r="N87" s="229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139</v>
      </c>
      <c r="AU87" s="17" t="s">
        <v>81</v>
      </c>
    </row>
    <row r="88" s="13" customFormat="1">
      <c r="A88" s="13"/>
      <c r="B88" s="230"/>
      <c r="C88" s="231"/>
      <c r="D88" s="225" t="s">
        <v>141</v>
      </c>
      <c r="E88" s="232" t="s">
        <v>19</v>
      </c>
      <c r="F88" s="233" t="s">
        <v>643</v>
      </c>
      <c r="G88" s="231"/>
      <c r="H88" s="234">
        <v>28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141</v>
      </c>
      <c r="AU88" s="240" t="s">
        <v>81</v>
      </c>
      <c r="AV88" s="13" t="s">
        <v>81</v>
      </c>
      <c r="AW88" s="13" t="s">
        <v>33</v>
      </c>
      <c r="AX88" s="13" t="s">
        <v>72</v>
      </c>
      <c r="AY88" s="240" t="s">
        <v>130</v>
      </c>
    </row>
    <row r="89" s="2" customFormat="1">
      <c r="A89" s="38"/>
      <c r="B89" s="39"/>
      <c r="C89" s="212" t="s">
        <v>81</v>
      </c>
      <c r="D89" s="212" t="s">
        <v>132</v>
      </c>
      <c r="E89" s="213" t="s">
        <v>644</v>
      </c>
      <c r="F89" s="214" t="s">
        <v>645</v>
      </c>
      <c r="G89" s="215" t="s">
        <v>152</v>
      </c>
      <c r="H89" s="216">
        <v>8</v>
      </c>
      <c r="I89" s="217"/>
      <c r="J89" s="218">
        <f>ROUND(I89*H89,2)</f>
        <v>0</v>
      </c>
      <c r="K89" s="214" t="s">
        <v>136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137</v>
      </c>
      <c r="AT89" s="223" t="s">
        <v>132</v>
      </c>
      <c r="AU89" s="223" t="s">
        <v>81</v>
      </c>
      <c r="AY89" s="17" t="s">
        <v>130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79</v>
      </c>
      <c r="BK89" s="224">
        <f>ROUND(I89*H89,2)</f>
        <v>0</v>
      </c>
      <c r="BL89" s="17" t="s">
        <v>137</v>
      </c>
      <c r="BM89" s="223" t="s">
        <v>646</v>
      </c>
    </row>
    <row r="90" s="2" customFormat="1">
      <c r="A90" s="38"/>
      <c r="B90" s="39"/>
      <c r="C90" s="40"/>
      <c r="D90" s="225" t="s">
        <v>139</v>
      </c>
      <c r="E90" s="40"/>
      <c r="F90" s="226" t="s">
        <v>647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81</v>
      </c>
    </row>
    <row r="91" s="13" customFormat="1">
      <c r="A91" s="13"/>
      <c r="B91" s="230"/>
      <c r="C91" s="231"/>
      <c r="D91" s="225" t="s">
        <v>141</v>
      </c>
      <c r="E91" s="232" t="s">
        <v>19</v>
      </c>
      <c r="F91" s="233" t="s">
        <v>648</v>
      </c>
      <c r="G91" s="231"/>
      <c r="H91" s="234">
        <v>8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141</v>
      </c>
      <c r="AU91" s="240" t="s">
        <v>81</v>
      </c>
      <c r="AV91" s="13" t="s">
        <v>81</v>
      </c>
      <c r="AW91" s="13" t="s">
        <v>33</v>
      </c>
      <c r="AX91" s="13" t="s">
        <v>72</v>
      </c>
      <c r="AY91" s="240" t="s">
        <v>130</v>
      </c>
    </row>
    <row r="92" s="2" customFormat="1">
      <c r="A92" s="38"/>
      <c r="B92" s="39"/>
      <c r="C92" s="212" t="s">
        <v>149</v>
      </c>
      <c r="D92" s="212" t="s">
        <v>132</v>
      </c>
      <c r="E92" s="213" t="s">
        <v>649</v>
      </c>
      <c r="F92" s="214" t="s">
        <v>650</v>
      </c>
      <c r="G92" s="215" t="s">
        <v>152</v>
      </c>
      <c r="H92" s="216">
        <v>1372</v>
      </c>
      <c r="I92" s="217"/>
      <c r="J92" s="218">
        <f>ROUND(I92*H92,2)</f>
        <v>0</v>
      </c>
      <c r="K92" s="214" t="s">
        <v>136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137</v>
      </c>
      <c r="AT92" s="223" t="s">
        <v>132</v>
      </c>
      <c r="AU92" s="223" t="s">
        <v>81</v>
      </c>
      <c r="AY92" s="17" t="s">
        <v>130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79</v>
      </c>
      <c r="BK92" s="224">
        <f>ROUND(I92*H92,2)</f>
        <v>0</v>
      </c>
      <c r="BL92" s="17" t="s">
        <v>137</v>
      </c>
      <c r="BM92" s="223" t="s">
        <v>651</v>
      </c>
    </row>
    <row r="93" s="2" customFormat="1">
      <c r="A93" s="38"/>
      <c r="B93" s="39"/>
      <c r="C93" s="40"/>
      <c r="D93" s="225" t="s">
        <v>139</v>
      </c>
      <c r="E93" s="40"/>
      <c r="F93" s="226" t="s">
        <v>652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139</v>
      </c>
      <c r="AU93" s="17" t="s">
        <v>81</v>
      </c>
    </row>
    <row r="94" s="13" customFormat="1">
      <c r="A94" s="13"/>
      <c r="B94" s="230"/>
      <c r="C94" s="231"/>
      <c r="D94" s="225" t="s">
        <v>141</v>
      </c>
      <c r="E94" s="232" t="s">
        <v>19</v>
      </c>
      <c r="F94" s="233" t="s">
        <v>653</v>
      </c>
      <c r="G94" s="231"/>
      <c r="H94" s="234">
        <v>1372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141</v>
      </c>
      <c r="AU94" s="240" t="s">
        <v>81</v>
      </c>
      <c r="AV94" s="13" t="s">
        <v>81</v>
      </c>
      <c r="AW94" s="13" t="s">
        <v>33</v>
      </c>
      <c r="AX94" s="13" t="s">
        <v>72</v>
      </c>
      <c r="AY94" s="240" t="s">
        <v>130</v>
      </c>
    </row>
    <row r="95" s="2" customFormat="1">
      <c r="A95" s="38"/>
      <c r="B95" s="39"/>
      <c r="C95" s="212" t="s">
        <v>137</v>
      </c>
      <c r="D95" s="212" t="s">
        <v>132</v>
      </c>
      <c r="E95" s="213" t="s">
        <v>654</v>
      </c>
      <c r="F95" s="214" t="s">
        <v>655</v>
      </c>
      <c r="G95" s="215" t="s">
        <v>152</v>
      </c>
      <c r="H95" s="216">
        <v>392</v>
      </c>
      <c r="I95" s="217"/>
      <c r="J95" s="218">
        <f>ROUND(I95*H95,2)</f>
        <v>0</v>
      </c>
      <c r="K95" s="214" t="s">
        <v>136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137</v>
      </c>
      <c r="AT95" s="223" t="s">
        <v>132</v>
      </c>
      <c r="AU95" s="223" t="s">
        <v>81</v>
      </c>
      <c r="AY95" s="17" t="s">
        <v>130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137</v>
      </c>
      <c r="BM95" s="223" t="s">
        <v>656</v>
      </c>
    </row>
    <row r="96" s="2" customFormat="1">
      <c r="A96" s="38"/>
      <c r="B96" s="39"/>
      <c r="C96" s="40"/>
      <c r="D96" s="225" t="s">
        <v>139</v>
      </c>
      <c r="E96" s="40"/>
      <c r="F96" s="226" t="s">
        <v>657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81</v>
      </c>
    </row>
    <row r="97" s="13" customFormat="1">
      <c r="A97" s="13"/>
      <c r="B97" s="230"/>
      <c r="C97" s="231"/>
      <c r="D97" s="225" t="s">
        <v>141</v>
      </c>
      <c r="E97" s="232" t="s">
        <v>19</v>
      </c>
      <c r="F97" s="233" t="s">
        <v>658</v>
      </c>
      <c r="G97" s="231"/>
      <c r="H97" s="234">
        <v>392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141</v>
      </c>
      <c r="AU97" s="240" t="s">
        <v>81</v>
      </c>
      <c r="AV97" s="13" t="s">
        <v>81</v>
      </c>
      <c r="AW97" s="13" t="s">
        <v>33</v>
      </c>
      <c r="AX97" s="13" t="s">
        <v>72</v>
      </c>
      <c r="AY97" s="240" t="s">
        <v>130</v>
      </c>
    </row>
    <row r="98" s="2" customFormat="1">
      <c r="A98" s="38"/>
      <c r="B98" s="39"/>
      <c r="C98" s="212" t="s">
        <v>160</v>
      </c>
      <c r="D98" s="212" t="s">
        <v>132</v>
      </c>
      <c r="E98" s="213" t="s">
        <v>659</v>
      </c>
      <c r="F98" s="214" t="s">
        <v>660</v>
      </c>
      <c r="G98" s="215" t="s">
        <v>152</v>
      </c>
      <c r="H98" s="216">
        <v>6</v>
      </c>
      <c r="I98" s="217"/>
      <c r="J98" s="218">
        <f>ROUND(I98*H98,2)</f>
        <v>0</v>
      </c>
      <c r="K98" s="214" t="s">
        <v>136</v>
      </c>
      <c r="L98" s="44"/>
      <c r="M98" s="219" t="s">
        <v>19</v>
      </c>
      <c r="N98" s="220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137</v>
      </c>
      <c r="AT98" s="223" t="s">
        <v>132</v>
      </c>
      <c r="AU98" s="223" t="s">
        <v>81</v>
      </c>
      <c r="AY98" s="17" t="s">
        <v>130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79</v>
      </c>
      <c r="BK98" s="224">
        <f>ROUND(I98*H98,2)</f>
        <v>0</v>
      </c>
      <c r="BL98" s="17" t="s">
        <v>137</v>
      </c>
      <c r="BM98" s="223" t="s">
        <v>661</v>
      </c>
    </row>
    <row r="99" s="2" customFormat="1">
      <c r="A99" s="38"/>
      <c r="B99" s="39"/>
      <c r="C99" s="40"/>
      <c r="D99" s="225" t="s">
        <v>139</v>
      </c>
      <c r="E99" s="40"/>
      <c r="F99" s="226" t="s">
        <v>662</v>
      </c>
      <c r="G99" s="40"/>
      <c r="H99" s="40"/>
      <c r="I99" s="227"/>
      <c r="J99" s="40"/>
      <c r="K99" s="40"/>
      <c r="L99" s="44"/>
      <c r="M99" s="228"/>
      <c r="N99" s="229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81</v>
      </c>
    </row>
    <row r="100" s="13" customFormat="1">
      <c r="A100" s="13"/>
      <c r="B100" s="230"/>
      <c r="C100" s="231"/>
      <c r="D100" s="225" t="s">
        <v>141</v>
      </c>
      <c r="E100" s="232" t="s">
        <v>19</v>
      </c>
      <c r="F100" s="233" t="s">
        <v>663</v>
      </c>
      <c r="G100" s="231"/>
      <c r="H100" s="234">
        <v>6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141</v>
      </c>
      <c r="AU100" s="240" t="s">
        <v>81</v>
      </c>
      <c r="AV100" s="13" t="s">
        <v>81</v>
      </c>
      <c r="AW100" s="13" t="s">
        <v>33</v>
      </c>
      <c r="AX100" s="13" t="s">
        <v>72</v>
      </c>
      <c r="AY100" s="240" t="s">
        <v>130</v>
      </c>
    </row>
    <row r="101" s="2" customFormat="1" ht="33" customHeight="1">
      <c r="A101" s="38"/>
      <c r="B101" s="39"/>
      <c r="C101" s="212" t="s">
        <v>165</v>
      </c>
      <c r="D101" s="212" t="s">
        <v>132</v>
      </c>
      <c r="E101" s="213" t="s">
        <v>664</v>
      </c>
      <c r="F101" s="214" t="s">
        <v>665</v>
      </c>
      <c r="G101" s="215" t="s">
        <v>152</v>
      </c>
      <c r="H101" s="216">
        <v>294</v>
      </c>
      <c r="I101" s="217"/>
      <c r="J101" s="218">
        <f>ROUND(I101*H101,2)</f>
        <v>0</v>
      </c>
      <c r="K101" s="214" t="s">
        <v>136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137</v>
      </c>
      <c r="AT101" s="223" t="s">
        <v>132</v>
      </c>
      <c r="AU101" s="223" t="s">
        <v>81</v>
      </c>
      <c r="AY101" s="17" t="s">
        <v>130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137</v>
      </c>
      <c r="BM101" s="223" t="s">
        <v>666</v>
      </c>
    </row>
    <row r="102" s="2" customFormat="1">
      <c r="A102" s="38"/>
      <c r="B102" s="39"/>
      <c r="C102" s="40"/>
      <c r="D102" s="225" t="s">
        <v>139</v>
      </c>
      <c r="E102" s="40"/>
      <c r="F102" s="226" t="s">
        <v>667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81</v>
      </c>
    </row>
    <row r="103" s="13" customFormat="1">
      <c r="A103" s="13"/>
      <c r="B103" s="230"/>
      <c r="C103" s="231"/>
      <c r="D103" s="225" t="s">
        <v>141</v>
      </c>
      <c r="E103" s="232" t="s">
        <v>19</v>
      </c>
      <c r="F103" s="233" t="s">
        <v>668</v>
      </c>
      <c r="G103" s="231"/>
      <c r="H103" s="234">
        <v>294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141</v>
      </c>
      <c r="AU103" s="240" t="s">
        <v>81</v>
      </c>
      <c r="AV103" s="13" t="s">
        <v>81</v>
      </c>
      <c r="AW103" s="13" t="s">
        <v>33</v>
      </c>
      <c r="AX103" s="13" t="s">
        <v>72</v>
      </c>
      <c r="AY103" s="240" t="s">
        <v>130</v>
      </c>
    </row>
    <row r="104" s="12" customFormat="1" ht="25.92" customHeight="1">
      <c r="A104" s="12"/>
      <c r="B104" s="196"/>
      <c r="C104" s="197"/>
      <c r="D104" s="198" t="s">
        <v>71</v>
      </c>
      <c r="E104" s="199" t="s">
        <v>669</v>
      </c>
      <c r="F104" s="199" t="s">
        <v>670</v>
      </c>
      <c r="G104" s="197"/>
      <c r="H104" s="197"/>
      <c r="I104" s="200"/>
      <c r="J104" s="201">
        <f>BK104</f>
        <v>0</v>
      </c>
      <c r="K104" s="197"/>
      <c r="L104" s="202"/>
      <c r="M104" s="203"/>
      <c r="N104" s="204"/>
      <c r="O104" s="204"/>
      <c r="P104" s="205">
        <f>P105</f>
        <v>0</v>
      </c>
      <c r="Q104" s="204"/>
      <c r="R104" s="205">
        <f>R105</f>
        <v>0</v>
      </c>
      <c r="S104" s="204"/>
      <c r="T104" s="206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160</v>
      </c>
      <c r="AT104" s="208" t="s">
        <v>71</v>
      </c>
      <c r="AU104" s="208" t="s">
        <v>72</v>
      </c>
      <c r="AY104" s="207" t="s">
        <v>130</v>
      </c>
      <c r="BK104" s="209">
        <f>BK105</f>
        <v>0</v>
      </c>
    </row>
    <row r="105" s="12" customFormat="1" ht="22.8" customHeight="1">
      <c r="A105" s="12"/>
      <c r="B105" s="196"/>
      <c r="C105" s="197"/>
      <c r="D105" s="198" t="s">
        <v>71</v>
      </c>
      <c r="E105" s="210" t="s">
        <v>671</v>
      </c>
      <c r="F105" s="210" t="s">
        <v>672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SUM(P106:P111)</f>
        <v>0</v>
      </c>
      <c r="Q105" s="204"/>
      <c r="R105" s="205">
        <f>SUM(R106:R111)</f>
        <v>0</v>
      </c>
      <c r="S105" s="204"/>
      <c r="T105" s="206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160</v>
      </c>
      <c r="AT105" s="208" t="s">
        <v>71</v>
      </c>
      <c r="AU105" s="208" t="s">
        <v>79</v>
      </c>
      <c r="AY105" s="207" t="s">
        <v>130</v>
      </c>
      <c r="BK105" s="209">
        <f>SUM(BK106:BK111)</f>
        <v>0</v>
      </c>
    </row>
    <row r="106" s="2" customFormat="1" ht="16.5" customHeight="1">
      <c r="A106" s="38"/>
      <c r="B106" s="39"/>
      <c r="C106" s="212" t="s">
        <v>170</v>
      </c>
      <c r="D106" s="212" t="s">
        <v>132</v>
      </c>
      <c r="E106" s="213" t="s">
        <v>673</v>
      </c>
      <c r="F106" s="214" t="s">
        <v>674</v>
      </c>
      <c r="G106" s="215" t="s">
        <v>675</v>
      </c>
      <c r="H106" s="216">
        <v>1</v>
      </c>
      <c r="I106" s="217"/>
      <c r="J106" s="218">
        <f>ROUND(I106*H106,2)</f>
        <v>0</v>
      </c>
      <c r="K106" s="214" t="s">
        <v>136</v>
      </c>
      <c r="L106" s="44"/>
      <c r="M106" s="219" t="s">
        <v>19</v>
      </c>
      <c r="N106" s="220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676</v>
      </c>
      <c r="AT106" s="223" t="s">
        <v>132</v>
      </c>
      <c r="AU106" s="223" t="s">
        <v>81</v>
      </c>
      <c r="AY106" s="17" t="s">
        <v>130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79</v>
      </c>
      <c r="BK106" s="224">
        <f>ROUND(I106*H106,2)</f>
        <v>0</v>
      </c>
      <c r="BL106" s="17" t="s">
        <v>676</v>
      </c>
      <c r="BM106" s="223" t="s">
        <v>677</v>
      </c>
    </row>
    <row r="107" s="2" customFormat="1">
      <c r="A107" s="38"/>
      <c r="B107" s="39"/>
      <c r="C107" s="40"/>
      <c r="D107" s="225" t="s">
        <v>139</v>
      </c>
      <c r="E107" s="40"/>
      <c r="F107" s="226" t="s">
        <v>674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81</v>
      </c>
    </row>
    <row r="108" s="13" customFormat="1">
      <c r="A108" s="13"/>
      <c r="B108" s="230"/>
      <c r="C108" s="231"/>
      <c r="D108" s="225" t="s">
        <v>141</v>
      </c>
      <c r="E108" s="232" t="s">
        <v>19</v>
      </c>
      <c r="F108" s="233" t="s">
        <v>678</v>
      </c>
      <c r="G108" s="231"/>
      <c r="H108" s="234">
        <v>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141</v>
      </c>
      <c r="AU108" s="240" t="s">
        <v>81</v>
      </c>
      <c r="AV108" s="13" t="s">
        <v>81</v>
      </c>
      <c r="AW108" s="13" t="s">
        <v>33</v>
      </c>
      <c r="AX108" s="13" t="s">
        <v>72</v>
      </c>
      <c r="AY108" s="240" t="s">
        <v>130</v>
      </c>
    </row>
    <row r="109" s="2" customFormat="1" ht="16.5" customHeight="1">
      <c r="A109" s="38"/>
      <c r="B109" s="39"/>
      <c r="C109" s="212" t="s">
        <v>175</v>
      </c>
      <c r="D109" s="212" t="s">
        <v>132</v>
      </c>
      <c r="E109" s="213" t="s">
        <v>679</v>
      </c>
      <c r="F109" s="214" t="s">
        <v>680</v>
      </c>
      <c r="G109" s="215" t="s">
        <v>675</v>
      </c>
      <c r="H109" s="216">
        <v>1</v>
      </c>
      <c r="I109" s="217"/>
      <c r="J109" s="218">
        <f>ROUND(I109*H109,2)</f>
        <v>0</v>
      </c>
      <c r="K109" s="214" t="s">
        <v>136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676</v>
      </c>
      <c r="AT109" s="223" t="s">
        <v>132</v>
      </c>
      <c r="AU109" s="223" t="s">
        <v>81</v>
      </c>
      <c r="AY109" s="17" t="s">
        <v>130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79</v>
      </c>
      <c r="BK109" s="224">
        <f>ROUND(I109*H109,2)</f>
        <v>0</v>
      </c>
      <c r="BL109" s="17" t="s">
        <v>676</v>
      </c>
      <c r="BM109" s="223" t="s">
        <v>681</v>
      </c>
    </row>
    <row r="110" s="2" customFormat="1">
      <c r="A110" s="38"/>
      <c r="B110" s="39"/>
      <c r="C110" s="40"/>
      <c r="D110" s="225" t="s">
        <v>139</v>
      </c>
      <c r="E110" s="40"/>
      <c r="F110" s="226" t="s">
        <v>680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139</v>
      </c>
      <c r="AU110" s="17" t="s">
        <v>81</v>
      </c>
    </row>
    <row r="111" s="13" customFormat="1">
      <c r="A111" s="13"/>
      <c r="B111" s="230"/>
      <c r="C111" s="231"/>
      <c r="D111" s="225" t="s">
        <v>141</v>
      </c>
      <c r="E111" s="232" t="s">
        <v>19</v>
      </c>
      <c r="F111" s="233" t="s">
        <v>682</v>
      </c>
      <c r="G111" s="231"/>
      <c r="H111" s="234">
        <v>1</v>
      </c>
      <c r="I111" s="235"/>
      <c r="J111" s="231"/>
      <c r="K111" s="231"/>
      <c r="L111" s="236"/>
      <c r="M111" s="266"/>
      <c r="N111" s="267"/>
      <c r="O111" s="267"/>
      <c r="P111" s="267"/>
      <c r="Q111" s="267"/>
      <c r="R111" s="267"/>
      <c r="S111" s="267"/>
      <c r="T111" s="26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141</v>
      </c>
      <c r="AU111" s="240" t="s">
        <v>81</v>
      </c>
      <c r="AV111" s="13" t="s">
        <v>81</v>
      </c>
      <c r="AW111" s="13" t="s">
        <v>33</v>
      </c>
      <c r="AX111" s="13" t="s">
        <v>72</v>
      </c>
      <c r="AY111" s="240" t="s">
        <v>130</v>
      </c>
    </row>
    <row r="112" s="2" customFormat="1" ht="6.96" customHeight="1">
      <c r="A112" s="38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44"/>
      <c r="M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</sheetData>
  <sheetProtection sheet="1" autoFilter="0" formatColumns="0" formatRows="0" objects="1" scenarios="1" spinCount="100000" saltValue="7yQ02aiKQgSJQHwT/ViRfb1FBKpB6NSBvMM240nEFnx4IHqgnGIMEjHd5IWyxtVu2kSjIUIFwX7jGyi5QH++ZA==" hashValue="S47hUH47jz3zr8rMZqZxLkKxcyV5/GTG7uYH+ag3Kn83OSLFTnQgABFUrQMddMUzn9eTmve8O5p1VK9lFndoLw==" algorithmName="SHA-512" password="CC35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III/00519 Úhonice – Rudná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100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683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20. 8. 2018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ROUND(J82,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ROUND((SUM(BE82:BE137)),  2)</f>
        <v>0</v>
      </c>
      <c r="G33" s="38"/>
      <c r="H33" s="38"/>
      <c r="I33" s="157">
        <v>0.20999999999999999</v>
      </c>
      <c r="J33" s="156">
        <f>ROUND(((SUM(BE82:BE137))*I33),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ROUND((SUM(BF82:BF137)),  2)</f>
        <v>0</v>
      </c>
      <c r="G34" s="38"/>
      <c r="H34" s="38"/>
      <c r="I34" s="157">
        <v>0.14999999999999999</v>
      </c>
      <c r="J34" s="156">
        <f>ROUND(((SUM(BF82:BF137))*I34),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ROUND((SUM(BG82:BG137)),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ROUND((SUM(BH82:BH137)),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ROUND((SUM(BI82:BI137)),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III/00519 Úhonice – Rudná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191 - Stálé dopravní značení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Úhonice – Rudná</v>
      </c>
      <c r="G52" s="40"/>
      <c r="H52" s="40"/>
      <c r="I52" s="32" t="s">
        <v>23</v>
      </c>
      <c r="J52" s="72" t="str">
        <f>IF(J12="","",J12)</f>
        <v>20. 8. 2018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Krajská správa a údržba silnic Středočeského kraje</v>
      </c>
      <c r="G54" s="40"/>
      <c r="H54" s="40"/>
      <c r="I54" s="32" t="s">
        <v>31</v>
      </c>
      <c r="J54" s="36" t="str">
        <f>E21</f>
        <v>Ateliér PROMIKA,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105</v>
      </c>
      <c r="D57" s="171"/>
      <c r="E57" s="171"/>
      <c r="F57" s="171"/>
      <c r="G57" s="171"/>
      <c r="H57" s="171"/>
      <c r="I57" s="171"/>
      <c r="J57" s="172" t="s">
        <v>106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74"/>
      <c r="C60" s="175"/>
      <c r="D60" s="176" t="s">
        <v>108</v>
      </c>
      <c r="E60" s="177"/>
      <c r="F60" s="177"/>
      <c r="G60" s="177"/>
      <c r="H60" s="177"/>
      <c r="I60" s="177"/>
      <c r="J60" s="178">
        <f>J83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533</v>
      </c>
      <c r="E61" s="182"/>
      <c r="F61" s="182"/>
      <c r="G61" s="182"/>
      <c r="H61" s="182"/>
      <c r="I61" s="182"/>
      <c r="J61" s="183">
        <f>J84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114</v>
      </c>
      <c r="E62" s="182"/>
      <c r="F62" s="182"/>
      <c r="G62" s="182"/>
      <c r="H62" s="182"/>
      <c r="I62" s="182"/>
      <c r="J62" s="183">
        <f>J133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115</v>
      </c>
      <c r="D69" s="40"/>
      <c r="E69" s="40"/>
      <c r="F69" s="40"/>
      <c r="G69" s="40"/>
      <c r="H69" s="40"/>
      <c r="I69" s="40"/>
      <c r="J69" s="40"/>
      <c r="K69" s="40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9" t="str">
        <f>E7</f>
        <v>III/00519 Úhonice – Rudná</v>
      </c>
      <c r="F72" s="32"/>
      <c r="G72" s="32"/>
      <c r="H72" s="32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100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191 - Stálé dopravní značení</v>
      </c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Úhonice – Rudná</v>
      </c>
      <c r="G76" s="40"/>
      <c r="H76" s="40"/>
      <c r="I76" s="32" t="s">
        <v>23</v>
      </c>
      <c r="J76" s="72" t="str">
        <f>IF(J12="","",J12)</f>
        <v>20. 8. 2018</v>
      </c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Krajská správa a údržba silnic Středočeského kraje</v>
      </c>
      <c r="G78" s="40"/>
      <c r="H78" s="40"/>
      <c r="I78" s="32" t="s">
        <v>31</v>
      </c>
      <c r="J78" s="36" t="str">
        <f>E21</f>
        <v>Ateliér PROMIKA, s.r.o.</v>
      </c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 xml:space="preserve"> 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85"/>
      <c r="B81" s="186"/>
      <c r="C81" s="187" t="s">
        <v>116</v>
      </c>
      <c r="D81" s="188" t="s">
        <v>57</v>
      </c>
      <c r="E81" s="188" t="s">
        <v>53</v>
      </c>
      <c r="F81" s="188" t="s">
        <v>54</v>
      </c>
      <c r="G81" s="188" t="s">
        <v>117</v>
      </c>
      <c r="H81" s="188" t="s">
        <v>118</v>
      </c>
      <c r="I81" s="188" t="s">
        <v>119</v>
      </c>
      <c r="J81" s="188" t="s">
        <v>106</v>
      </c>
      <c r="K81" s="189" t="s">
        <v>120</v>
      </c>
      <c r="L81" s="190"/>
      <c r="M81" s="92" t="s">
        <v>19</v>
      </c>
      <c r="N81" s="93" t="s">
        <v>42</v>
      </c>
      <c r="O81" s="93" t="s">
        <v>121</v>
      </c>
      <c r="P81" s="93" t="s">
        <v>122</v>
      </c>
      <c r="Q81" s="93" t="s">
        <v>123</v>
      </c>
      <c r="R81" s="93" t="s">
        <v>124</v>
      </c>
      <c r="S81" s="93" t="s">
        <v>125</v>
      </c>
      <c r="T81" s="94" t="s">
        <v>126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38"/>
      <c r="B82" s="39"/>
      <c r="C82" s="99" t="s">
        <v>127</v>
      </c>
      <c r="D82" s="40"/>
      <c r="E82" s="40"/>
      <c r="F82" s="40"/>
      <c r="G82" s="40"/>
      <c r="H82" s="40"/>
      <c r="I82" s="40"/>
      <c r="J82" s="191">
        <f>BK82</f>
        <v>0</v>
      </c>
      <c r="K82" s="40"/>
      <c r="L82" s="44"/>
      <c r="M82" s="95"/>
      <c r="N82" s="192"/>
      <c r="O82" s="96"/>
      <c r="P82" s="193">
        <f>P83</f>
        <v>0</v>
      </c>
      <c r="Q82" s="96"/>
      <c r="R82" s="193">
        <f>R83</f>
        <v>9.6100700000000003</v>
      </c>
      <c r="S82" s="96"/>
      <c r="T82" s="194">
        <f>T83</f>
        <v>10.166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107</v>
      </c>
      <c r="BK82" s="195">
        <f>BK83</f>
        <v>0</v>
      </c>
    </row>
    <row r="83" s="12" customFormat="1" ht="25.92" customHeight="1">
      <c r="A83" s="12"/>
      <c r="B83" s="196"/>
      <c r="C83" s="197"/>
      <c r="D83" s="198" t="s">
        <v>71</v>
      </c>
      <c r="E83" s="199" t="s">
        <v>128</v>
      </c>
      <c r="F83" s="199" t="s">
        <v>129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P84+P133</f>
        <v>0</v>
      </c>
      <c r="Q83" s="204"/>
      <c r="R83" s="205">
        <f>R84+R133</f>
        <v>9.6100700000000003</v>
      </c>
      <c r="S83" s="204"/>
      <c r="T83" s="206">
        <f>T84+T133</f>
        <v>10.166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79</v>
      </c>
      <c r="AT83" s="208" t="s">
        <v>71</v>
      </c>
      <c r="AU83" s="208" t="s">
        <v>72</v>
      </c>
      <c r="AY83" s="207" t="s">
        <v>130</v>
      </c>
      <c r="BK83" s="209">
        <f>BK84+BK133</f>
        <v>0</v>
      </c>
    </row>
    <row r="84" s="12" customFormat="1" ht="22.8" customHeight="1">
      <c r="A84" s="12"/>
      <c r="B84" s="196"/>
      <c r="C84" s="197"/>
      <c r="D84" s="198" t="s">
        <v>71</v>
      </c>
      <c r="E84" s="210" t="s">
        <v>180</v>
      </c>
      <c r="F84" s="210" t="s">
        <v>586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SUM(P85:P132)</f>
        <v>0</v>
      </c>
      <c r="Q84" s="204"/>
      <c r="R84" s="205">
        <f>SUM(R85:R132)</f>
        <v>9.6100700000000003</v>
      </c>
      <c r="S84" s="204"/>
      <c r="T84" s="206">
        <f>SUM(T85:T132)</f>
        <v>10.166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79</v>
      </c>
      <c r="AT84" s="208" t="s">
        <v>71</v>
      </c>
      <c r="AU84" s="208" t="s">
        <v>79</v>
      </c>
      <c r="AY84" s="207" t="s">
        <v>130</v>
      </c>
      <c r="BK84" s="209">
        <f>SUM(BK85:BK132)</f>
        <v>0</v>
      </c>
    </row>
    <row r="85" s="2" customFormat="1">
      <c r="A85" s="38"/>
      <c r="B85" s="39"/>
      <c r="C85" s="212" t="s">
        <v>79</v>
      </c>
      <c r="D85" s="212" t="s">
        <v>132</v>
      </c>
      <c r="E85" s="213" t="s">
        <v>684</v>
      </c>
      <c r="F85" s="214" t="s">
        <v>685</v>
      </c>
      <c r="G85" s="215" t="s">
        <v>370</v>
      </c>
      <c r="H85" s="216">
        <v>240</v>
      </c>
      <c r="I85" s="217"/>
      <c r="J85" s="218">
        <f>ROUND(I85*H85,2)</f>
        <v>0</v>
      </c>
      <c r="K85" s="214" t="s">
        <v>136</v>
      </c>
      <c r="L85" s="44"/>
      <c r="M85" s="219" t="s">
        <v>19</v>
      </c>
      <c r="N85" s="220" t="s">
        <v>43</v>
      </c>
      <c r="O85" s="84"/>
      <c r="P85" s="221">
        <f>O85*H85</f>
        <v>0</v>
      </c>
      <c r="Q85" s="221">
        <v>0.028299999999999999</v>
      </c>
      <c r="R85" s="221">
        <f>Q85*H85</f>
        <v>6.7919999999999998</v>
      </c>
      <c r="S85" s="221">
        <v>0</v>
      </c>
      <c r="T85" s="222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23" t="s">
        <v>137</v>
      </c>
      <c r="AT85" s="223" t="s">
        <v>132</v>
      </c>
      <c r="AU85" s="223" t="s">
        <v>81</v>
      </c>
      <c r="AY85" s="17" t="s">
        <v>130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17" t="s">
        <v>79</v>
      </c>
      <c r="BK85" s="224">
        <f>ROUND(I85*H85,2)</f>
        <v>0</v>
      </c>
      <c r="BL85" s="17" t="s">
        <v>137</v>
      </c>
      <c r="BM85" s="223" t="s">
        <v>686</v>
      </c>
    </row>
    <row r="86" s="2" customFormat="1">
      <c r="A86" s="38"/>
      <c r="B86" s="39"/>
      <c r="C86" s="40"/>
      <c r="D86" s="225" t="s">
        <v>139</v>
      </c>
      <c r="E86" s="40"/>
      <c r="F86" s="226" t="s">
        <v>687</v>
      </c>
      <c r="G86" s="40"/>
      <c r="H86" s="40"/>
      <c r="I86" s="227"/>
      <c r="J86" s="40"/>
      <c r="K86" s="40"/>
      <c r="L86" s="44"/>
      <c r="M86" s="228"/>
      <c r="N86" s="229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139</v>
      </c>
      <c r="AU86" s="17" t="s">
        <v>81</v>
      </c>
    </row>
    <row r="87" s="14" customFormat="1">
      <c r="A87" s="14"/>
      <c r="B87" s="242"/>
      <c r="C87" s="243"/>
      <c r="D87" s="225" t="s">
        <v>141</v>
      </c>
      <c r="E87" s="244" t="s">
        <v>19</v>
      </c>
      <c r="F87" s="245" t="s">
        <v>688</v>
      </c>
      <c r="G87" s="243"/>
      <c r="H87" s="244" t="s">
        <v>19</v>
      </c>
      <c r="I87" s="246"/>
      <c r="J87" s="243"/>
      <c r="K87" s="243"/>
      <c r="L87" s="247"/>
      <c r="M87" s="248"/>
      <c r="N87" s="249"/>
      <c r="O87" s="249"/>
      <c r="P87" s="249"/>
      <c r="Q87" s="249"/>
      <c r="R87" s="249"/>
      <c r="S87" s="249"/>
      <c r="T87" s="25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1" t="s">
        <v>141</v>
      </c>
      <c r="AU87" s="251" t="s">
        <v>81</v>
      </c>
      <c r="AV87" s="14" t="s">
        <v>79</v>
      </c>
      <c r="AW87" s="14" t="s">
        <v>33</v>
      </c>
      <c r="AX87" s="14" t="s">
        <v>72</v>
      </c>
      <c r="AY87" s="251" t="s">
        <v>130</v>
      </c>
    </row>
    <row r="88" s="13" customFormat="1">
      <c r="A88" s="13"/>
      <c r="B88" s="230"/>
      <c r="C88" s="231"/>
      <c r="D88" s="225" t="s">
        <v>141</v>
      </c>
      <c r="E88" s="232" t="s">
        <v>19</v>
      </c>
      <c r="F88" s="233" t="s">
        <v>689</v>
      </c>
      <c r="G88" s="231"/>
      <c r="H88" s="234">
        <v>240</v>
      </c>
      <c r="I88" s="235"/>
      <c r="J88" s="231"/>
      <c r="K88" s="231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141</v>
      </c>
      <c r="AU88" s="240" t="s">
        <v>81</v>
      </c>
      <c r="AV88" s="13" t="s">
        <v>81</v>
      </c>
      <c r="AW88" s="13" t="s">
        <v>33</v>
      </c>
      <c r="AX88" s="13" t="s">
        <v>72</v>
      </c>
      <c r="AY88" s="240" t="s">
        <v>130</v>
      </c>
    </row>
    <row r="89" s="2" customFormat="1">
      <c r="A89" s="38"/>
      <c r="B89" s="39"/>
      <c r="C89" s="212" t="s">
        <v>81</v>
      </c>
      <c r="D89" s="212" t="s">
        <v>132</v>
      </c>
      <c r="E89" s="213" t="s">
        <v>690</v>
      </c>
      <c r="F89" s="214" t="s">
        <v>691</v>
      </c>
      <c r="G89" s="215" t="s">
        <v>152</v>
      </c>
      <c r="H89" s="216">
        <v>168</v>
      </c>
      <c r="I89" s="217"/>
      <c r="J89" s="218">
        <f>ROUND(I89*H89,2)</f>
        <v>0</v>
      </c>
      <c r="K89" s="214" t="s">
        <v>136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137</v>
      </c>
      <c r="AT89" s="223" t="s">
        <v>132</v>
      </c>
      <c r="AU89" s="223" t="s">
        <v>81</v>
      </c>
      <c r="AY89" s="17" t="s">
        <v>130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79</v>
      </c>
      <c r="BK89" s="224">
        <f>ROUND(I89*H89,2)</f>
        <v>0</v>
      </c>
      <c r="BL89" s="17" t="s">
        <v>137</v>
      </c>
      <c r="BM89" s="223" t="s">
        <v>692</v>
      </c>
    </row>
    <row r="90" s="2" customFormat="1">
      <c r="A90" s="38"/>
      <c r="B90" s="39"/>
      <c r="C90" s="40"/>
      <c r="D90" s="225" t="s">
        <v>139</v>
      </c>
      <c r="E90" s="40"/>
      <c r="F90" s="226" t="s">
        <v>693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81</v>
      </c>
    </row>
    <row r="91" s="13" customFormat="1">
      <c r="A91" s="13"/>
      <c r="B91" s="230"/>
      <c r="C91" s="231"/>
      <c r="D91" s="225" t="s">
        <v>141</v>
      </c>
      <c r="E91" s="232" t="s">
        <v>19</v>
      </c>
      <c r="F91" s="233" t="s">
        <v>694</v>
      </c>
      <c r="G91" s="231"/>
      <c r="H91" s="234">
        <v>140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141</v>
      </c>
      <c r="AU91" s="240" t="s">
        <v>81</v>
      </c>
      <c r="AV91" s="13" t="s">
        <v>81</v>
      </c>
      <c r="AW91" s="13" t="s">
        <v>33</v>
      </c>
      <c r="AX91" s="13" t="s">
        <v>72</v>
      </c>
      <c r="AY91" s="240" t="s">
        <v>130</v>
      </c>
    </row>
    <row r="92" s="13" customFormat="1">
      <c r="A92" s="13"/>
      <c r="B92" s="230"/>
      <c r="C92" s="231"/>
      <c r="D92" s="225" t="s">
        <v>141</v>
      </c>
      <c r="E92" s="232" t="s">
        <v>19</v>
      </c>
      <c r="F92" s="233" t="s">
        <v>695</v>
      </c>
      <c r="G92" s="231"/>
      <c r="H92" s="234">
        <v>28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141</v>
      </c>
      <c r="AU92" s="240" t="s">
        <v>81</v>
      </c>
      <c r="AV92" s="13" t="s">
        <v>81</v>
      </c>
      <c r="AW92" s="13" t="s">
        <v>33</v>
      </c>
      <c r="AX92" s="13" t="s">
        <v>72</v>
      </c>
      <c r="AY92" s="240" t="s">
        <v>130</v>
      </c>
    </row>
    <row r="93" s="2" customFormat="1" ht="16.5" customHeight="1">
      <c r="A93" s="38"/>
      <c r="B93" s="39"/>
      <c r="C93" s="252" t="s">
        <v>149</v>
      </c>
      <c r="D93" s="252" t="s">
        <v>269</v>
      </c>
      <c r="E93" s="253" t="s">
        <v>696</v>
      </c>
      <c r="F93" s="254" t="s">
        <v>697</v>
      </c>
      <c r="G93" s="255" t="s">
        <v>152</v>
      </c>
      <c r="H93" s="256">
        <v>140</v>
      </c>
      <c r="I93" s="257"/>
      <c r="J93" s="258">
        <f>ROUND(I93*H93,2)</f>
        <v>0</v>
      </c>
      <c r="K93" s="254" t="s">
        <v>136</v>
      </c>
      <c r="L93" s="259"/>
      <c r="M93" s="260" t="s">
        <v>19</v>
      </c>
      <c r="N93" s="261" t="s">
        <v>43</v>
      </c>
      <c r="O93" s="84"/>
      <c r="P93" s="221">
        <f>O93*H93</f>
        <v>0</v>
      </c>
      <c r="Q93" s="221">
        <v>0.0020999999999999999</v>
      </c>
      <c r="R93" s="221">
        <f>Q93*H93</f>
        <v>0.29399999999999998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175</v>
      </c>
      <c r="AT93" s="223" t="s">
        <v>269</v>
      </c>
      <c r="AU93" s="223" t="s">
        <v>81</v>
      </c>
      <c r="AY93" s="17" t="s">
        <v>130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79</v>
      </c>
      <c r="BK93" s="224">
        <f>ROUND(I93*H93,2)</f>
        <v>0</v>
      </c>
      <c r="BL93" s="17" t="s">
        <v>137</v>
      </c>
      <c r="BM93" s="223" t="s">
        <v>698</v>
      </c>
    </row>
    <row r="94" s="2" customFormat="1">
      <c r="A94" s="38"/>
      <c r="B94" s="39"/>
      <c r="C94" s="40"/>
      <c r="D94" s="225" t="s">
        <v>139</v>
      </c>
      <c r="E94" s="40"/>
      <c r="F94" s="226" t="s">
        <v>697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81</v>
      </c>
    </row>
    <row r="95" s="13" customFormat="1">
      <c r="A95" s="13"/>
      <c r="B95" s="230"/>
      <c r="C95" s="231"/>
      <c r="D95" s="225" t="s">
        <v>141</v>
      </c>
      <c r="E95" s="232" t="s">
        <v>19</v>
      </c>
      <c r="F95" s="233" t="s">
        <v>694</v>
      </c>
      <c r="G95" s="231"/>
      <c r="H95" s="234">
        <v>140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141</v>
      </c>
      <c r="AU95" s="240" t="s">
        <v>81</v>
      </c>
      <c r="AV95" s="13" t="s">
        <v>81</v>
      </c>
      <c r="AW95" s="13" t="s">
        <v>33</v>
      </c>
      <c r="AX95" s="13" t="s">
        <v>72</v>
      </c>
      <c r="AY95" s="240" t="s">
        <v>130</v>
      </c>
    </row>
    <row r="96" s="2" customFormat="1" ht="16.5" customHeight="1">
      <c r="A96" s="38"/>
      <c r="B96" s="39"/>
      <c r="C96" s="252" t="s">
        <v>137</v>
      </c>
      <c r="D96" s="252" t="s">
        <v>269</v>
      </c>
      <c r="E96" s="253" t="s">
        <v>699</v>
      </c>
      <c r="F96" s="254" t="s">
        <v>697</v>
      </c>
      <c r="G96" s="255" t="s">
        <v>152</v>
      </c>
      <c r="H96" s="256">
        <v>28</v>
      </c>
      <c r="I96" s="257"/>
      <c r="J96" s="258">
        <f>ROUND(I96*H96,2)</f>
        <v>0</v>
      </c>
      <c r="K96" s="254" t="s">
        <v>19</v>
      </c>
      <c r="L96" s="259"/>
      <c r="M96" s="260" t="s">
        <v>19</v>
      </c>
      <c r="N96" s="261" t="s">
        <v>43</v>
      </c>
      <c r="O96" s="84"/>
      <c r="P96" s="221">
        <f>O96*H96</f>
        <v>0</v>
      </c>
      <c r="Q96" s="221">
        <v>0.0020999999999999999</v>
      </c>
      <c r="R96" s="221">
        <f>Q96*H96</f>
        <v>0.058799999999999998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175</v>
      </c>
      <c r="AT96" s="223" t="s">
        <v>269</v>
      </c>
      <c r="AU96" s="223" t="s">
        <v>81</v>
      </c>
      <c r="AY96" s="17" t="s">
        <v>130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79</v>
      </c>
      <c r="BK96" s="224">
        <f>ROUND(I96*H96,2)</f>
        <v>0</v>
      </c>
      <c r="BL96" s="17" t="s">
        <v>137</v>
      </c>
      <c r="BM96" s="223" t="s">
        <v>700</v>
      </c>
    </row>
    <row r="97" s="2" customFormat="1">
      <c r="A97" s="38"/>
      <c r="B97" s="39"/>
      <c r="C97" s="40"/>
      <c r="D97" s="225" t="s">
        <v>139</v>
      </c>
      <c r="E97" s="40"/>
      <c r="F97" s="226" t="s">
        <v>697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81</v>
      </c>
    </row>
    <row r="98" s="13" customFormat="1">
      <c r="A98" s="13"/>
      <c r="B98" s="230"/>
      <c r="C98" s="231"/>
      <c r="D98" s="225" t="s">
        <v>141</v>
      </c>
      <c r="E98" s="232" t="s">
        <v>19</v>
      </c>
      <c r="F98" s="233" t="s">
        <v>695</v>
      </c>
      <c r="G98" s="231"/>
      <c r="H98" s="234">
        <v>28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141</v>
      </c>
      <c r="AU98" s="240" t="s">
        <v>81</v>
      </c>
      <c r="AV98" s="13" t="s">
        <v>81</v>
      </c>
      <c r="AW98" s="13" t="s">
        <v>33</v>
      </c>
      <c r="AX98" s="13" t="s">
        <v>72</v>
      </c>
      <c r="AY98" s="240" t="s">
        <v>130</v>
      </c>
    </row>
    <row r="99" s="2" customFormat="1">
      <c r="A99" s="38"/>
      <c r="B99" s="39"/>
      <c r="C99" s="212" t="s">
        <v>160</v>
      </c>
      <c r="D99" s="212" t="s">
        <v>132</v>
      </c>
      <c r="E99" s="213" t="s">
        <v>701</v>
      </c>
      <c r="F99" s="214" t="s">
        <v>702</v>
      </c>
      <c r="G99" s="215" t="s">
        <v>152</v>
      </c>
      <c r="H99" s="216">
        <v>1</v>
      </c>
      <c r="I99" s="217"/>
      <c r="J99" s="218">
        <f>ROUND(I99*H99,2)</f>
        <v>0</v>
      </c>
      <c r="K99" s="214" t="s">
        <v>136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0.00069999999999999999</v>
      </c>
      <c r="R99" s="221">
        <f>Q99*H99</f>
        <v>0.00069999999999999999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137</v>
      </c>
      <c r="AT99" s="223" t="s">
        <v>132</v>
      </c>
      <c r="AU99" s="223" t="s">
        <v>81</v>
      </c>
      <c r="AY99" s="17" t="s">
        <v>130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79</v>
      </c>
      <c r="BK99" s="224">
        <f>ROUND(I99*H99,2)</f>
        <v>0</v>
      </c>
      <c r="BL99" s="17" t="s">
        <v>137</v>
      </c>
      <c r="BM99" s="223" t="s">
        <v>703</v>
      </c>
    </row>
    <row r="100" s="2" customFormat="1">
      <c r="A100" s="38"/>
      <c r="B100" s="39"/>
      <c r="C100" s="40"/>
      <c r="D100" s="225" t="s">
        <v>139</v>
      </c>
      <c r="E100" s="40"/>
      <c r="F100" s="226" t="s">
        <v>704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139</v>
      </c>
      <c r="AU100" s="17" t="s">
        <v>81</v>
      </c>
    </row>
    <row r="101" s="13" customFormat="1">
      <c r="A101" s="13"/>
      <c r="B101" s="230"/>
      <c r="C101" s="231"/>
      <c r="D101" s="225" t="s">
        <v>141</v>
      </c>
      <c r="E101" s="232" t="s">
        <v>19</v>
      </c>
      <c r="F101" s="233" t="s">
        <v>705</v>
      </c>
      <c r="G101" s="231"/>
      <c r="H101" s="234">
        <v>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141</v>
      </c>
      <c r="AU101" s="240" t="s">
        <v>81</v>
      </c>
      <c r="AV101" s="13" t="s">
        <v>81</v>
      </c>
      <c r="AW101" s="13" t="s">
        <v>33</v>
      </c>
      <c r="AX101" s="13" t="s">
        <v>72</v>
      </c>
      <c r="AY101" s="240" t="s">
        <v>130</v>
      </c>
    </row>
    <row r="102" s="2" customFormat="1">
      <c r="A102" s="38"/>
      <c r="B102" s="39"/>
      <c r="C102" s="252" t="s">
        <v>165</v>
      </c>
      <c r="D102" s="252" t="s">
        <v>269</v>
      </c>
      <c r="E102" s="253" t="s">
        <v>706</v>
      </c>
      <c r="F102" s="254" t="s">
        <v>707</v>
      </c>
      <c r="G102" s="255" t="s">
        <v>152</v>
      </c>
      <c r="H102" s="256">
        <v>1</v>
      </c>
      <c r="I102" s="257"/>
      <c r="J102" s="258">
        <f>ROUND(I102*H102,2)</f>
        <v>0</v>
      </c>
      <c r="K102" s="254" t="s">
        <v>136</v>
      </c>
      <c r="L102" s="259"/>
      <c r="M102" s="260" t="s">
        <v>19</v>
      </c>
      <c r="N102" s="261" t="s">
        <v>43</v>
      </c>
      <c r="O102" s="84"/>
      <c r="P102" s="221">
        <f>O102*H102</f>
        <v>0</v>
      </c>
      <c r="Q102" s="221">
        <v>0.0037000000000000002</v>
      </c>
      <c r="R102" s="221">
        <f>Q102*H102</f>
        <v>0.0037000000000000002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175</v>
      </c>
      <c r="AT102" s="223" t="s">
        <v>269</v>
      </c>
      <c r="AU102" s="223" t="s">
        <v>81</v>
      </c>
      <c r="AY102" s="17" t="s">
        <v>130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79</v>
      </c>
      <c r="BK102" s="224">
        <f>ROUND(I102*H102,2)</f>
        <v>0</v>
      </c>
      <c r="BL102" s="17" t="s">
        <v>137</v>
      </c>
      <c r="BM102" s="223" t="s">
        <v>708</v>
      </c>
    </row>
    <row r="103" s="2" customFormat="1">
      <c r="A103" s="38"/>
      <c r="B103" s="39"/>
      <c r="C103" s="40"/>
      <c r="D103" s="225" t="s">
        <v>139</v>
      </c>
      <c r="E103" s="40"/>
      <c r="F103" s="226" t="s">
        <v>707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81</v>
      </c>
    </row>
    <row r="104" s="13" customFormat="1">
      <c r="A104" s="13"/>
      <c r="B104" s="230"/>
      <c r="C104" s="231"/>
      <c r="D104" s="225" t="s">
        <v>141</v>
      </c>
      <c r="E104" s="232" t="s">
        <v>19</v>
      </c>
      <c r="F104" s="233" t="s">
        <v>705</v>
      </c>
      <c r="G104" s="231"/>
      <c r="H104" s="234">
        <v>1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141</v>
      </c>
      <c r="AU104" s="240" t="s">
        <v>81</v>
      </c>
      <c r="AV104" s="13" t="s">
        <v>81</v>
      </c>
      <c r="AW104" s="13" t="s">
        <v>33</v>
      </c>
      <c r="AX104" s="13" t="s">
        <v>72</v>
      </c>
      <c r="AY104" s="240" t="s">
        <v>130</v>
      </c>
    </row>
    <row r="105" s="2" customFormat="1">
      <c r="A105" s="38"/>
      <c r="B105" s="39"/>
      <c r="C105" s="212" t="s">
        <v>170</v>
      </c>
      <c r="D105" s="212" t="s">
        <v>132</v>
      </c>
      <c r="E105" s="213" t="s">
        <v>709</v>
      </c>
      <c r="F105" s="214" t="s">
        <v>710</v>
      </c>
      <c r="G105" s="215" t="s">
        <v>370</v>
      </c>
      <c r="H105" s="216">
        <v>5438</v>
      </c>
      <c r="I105" s="217"/>
      <c r="J105" s="218">
        <f>ROUND(I105*H105,2)</f>
        <v>0</v>
      </c>
      <c r="K105" s="214" t="s">
        <v>136</v>
      </c>
      <c r="L105" s="44"/>
      <c r="M105" s="219" t="s">
        <v>19</v>
      </c>
      <c r="N105" s="220" t="s">
        <v>43</v>
      </c>
      <c r="O105" s="84"/>
      <c r="P105" s="221">
        <f>O105*H105</f>
        <v>0</v>
      </c>
      <c r="Q105" s="221">
        <v>0.00011</v>
      </c>
      <c r="R105" s="221">
        <f>Q105*H105</f>
        <v>0.59818000000000004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137</v>
      </c>
      <c r="AT105" s="223" t="s">
        <v>132</v>
      </c>
      <c r="AU105" s="223" t="s">
        <v>81</v>
      </c>
      <c r="AY105" s="17" t="s">
        <v>130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79</v>
      </c>
      <c r="BK105" s="224">
        <f>ROUND(I105*H105,2)</f>
        <v>0</v>
      </c>
      <c r="BL105" s="17" t="s">
        <v>137</v>
      </c>
      <c r="BM105" s="223" t="s">
        <v>711</v>
      </c>
    </row>
    <row r="106" s="2" customFormat="1">
      <c r="A106" s="38"/>
      <c r="B106" s="39"/>
      <c r="C106" s="40"/>
      <c r="D106" s="225" t="s">
        <v>139</v>
      </c>
      <c r="E106" s="40"/>
      <c r="F106" s="226" t="s">
        <v>712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139</v>
      </c>
      <c r="AU106" s="17" t="s">
        <v>81</v>
      </c>
    </row>
    <row r="107" s="13" customFormat="1">
      <c r="A107" s="13"/>
      <c r="B107" s="230"/>
      <c r="C107" s="231"/>
      <c r="D107" s="225" t="s">
        <v>141</v>
      </c>
      <c r="E107" s="232" t="s">
        <v>19</v>
      </c>
      <c r="F107" s="233" t="s">
        <v>713</v>
      </c>
      <c r="G107" s="231"/>
      <c r="H107" s="234">
        <v>5438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141</v>
      </c>
      <c r="AU107" s="240" t="s">
        <v>81</v>
      </c>
      <c r="AV107" s="13" t="s">
        <v>81</v>
      </c>
      <c r="AW107" s="13" t="s">
        <v>33</v>
      </c>
      <c r="AX107" s="13" t="s">
        <v>72</v>
      </c>
      <c r="AY107" s="240" t="s">
        <v>130</v>
      </c>
    </row>
    <row r="108" s="2" customFormat="1">
      <c r="A108" s="38"/>
      <c r="B108" s="39"/>
      <c r="C108" s="212" t="s">
        <v>175</v>
      </c>
      <c r="D108" s="212" t="s">
        <v>132</v>
      </c>
      <c r="E108" s="213" t="s">
        <v>714</v>
      </c>
      <c r="F108" s="214" t="s">
        <v>715</v>
      </c>
      <c r="G108" s="215" t="s">
        <v>370</v>
      </c>
      <c r="H108" s="216">
        <v>95</v>
      </c>
      <c r="I108" s="217"/>
      <c r="J108" s="218">
        <f>ROUND(I108*H108,2)</f>
        <v>0</v>
      </c>
      <c r="K108" s="214" t="s">
        <v>136</v>
      </c>
      <c r="L108" s="44"/>
      <c r="M108" s="219" t="s">
        <v>19</v>
      </c>
      <c r="N108" s="220" t="s">
        <v>43</v>
      </c>
      <c r="O108" s="84"/>
      <c r="P108" s="221">
        <f>O108*H108</f>
        <v>0</v>
      </c>
      <c r="Q108" s="221">
        <v>0.00011</v>
      </c>
      <c r="R108" s="221">
        <f>Q108*H108</f>
        <v>0.010450000000000001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137</v>
      </c>
      <c r="AT108" s="223" t="s">
        <v>132</v>
      </c>
      <c r="AU108" s="223" t="s">
        <v>81</v>
      </c>
      <c r="AY108" s="17" t="s">
        <v>130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79</v>
      </c>
      <c r="BK108" s="224">
        <f>ROUND(I108*H108,2)</f>
        <v>0</v>
      </c>
      <c r="BL108" s="17" t="s">
        <v>137</v>
      </c>
      <c r="BM108" s="223" t="s">
        <v>716</v>
      </c>
    </row>
    <row r="109" s="2" customFormat="1">
      <c r="A109" s="38"/>
      <c r="B109" s="39"/>
      <c r="C109" s="40"/>
      <c r="D109" s="225" t="s">
        <v>139</v>
      </c>
      <c r="E109" s="40"/>
      <c r="F109" s="226" t="s">
        <v>717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81</v>
      </c>
    </row>
    <row r="110" s="13" customFormat="1">
      <c r="A110" s="13"/>
      <c r="B110" s="230"/>
      <c r="C110" s="231"/>
      <c r="D110" s="225" t="s">
        <v>141</v>
      </c>
      <c r="E110" s="232" t="s">
        <v>19</v>
      </c>
      <c r="F110" s="233" t="s">
        <v>718</v>
      </c>
      <c r="G110" s="231"/>
      <c r="H110" s="234">
        <v>95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141</v>
      </c>
      <c r="AU110" s="240" t="s">
        <v>81</v>
      </c>
      <c r="AV110" s="13" t="s">
        <v>81</v>
      </c>
      <c r="AW110" s="13" t="s">
        <v>33</v>
      </c>
      <c r="AX110" s="13" t="s">
        <v>72</v>
      </c>
      <c r="AY110" s="240" t="s">
        <v>130</v>
      </c>
    </row>
    <row r="111" s="2" customFormat="1">
      <c r="A111" s="38"/>
      <c r="B111" s="39"/>
      <c r="C111" s="212" t="s">
        <v>180</v>
      </c>
      <c r="D111" s="212" t="s">
        <v>132</v>
      </c>
      <c r="E111" s="213" t="s">
        <v>719</v>
      </c>
      <c r="F111" s="214" t="s">
        <v>720</v>
      </c>
      <c r="G111" s="215" t="s">
        <v>370</v>
      </c>
      <c r="H111" s="216">
        <v>5438</v>
      </c>
      <c r="I111" s="217"/>
      <c r="J111" s="218">
        <f>ROUND(I111*H111,2)</f>
        <v>0</v>
      </c>
      <c r="K111" s="214" t="s">
        <v>136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0.00033</v>
      </c>
      <c r="R111" s="221">
        <f>Q111*H111</f>
        <v>1.79454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137</v>
      </c>
      <c r="AT111" s="223" t="s">
        <v>132</v>
      </c>
      <c r="AU111" s="223" t="s">
        <v>81</v>
      </c>
      <c r="AY111" s="17" t="s">
        <v>130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137</v>
      </c>
      <c r="BM111" s="223" t="s">
        <v>721</v>
      </c>
    </row>
    <row r="112" s="2" customFormat="1">
      <c r="A112" s="38"/>
      <c r="B112" s="39"/>
      <c r="C112" s="40"/>
      <c r="D112" s="225" t="s">
        <v>139</v>
      </c>
      <c r="E112" s="40"/>
      <c r="F112" s="226" t="s">
        <v>722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81</v>
      </c>
    </row>
    <row r="113" s="13" customFormat="1">
      <c r="A113" s="13"/>
      <c r="B113" s="230"/>
      <c r="C113" s="231"/>
      <c r="D113" s="225" t="s">
        <v>141</v>
      </c>
      <c r="E113" s="232" t="s">
        <v>19</v>
      </c>
      <c r="F113" s="233" t="s">
        <v>723</v>
      </c>
      <c r="G113" s="231"/>
      <c r="H113" s="234">
        <v>5438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141</v>
      </c>
      <c r="AU113" s="240" t="s">
        <v>81</v>
      </c>
      <c r="AV113" s="13" t="s">
        <v>81</v>
      </c>
      <c r="AW113" s="13" t="s">
        <v>33</v>
      </c>
      <c r="AX113" s="13" t="s">
        <v>72</v>
      </c>
      <c r="AY113" s="240" t="s">
        <v>130</v>
      </c>
    </row>
    <row r="114" s="2" customFormat="1">
      <c r="A114" s="38"/>
      <c r="B114" s="39"/>
      <c r="C114" s="212" t="s">
        <v>185</v>
      </c>
      <c r="D114" s="212" t="s">
        <v>132</v>
      </c>
      <c r="E114" s="213" t="s">
        <v>724</v>
      </c>
      <c r="F114" s="214" t="s">
        <v>725</v>
      </c>
      <c r="G114" s="215" t="s">
        <v>370</v>
      </c>
      <c r="H114" s="216">
        <v>95</v>
      </c>
      <c r="I114" s="217"/>
      <c r="J114" s="218">
        <f>ROUND(I114*H114,2)</f>
        <v>0</v>
      </c>
      <c r="K114" s="214" t="s">
        <v>136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0.00038000000000000002</v>
      </c>
      <c r="R114" s="221">
        <f>Q114*H114</f>
        <v>0.0361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137</v>
      </c>
      <c r="AT114" s="223" t="s">
        <v>132</v>
      </c>
      <c r="AU114" s="223" t="s">
        <v>81</v>
      </c>
      <c r="AY114" s="17" t="s">
        <v>130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137</v>
      </c>
      <c r="BM114" s="223" t="s">
        <v>726</v>
      </c>
    </row>
    <row r="115" s="2" customFormat="1">
      <c r="A115" s="38"/>
      <c r="B115" s="39"/>
      <c r="C115" s="40"/>
      <c r="D115" s="225" t="s">
        <v>139</v>
      </c>
      <c r="E115" s="40"/>
      <c r="F115" s="226" t="s">
        <v>727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139</v>
      </c>
      <c r="AU115" s="17" t="s">
        <v>81</v>
      </c>
    </row>
    <row r="116" s="13" customFormat="1">
      <c r="A116" s="13"/>
      <c r="B116" s="230"/>
      <c r="C116" s="231"/>
      <c r="D116" s="225" t="s">
        <v>141</v>
      </c>
      <c r="E116" s="232" t="s">
        <v>19</v>
      </c>
      <c r="F116" s="233" t="s">
        <v>728</v>
      </c>
      <c r="G116" s="231"/>
      <c r="H116" s="234">
        <v>95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141</v>
      </c>
      <c r="AU116" s="240" t="s">
        <v>81</v>
      </c>
      <c r="AV116" s="13" t="s">
        <v>81</v>
      </c>
      <c r="AW116" s="13" t="s">
        <v>33</v>
      </c>
      <c r="AX116" s="13" t="s">
        <v>72</v>
      </c>
      <c r="AY116" s="240" t="s">
        <v>130</v>
      </c>
    </row>
    <row r="117" s="2" customFormat="1" ht="16.5" customHeight="1">
      <c r="A117" s="38"/>
      <c r="B117" s="39"/>
      <c r="C117" s="212" t="s">
        <v>190</v>
      </c>
      <c r="D117" s="212" t="s">
        <v>132</v>
      </c>
      <c r="E117" s="213" t="s">
        <v>729</v>
      </c>
      <c r="F117" s="214" t="s">
        <v>730</v>
      </c>
      <c r="G117" s="215" t="s">
        <v>370</v>
      </c>
      <c r="H117" s="216">
        <v>5533</v>
      </c>
      <c r="I117" s="217"/>
      <c r="J117" s="218">
        <f>ROUND(I117*H117,2)</f>
        <v>0</v>
      </c>
      <c r="K117" s="214" t="s">
        <v>136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137</v>
      </c>
      <c r="AT117" s="223" t="s">
        <v>132</v>
      </c>
      <c r="AU117" s="223" t="s">
        <v>81</v>
      </c>
      <c r="AY117" s="17" t="s">
        <v>130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137</v>
      </c>
      <c r="BM117" s="223" t="s">
        <v>731</v>
      </c>
    </row>
    <row r="118" s="2" customFormat="1">
      <c r="A118" s="38"/>
      <c r="B118" s="39"/>
      <c r="C118" s="40"/>
      <c r="D118" s="225" t="s">
        <v>139</v>
      </c>
      <c r="E118" s="40"/>
      <c r="F118" s="226" t="s">
        <v>732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81</v>
      </c>
    </row>
    <row r="119" s="13" customFormat="1">
      <c r="A119" s="13"/>
      <c r="B119" s="230"/>
      <c r="C119" s="231"/>
      <c r="D119" s="225" t="s">
        <v>141</v>
      </c>
      <c r="E119" s="232" t="s">
        <v>19</v>
      </c>
      <c r="F119" s="233" t="s">
        <v>713</v>
      </c>
      <c r="G119" s="231"/>
      <c r="H119" s="234">
        <v>5438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141</v>
      </c>
      <c r="AU119" s="240" t="s">
        <v>81</v>
      </c>
      <c r="AV119" s="13" t="s">
        <v>81</v>
      </c>
      <c r="AW119" s="13" t="s">
        <v>33</v>
      </c>
      <c r="AX119" s="13" t="s">
        <v>72</v>
      </c>
      <c r="AY119" s="240" t="s">
        <v>130</v>
      </c>
    </row>
    <row r="120" s="13" customFormat="1">
      <c r="A120" s="13"/>
      <c r="B120" s="230"/>
      <c r="C120" s="231"/>
      <c r="D120" s="225" t="s">
        <v>141</v>
      </c>
      <c r="E120" s="232" t="s">
        <v>19</v>
      </c>
      <c r="F120" s="233" t="s">
        <v>718</v>
      </c>
      <c r="G120" s="231"/>
      <c r="H120" s="234">
        <v>95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141</v>
      </c>
      <c r="AU120" s="240" t="s">
        <v>81</v>
      </c>
      <c r="AV120" s="13" t="s">
        <v>81</v>
      </c>
      <c r="AW120" s="13" t="s">
        <v>33</v>
      </c>
      <c r="AX120" s="13" t="s">
        <v>72</v>
      </c>
      <c r="AY120" s="240" t="s">
        <v>130</v>
      </c>
    </row>
    <row r="121" s="2" customFormat="1">
      <c r="A121" s="38"/>
      <c r="B121" s="39"/>
      <c r="C121" s="212" t="s">
        <v>198</v>
      </c>
      <c r="D121" s="212" t="s">
        <v>132</v>
      </c>
      <c r="E121" s="213" t="s">
        <v>733</v>
      </c>
      <c r="F121" s="214" t="s">
        <v>734</v>
      </c>
      <c r="G121" s="215" t="s">
        <v>370</v>
      </c>
      <c r="H121" s="216">
        <v>240</v>
      </c>
      <c r="I121" s="217"/>
      <c r="J121" s="218">
        <f>ROUND(I121*H121,2)</f>
        <v>0</v>
      </c>
      <c r="K121" s="214" t="s">
        <v>136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9.0000000000000006E-05</v>
      </c>
      <c r="R121" s="221">
        <f>Q121*H121</f>
        <v>0.021600000000000001</v>
      </c>
      <c r="S121" s="221">
        <v>0.042000000000000003</v>
      </c>
      <c r="T121" s="222">
        <f>S121*H121</f>
        <v>10.08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137</v>
      </c>
      <c r="AT121" s="223" t="s">
        <v>132</v>
      </c>
      <c r="AU121" s="223" t="s">
        <v>81</v>
      </c>
      <c r="AY121" s="17" t="s">
        <v>130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79</v>
      </c>
      <c r="BK121" s="224">
        <f>ROUND(I121*H121,2)</f>
        <v>0</v>
      </c>
      <c r="BL121" s="17" t="s">
        <v>137</v>
      </c>
      <c r="BM121" s="223" t="s">
        <v>735</v>
      </c>
    </row>
    <row r="122" s="2" customFormat="1">
      <c r="A122" s="38"/>
      <c r="B122" s="39"/>
      <c r="C122" s="40"/>
      <c r="D122" s="225" t="s">
        <v>139</v>
      </c>
      <c r="E122" s="40"/>
      <c r="F122" s="226" t="s">
        <v>736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139</v>
      </c>
      <c r="AU122" s="17" t="s">
        <v>81</v>
      </c>
    </row>
    <row r="123" s="13" customFormat="1">
      <c r="A123" s="13"/>
      <c r="B123" s="230"/>
      <c r="C123" s="231"/>
      <c r="D123" s="225" t="s">
        <v>141</v>
      </c>
      <c r="E123" s="232" t="s">
        <v>19</v>
      </c>
      <c r="F123" s="233" t="s">
        <v>737</v>
      </c>
      <c r="G123" s="231"/>
      <c r="H123" s="234">
        <v>240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141</v>
      </c>
      <c r="AU123" s="240" t="s">
        <v>81</v>
      </c>
      <c r="AV123" s="13" t="s">
        <v>81</v>
      </c>
      <c r="AW123" s="13" t="s">
        <v>33</v>
      </c>
      <c r="AX123" s="13" t="s">
        <v>72</v>
      </c>
      <c r="AY123" s="240" t="s">
        <v>130</v>
      </c>
    </row>
    <row r="124" s="2" customFormat="1">
      <c r="A124" s="38"/>
      <c r="B124" s="39"/>
      <c r="C124" s="212" t="s">
        <v>202</v>
      </c>
      <c r="D124" s="212" t="s">
        <v>132</v>
      </c>
      <c r="E124" s="213" t="s">
        <v>738</v>
      </c>
      <c r="F124" s="214" t="s">
        <v>739</v>
      </c>
      <c r="G124" s="215" t="s">
        <v>152</v>
      </c>
      <c r="H124" s="216">
        <v>1</v>
      </c>
      <c r="I124" s="217"/>
      <c r="J124" s="218">
        <f>ROUND(I124*H124,2)</f>
        <v>0</v>
      </c>
      <c r="K124" s="214" t="s">
        <v>136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0.082000000000000003</v>
      </c>
      <c r="T124" s="222">
        <f>S124*H124</f>
        <v>0.082000000000000003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137</v>
      </c>
      <c r="AT124" s="223" t="s">
        <v>132</v>
      </c>
      <c r="AU124" s="223" t="s">
        <v>81</v>
      </c>
      <c r="AY124" s="17" t="s">
        <v>130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79</v>
      </c>
      <c r="BK124" s="224">
        <f>ROUND(I124*H124,2)</f>
        <v>0</v>
      </c>
      <c r="BL124" s="17" t="s">
        <v>137</v>
      </c>
      <c r="BM124" s="223" t="s">
        <v>740</v>
      </c>
    </row>
    <row r="125" s="2" customFormat="1">
      <c r="A125" s="38"/>
      <c r="B125" s="39"/>
      <c r="C125" s="40"/>
      <c r="D125" s="225" t="s">
        <v>139</v>
      </c>
      <c r="E125" s="40"/>
      <c r="F125" s="226" t="s">
        <v>741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139</v>
      </c>
      <c r="AU125" s="17" t="s">
        <v>81</v>
      </c>
    </row>
    <row r="126" s="13" customFormat="1">
      <c r="A126" s="13"/>
      <c r="B126" s="230"/>
      <c r="C126" s="231"/>
      <c r="D126" s="225" t="s">
        <v>141</v>
      </c>
      <c r="E126" s="232" t="s">
        <v>19</v>
      </c>
      <c r="F126" s="233" t="s">
        <v>742</v>
      </c>
      <c r="G126" s="231"/>
      <c r="H126" s="234">
        <v>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141</v>
      </c>
      <c r="AU126" s="240" t="s">
        <v>81</v>
      </c>
      <c r="AV126" s="13" t="s">
        <v>81</v>
      </c>
      <c r="AW126" s="13" t="s">
        <v>33</v>
      </c>
      <c r="AX126" s="13" t="s">
        <v>72</v>
      </c>
      <c r="AY126" s="240" t="s">
        <v>130</v>
      </c>
    </row>
    <row r="127" s="2" customFormat="1">
      <c r="A127" s="38"/>
      <c r="B127" s="39"/>
      <c r="C127" s="212" t="s">
        <v>209</v>
      </c>
      <c r="D127" s="212" t="s">
        <v>132</v>
      </c>
      <c r="E127" s="213" t="s">
        <v>743</v>
      </c>
      <c r="F127" s="214" t="s">
        <v>744</v>
      </c>
      <c r="G127" s="215" t="s">
        <v>152</v>
      </c>
      <c r="H127" s="216">
        <v>1</v>
      </c>
      <c r="I127" s="217"/>
      <c r="J127" s="218">
        <f>ROUND(I127*H127,2)</f>
        <v>0</v>
      </c>
      <c r="K127" s="214" t="s">
        <v>136</v>
      </c>
      <c r="L127" s="44"/>
      <c r="M127" s="219" t="s">
        <v>19</v>
      </c>
      <c r="N127" s="220" t="s">
        <v>43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0.0040000000000000001</v>
      </c>
      <c r="T127" s="222">
        <f>S127*H127</f>
        <v>0.0040000000000000001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137</v>
      </c>
      <c r="AT127" s="223" t="s">
        <v>132</v>
      </c>
      <c r="AU127" s="223" t="s">
        <v>81</v>
      </c>
      <c r="AY127" s="17" t="s">
        <v>130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79</v>
      </c>
      <c r="BK127" s="224">
        <f>ROUND(I127*H127,2)</f>
        <v>0</v>
      </c>
      <c r="BL127" s="17" t="s">
        <v>137</v>
      </c>
      <c r="BM127" s="223" t="s">
        <v>745</v>
      </c>
    </row>
    <row r="128" s="2" customFormat="1">
      <c r="A128" s="38"/>
      <c r="B128" s="39"/>
      <c r="C128" s="40"/>
      <c r="D128" s="225" t="s">
        <v>139</v>
      </c>
      <c r="E128" s="40"/>
      <c r="F128" s="226" t="s">
        <v>746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139</v>
      </c>
      <c r="AU128" s="17" t="s">
        <v>81</v>
      </c>
    </row>
    <row r="129" s="13" customFormat="1">
      <c r="A129" s="13"/>
      <c r="B129" s="230"/>
      <c r="C129" s="231"/>
      <c r="D129" s="225" t="s">
        <v>141</v>
      </c>
      <c r="E129" s="232" t="s">
        <v>19</v>
      </c>
      <c r="F129" s="233" t="s">
        <v>747</v>
      </c>
      <c r="G129" s="231"/>
      <c r="H129" s="234">
        <v>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141</v>
      </c>
      <c r="AU129" s="240" t="s">
        <v>81</v>
      </c>
      <c r="AV129" s="13" t="s">
        <v>81</v>
      </c>
      <c r="AW129" s="13" t="s">
        <v>33</v>
      </c>
      <c r="AX129" s="13" t="s">
        <v>72</v>
      </c>
      <c r="AY129" s="240" t="s">
        <v>130</v>
      </c>
    </row>
    <row r="130" s="2" customFormat="1">
      <c r="A130" s="38"/>
      <c r="B130" s="39"/>
      <c r="C130" s="212" t="s">
        <v>8</v>
      </c>
      <c r="D130" s="212" t="s">
        <v>132</v>
      </c>
      <c r="E130" s="213" t="s">
        <v>748</v>
      </c>
      <c r="F130" s="214" t="s">
        <v>749</v>
      </c>
      <c r="G130" s="215" t="s">
        <v>370</v>
      </c>
      <c r="H130" s="216">
        <v>23</v>
      </c>
      <c r="I130" s="217"/>
      <c r="J130" s="218">
        <f>ROUND(I130*H130,2)</f>
        <v>0</v>
      </c>
      <c r="K130" s="214" t="s">
        <v>136</v>
      </c>
      <c r="L130" s="44"/>
      <c r="M130" s="219" t="s">
        <v>19</v>
      </c>
      <c r="N130" s="220" t="s">
        <v>43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137</v>
      </c>
      <c r="AT130" s="223" t="s">
        <v>132</v>
      </c>
      <c r="AU130" s="223" t="s">
        <v>81</v>
      </c>
      <c r="AY130" s="17" t="s">
        <v>130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79</v>
      </c>
      <c r="BK130" s="224">
        <f>ROUND(I130*H130,2)</f>
        <v>0</v>
      </c>
      <c r="BL130" s="17" t="s">
        <v>137</v>
      </c>
      <c r="BM130" s="223" t="s">
        <v>750</v>
      </c>
    </row>
    <row r="131" s="2" customFormat="1">
      <c r="A131" s="38"/>
      <c r="B131" s="39"/>
      <c r="C131" s="40"/>
      <c r="D131" s="225" t="s">
        <v>139</v>
      </c>
      <c r="E131" s="40"/>
      <c r="F131" s="226" t="s">
        <v>751</v>
      </c>
      <c r="G131" s="40"/>
      <c r="H131" s="40"/>
      <c r="I131" s="227"/>
      <c r="J131" s="40"/>
      <c r="K131" s="40"/>
      <c r="L131" s="44"/>
      <c r="M131" s="228"/>
      <c r="N131" s="229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81</v>
      </c>
    </row>
    <row r="132" s="13" customFormat="1">
      <c r="A132" s="13"/>
      <c r="B132" s="230"/>
      <c r="C132" s="231"/>
      <c r="D132" s="225" t="s">
        <v>141</v>
      </c>
      <c r="E132" s="232" t="s">
        <v>19</v>
      </c>
      <c r="F132" s="233" t="s">
        <v>752</v>
      </c>
      <c r="G132" s="231"/>
      <c r="H132" s="234">
        <v>23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141</v>
      </c>
      <c r="AU132" s="240" t="s">
        <v>81</v>
      </c>
      <c r="AV132" s="13" t="s">
        <v>81</v>
      </c>
      <c r="AW132" s="13" t="s">
        <v>33</v>
      </c>
      <c r="AX132" s="13" t="s">
        <v>72</v>
      </c>
      <c r="AY132" s="240" t="s">
        <v>130</v>
      </c>
    </row>
    <row r="133" s="12" customFormat="1" ht="22.8" customHeight="1">
      <c r="A133" s="12"/>
      <c r="B133" s="196"/>
      <c r="C133" s="197"/>
      <c r="D133" s="198" t="s">
        <v>71</v>
      </c>
      <c r="E133" s="210" t="s">
        <v>520</v>
      </c>
      <c r="F133" s="210" t="s">
        <v>521</v>
      </c>
      <c r="G133" s="197"/>
      <c r="H133" s="197"/>
      <c r="I133" s="200"/>
      <c r="J133" s="211">
        <f>BK133</f>
        <v>0</v>
      </c>
      <c r="K133" s="197"/>
      <c r="L133" s="202"/>
      <c r="M133" s="203"/>
      <c r="N133" s="204"/>
      <c r="O133" s="204"/>
      <c r="P133" s="205">
        <f>SUM(P134:P137)</f>
        <v>0</v>
      </c>
      <c r="Q133" s="204"/>
      <c r="R133" s="205">
        <f>SUM(R134:R137)</f>
        <v>0</v>
      </c>
      <c r="S133" s="204"/>
      <c r="T133" s="206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7" t="s">
        <v>79</v>
      </c>
      <c r="AT133" s="208" t="s">
        <v>71</v>
      </c>
      <c r="AU133" s="208" t="s">
        <v>79</v>
      </c>
      <c r="AY133" s="207" t="s">
        <v>130</v>
      </c>
      <c r="BK133" s="209">
        <f>SUM(BK134:BK137)</f>
        <v>0</v>
      </c>
    </row>
    <row r="134" s="2" customFormat="1" ht="33" customHeight="1">
      <c r="A134" s="38"/>
      <c r="B134" s="39"/>
      <c r="C134" s="212" t="s">
        <v>222</v>
      </c>
      <c r="D134" s="212" t="s">
        <v>132</v>
      </c>
      <c r="E134" s="213" t="s">
        <v>523</v>
      </c>
      <c r="F134" s="214" t="s">
        <v>524</v>
      </c>
      <c r="G134" s="215" t="s">
        <v>258</v>
      </c>
      <c r="H134" s="216">
        <v>9.6099999999999994</v>
      </c>
      <c r="I134" s="217"/>
      <c r="J134" s="218">
        <f>ROUND(I134*H134,2)</f>
        <v>0</v>
      </c>
      <c r="K134" s="214" t="s">
        <v>136</v>
      </c>
      <c r="L134" s="44"/>
      <c r="M134" s="219" t="s">
        <v>19</v>
      </c>
      <c r="N134" s="220" t="s">
        <v>43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137</v>
      </c>
      <c r="AT134" s="223" t="s">
        <v>132</v>
      </c>
      <c r="AU134" s="223" t="s">
        <v>81</v>
      </c>
      <c r="AY134" s="17" t="s">
        <v>130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79</v>
      </c>
      <c r="BK134" s="224">
        <f>ROUND(I134*H134,2)</f>
        <v>0</v>
      </c>
      <c r="BL134" s="17" t="s">
        <v>137</v>
      </c>
      <c r="BM134" s="223" t="s">
        <v>753</v>
      </c>
    </row>
    <row r="135" s="2" customFormat="1">
      <c r="A135" s="38"/>
      <c r="B135" s="39"/>
      <c r="C135" s="40"/>
      <c r="D135" s="225" t="s">
        <v>139</v>
      </c>
      <c r="E135" s="40"/>
      <c r="F135" s="226" t="s">
        <v>526</v>
      </c>
      <c r="G135" s="40"/>
      <c r="H135" s="40"/>
      <c r="I135" s="227"/>
      <c r="J135" s="40"/>
      <c r="K135" s="40"/>
      <c r="L135" s="44"/>
      <c r="M135" s="228"/>
      <c r="N135" s="229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81</v>
      </c>
    </row>
    <row r="136" s="2" customFormat="1" ht="33" customHeight="1">
      <c r="A136" s="38"/>
      <c r="B136" s="39"/>
      <c r="C136" s="212" t="s">
        <v>229</v>
      </c>
      <c r="D136" s="212" t="s">
        <v>132</v>
      </c>
      <c r="E136" s="213" t="s">
        <v>528</v>
      </c>
      <c r="F136" s="214" t="s">
        <v>529</v>
      </c>
      <c r="G136" s="215" t="s">
        <v>258</v>
      </c>
      <c r="H136" s="216">
        <v>9.6099999999999994</v>
      </c>
      <c r="I136" s="217"/>
      <c r="J136" s="218">
        <f>ROUND(I136*H136,2)</f>
        <v>0</v>
      </c>
      <c r="K136" s="214" t="s">
        <v>136</v>
      </c>
      <c r="L136" s="44"/>
      <c r="M136" s="219" t="s">
        <v>19</v>
      </c>
      <c r="N136" s="220" t="s">
        <v>43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137</v>
      </c>
      <c r="AT136" s="223" t="s">
        <v>132</v>
      </c>
      <c r="AU136" s="223" t="s">
        <v>81</v>
      </c>
      <c r="AY136" s="17" t="s">
        <v>130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79</v>
      </c>
      <c r="BK136" s="224">
        <f>ROUND(I136*H136,2)</f>
        <v>0</v>
      </c>
      <c r="BL136" s="17" t="s">
        <v>137</v>
      </c>
      <c r="BM136" s="223" t="s">
        <v>754</v>
      </c>
    </row>
    <row r="137" s="2" customFormat="1">
      <c r="A137" s="38"/>
      <c r="B137" s="39"/>
      <c r="C137" s="40"/>
      <c r="D137" s="225" t="s">
        <v>139</v>
      </c>
      <c r="E137" s="40"/>
      <c r="F137" s="226" t="s">
        <v>531</v>
      </c>
      <c r="G137" s="40"/>
      <c r="H137" s="40"/>
      <c r="I137" s="227"/>
      <c r="J137" s="40"/>
      <c r="K137" s="40"/>
      <c r="L137" s="44"/>
      <c r="M137" s="262"/>
      <c r="N137" s="263"/>
      <c r="O137" s="264"/>
      <c r="P137" s="264"/>
      <c r="Q137" s="264"/>
      <c r="R137" s="264"/>
      <c r="S137" s="264"/>
      <c r="T137" s="26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139</v>
      </c>
      <c r="AU137" s="17" t="s">
        <v>81</v>
      </c>
    </row>
    <row r="138" s="2" customFormat="1" ht="6.96" customHeight="1">
      <c r="A138" s="38"/>
      <c r="B138" s="59"/>
      <c r="C138" s="60"/>
      <c r="D138" s="60"/>
      <c r="E138" s="60"/>
      <c r="F138" s="60"/>
      <c r="G138" s="60"/>
      <c r="H138" s="60"/>
      <c r="I138" s="60"/>
      <c r="J138" s="60"/>
      <c r="K138" s="60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ZSglp8nKpLeOfNHnoeZO/RC+aHphhCvSmnsQVJ0MmQjH+YwPHawk2iTS1XD2BbbJmHVBtboqU6gXwiiwpv7p2w==" hashValue="NP2Qkd1yIfVXc+d0WvUf6q0zKtttzba5G7KcEb0zEY6tLM7O+xH3lwuaidDlRK/9HXtUYiDun2qR8E2+M77RAA==" algorithmName="SHA-512" password="CC35"/>
  <autoFilter ref="C81:K13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81</v>
      </c>
    </row>
    <row r="4" s="1" customFormat="1" ht="24.96" customHeight="1">
      <c r="B4" s="20"/>
      <c r="D4" s="140" t="s">
        <v>99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III/00519 Úhonice – Rudná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100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755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20. 8. 2018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19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27</v>
      </c>
      <c r="F15" s="38"/>
      <c r="G15" s="38"/>
      <c r="H15" s="38"/>
      <c r="I15" s="142" t="s">
        <v>28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28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2" t="s">
        <v>26</v>
      </c>
      <c r="J20" s="133" t="s">
        <v>19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32</v>
      </c>
      <c r="F21" s="38"/>
      <c r="G21" s="38"/>
      <c r="H21" s="38"/>
      <c r="I21" s="142" t="s">
        <v>28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34</v>
      </c>
      <c r="E23" s="38"/>
      <c r="F23" s="38"/>
      <c r="G23" s="38"/>
      <c r="H23" s="38"/>
      <c r="I23" s="142" t="s">
        <v>26</v>
      </c>
      <c r="J23" s="133" t="str">
        <f>IF('Rekapitulace stavby'!AN19="","",'Rekapitulace stavby'!AN19)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tr">
        <f>IF('Rekapitulace stavby'!E20="","",'Rekapitulace stavby'!E20)</f>
        <v xml:space="preserve"> </v>
      </c>
      <c r="F24" s="38"/>
      <c r="G24" s="38"/>
      <c r="H24" s="38"/>
      <c r="I24" s="142" t="s">
        <v>28</v>
      </c>
      <c r="J24" s="133" t="str">
        <f>IF('Rekapitulace stavby'!AN20="","",'Rekapitulace stavby'!AN20)</f>
        <v/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36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4" t="s">
        <v>39</v>
      </c>
      <c r="J32" s="154" t="s">
        <v>41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42</v>
      </c>
      <c r="E33" s="142" t="s">
        <v>43</v>
      </c>
      <c r="F33" s="156">
        <f>ROUND((SUM(BE86:BE128)),  2)</f>
        <v>0</v>
      </c>
      <c r="G33" s="38"/>
      <c r="H33" s="38"/>
      <c r="I33" s="157">
        <v>0.20999999999999999</v>
      </c>
      <c r="J33" s="156">
        <f>ROUND(((SUM(BE86:BE128))*I33),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44</v>
      </c>
      <c r="F34" s="156">
        <f>ROUND((SUM(BF86:BF128)),  2)</f>
        <v>0</v>
      </c>
      <c r="G34" s="38"/>
      <c r="H34" s="38"/>
      <c r="I34" s="157">
        <v>0.14999999999999999</v>
      </c>
      <c r="J34" s="156">
        <f>ROUND(((SUM(BF86:BF128))*I34),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45</v>
      </c>
      <c r="F35" s="156">
        <f>ROUND((SUM(BG86:BG128)),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46</v>
      </c>
      <c r="F36" s="156">
        <f>ROUND((SUM(BH86:BH128)),  2)</f>
        <v>0</v>
      </c>
      <c r="G36" s="38"/>
      <c r="H36" s="38"/>
      <c r="I36" s="157">
        <v>0.14999999999999999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47</v>
      </c>
      <c r="F37" s="156">
        <f>ROUND((SUM(BI86:BI128)),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104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III/00519 Úhonice – Rudná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Úhonice – Rudná</v>
      </c>
      <c r="G52" s="40"/>
      <c r="H52" s="40"/>
      <c r="I52" s="32" t="s">
        <v>23</v>
      </c>
      <c r="J52" s="72" t="str">
        <f>IF(J12="","",J12)</f>
        <v>20. 8. 2018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Krajská správa a údržba silnic Středočeského kraje</v>
      </c>
      <c r="G54" s="40"/>
      <c r="H54" s="40"/>
      <c r="I54" s="32" t="s">
        <v>31</v>
      </c>
      <c r="J54" s="36" t="str">
        <f>E21</f>
        <v>Ateliér PROMIKA,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 xml:space="preserve"> 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105</v>
      </c>
      <c r="D57" s="171"/>
      <c r="E57" s="171"/>
      <c r="F57" s="171"/>
      <c r="G57" s="171"/>
      <c r="H57" s="171"/>
      <c r="I57" s="171"/>
      <c r="J57" s="172" t="s">
        <v>106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70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107</v>
      </c>
    </row>
    <row r="60" s="9" customFormat="1" ht="24.96" customHeight="1">
      <c r="A60" s="9"/>
      <c r="B60" s="174"/>
      <c r="C60" s="175"/>
      <c r="D60" s="176" t="s">
        <v>637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756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638</v>
      </c>
      <c r="E62" s="182"/>
      <c r="F62" s="182"/>
      <c r="G62" s="182"/>
      <c r="H62" s="182"/>
      <c r="I62" s="182"/>
      <c r="J62" s="183">
        <f>J100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757</v>
      </c>
      <c r="E63" s="182"/>
      <c r="F63" s="182"/>
      <c r="G63" s="182"/>
      <c r="H63" s="182"/>
      <c r="I63" s="182"/>
      <c r="J63" s="183">
        <f>J110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758</v>
      </c>
      <c r="E64" s="182"/>
      <c r="F64" s="182"/>
      <c r="G64" s="182"/>
      <c r="H64" s="182"/>
      <c r="I64" s="182"/>
      <c r="J64" s="183">
        <f>J119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759</v>
      </c>
      <c r="E65" s="182"/>
      <c r="F65" s="182"/>
      <c r="G65" s="182"/>
      <c r="H65" s="182"/>
      <c r="I65" s="182"/>
      <c r="J65" s="183">
        <f>J122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760</v>
      </c>
      <c r="E66" s="182"/>
      <c r="F66" s="182"/>
      <c r="G66" s="182"/>
      <c r="H66" s="182"/>
      <c r="I66" s="182"/>
      <c r="J66" s="183">
        <f>J125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III/00519 Úhonice – Rudná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100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VON - Vedlejší a ostatní náklady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Úhonice – Rudná</v>
      </c>
      <c r="G80" s="40"/>
      <c r="H80" s="40"/>
      <c r="I80" s="32" t="s">
        <v>23</v>
      </c>
      <c r="J80" s="72" t="str">
        <f>IF(J12="","",J12)</f>
        <v>20. 8. 2018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2" t="s">
        <v>25</v>
      </c>
      <c r="D82" s="40"/>
      <c r="E82" s="40"/>
      <c r="F82" s="27" t="str">
        <f>E15</f>
        <v>Krajská správa a údržba silnic Středočeského kraje</v>
      </c>
      <c r="G82" s="40"/>
      <c r="H82" s="40"/>
      <c r="I82" s="32" t="s">
        <v>31</v>
      </c>
      <c r="J82" s="36" t="str">
        <f>E21</f>
        <v>Ateliér PROMIKA,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 xml:space="preserve"> 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116</v>
      </c>
      <c r="D85" s="188" t="s">
        <v>57</v>
      </c>
      <c r="E85" s="188" t="s">
        <v>53</v>
      </c>
      <c r="F85" s="188" t="s">
        <v>54</v>
      </c>
      <c r="G85" s="188" t="s">
        <v>117</v>
      </c>
      <c r="H85" s="188" t="s">
        <v>118</v>
      </c>
      <c r="I85" s="188" t="s">
        <v>119</v>
      </c>
      <c r="J85" s="188" t="s">
        <v>106</v>
      </c>
      <c r="K85" s="189" t="s">
        <v>120</v>
      </c>
      <c r="L85" s="190"/>
      <c r="M85" s="92" t="s">
        <v>19</v>
      </c>
      <c r="N85" s="93" t="s">
        <v>42</v>
      </c>
      <c r="O85" s="93" t="s">
        <v>121</v>
      </c>
      <c r="P85" s="93" t="s">
        <v>122</v>
      </c>
      <c r="Q85" s="93" t="s">
        <v>123</v>
      </c>
      <c r="R85" s="93" t="s">
        <v>124</v>
      </c>
      <c r="S85" s="93" t="s">
        <v>125</v>
      </c>
      <c r="T85" s="94" t="s">
        <v>126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127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71</v>
      </c>
      <c r="AU86" s="17" t="s">
        <v>107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71</v>
      </c>
      <c r="E87" s="199" t="s">
        <v>669</v>
      </c>
      <c r="F87" s="199" t="s">
        <v>670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P88+P100+P110+P119+P122+P125</f>
        <v>0</v>
      </c>
      <c r="Q87" s="204"/>
      <c r="R87" s="205">
        <f>R88+R100+R110+R119+R122+R125</f>
        <v>0</v>
      </c>
      <c r="S87" s="204"/>
      <c r="T87" s="206">
        <f>T88+T100+T110+T119+T122+T125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160</v>
      </c>
      <c r="AT87" s="208" t="s">
        <v>71</v>
      </c>
      <c r="AU87" s="208" t="s">
        <v>72</v>
      </c>
      <c r="AY87" s="207" t="s">
        <v>130</v>
      </c>
      <c r="BK87" s="209">
        <f>BK88+BK100+BK110+BK119+BK122+BK125</f>
        <v>0</v>
      </c>
    </row>
    <row r="88" s="12" customFormat="1" ht="22.8" customHeight="1">
      <c r="A88" s="12"/>
      <c r="B88" s="196"/>
      <c r="C88" s="197"/>
      <c r="D88" s="198" t="s">
        <v>71</v>
      </c>
      <c r="E88" s="210" t="s">
        <v>761</v>
      </c>
      <c r="F88" s="210" t="s">
        <v>762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SUM(P89:P99)</f>
        <v>0</v>
      </c>
      <c r="Q88" s="204"/>
      <c r="R88" s="205">
        <f>SUM(R89:R99)</f>
        <v>0</v>
      </c>
      <c r="S88" s="204"/>
      <c r="T88" s="206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160</v>
      </c>
      <c r="AT88" s="208" t="s">
        <v>71</v>
      </c>
      <c r="AU88" s="208" t="s">
        <v>79</v>
      </c>
      <c r="AY88" s="207" t="s">
        <v>130</v>
      </c>
      <c r="BK88" s="209">
        <f>SUM(BK89:BK99)</f>
        <v>0</v>
      </c>
    </row>
    <row r="89" s="2" customFormat="1" ht="16.5" customHeight="1">
      <c r="A89" s="38"/>
      <c r="B89" s="39"/>
      <c r="C89" s="212" t="s">
        <v>79</v>
      </c>
      <c r="D89" s="212" t="s">
        <v>132</v>
      </c>
      <c r="E89" s="213" t="s">
        <v>763</v>
      </c>
      <c r="F89" s="214" t="s">
        <v>764</v>
      </c>
      <c r="G89" s="215" t="s">
        <v>765</v>
      </c>
      <c r="H89" s="216">
        <v>1</v>
      </c>
      <c r="I89" s="217"/>
      <c r="J89" s="218">
        <f>ROUND(I89*H89,2)</f>
        <v>0</v>
      </c>
      <c r="K89" s="214" t="s">
        <v>136</v>
      </c>
      <c r="L89" s="44"/>
      <c r="M89" s="219" t="s">
        <v>19</v>
      </c>
      <c r="N89" s="220" t="s">
        <v>43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676</v>
      </c>
      <c r="AT89" s="223" t="s">
        <v>132</v>
      </c>
      <c r="AU89" s="223" t="s">
        <v>81</v>
      </c>
      <c r="AY89" s="17" t="s">
        <v>130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79</v>
      </c>
      <c r="BK89" s="224">
        <f>ROUND(I89*H89,2)</f>
        <v>0</v>
      </c>
      <c r="BL89" s="17" t="s">
        <v>676</v>
      </c>
      <c r="BM89" s="223" t="s">
        <v>766</v>
      </c>
    </row>
    <row r="90" s="2" customFormat="1">
      <c r="A90" s="38"/>
      <c r="B90" s="39"/>
      <c r="C90" s="40"/>
      <c r="D90" s="225" t="s">
        <v>139</v>
      </c>
      <c r="E90" s="40"/>
      <c r="F90" s="226" t="s">
        <v>764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81</v>
      </c>
    </row>
    <row r="91" s="13" customFormat="1">
      <c r="A91" s="13"/>
      <c r="B91" s="230"/>
      <c r="C91" s="231"/>
      <c r="D91" s="225" t="s">
        <v>141</v>
      </c>
      <c r="E91" s="232" t="s">
        <v>19</v>
      </c>
      <c r="F91" s="233" t="s">
        <v>767</v>
      </c>
      <c r="G91" s="231"/>
      <c r="H91" s="234">
        <v>1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141</v>
      </c>
      <c r="AU91" s="240" t="s">
        <v>81</v>
      </c>
      <c r="AV91" s="13" t="s">
        <v>81</v>
      </c>
      <c r="AW91" s="13" t="s">
        <v>33</v>
      </c>
      <c r="AX91" s="13" t="s">
        <v>72</v>
      </c>
      <c r="AY91" s="240" t="s">
        <v>130</v>
      </c>
    </row>
    <row r="92" s="2" customFormat="1" ht="16.5" customHeight="1">
      <c r="A92" s="38"/>
      <c r="B92" s="39"/>
      <c r="C92" s="212" t="s">
        <v>149</v>
      </c>
      <c r="D92" s="212" t="s">
        <v>132</v>
      </c>
      <c r="E92" s="213" t="s">
        <v>768</v>
      </c>
      <c r="F92" s="214" t="s">
        <v>769</v>
      </c>
      <c r="G92" s="215" t="s">
        <v>152</v>
      </c>
      <c r="H92" s="216">
        <v>1</v>
      </c>
      <c r="I92" s="217"/>
      <c r="J92" s="218">
        <f>ROUND(I92*H92,2)</f>
        <v>0</v>
      </c>
      <c r="K92" s="214" t="s">
        <v>136</v>
      </c>
      <c r="L92" s="44"/>
      <c r="M92" s="219" t="s">
        <v>19</v>
      </c>
      <c r="N92" s="220" t="s">
        <v>43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676</v>
      </c>
      <c r="AT92" s="223" t="s">
        <v>132</v>
      </c>
      <c r="AU92" s="223" t="s">
        <v>81</v>
      </c>
      <c r="AY92" s="17" t="s">
        <v>130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79</v>
      </c>
      <c r="BK92" s="224">
        <f>ROUND(I92*H92,2)</f>
        <v>0</v>
      </c>
      <c r="BL92" s="17" t="s">
        <v>676</v>
      </c>
      <c r="BM92" s="223" t="s">
        <v>770</v>
      </c>
    </row>
    <row r="93" s="2" customFormat="1">
      <c r="A93" s="38"/>
      <c r="B93" s="39"/>
      <c r="C93" s="40"/>
      <c r="D93" s="225" t="s">
        <v>139</v>
      </c>
      <c r="E93" s="40"/>
      <c r="F93" s="226" t="s">
        <v>769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139</v>
      </c>
      <c r="AU93" s="17" t="s">
        <v>81</v>
      </c>
    </row>
    <row r="94" s="13" customFormat="1">
      <c r="A94" s="13"/>
      <c r="B94" s="230"/>
      <c r="C94" s="231"/>
      <c r="D94" s="225" t="s">
        <v>141</v>
      </c>
      <c r="E94" s="232" t="s">
        <v>19</v>
      </c>
      <c r="F94" s="233" t="s">
        <v>771</v>
      </c>
      <c r="G94" s="231"/>
      <c r="H94" s="234">
        <v>1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141</v>
      </c>
      <c r="AU94" s="240" t="s">
        <v>81</v>
      </c>
      <c r="AV94" s="13" t="s">
        <v>81</v>
      </c>
      <c r="AW94" s="13" t="s">
        <v>33</v>
      </c>
      <c r="AX94" s="13" t="s">
        <v>72</v>
      </c>
      <c r="AY94" s="240" t="s">
        <v>130</v>
      </c>
    </row>
    <row r="95" s="2" customFormat="1" ht="16.5" customHeight="1">
      <c r="A95" s="38"/>
      <c r="B95" s="39"/>
      <c r="C95" s="212" t="s">
        <v>81</v>
      </c>
      <c r="D95" s="212" t="s">
        <v>132</v>
      </c>
      <c r="E95" s="213" t="s">
        <v>772</v>
      </c>
      <c r="F95" s="214" t="s">
        <v>773</v>
      </c>
      <c r="G95" s="215" t="s">
        <v>152</v>
      </c>
      <c r="H95" s="216">
        <v>1</v>
      </c>
      <c r="I95" s="217"/>
      <c r="J95" s="218">
        <f>ROUND(I95*H95,2)</f>
        <v>0</v>
      </c>
      <c r="K95" s="214" t="s">
        <v>136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676</v>
      </c>
      <c r="AT95" s="223" t="s">
        <v>132</v>
      </c>
      <c r="AU95" s="223" t="s">
        <v>81</v>
      </c>
      <c r="AY95" s="17" t="s">
        <v>130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79</v>
      </c>
      <c r="BK95" s="224">
        <f>ROUND(I95*H95,2)</f>
        <v>0</v>
      </c>
      <c r="BL95" s="17" t="s">
        <v>676</v>
      </c>
      <c r="BM95" s="223" t="s">
        <v>774</v>
      </c>
    </row>
    <row r="96" s="2" customFormat="1">
      <c r="A96" s="38"/>
      <c r="B96" s="39"/>
      <c r="C96" s="40"/>
      <c r="D96" s="225" t="s">
        <v>139</v>
      </c>
      <c r="E96" s="40"/>
      <c r="F96" s="226" t="s">
        <v>773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81</v>
      </c>
    </row>
    <row r="97" s="2" customFormat="1" ht="16.5" customHeight="1">
      <c r="A97" s="38"/>
      <c r="B97" s="39"/>
      <c r="C97" s="212" t="s">
        <v>137</v>
      </c>
      <c r="D97" s="212" t="s">
        <v>132</v>
      </c>
      <c r="E97" s="213" t="s">
        <v>775</v>
      </c>
      <c r="F97" s="214" t="s">
        <v>776</v>
      </c>
      <c r="G97" s="215" t="s">
        <v>765</v>
      </c>
      <c r="H97" s="216">
        <v>1</v>
      </c>
      <c r="I97" s="217"/>
      <c r="J97" s="218">
        <f>ROUND(I97*H97,2)</f>
        <v>0</v>
      </c>
      <c r="K97" s="214" t="s">
        <v>136</v>
      </c>
      <c r="L97" s="44"/>
      <c r="M97" s="219" t="s">
        <v>19</v>
      </c>
      <c r="N97" s="220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676</v>
      </c>
      <c r="AT97" s="223" t="s">
        <v>132</v>
      </c>
      <c r="AU97" s="223" t="s">
        <v>81</v>
      </c>
      <c r="AY97" s="17" t="s">
        <v>130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79</v>
      </c>
      <c r="BK97" s="224">
        <f>ROUND(I97*H97,2)</f>
        <v>0</v>
      </c>
      <c r="BL97" s="17" t="s">
        <v>676</v>
      </c>
      <c r="BM97" s="223" t="s">
        <v>777</v>
      </c>
    </row>
    <row r="98" s="2" customFormat="1">
      <c r="A98" s="38"/>
      <c r="B98" s="39"/>
      <c r="C98" s="40"/>
      <c r="D98" s="225" t="s">
        <v>139</v>
      </c>
      <c r="E98" s="40"/>
      <c r="F98" s="226" t="s">
        <v>776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81</v>
      </c>
    </row>
    <row r="99" s="13" customFormat="1">
      <c r="A99" s="13"/>
      <c r="B99" s="230"/>
      <c r="C99" s="231"/>
      <c r="D99" s="225" t="s">
        <v>141</v>
      </c>
      <c r="E99" s="232" t="s">
        <v>19</v>
      </c>
      <c r="F99" s="233" t="s">
        <v>778</v>
      </c>
      <c r="G99" s="231"/>
      <c r="H99" s="234">
        <v>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141</v>
      </c>
      <c r="AU99" s="240" t="s">
        <v>81</v>
      </c>
      <c r="AV99" s="13" t="s">
        <v>81</v>
      </c>
      <c r="AW99" s="13" t="s">
        <v>33</v>
      </c>
      <c r="AX99" s="13" t="s">
        <v>72</v>
      </c>
      <c r="AY99" s="240" t="s">
        <v>130</v>
      </c>
    </row>
    <row r="100" s="12" customFormat="1" ht="22.8" customHeight="1">
      <c r="A100" s="12"/>
      <c r="B100" s="196"/>
      <c r="C100" s="197"/>
      <c r="D100" s="198" t="s">
        <v>71</v>
      </c>
      <c r="E100" s="210" t="s">
        <v>671</v>
      </c>
      <c r="F100" s="210" t="s">
        <v>672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SUM(P101:P109)</f>
        <v>0</v>
      </c>
      <c r="Q100" s="204"/>
      <c r="R100" s="205">
        <f>SUM(R101:R109)</f>
        <v>0</v>
      </c>
      <c r="S100" s="204"/>
      <c r="T100" s="206">
        <f>SUM(T101:T109)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160</v>
      </c>
      <c r="AT100" s="208" t="s">
        <v>71</v>
      </c>
      <c r="AU100" s="208" t="s">
        <v>79</v>
      </c>
      <c r="AY100" s="207" t="s">
        <v>130</v>
      </c>
      <c r="BK100" s="209">
        <f>SUM(BK101:BK109)</f>
        <v>0</v>
      </c>
    </row>
    <row r="101" s="2" customFormat="1" ht="16.5" customHeight="1">
      <c r="A101" s="38"/>
      <c r="B101" s="39"/>
      <c r="C101" s="212" t="s">
        <v>160</v>
      </c>
      <c r="D101" s="212" t="s">
        <v>132</v>
      </c>
      <c r="E101" s="213" t="s">
        <v>779</v>
      </c>
      <c r="F101" s="214" t="s">
        <v>672</v>
      </c>
      <c r="G101" s="215" t="s">
        <v>765</v>
      </c>
      <c r="H101" s="216">
        <v>1</v>
      </c>
      <c r="I101" s="217"/>
      <c r="J101" s="218">
        <f>ROUND(I101*H101,2)</f>
        <v>0</v>
      </c>
      <c r="K101" s="214" t="s">
        <v>136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676</v>
      </c>
      <c r="AT101" s="223" t="s">
        <v>132</v>
      </c>
      <c r="AU101" s="223" t="s">
        <v>81</v>
      </c>
      <c r="AY101" s="17" t="s">
        <v>130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79</v>
      </c>
      <c r="BK101" s="224">
        <f>ROUND(I101*H101,2)</f>
        <v>0</v>
      </c>
      <c r="BL101" s="17" t="s">
        <v>676</v>
      </c>
      <c r="BM101" s="223" t="s">
        <v>780</v>
      </c>
    </row>
    <row r="102" s="2" customFormat="1">
      <c r="A102" s="38"/>
      <c r="B102" s="39"/>
      <c r="C102" s="40"/>
      <c r="D102" s="225" t="s">
        <v>139</v>
      </c>
      <c r="E102" s="40"/>
      <c r="F102" s="226" t="s">
        <v>672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81</v>
      </c>
    </row>
    <row r="103" s="13" customFormat="1">
      <c r="A103" s="13"/>
      <c r="B103" s="230"/>
      <c r="C103" s="231"/>
      <c r="D103" s="225" t="s">
        <v>141</v>
      </c>
      <c r="E103" s="232" t="s">
        <v>19</v>
      </c>
      <c r="F103" s="233" t="s">
        <v>781</v>
      </c>
      <c r="G103" s="231"/>
      <c r="H103" s="234">
        <v>1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141</v>
      </c>
      <c r="AU103" s="240" t="s">
        <v>81</v>
      </c>
      <c r="AV103" s="13" t="s">
        <v>81</v>
      </c>
      <c r="AW103" s="13" t="s">
        <v>33</v>
      </c>
      <c r="AX103" s="13" t="s">
        <v>72</v>
      </c>
      <c r="AY103" s="240" t="s">
        <v>130</v>
      </c>
    </row>
    <row r="104" s="2" customFormat="1" ht="16.5" customHeight="1">
      <c r="A104" s="38"/>
      <c r="B104" s="39"/>
      <c r="C104" s="212" t="s">
        <v>165</v>
      </c>
      <c r="D104" s="212" t="s">
        <v>132</v>
      </c>
      <c r="E104" s="213" t="s">
        <v>679</v>
      </c>
      <c r="F104" s="214" t="s">
        <v>680</v>
      </c>
      <c r="G104" s="215" t="s">
        <v>152</v>
      </c>
      <c r="H104" s="216">
        <v>2</v>
      </c>
      <c r="I104" s="217"/>
      <c r="J104" s="218">
        <f>ROUND(I104*H104,2)</f>
        <v>0</v>
      </c>
      <c r="K104" s="214" t="s">
        <v>136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676</v>
      </c>
      <c r="AT104" s="223" t="s">
        <v>132</v>
      </c>
      <c r="AU104" s="223" t="s">
        <v>81</v>
      </c>
      <c r="AY104" s="17" t="s">
        <v>130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79</v>
      </c>
      <c r="BK104" s="224">
        <f>ROUND(I104*H104,2)</f>
        <v>0</v>
      </c>
      <c r="BL104" s="17" t="s">
        <v>676</v>
      </c>
      <c r="BM104" s="223" t="s">
        <v>782</v>
      </c>
    </row>
    <row r="105" s="2" customFormat="1">
      <c r="A105" s="38"/>
      <c r="B105" s="39"/>
      <c r="C105" s="40"/>
      <c r="D105" s="225" t="s">
        <v>139</v>
      </c>
      <c r="E105" s="40"/>
      <c r="F105" s="226" t="s">
        <v>680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139</v>
      </c>
      <c r="AU105" s="17" t="s">
        <v>81</v>
      </c>
    </row>
    <row r="106" s="13" customFormat="1">
      <c r="A106" s="13"/>
      <c r="B106" s="230"/>
      <c r="C106" s="231"/>
      <c r="D106" s="225" t="s">
        <v>141</v>
      </c>
      <c r="E106" s="232" t="s">
        <v>19</v>
      </c>
      <c r="F106" s="233" t="s">
        <v>783</v>
      </c>
      <c r="G106" s="231"/>
      <c r="H106" s="234">
        <v>2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141</v>
      </c>
      <c r="AU106" s="240" t="s">
        <v>81</v>
      </c>
      <c r="AV106" s="13" t="s">
        <v>81</v>
      </c>
      <c r="AW106" s="13" t="s">
        <v>33</v>
      </c>
      <c r="AX106" s="13" t="s">
        <v>72</v>
      </c>
      <c r="AY106" s="240" t="s">
        <v>130</v>
      </c>
    </row>
    <row r="107" s="2" customFormat="1" ht="16.5" customHeight="1">
      <c r="A107" s="38"/>
      <c r="B107" s="39"/>
      <c r="C107" s="212" t="s">
        <v>170</v>
      </c>
      <c r="D107" s="212" t="s">
        <v>132</v>
      </c>
      <c r="E107" s="213" t="s">
        <v>784</v>
      </c>
      <c r="F107" s="214" t="s">
        <v>785</v>
      </c>
      <c r="G107" s="215" t="s">
        <v>152</v>
      </c>
      <c r="H107" s="216">
        <v>2</v>
      </c>
      <c r="I107" s="217"/>
      <c r="J107" s="218">
        <f>ROUND(I107*H107,2)</f>
        <v>0</v>
      </c>
      <c r="K107" s="214" t="s">
        <v>136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676</v>
      </c>
      <c r="AT107" s="223" t="s">
        <v>132</v>
      </c>
      <c r="AU107" s="223" t="s">
        <v>81</v>
      </c>
      <c r="AY107" s="17" t="s">
        <v>130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79</v>
      </c>
      <c r="BK107" s="224">
        <f>ROUND(I107*H107,2)</f>
        <v>0</v>
      </c>
      <c r="BL107" s="17" t="s">
        <v>676</v>
      </c>
      <c r="BM107" s="223" t="s">
        <v>786</v>
      </c>
    </row>
    <row r="108" s="2" customFormat="1">
      <c r="A108" s="38"/>
      <c r="B108" s="39"/>
      <c r="C108" s="40"/>
      <c r="D108" s="225" t="s">
        <v>139</v>
      </c>
      <c r="E108" s="40"/>
      <c r="F108" s="226" t="s">
        <v>785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139</v>
      </c>
      <c r="AU108" s="17" t="s">
        <v>81</v>
      </c>
    </row>
    <row r="109" s="13" customFormat="1">
      <c r="A109" s="13"/>
      <c r="B109" s="230"/>
      <c r="C109" s="231"/>
      <c r="D109" s="225" t="s">
        <v>141</v>
      </c>
      <c r="E109" s="232" t="s">
        <v>19</v>
      </c>
      <c r="F109" s="233" t="s">
        <v>787</v>
      </c>
      <c r="G109" s="231"/>
      <c r="H109" s="234">
        <v>2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141</v>
      </c>
      <c r="AU109" s="240" t="s">
        <v>81</v>
      </c>
      <c r="AV109" s="13" t="s">
        <v>81</v>
      </c>
      <c r="AW109" s="13" t="s">
        <v>33</v>
      </c>
      <c r="AX109" s="13" t="s">
        <v>72</v>
      </c>
      <c r="AY109" s="240" t="s">
        <v>130</v>
      </c>
    </row>
    <row r="110" s="12" customFormat="1" ht="22.8" customHeight="1">
      <c r="A110" s="12"/>
      <c r="B110" s="196"/>
      <c r="C110" s="197"/>
      <c r="D110" s="198" t="s">
        <v>71</v>
      </c>
      <c r="E110" s="210" t="s">
        <v>788</v>
      </c>
      <c r="F110" s="210" t="s">
        <v>789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SUM(P111:P118)</f>
        <v>0</v>
      </c>
      <c r="Q110" s="204"/>
      <c r="R110" s="205">
        <f>SUM(R111:R118)</f>
        <v>0</v>
      </c>
      <c r="S110" s="204"/>
      <c r="T110" s="206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160</v>
      </c>
      <c r="AT110" s="208" t="s">
        <v>71</v>
      </c>
      <c r="AU110" s="208" t="s">
        <v>79</v>
      </c>
      <c r="AY110" s="207" t="s">
        <v>130</v>
      </c>
      <c r="BK110" s="209">
        <f>SUM(BK111:BK118)</f>
        <v>0</v>
      </c>
    </row>
    <row r="111" s="2" customFormat="1" ht="16.5" customHeight="1">
      <c r="A111" s="38"/>
      <c r="B111" s="39"/>
      <c r="C111" s="212" t="s">
        <v>175</v>
      </c>
      <c r="D111" s="212" t="s">
        <v>132</v>
      </c>
      <c r="E111" s="213" t="s">
        <v>790</v>
      </c>
      <c r="F111" s="214" t="s">
        <v>791</v>
      </c>
      <c r="G111" s="215" t="s">
        <v>152</v>
      </c>
      <c r="H111" s="216">
        <v>10</v>
      </c>
      <c r="I111" s="217"/>
      <c r="J111" s="218">
        <f>ROUND(I111*H111,2)</f>
        <v>0</v>
      </c>
      <c r="K111" s="214" t="s">
        <v>136</v>
      </c>
      <c r="L111" s="44"/>
      <c r="M111" s="219" t="s">
        <v>19</v>
      </c>
      <c r="N111" s="220" t="s">
        <v>43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676</v>
      </c>
      <c r="AT111" s="223" t="s">
        <v>132</v>
      </c>
      <c r="AU111" s="223" t="s">
        <v>81</v>
      </c>
      <c r="AY111" s="17" t="s">
        <v>130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79</v>
      </c>
      <c r="BK111" s="224">
        <f>ROUND(I111*H111,2)</f>
        <v>0</v>
      </c>
      <c r="BL111" s="17" t="s">
        <v>676</v>
      </c>
      <c r="BM111" s="223" t="s">
        <v>792</v>
      </c>
    </row>
    <row r="112" s="2" customFormat="1">
      <c r="A112" s="38"/>
      <c r="B112" s="39"/>
      <c r="C112" s="40"/>
      <c r="D112" s="225" t="s">
        <v>139</v>
      </c>
      <c r="E112" s="40"/>
      <c r="F112" s="226" t="s">
        <v>791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81</v>
      </c>
    </row>
    <row r="113" s="13" customFormat="1">
      <c r="A113" s="13"/>
      <c r="B113" s="230"/>
      <c r="C113" s="231"/>
      <c r="D113" s="225" t="s">
        <v>141</v>
      </c>
      <c r="E113" s="232" t="s">
        <v>19</v>
      </c>
      <c r="F113" s="233" t="s">
        <v>793</v>
      </c>
      <c r="G113" s="231"/>
      <c r="H113" s="234">
        <v>10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141</v>
      </c>
      <c r="AU113" s="240" t="s">
        <v>81</v>
      </c>
      <c r="AV113" s="13" t="s">
        <v>81</v>
      </c>
      <c r="AW113" s="13" t="s">
        <v>33</v>
      </c>
      <c r="AX113" s="13" t="s">
        <v>72</v>
      </c>
      <c r="AY113" s="240" t="s">
        <v>130</v>
      </c>
    </row>
    <row r="114" s="2" customFormat="1" ht="16.5" customHeight="1">
      <c r="A114" s="38"/>
      <c r="B114" s="39"/>
      <c r="C114" s="212" t="s">
        <v>180</v>
      </c>
      <c r="D114" s="212" t="s">
        <v>132</v>
      </c>
      <c r="E114" s="213" t="s">
        <v>794</v>
      </c>
      <c r="F114" s="214" t="s">
        <v>795</v>
      </c>
      <c r="G114" s="215" t="s">
        <v>765</v>
      </c>
      <c r="H114" s="216">
        <v>1</v>
      </c>
      <c r="I114" s="217"/>
      <c r="J114" s="218">
        <f>ROUND(I114*H114,2)</f>
        <v>0</v>
      </c>
      <c r="K114" s="214" t="s">
        <v>136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676</v>
      </c>
      <c r="AT114" s="223" t="s">
        <v>132</v>
      </c>
      <c r="AU114" s="223" t="s">
        <v>81</v>
      </c>
      <c r="AY114" s="17" t="s">
        <v>130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79</v>
      </c>
      <c r="BK114" s="224">
        <f>ROUND(I114*H114,2)</f>
        <v>0</v>
      </c>
      <c r="BL114" s="17" t="s">
        <v>676</v>
      </c>
      <c r="BM114" s="223" t="s">
        <v>796</v>
      </c>
    </row>
    <row r="115" s="2" customFormat="1">
      <c r="A115" s="38"/>
      <c r="B115" s="39"/>
      <c r="C115" s="40"/>
      <c r="D115" s="225" t="s">
        <v>139</v>
      </c>
      <c r="E115" s="40"/>
      <c r="F115" s="226" t="s">
        <v>795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139</v>
      </c>
      <c r="AU115" s="17" t="s">
        <v>81</v>
      </c>
    </row>
    <row r="116" s="13" customFormat="1">
      <c r="A116" s="13"/>
      <c r="B116" s="230"/>
      <c r="C116" s="231"/>
      <c r="D116" s="225" t="s">
        <v>141</v>
      </c>
      <c r="E116" s="232" t="s">
        <v>19</v>
      </c>
      <c r="F116" s="233" t="s">
        <v>797</v>
      </c>
      <c r="G116" s="231"/>
      <c r="H116" s="234">
        <v>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141</v>
      </c>
      <c r="AU116" s="240" t="s">
        <v>81</v>
      </c>
      <c r="AV116" s="13" t="s">
        <v>81</v>
      </c>
      <c r="AW116" s="13" t="s">
        <v>33</v>
      </c>
      <c r="AX116" s="13" t="s">
        <v>72</v>
      </c>
      <c r="AY116" s="240" t="s">
        <v>130</v>
      </c>
    </row>
    <row r="117" s="2" customFormat="1" ht="16.5" customHeight="1">
      <c r="A117" s="38"/>
      <c r="B117" s="39"/>
      <c r="C117" s="212" t="s">
        <v>185</v>
      </c>
      <c r="D117" s="212" t="s">
        <v>132</v>
      </c>
      <c r="E117" s="213" t="s">
        <v>798</v>
      </c>
      <c r="F117" s="214" t="s">
        <v>799</v>
      </c>
      <c r="G117" s="215" t="s">
        <v>800</v>
      </c>
      <c r="H117" s="216">
        <v>250000</v>
      </c>
      <c r="I117" s="217"/>
      <c r="J117" s="218">
        <f>ROUND(I117*H117,2)</f>
        <v>0</v>
      </c>
      <c r="K117" s="214" t="s">
        <v>136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676</v>
      </c>
      <c r="AT117" s="223" t="s">
        <v>132</v>
      </c>
      <c r="AU117" s="223" t="s">
        <v>81</v>
      </c>
      <c r="AY117" s="17" t="s">
        <v>130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79</v>
      </c>
      <c r="BK117" s="224">
        <f>ROUND(I117*H117,2)</f>
        <v>0</v>
      </c>
      <c r="BL117" s="17" t="s">
        <v>676</v>
      </c>
      <c r="BM117" s="223" t="s">
        <v>801</v>
      </c>
    </row>
    <row r="118" s="2" customFormat="1">
      <c r="A118" s="38"/>
      <c r="B118" s="39"/>
      <c r="C118" s="40"/>
      <c r="D118" s="225" t="s">
        <v>139</v>
      </c>
      <c r="E118" s="40"/>
      <c r="F118" s="226" t="s">
        <v>799</v>
      </c>
      <c r="G118" s="40"/>
      <c r="H118" s="40"/>
      <c r="I118" s="227"/>
      <c r="J118" s="40"/>
      <c r="K118" s="40"/>
      <c r="L118" s="44"/>
      <c r="M118" s="228"/>
      <c r="N118" s="229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81</v>
      </c>
    </row>
    <row r="119" s="12" customFormat="1" ht="22.8" customHeight="1">
      <c r="A119" s="12"/>
      <c r="B119" s="196"/>
      <c r="C119" s="197"/>
      <c r="D119" s="198" t="s">
        <v>71</v>
      </c>
      <c r="E119" s="210" t="s">
        <v>802</v>
      </c>
      <c r="F119" s="210" t="s">
        <v>803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160</v>
      </c>
      <c r="AT119" s="208" t="s">
        <v>71</v>
      </c>
      <c r="AU119" s="208" t="s">
        <v>79</v>
      </c>
      <c r="AY119" s="207" t="s">
        <v>130</v>
      </c>
      <c r="BK119" s="209">
        <f>SUM(BK120:BK121)</f>
        <v>0</v>
      </c>
    </row>
    <row r="120" s="2" customFormat="1" ht="16.5" customHeight="1">
      <c r="A120" s="38"/>
      <c r="B120" s="39"/>
      <c r="C120" s="212" t="s">
        <v>190</v>
      </c>
      <c r="D120" s="212" t="s">
        <v>132</v>
      </c>
      <c r="E120" s="213" t="s">
        <v>804</v>
      </c>
      <c r="F120" s="214" t="s">
        <v>803</v>
      </c>
      <c r="G120" s="215" t="s">
        <v>765</v>
      </c>
      <c r="H120" s="216">
        <v>1</v>
      </c>
      <c r="I120" s="217"/>
      <c r="J120" s="218">
        <f>ROUND(I120*H120,2)</f>
        <v>0</v>
      </c>
      <c r="K120" s="214" t="s">
        <v>136</v>
      </c>
      <c r="L120" s="44"/>
      <c r="M120" s="219" t="s">
        <v>19</v>
      </c>
      <c r="N120" s="220" t="s">
        <v>43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676</v>
      </c>
      <c r="AT120" s="223" t="s">
        <v>132</v>
      </c>
      <c r="AU120" s="223" t="s">
        <v>81</v>
      </c>
      <c r="AY120" s="17" t="s">
        <v>130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79</v>
      </c>
      <c r="BK120" s="224">
        <f>ROUND(I120*H120,2)</f>
        <v>0</v>
      </c>
      <c r="BL120" s="17" t="s">
        <v>676</v>
      </c>
      <c r="BM120" s="223" t="s">
        <v>805</v>
      </c>
    </row>
    <row r="121" s="2" customFormat="1">
      <c r="A121" s="38"/>
      <c r="B121" s="39"/>
      <c r="C121" s="40"/>
      <c r="D121" s="225" t="s">
        <v>139</v>
      </c>
      <c r="E121" s="40"/>
      <c r="F121" s="226" t="s">
        <v>803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139</v>
      </c>
      <c r="AU121" s="17" t="s">
        <v>81</v>
      </c>
    </row>
    <row r="122" s="12" customFormat="1" ht="22.8" customHeight="1">
      <c r="A122" s="12"/>
      <c r="B122" s="196"/>
      <c r="C122" s="197"/>
      <c r="D122" s="198" t="s">
        <v>71</v>
      </c>
      <c r="E122" s="210" t="s">
        <v>806</v>
      </c>
      <c r="F122" s="210" t="s">
        <v>807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SUM(P123:P124)</f>
        <v>0</v>
      </c>
      <c r="Q122" s="204"/>
      <c r="R122" s="205">
        <f>SUM(R123:R124)</f>
        <v>0</v>
      </c>
      <c r="S122" s="204"/>
      <c r="T122" s="206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160</v>
      </c>
      <c r="AT122" s="208" t="s">
        <v>71</v>
      </c>
      <c r="AU122" s="208" t="s">
        <v>79</v>
      </c>
      <c r="AY122" s="207" t="s">
        <v>130</v>
      </c>
      <c r="BK122" s="209">
        <f>SUM(BK123:BK124)</f>
        <v>0</v>
      </c>
    </row>
    <row r="123" s="2" customFormat="1" ht="16.5" customHeight="1">
      <c r="A123" s="38"/>
      <c r="B123" s="39"/>
      <c r="C123" s="212" t="s">
        <v>198</v>
      </c>
      <c r="D123" s="212" t="s">
        <v>132</v>
      </c>
      <c r="E123" s="213" t="s">
        <v>808</v>
      </c>
      <c r="F123" s="214" t="s">
        <v>807</v>
      </c>
      <c r="G123" s="215" t="s">
        <v>765</v>
      </c>
      <c r="H123" s="216">
        <v>1</v>
      </c>
      <c r="I123" s="217"/>
      <c r="J123" s="218">
        <f>ROUND(I123*H123,2)</f>
        <v>0</v>
      </c>
      <c r="K123" s="214" t="s">
        <v>136</v>
      </c>
      <c r="L123" s="44"/>
      <c r="M123" s="219" t="s">
        <v>19</v>
      </c>
      <c r="N123" s="220" t="s">
        <v>43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676</v>
      </c>
      <c r="AT123" s="223" t="s">
        <v>132</v>
      </c>
      <c r="AU123" s="223" t="s">
        <v>81</v>
      </c>
      <c r="AY123" s="17" t="s">
        <v>130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79</v>
      </c>
      <c r="BK123" s="224">
        <f>ROUND(I123*H123,2)</f>
        <v>0</v>
      </c>
      <c r="BL123" s="17" t="s">
        <v>676</v>
      </c>
      <c r="BM123" s="223" t="s">
        <v>809</v>
      </c>
    </row>
    <row r="124" s="2" customFormat="1">
      <c r="A124" s="38"/>
      <c r="B124" s="39"/>
      <c r="C124" s="40"/>
      <c r="D124" s="225" t="s">
        <v>139</v>
      </c>
      <c r="E124" s="40"/>
      <c r="F124" s="226" t="s">
        <v>807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139</v>
      </c>
      <c r="AU124" s="17" t="s">
        <v>81</v>
      </c>
    </row>
    <row r="125" s="12" customFormat="1" ht="22.8" customHeight="1">
      <c r="A125" s="12"/>
      <c r="B125" s="196"/>
      <c r="C125" s="197"/>
      <c r="D125" s="198" t="s">
        <v>71</v>
      </c>
      <c r="E125" s="210" t="s">
        <v>810</v>
      </c>
      <c r="F125" s="210" t="s">
        <v>811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SUM(P126:P128)</f>
        <v>0</v>
      </c>
      <c r="Q125" s="204"/>
      <c r="R125" s="205">
        <f>SUM(R126:R128)</f>
        <v>0</v>
      </c>
      <c r="S125" s="204"/>
      <c r="T125" s="206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160</v>
      </c>
      <c r="AT125" s="208" t="s">
        <v>71</v>
      </c>
      <c r="AU125" s="208" t="s">
        <v>79</v>
      </c>
      <c r="AY125" s="207" t="s">
        <v>130</v>
      </c>
      <c r="BK125" s="209">
        <f>SUM(BK126:BK128)</f>
        <v>0</v>
      </c>
    </row>
    <row r="126" s="2" customFormat="1" ht="16.5" customHeight="1">
      <c r="A126" s="38"/>
      <c r="B126" s="39"/>
      <c r="C126" s="212" t="s">
        <v>202</v>
      </c>
      <c r="D126" s="212" t="s">
        <v>132</v>
      </c>
      <c r="E126" s="213" t="s">
        <v>812</v>
      </c>
      <c r="F126" s="214" t="s">
        <v>813</v>
      </c>
      <c r="G126" s="215" t="s">
        <v>765</v>
      </c>
      <c r="H126" s="216">
        <v>1</v>
      </c>
      <c r="I126" s="217"/>
      <c r="J126" s="218">
        <f>ROUND(I126*H126,2)</f>
        <v>0</v>
      </c>
      <c r="K126" s="214" t="s">
        <v>136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676</v>
      </c>
      <c r="AT126" s="223" t="s">
        <v>132</v>
      </c>
      <c r="AU126" s="223" t="s">
        <v>81</v>
      </c>
      <c r="AY126" s="17" t="s">
        <v>130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79</v>
      </c>
      <c r="BK126" s="224">
        <f>ROUND(I126*H126,2)</f>
        <v>0</v>
      </c>
      <c r="BL126" s="17" t="s">
        <v>676</v>
      </c>
      <c r="BM126" s="223" t="s">
        <v>814</v>
      </c>
    </row>
    <row r="127" s="2" customFormat="1">
      <c r="A127" s="38"/>
      <c r="B127" s="39"/>
      <c r="C127" s="40"/>
      <c r="D127" s="225" t="s">
        <v>139</v>
      </c>
      <c r="E127" s="40"/>
      <c r="F127" s="226" t="s">
        <v>813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139</v>
      </c>
      <c r="AU127" s="17" t="s">
        <v>81</v>
      </c>
    </row>
    <row r="128" s="13" customFormat="1">
      <c r="A128" s="13"/>
      <c r="B128" s="230"/>
      <c r="C128" s="231"/>
      <c r="D128" s="225" t="s">
        <v>141</v>
      </c>
      <c r="E128" s="232" t="s">
        <v>19</v>
      </c>
      <c r="F128" s="233" t="s">
        <v>815</v>
      </c>
      <c r="G128" s="231"/>
      <c r="H128" s="234">
        <v>1</v>
      </c>
      <c r="I128" s="235"/>
      <c r="J128" s="231"/>
      <c r="K128" s="231"/>
      <c r="L128" s="236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141</v>
      </c>
      <c r="AU128" s="240" t="s">
        <v>81</v>
      </c>
      <c r="AV128" s="13" t="s">
        <v>81</v>
      </c>
      <c r="AW128" s="13" t="s">
        <v>33</v>
      </c>
      <c r="AX128" s="13" t="s">
        <v>72</v>
      </c>
      <c r="AY128" s="240" t="s">
        <v>130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ReFgI48wVFrKseCOaw7PrvzEm5qS5dLkFza7QnnxJTsHgZrvEUgNkdbkwNjQSpRl9/D5ohcxDCF3LrmKgXqKgA==" hashValue="4L0qk0VxgC1O5z7rdgUosr9DihXfMZahXc71nQyrYraP4nN+as4uPQkH7jUw8z8iKS2SqTSrv11OQo/JkaVKiQ==" algorithmName="SHA-512" password="CC35"/>
  <autoFilter ref="C85:K12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816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817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818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819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820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821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822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823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824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825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826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78</v>
      </c>
      <c r="F18" s="280" t="s">
        <v>827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828</v>
      </c>
      <c r="F19" s="280" t="s">
        <v>829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830</v>
      </c>
      <c r="F20" s="280" t="s">
        <v>831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96</v>
      </c>
      <c r="F21" s="280" t="s">
        <v>97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832</v>
      </c>
      <c r="F22" s="280" t="s">
        <v>833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85</v>
      </c>
      <c r="F23" s="280" t="s">
        <v>834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835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836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837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838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839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840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841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842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843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116</v>
      </c>
      <c r="F36" s="280"/>
      <c r="G36" s="280" t="s">
        <v>844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845</v>
      </c>
      <c r="F37" s="280"/>
      <c r="G37" s="280" t="s">
        <v>846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53</v>
      </c>
      <c r="F38" s="280"/>
      <c r="G38" s="280" t="s">
        <v>847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54</v>
      </c>
      <c r="F39" s="280"/>
      <c r="G39" s="280" t="s">
        <v>848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117</v>
      </c>
      <c r="F40" s="280"/>
      <c r="G40" s="280" t="s">
        <v>849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118</v>
      </c>
      <c r="F41" s="280"/>
      <c r="G41" s="280" t="s">
        <v>850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851</v>
      </c>
      <c r="F42" s="280"/>
      <c r="G42" s="280" t="s">
        <v>852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853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854</v>
      </c>
      <c r="F44" s="280"/>
      <c r="G44" s="280" t="s">
        <v>855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120</v>
      </c>
      <c r="F45" s="280"/>
      <c r="G45" s="280" t="s">
        <v>856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857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858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859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860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861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862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863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864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865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866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867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868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869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870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871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872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873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874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875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876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877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878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879</v>
      </c>
      <c r="D76" s="298"/>
      <c r="E76" s="298"/>
      <c r="F76" s="298" t="s">
        <v>880</v>
      </c>
      <c r="G76" s="299"/>
      <c r="H76" s="298" t="s">
        <v>54</v>
      </c>
      <c r="I76" s="298" t="s">
        <v>57</v>
      </c>
      <c r="J76" s="298" t="s">
        <v>881</v>
      </c>
      <c r="K76" s="297"/>
    </row>
    <row r="77" s="1" customFormat="1" ht="17.25" customHeight="1">
      <c r="B77" s="295"/>
      <c r="C77" s="300" t="s">
        <v>882</v>
      </c>
      <c r="D77" s="300"/>
      <c r="E77" s="300"/>
      <c r="F77" s="301" t="s">
        <v>883</v>
      </c>
      <c r="G77" s="302"/>
      <c r="H77" s="300"/>
      <c r="I77" s="300"/>
      <c r="J77" s="300" t="s">
        <v>884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53</v>
      </c>
      <c r="D79" s="305"/>
      <c r="E79" s="305"/>
      <c r="F79" s="306" t="s">
        <v>885</v>
      </c>
      <c r="G79" s="307"/>
      <c r="H79" s="283" t="s">
        <v>886</v>
      </c>
      <c r="I79" s="283" t="s">
        <v>887</v>
      </c>
      <c r="J79" s="283">
        <v>20</v>
      </c>
      <c r="K79" s="297"/>
    </row>
    <row r="80" s="1" customFormat="1" ht="15" customHeight="1">
      <c r="B80" s="295"/>
      <c r="C80" s="283" t="s">
        <v>888</v>
      </c>
      <c r="D80" s="283"/>
      <c r="E80" s="283"/>
      <c r="F80" s="306" t="s">
        <v>885</v>
      </c>
      <c r="G80" s="307"/>
      <c r="H80" s="283" t="s">
        <v>889</v>
      </c>
      <c r="I80" s="283" t="s">
        <v>887</v>
      </c>
      <c r="J80" s="283">
        <v>120</v>
      </c>
      <c r="K80" s="297"/>
    </row>
    <row r="81" s="1" customFormat="1" ht="15" customHeight="1">
      <c r="B81" s="308"/>
      <c r="C81" s="283" t="s">
        <v>890</v>
      </c>
      <c r="D81" s="283"/>
      <c r="E81" s="283"/>
      <c r="F81" s="306" t="s">
        <v>891</v>
      </c>
      <c r="G81" s="307"/>
      <c r="H81" s="283" t="s">
        <v>892</v>
      </c>
      <c r="I81" s="283" t="s">
        <v>887</v>
      </c>
      <c r="J81" s="283">
        <v>50</v>
      </c>
      <c r="K81" s="297"/>
    </row>
    <row r="82" s="1" customFormat="1" ht="15" customHeight="1">
      <c r="B82" s="308"/>
      <c r="C82" s="283" t="s">
        <v>893</v>
      </c>
      <c r="D82" s="283"/>
      <c r="E82" s="283"/>
      <c r="F82" s="306" t="s">
        <v>885</v>
      </c>
      <c r="G82" s="307"/>
      <c r="H82" s="283" t="s">
        <v>894</v>
      </c>
      <c r="I82" s="283" t="s">
        <v>895</v>
      </c>
      <c r="J82" s="283"/>
      <c r="K82" s="297"/>
    </row>
    <row r="83" s="1" customFormat="1" ht="15" customHeight="1">
      <c r="B83" s="308"/>
      <c r="C83" s="309" t="s">
        <v>896</v>
      </c>
      <c r="D83" s="309"/>
      <c r="E83" s="309"/>
      <c r="F83" s="310" t="s">
        <v>891</v>
      </c>
      <c r="G83" s="309"/>
      <c r="H83" s="309" t="s">
        <v>897</v>
      </c>
      <c r="I83" s="309" t="s">
        <v>887</v>
      </c>
      <c r="J83" s="309">
        <v>15</v>
      </c>
      <c r="K83" s="297"/>
    </row>
    <row r="84" s="1" customFormat="1" ht="15" customHeight="1">
      <c r="B84" s="308"/>
      <c r="C84" s="309" t="s">
        <v>898</v>
      </c>
      <c r="D84" s="309"/>
      <c r="E84" s="309"/>
      <c r="F84" s="310" t="s">
        <v>891</v>
      </c>
      <c r="G84" s="309"/>
      <c r="H84" s="309" t="s">
        <v>899</v>
      </c>
      <c r="I84" s="309" t="s">
        <v>887</v>
      </c>
      <c r="J84" s="309">
        <v>15</v>
      </c>
      <c r="K84" s="297"/>
    </row>
    <row r="85" s="1" customFormat="1" ht="15" customHeight="1">
      <c r="B85" s="308"/>
      <c r="C85" s="309" t="s">
        <v>900</v>
      </c>
      <c r="D85" s="309"/>
      <c r="E85" s="309"/>
      <c r="F85" s="310" t="s">
        <v>891</v>
      </c>
      <c r="G85" s="309"/>
      <c r="H85" s="309" t="s">
        <v>901</v>
      </c>
      <c r="I85" s="309" t="s">
        <v>887</v>
      </c>
      <c r="J85" s="309">
        <v>20</v>
      </c>
      <c r="K85" s="297"/>
    </row>
    <row r="86" s="1" customFormat="1" ht="15" customHeight="1">
      <c r="B86" s="308"/>
      <c r="C86" s="309" t="s">
        <v>902</v>
      </c>
      <c r="D86" s="309"/>
      <c r="E86" s="309"/>
      <c r="F86" s="310" t="s">
        <v>891</v>
      </c>
      <c r="G86" s="309"/>
      <c r="H86" s="309" t="s">
        <v>903</v>
      </c>
      <c r="I86" s="309" t="s">
        <v>887</v>
      </c>
      <c r="J86" s="309">
        <v>20</v>
      </c>
      <c r="K86" s="297"/>
    </row>
    <row r="87" s="1" customFormat="1" ht="15" customHeight="1">
      <c r="B87" s="308"/>
      <c r="C87" s="283" t="s">
        <v>904</v>
      </c>
      <c r="D87" s="283"/>
      <c r="E87" s="283"/>
      <c r="F87" s="306" t="s">
        <v>891</v>
      </c>
      <c r="G87" s="307"/>
      <c r="H87" s="283" t="s">
        <v>905</v>
      </c>
      <c r="I87" s="283" t="s">
        <v>887</v>
      </c>
      <c r="J87" s="283">
        <v>50</v>
      </c>
      <c r="K87" s="297"/>
    </row>
    <row r="88" s="1" customFormat="1" ht="15" customHeight="1">
      <c r="B88" s="308"/>
      <c r="C88" s="283" t="s">
        <v>906</v>
      </c>
      <c r="D88" s="283"/>
      <c r="E88" s="283"/>
      <c r="F88" s="306" t="s">
        <v>891</v>
      </c>
      <c r="G88" s="307"/>
      <c r="H88" s="283" t="s">
        <v>907</v>
      </c>
      <c r="I88" s="283" t="s">
        <v>887</v>
      </c>
      <c r="J88" s="283">
        <v>20</v>
      </c>
      <c r="K88" s="297"/>
    </row>
    <row r="89" s="1" customFormat="1" ht="15" customHeight="1">
      <c r="B89" s="308"/>
      <c r="C89" s="283" t="s">
        <v>908</v>
      </c>
      <c r="D89" s="283"/>
      <c r="E89" s="283"/>
      <c r="F89" s="306" t="s">
        <v>891</v>
      </c>
      <c r="G89" s="307"/>
      <c r="H89" s="283" t="s">
        <v>909</v>
      </c>
      <c r="I89" s="283" t="s">
        <v>887</v>
      </c>
      <c r="J89" s="283">
        <v>20</v>
      </c>
      <c r="K89" s="297"/>
    </row>
    <row r="90" s="1" customFormat="1" ht="15" customHeight="1">
      <c r="B90" s="308"/>
      <c r="C90" s="283" t="s">
        <v>910</v>
      </c>
      <c r="D90" s="283"/>
      <c r="E90" s="283"/>
      <c r="F90" s="306" t="s">
        <v>891</v>
      </c>
      <c r="G90" s="307"/>
      <c r="H90" s="283" t="s">
        <v>911</v>
      </c>
      <c r="I90" s="283" t="s">
        <v>887</v>
      </c>
      <c r="J90" s="283">
        <v>50</v>
      </c>
      <c r="K90" s="297"/>
    </row>
    <row r="91" s="1" customFormat="1" ht="15" customHeight="1">
      <c r="B91" s="308"/>
      <c r="C91" s="283" t="s">
        <v>912</v>
      </c>
      <c r="D91" s="283"/>
      <c r="E91" s="283"/>
      <c r="F91" s="306" t="s">
        <v>891</v>
      </c>
      <c r="G91" s="307"/>
      <c r="H91" s="283" t="s">
        <v>912</v>
      </c>
      <c r="I91" s="283" t="s">
        <v>887</v>
      </c>
      <c r="J91" s="283">
        <v>50</v>
      </c>
      <c r="K91" s="297"/>
    </row>
    <row r="92" s="1" customFormat="1" ht="15" customHeight="1">
      <c r="B92" s="308"/>
      <c r="C92" s="283" t="s">
        <v>913</v>
      </c>
      <c r="D92" s="283"/>
      <c r="E92" s="283"/>
      <c r="F92" s="306" t="s">
        <v>891</v>
      </c>
      <c r="G92" s="307"/>
      <c r="H92" s="283" t="s">
        <v>914</v>
      </c>
      <c r="I92" s="283" t="s">
        <v>887</v>
      </c>
      <c r="J92" s="283">
        <v>255</v>
      </c>
      <c r="K92" s="297"/>
    </row>
    <row r="93" s="1" customFormat="1" ht="15" customHeight="1">
      <c r="B93" s="308"/>
      <c r="C93" s="283" t="s">
        <v>915</v>
      </c>
      <c r="D93" s="283"/>
      <c r="E93" s="283"/>
      <c r="F93" s="306" t="s">
        <v>885</v>
      </c>
      <c r="G93" s="307"/>
      <c r="H93" s="283" t="s">
        <v>916</v>
      </c>
      <c r="I93" s="283" t="s">
        <v>917</v>
      </c>
      <c r="J93" s="283"/>
      <c r="K93" s="297"/>
    </row>
    <row r="94" s="1" customFormat="1" ht="15" customHeight="1">
      <c r="B94" s="308"/>
      <c r="C94" s="283" t="s">
        <v>918</v>
      </c>
      <c r="D94" s="283"/>
      <c r="E94" s="283"/>
      <c r="F94" s="306" t="s">
        <v>885</v>
      </c>
      <c r="G94" s="307"/>
      <c r="H94" s="283" t="s">
        <v>919</v>
      </c>
      <c r="I94" s="283" t="s">
        <v>920</v>
      </c>
      <c r="J94" s="283"/>
      <c r="K94" s="297"/>
    </row>
    <row r="95" s="1" customFormat="1" ht="15" customHeight="1">
      <c r="B95" s="308"/>
      <c r="C95" s="283" t="s">
        <v>921</v>
      </c>
      <c r="D95" s="283"/>
      <c r="E95" s="283"/>
      <c r="F95" s="306" t="s">
        <v>885</v>
      </c>
      <c r="G95" s="307"/>
      <c r="H95" s="283" t="s">
        <v>921</v>
      </c>
      <c r="I95" s="283" t="s">
        <v>920</v>
      </c>
      <c r="J95" s="283"/>
      <c r="K95" s="297"/>
    </row>
    <row r="96" s="1" customFormat="1" ht="15" customHeight="1">
      <c r="B96" s="308"/>
      <c r="C96" s="283" t="s">
        <v>38</v>
      </c>
      <c r="D96" s="283"/>
      <c r="E96" s="283"/>
      <c r="F96" s="306" t="s">
        <v>885</v>
      </c>
      <c r="G96" s="307"/>
      <c r="H96" s="283" t="s">
        <v>922</v>
      </c>
      <c r="I96" s="283" t="s">
        <v>920</v>
      </c>
      <c r="J96" s="283"/>
      <c r="K96" s="297"/>
    </row>
    <row r="97" s="1" customFormat="1" ht="15" customHeight="1">
      <c r="B97" s="308"/>
      <c r="C97" s="283" t="s">
        <v>48</v>
      </c>
      <c r="D97" s="283"/>
      <c r="E97" s="283"/>
      <c r="F97" s="306" t="s">
        <v>885</v>
      </c>
      <c r="G97" s="307"/>
      <c r="H97" s="283" t="s">
        <v>923</v>
      </c>
      <c r="I97" s="283" t="s">
        <v>920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924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879</v>
      </c>
      <c r="D103" s="298"/>
      <c r="E103" s="298"/>
      <c r="F103" s="298" t="s">
        <v>880</v>
      </c>
      <c r="G103" s="299"/>
      <c r="H103" s="298" t="s">
        <v>54</v>
      </c>
      <c r="I103" s="298" t="s">
        <v>57</v>
      </c>
      <c r="J103" s="298" t="s">
        <v>881</v>
      </c>
      <c r="K103" s="297"/>
    </row>
    <row r="104" s="1" customFormat="1" ht="17.25" customHeight="1">
      <c r="B104" s="295"/>
      <c r="C104" s="300" t="s">
        <v>882</v>
      </c>
      <c r="D104" s="300"/>
      <c r="E104" s="300"/>
      <c r="F104" s="301" t="s">
        <v>883</v>
      </c>
      <c r="G104" s="302"/>
      <c r="H104" s="300"/>
      <c r="I104" s="300"/>
      <c r="J104" s="300" t="s">
        <v>884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53</v>
      </c>
      <c r="D106" s="305"/>
      <c r="E106" s="305"/>
      <c r="F106" s="306" t="s">
        <v>885</v>
      </c>
      <c r="G106" s="283"/>
      <c r="H106" s="283" t="s">
        <v>925</v>
      </c>
      <c r="I106" s="283" t="s">
        <v>887</v>
      </c>
      <c r="J106" s="283">
        <v>20</v>
      </c>
      <c r="K106" s="297"/>
    </row>
    <row r="107" s="1" customFormat="1" ht="15" customHeight="1">
      <c r="B107" s="295"/>
      <c r="C107" s="283" t="s">
        <v>888</v>
      </c>
      <c r="D107" s="283"/>
      <c r="E107" s="283"/>
      <c r="F107" s="306" t="s">
        <v>885</v>
      </c>
      <c r="G107" s="283"/>
      <c r="H107" s="283" t="s">
        <v>925</v>
      </c>
      <c r="I107" s="283" t="s">
        <v>887</v>
      </c>
      <c r="J107" s="283">
        <v>120</v>
      </c>
      <c r="K107" s="297"/>
    </row>
    <row r="108" s="1" customFormat="1" ht="15" customHeight="1">
      <c r="B108" s="308"/>
      <c r="C108" s="283" t="s">
        <v>890</v>
      </c>
      <c r="D108" s="283"/>
      <c r="E108" s="283"/>
      <c r="F108" s="306" t="s">
        <v>891</v>
      </c>
      <c r="G108" s="283"/>
      <c r="H108" s="283" t="s">
        <v>925</v>
      </c>
      <c r="I108" s="283" t="s">
        <v>887</v>
      </c>
      <c r="J108" s="283">
        <v>50</v>
      </c>
      <c r="K108" s="297"/>
    </row>
    <row r="109" s="1" customFormat="1" ht="15" customHeight="1">
      <c r="B109" s="308"/>
      <c r="C109" s="283" t="s">
        <v>893</v>
      </c>
      <c r="D109" s="283"/>
      <c r="E109" s="283"/>
      <c r="F109" s="306" t="s">
        <v>885</v>
      </c>
      <c r="G109" s="283"/>
      <c r="H109" s="283" t="s">
        <v>925</v>
      </c>
      <c r="I109" s="283" t="s">
        <v>895</v>
      </c>
      <c r="J109" s="283"/>
      <c r="K109" s="297"/>
    </row>
    <row r="110" s="1" customFormat="1" ht="15" customHeight="1">
      <c r="B110" s="308"/>
      <c r="C110" s="283" t="s">
        <v>904</v>
      </c>
      <c r="D110" s="283"/>
      <c r="E110" s="283"/>
      <c r="F110" s="306" t="s">
        <v>891</v>
      </c>
      <c r="G110" s="283"/>
      <c r="H110" s="283" t="s">
        <v>925</v>
      </c>
      <c r="I110" s="283" t="s">
        <v>887</v>
      </c>
      <c r="J110" s="283">
        <v>50</v>
      </c>
      <c r="K110" s="297"/>
    </row>
    <row r="111" s="1" customFormat="1" ht="15" customHeight="1">
      <c r="B111" s="308"/>
      <c r="C111" s="283" t="s">
        <v>912</v>
      </c>
      <c r="D111" s="283"/>
      <c r="E111" s="283"/>
      <c r="F111" s="306" t="s">
        <v>891</v>
      </c>
      <c r="G111" s="283"/>
      <c r="H111" s="283" t="s">
        <v>925</v>
      </c>
      <c r="I111" s="283" t="s">
        <v>887</v>
      </c>
      <c r="J111" s="283">
        <v>50</v>
      </c>
      <c r="K111" s="297"/>
    </row>
    <row r="112" s="1" customFormat="1" ht="15" customHeight="1">
      <c r="B112" s="308"/>
      <c r="C112" s="283" t="s">
        <v>910</v>
      </c>
      <c r="D112" s="283"/>
      <c r="E112" s="283"/>
      <c r="F112" s="306" t="s">
        <v>891</v>
      </c>
      <c r="G112" s="283"/>
      <c r="H112" s="283" t="s">
        <v>925</v>
      </c>
      <c r="I112" s="283" t="s">
        <v>887</v>
      </c>
      <c r="J112" s="283">
        <v>50</v>
      </c>
      <c r="K112" s="297"/>
    </row>
    <row r="113" s="1" customFormat="1" ht="15" customHeight="1">
      <c r="B113" s="308"/>
      <c r="C113" s="283" t="s">
        <v>53</v>
      </c>
      <c r="D113" s="283"/>
      <c r="E113" s="283"/>
      <c r="F113" s="306" t="s">
        <v>885</v>
      </c>
      <c r="G113" s="283"/>
      <c r="H113" s="283" t="s">
        <v>926</v>
      </c>
      <c r="I113" s="283" t="s">
        <v>887</v>
      </c>
      <c r="J113" s="283">
        <v>20</v>
      </c>
      <c r="K113" s="297"/>
    </row>
    <row r="114" s="1" customFormat="1" ht="15" customHeight="1">
      <c r="B114" s="308"/>
      <c r="C114" s="283" t="s">
        <v>927</v>
      </c>
      <c r="D114" s="283"/>
      <c r="E114" s="283"/>
      <c r="F114" s="306" t="s">
        <v>885</v>
      </c>
      <c r="G114" s="283"/>
      <c r="H114" s="283" t="s">
        <v>928</v>
      </c>
      <c r="I114" s="283" t="s">
        <v>887</v>
      </c>
      <c r="J114" s="283">
        <v>120</v>
      </c>
      <c r="K114" s="297"/>
    </row>
    <row r="115" s="1" customFormat="1" ht="15" customHeight="1">
      <c r="B115" s="308"/>
      <c r="C115" s="283" t="s">
        <v>38</v>
      </c>
      <c r="D115" s="283"/>
      <c r="E115" s="283"/>
      <c r="F115" s="306" t="s">
        <v>885</v>
      </c>
      <c r="G115" s="283"/>
      <c r="H115" s="283" t="s">
        <v>929</v>
      </c>
      <c r="I115" s="283" t="s">
        <v>920</v>
      </c>
      <c r="J115" s="283"/>
      <c r="K115" s="297"/>
    </row>
    <row r="116" s="1" customFormat="1" ht="15" customHeight="1">
      <c r="B116" s="308"/>
      <c r="C116" s="283" t="s">
        <v>48</v>
      </c>
      <c r="D116" s="283"/>
      <c r="E116" s="283"/>
      <c r="F116" s="306" t="s">
        <v>885</v>
      </c>
      <c r="G116" s="283"/>
      <c r="H116" s="283" t="s">
        <v>930</v>
      </c>
      <c r="I116" s="283" t="s">
        <v>920</v>
      </c>
      <c r="J116" s="283"/>
      <c r="K116" s="297"/>
    </row>
    <row r="117" s="1" customFormat="1" ht="15" customHeight="1">
      <c r="B117" s="308"/>
      <c r="C117" s="283" t="s">
        <v>57</v>
      </c>
      <c r="D117" s="283"/>
      <c r="E117" s="283"/>
      <c r="F117" s="306" t="s">
        <v>885</v>
      </c>
      <c r="G117" s="283"/>
      <c r="H117" s="283" t="s">
        <v>931</v>
      </c>
      <c r="I117" s="283" t="s">
        <v>932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933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879</v>
      </c>
      <c r="D123" s="298"/>
      <c r="E123" s="298"/>
      <c r="F123" s="298" t="s">
        <v>880</v>
      </c>
      <c r="G123" s="299"/>
      <c r="H123" s="298" t="s">
        <v>54</v>
      </c>
      <c r="I123" s="298" t="s">
        <v>57</v>
      </c>
      <c r="J123" s="298" t="s">
        <v>881</v>
      </c>
      <c r="K123" s="327"/>
    </row>
    <row r="124" s="1" customFormat="1" ht="17.25" customHeight="1">
      <c r="B124" s="326"/>
      <c r="C124" s="300" t="s">
        <v>882</v>
      </c>
      <c r="D124" s="300"/>
      <c r="E124" s="300"/>
      <c r="F124" s="301" t="s">
        <v>883</v>
      </c>
      <c r="G124" s="302"/>
      <c r="H124" s="300"/>
      <c r="I124" s="300"/>
      <c r="J124" s="300" t="s">
        <v>884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888</v>
      </c>
      <c r="D126" s="305"/>
      <c r="E126" s="305"/>
      <c r="F126" s="306" t="s">
        <v>885</v>
      </c>
      <c r="G126" s="283"/>
      <c r="H126" s="283" t="s">
        <v>925</v>
      </c>
      <c r="I126" s="283" t="s">
        <v>887</v>
      </c>
      <c r="J126" s="283">
        <v>120</v>
      </c>
      <c r="K126" s="331"/>
    </row>
    <row r="127" s="1" customFormat="1" ht="15" customHeight="1">
      <c r="B127" s="328"/>
      <c r="C127" s="283" t="s">
        <v>934</v>
      </c>
      <c r="D127" s="283"/>
      <c r="E127" s="283"/>
      <c r="F127" s="306" t="s">
        <v>885</v>
      </c>
      <c r="G127" s="283"/>
      <c r="H127" s="283" t="s">
        <v>935</v>
      </c>
      <c r="I127" s="283" t="s">
        <v>887</v>
      </c>
      <c r="J127" s="283" t="s">
        <v>936</v>
      </c>
      <c r="K127" s="331"/>
    </row>
    <row r="128" s="1" customFormat="1" ht="15" customHeight="1">
      <c r="B128" s="328"/>
      <c r="C128" s="283" t="s">
        <v>85</v>
      </c>
      <c r="D128" s="283"/>
      <c r="E128" s="283"/>
      <c r="F128" s="306" t="s">
        <v>885</v>
      </c>
      <c r="G128" s="283"/>
      <c r="H128" s="283" t="s">
        <v>937</v>
      </c>
      <c r="I128" s="283" t="s">
        <v>887</v>
      </c>
      <c r="J128" s="283" t="s">
        <v>936</v>
      </c>
      <c r="K128" s="331"/>
    </row>
    <row r="129" s="1" customFormat="1" ht="15" customHeight="1">
      <c r="B129" s="328"/>
      <c r="C129" s="283" t="s">
        <v>896</v>
      </c>
      <c r="D129" s="283"/>
      <c r="E129" s="283"/>
      <c r="F129" s="306" t="s">
        <v>891</v>
      </c>
      <c r="G129" s="283"/>
      <c r="H129" s="283" t="s">
        <v>897</v>
      </c>
      <c r="I129" s="283" t="s">
        <v>887</v>
      </c>
      <c r="J129" s="283">
        <v>15</v>
      </c>
      <c r="K129" s="331"/>
    </row>
    <row r="130" s="1" customFormat="1" ht="15" customHeight="1">
      <c r="B130" s="328"/>
      <c r="C130" s="309" t="s">
        <v>898</v>
      </c>
      <c r="D130" s="309"/>
      <c r="E130" s="309"/>
      <c r="F130" s="310" t="s">
        <v>891</v>
      </c>
      <c r="G130" s="309"/>
      <c r="H130" s="309" t="s">
        <v>899</v>
      </c>
      <c r="I130" s="309" t="s">
        <v>887</v>
      </c>
      <c r="J130" s="309">
        <v>15</v>
      </c>
      <c r="K130" s="331"/>
    </row>
    <row r="131" s="1" customFormat="1" ht="15" customHeight="1">
      <c r="B131" s="328"/>
      <c r="C131" s="309" t="s">
        <v>900</v>
      </c>
      <c r="D131" s="309"/>
      <c r="E131" s="309"/>
      <c r="F131" s="310" t="s">
        <v>891</v>
      </c>
      <c r="G131" s="309"/>
      <c r="H131" s="309" t="s">
        <v>901</v>
      </c>
      <c r="I131" s="309" t="s">
        <v>887</v>
      </c>
      <c r="J131" s="309">
        <v>20</v>
      </c>
      <c r="K131" s="331"/>
    </row>
    <row r="132" s="1" customFormat="1" ht="15" customHeight="1">
      <c r="B132" s="328"/>
      <c r="C132" s="309" t="s">
        <v>902</v>
      </c>
      <c r="D132" s="309"/>
      <c r="E132" s="309"/>
      <c r="F132" s="310" t="s">
        <v>891</v>
      </c>
      <c r="G132" s="309"/>
      <c r="H132" s="309" t="s">
        <v>903</v>
      </c>
      <c r="I132" s="309" t="s">
        <v>887</v>
      </c>
      <c r="J132" s="309">
        <v>20</v>
      </c>
      <c r="K132" s="331"/>
    </row>
    <row r="133" s="1" customFormat="1" ht="15" customHeight="1">
      <c r="B133" s="328"/>
      <c r="C133" s="283" t="s">
        <v>890</v>
      </c>
      <c r="D133" s="283"/>
      <c r="E133" s="283"/>
      <c r="F133" s="306" t="s">
        <v>891</v>
      </c>
      <c r="G133" s="283"/>
      <c r="H133" s="283" t="s">
        <v>925</v>
      </c>
      <c r="I133" s="283" t="s">
        <v>887</v>
      </c>
      <c r="J133" s="283">
        <v>50</v>
      </c>
      <c r="K133" s="331"/>
    </row>
    <row r="134" s="1" customFormat="1" ht="15" customHeight="1">
      <c r="B134" s="328"/>
      <c r="C134" s="283" t="s">
        <v>904</v>
      </c>
      <c r="D134" s="283"/>
      <c r="E134" s="283"/>
      <c r="F134" s="306" t="s">
        <v>891</v>
      </c>
      <c r="G134" s="283"/>
      <c r="H134" s="283" t="s">
        <v>925</v>
      </c>
      <c r="I134" s="283" t="s">
        <v>887</v>
      </c>
      <c r="J134" s="283">
        <v>50</v>
      </c>
      <c r="K134" s="331"/>
    </row>
    <row r="135" s="1" customFormat="1" ht="15" customHeight="1">
      <c r="B135" s="328"/>
      <c r="C135" s="283" t="s">
        <v>910</v>
      </c>
      <c r="D135" s="283"/>
      <c r="E135" s="283"/>
      <c r="F135" s="306" t="s">
        <v>891</v>
      </c>
      <c r="G135" s="283"/>
      <c r="H135" s="283" t="s">
        <v>925</v>
      </c>
      <c r="I135" s="283" t="s">
        <v>887</v>
      </c>
      <c r="J135" s="283">
        <v>50</v>
      </c>
      <c r="K135" s="331"/>
    </row>
    <row r="136" s="1" customFormat="1" ht="15" customHeight="1">
      <c r="B136" s="328"/>
      <c r="C136" s="283" t="s">
        <v>912</v>
      </c>
      <c r="D136" s="283"/>
      <c r="E136" s="283"/>
      <c r="F136" s="306" t="s">
        <v>891</v>
      </c>
      <c r="G136" s="283"/>
      <c r="H136" s="283" t="s">
        <v>925</v>
      </c>
      <c r="I136" s="283" t="s">
        <v>887</v>
      </c>
      <c r="J136" s="283">
        <v>50</v>
      </c>
      <c r="K136" s="331"/>
    </row>
    <row r="137" s="1" customFormat="1" ht="15" customHeight="1">
      <c r="B137" s="328"/>
      <c r="C137" s="283" t="s">
        <v>913</v>
      </c>
      <c r="D137" s="283"/>
      <c r="E137" s="283"/>
      <c r="F137" s="306" t="s">
        <v>891</v>
      </c>
      <c r="G137" s="283"/>
      <c r="H137" s="283" t="s">
        <v>938</v>
      </c>
      <c r="I137" s="283" t="s">
        <v>887</v>
      </c>
      <c r="J137" s="283">
        <v>255</v>
      </c>
      <c r="K137" s="331"/>
    </row>
    <row r="138" s="1" customFormat="1" ht="15" customHeight="1">
      <c r="B138" s="328"/>
      <c r="C138" s="283" t="s">
        <v>915</v>
      </c>
      <c r="D138" s="283"/>
      <c r="E138" s="283"/>
      <c r="F138" s="306" t="s">
        <v>885</v>
      </c>
      <c r="G138" s="283"/>
      <c r="H138" s="283" t="s">
        <v>939</v>
      </c>
      <c r="I138" s="283" t="s">
        <v>917</v>
      </c>
      <c r="J138" s="283"/>
      <c r="K138" s="331"/>
    </row>
    <row r="139" s="1" customFormat="1" ht="15" customHeight="1">
      <c r="B139" s="328"/>
      <c r="C139" s="283" t="s">
        <v>918</v>
      </c>
      <c r="D139" s="283"/>
      <c r="E139" s="283"/>
      <c r="F139" s="306" t="s">
        <v>885</v>
      </c>
      <c r="G139" s="283"/>
      <c r="H139" s="283" t="s">
        <v>940</v>
      </c>
      <c r="I139" s="283" t="s">
        <v>920</v>
      </c>
      <c r="J139" s="283"/>
      <c r="K139" s="331"/>
    </row>
    <row r="140" s="1" customFormat="1" ht="15" customHeight="1">
      <c r="B140" s="328"/>
      <c r="C140" s="283" t="s">
        <v>921</v>
      </c>
      <c r="D140" s="283"/>
      <c r="E140" s="283"/>
      <c r="F140" s="306" t="s">
        <v>885</v>
      </c>
      <c r="G140" s="283"/>
      <c r="H140" s="283" t="s">
        <v>921</v>
      </c>
      <c r="I140" s="283" t="s">
        <v>920</v>
      </c>
      <c r="J140" s="283"/>
      <c r="K140" s="331"/>
    </row>
    <row r="141" s="1" customFormat="1" ht="15" customHeight="1">
      <c r="B141" s="328"/>
      <c r="C141" s="283" t="s">
        <v>38</v>
      </c>
      <c r="D141" s="283"/>
      <c r="E141" s="283"/>
      <c r="F141" s="306" t="s">
        <v>885</v>
      </c>
      <c r="G141" s="283"/>
      <c r="H141" s="283" t="s">
        <v>941</v>
      </c>
      <c r="I141" s="283" t="s">
        <v>920</v>
      </c>
      <c r="J141" s="283"/>
      <c r="K141" s="331"/>
    </row>
    <row r="142" s="1" customFormat="1" ht="15" customHeight="1">
      <c r="B142" s="328"/>
      <c r="C142" s="283" t="s">
        <v>942</v>
      </c>
      <c r="D142" s="283"/>
      <c r="E142" s="283"/>
      <c r="F142" s="306" t="s">
        <v>885</v>
      </c>
      <c r="G142" s="283"/>
      <c r="H142" s="283" t="s">
        <v>943</v>
      </c>
      <c r="I142" s="283" t="s">
        <v>920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944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879</v>
      </c>
      <c r="D148" s="298"/>
      <c r="E148" s="298"/>
      <c r="F148" s="298" t="s">
        <v>880</v>
      </c>
      <c r="G148" s="299"/>
      <c r="H148" s="298" t="s">
        <v>54</v>
      </c>
      <c r="I148" s="298" t="s">
        <v>57</v>
      </c>
      <c r="J148" s="298" t="s">
        <v>881</v>
      </c>
      <c r="K148" s="297"/>
    </row>
    <row r="149" s="1" customFormat="1" ht="17.25" customHeight="1">
      <c r="B149" s="295"/>
      <c r="C149" s="300" t="s">
        <v>882</v>
      </c>
      <c r="D149" s="300"/>
      <c r="E149" s="300"/>
      <c r="F149" s="301" t="s">
        <v>883</v>
      </c>
      <c r="G149" s="302"/>
      <c r="H149" s="300"/>
      <c r="I149" s="300"/>
      <c r="J149" s="300" t="s">
        <v>884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888</v>
      </c>
      <c r="D151" s="283"/>
      <c r="E151" s="283"/>
      <c r="F151" s="336" t="s">
        <v>885</v>
      </c>
      <c r="G151" s="283"/>
      <c r="H151" s="335" t="s">
        <v>925</v>
      </c>
      <c r="I151" s="335" t="s">
        <v>887</v>
      </c>
      <c r="J151" s="335">
        <v>120</v>
      </c>
      <c r="K151" s="331"/>
    </row>
    <row r="152" s="1" customFormat="1" ht="15" customHeight="1">
      <c r="B152" s="308"/>
      <c r="C152" s="335" t="s">
        <v>934</v>
      </c>
      <c r="D152" s="283"/>
      <c r="E152" s="283"/>
      <c r="F152" s="336" t="s">
        <v>885</v>
      </c>
      <c r="G152" s="283"/>
      <c r="H152" s="335" t="s">
        <v>945</v>
      </c>
      <c r="I152" s="335" t="s">
        <v>887</v>
      </c>
      <c r="J152" s="335" t="s">
        <v>936</v>
      </c>
      <c r="K152" s="331"/>
    </row>
    <row r="153" s="1" customFormat="1" ht="15" customHeight="1">
      <c r="B153" s="308"/>
      <c r="C153" s="335" t="s">
        <v>85</v>
      </c>
      <c r="D153" s="283"/>
      <c r="E153" s="283"/>
      <c r="F153" s="336" t="s">
        <v>885</v>
      </c>
      <c r="G153" s="283"/>
      <c r="H153" s="335" t="s">
        <v>946</v>
      </c>
      <c r="I153" s="335" t="s">
        <v>887</v>
      </c>
      <c r="J153" s="335" t="s">
        <v>936</v>
      </c>
      <c r="K153" s="331"/>
    </row>
    <row r="154" s="1" customFormat="1" ht="15" customHeight="1">
      <c r="B154" s="308"/>
      <c r="C154" s="335" t="s">
        <v>890</v>
      </c>
      <c r="D154" s="283"/>
      <c r="E154" s="283"/>
      <c r="F154" s="336" t="s">
        <v>891</v>
      </c>
      <c r="G154" s="283"/>
      <c r="H154" s="335" t="s">
        <v>925</v>
      </c>
      <c r="I154" s="335" t="s">
        <v>887</v>
      </c>
      <c r="J154" s="335">
        <v>50</v>
      </c>
      <c r="K154" s="331"/>
    </row>
    <row r="155" s="1" customFormat="1" ht="15" customHeight="1">
      <c r="B155" s="308"/>
      <c r="C155" s="335" t="s">
        <v>893</v>
      </c>
      <c r="D155" s="283"/>
      <c r="E155" s="283"/>
      <c r="F155" s="336" t="s">
        <v>885</v>
      </c>
      <c r="G155" s="283"/>
      <c r="H155" s="335" t="s">
        <v>925</v>
      </c>
      <c r="I155" s="335" t="s">
        <v>895</v>
      </c>
      <c r="J155" s="335"/>
      <c r="K155" s="331"/>
    </row>
    <row r="156" s="1" customFormat="1" ht="15" customHeight="1">
      <c r="B156" s="308"/>
      <c r="C156" s="335" t="s">
        <v>904</v>
      </c>
      <c r="D156" s="283"/>
      <c r="E156" s="283"/>
      <c r="F156" s="336" t="s">
        <v>891</v>
      </c>
      <c r="G156" s="283"/>
      <c r="H156" s="335" t="s">
        <v>925</v>
      </c>
      <c r="I156" s="335" t="s">
        <v>887</v>
      </c>
      <c r="J156" s="335">
        <v>50</v>
      </c>
      <c r="K156" s="331"/>
    </row>
    <row r="157" s="1" customFormat="1" ht="15" customHeight="1">
      <c r="B157" s="308"/>
      <c r="C157" s="335" t="s">
        <v>912</v>
      </c>
      <c r="D157" s="283"/>
      <c r="E157" s="283"/>
      <c r="F157" s="336" t="s">
        <v>891</v>
      </c>
      <c r="G157" s="283"/>
      <c r="H157" s="335" t="s">
        <v>925</v>
      </c>
      <c r="I157" s="335" t="s">
        <v>887</v>
      </c>
      <c r="J157" s="335">
        <v>50</v>
      </c>
      <c r="K157" s="331"/>
    </row>
    <row r="158" s="1" customFormat="1" ht="15" customHeight="1">
      <c r="B158" s="308"/>
      <c r="C158" s="335" t="s">
        <v>910</v>
      </c>
      <c r="D158" s="283"/>
      <c r="E158" s="283"/>
      <c r="F158" s="336" t="s">
        <v>891</v>
      </c>
      <c r="G158" s="283"/>
      <c r="H158" s="335" t="s">
        <v>925</v>
      </c>
      <c r="I158" s="335" t="s">
        <v>887</v>
      </c>
      <c r="J158" s="335">
        <v>50</v>
      </c>
      <c r="K158" s="331"/>
    </row>
    <row r="159" s="1" customFormat="1" ht="15" customHeight="1">
      <c r="B159" s="308"/>
      <c r="C159" s="335" t="s">
        <v>105</v>
      </c>
      <c r="D159" s="283"/>
      <c r="E159" s="283"/>
      <c r="F159" s="336" t="s">
        <v>885</v>
      </c>
      <c r="G159" s="283"/>
      <c r="H159" s="335" t="s">
        <v>947</v>
      </c>
      <c r="I159" s="335" t="s">
        <v>887</v>
      </c>
      <c r="J159" s="335" t="s">
        <v>948</v>
      </c>
      <c r="K159" s="331"/>
    </row>
    <row r="160" s="1" customFormat="1" ht="15" customHeight="1">
      <c r="B160" s="308"/>
      <c r="C160" s="335" t="s">
        <v>949</v>
      </c>
      <c r="D160" s="283"/>
      <c r="E160" s="283"/>
      <c r="F160" s="336" t="s">
        <v>885</v>
      </c>
      <c r="G160" s="283"/>
      <c r="H160" s="335" t="s">
        <v>950</v>
      </c>
      <c r="I160" s="335" t="s">
        <v>920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951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879</v>
      </c>
      <c r="D166" s="298"/>
      <c r="E166" s="298"/>
      <c r="F166" s="298" t="s">
        <v>880</v>
      </c>
      <c r="G166" s="340"/>
      <c r="H166" s="341" t="s">
        <v>54</v>
      </c>
      <c r="I166" s="341" t="s">
        <v>57</v>
      </c>
      <c r="J166" s="298" t="s">
        <v>881</v>
      </c>
      <c r="K166" s="275"/>
    </row>
    <row r="167" s="1" customFormat="1" ht="17.25" customHeight="1">
      <c r="B167" s="276"/>
      <c r="C167" s="300" t="s">
        <v>882</v>
      </c>
      <c r="D167" s="300"/>
      <c r="E167" s="300"/>
      <c r="F167" s="301" t="s">
        <v>883</v>
      </c>
      <c r="G167" s="342"/>
      <c r="H167" s="343"/>
      <c r="I167" s="343"/>
      <c r="J167" s="300" t="s">
        <v>884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888</v>
      </c>
      <c r="D169" s="283"/>
      <c r="E169" s="283"/>
      <c r="F169" s="306" t="s">
        <v>885</v>
      </c>
      <c r="G169" s="283"/>
      <c r="H169" s="283" t="s">
        <v>925</v>
      </c>
      <c r="I169" s="283" t="s">
        <v>887</v>
      </c>
      <c r="J169" s="283">
        <v>120</v>
      </c>
      <c r="K169" s="331"/>
    </row>
    <row r="170" s="1" customFormat="1" ht="15" customHeight="1">
      <c r="B170" s="308"/>
      <c r="C170" s="283" t="s">
        <v>934</v>
      </c>
      <c r="D170" s="283"/>
      <c r="E170" s="283"/>
      <c r="F170" s="306" t="s">
        <v>885</v>
      </c>
      <c r="G170" s="283"/>
      <c r="H170" s="283" t="s">
        <v>935</v>
      </c>
      <c r="I170" s="283" t="s">
        <v>887</v>
      </c>
      <c r="J170" s="283" t="s">
        <v>936</v>
      </c>
      <c r="K170" s="331"/>
    </row>
    <row r="171" s="1" customFormat="1" ht="15" customHeight="1">
      <c r="B171" s="308"/>
      <c r="C171" s="283" t="s">
        <v>85</v>
      </c>
      <c r="D171" s="283"/>
      <c r="E171" s="283"/>
      <c r="F171" s="306" t="s">
        <v>885</v>
      </c>
      <c r="G171" s="283"/>
      <c r="H171" s="283" t="s">
        <v>952</v>
      </c>
      <c r="I171" s="283" t="s">
        <v>887</v>
      </c>
      <c r="J171" s="283" t="s">
        <v>936</v>
      </c>
      <c r="K171" s="331"/>
    </row>
    <row r="172" s="1" customFormat="1" ht="15" customHeight="1">
      <c r="B172" s="308"/>
      <c r="C172" s="283" t="s">
        <v>890</v>
      </c>
      <c r="D172" s="283"/>
      <c r="E172" s="283"/>
      <c r="F172" s="306" t="s">
        <v>891</v>
      </c>
      <c r="G172" s="283"/>
      <c r="H172" s="283" t="s">
        <v>952</v>
      </c>
      <c r="I172" s="283" t="s">
        <v>887</v>
      </c>
      <c r="J172" s="283">
        <v>50</v>
      </c>
      <c r="K172" s="331"/>
    </row>
    <row r="173" s="1" customFormat="1" ht="15" customHeight="1">
      <c r="B173" s="308"/>
      <c r="C173" s="283" t="s">
        <v>893</v>
      </c>
      <c r="D173" s="283"/>
      <c r="E173" s="283"/>
      <c r="F173" s="306" t="s">
        <v>885</v>
      </c>
      <c r="G173" s="283"/>
      <c r="H173" s="283" t="s">
        <v>952</v>
      </c>
      <c r="I173" s="283" t="s">
        <v>895</v>
      </c>
      <c r="J173" s="283"/>
      <c r="K173" s="331"/>
    </row>
    <row r="174" s="1" customFormat="1" ht="15" customHeight="1">
      <c r="B174" s="308"/>
      <c r="C174" s="283" t="s">
        <v>904</v>
      </c>
      <c r="D174" s="283"/>
      <c r="E174" s="283"/>
      <c r="F174" s="306" t="s">
        <v>891</v>
      </c>
      <c r="G174" s="283"/>
      <c r="H174" s="283" t="s">
        <v>952</v>
      </c>
      <c r="I174" s="283" t="s">
        <v>887</v>
      </c>
      <c r="J174" s="283">
        <v>50</v>
      </c>
      <c r="K174" s="331"/>
    </row>
    <row r="175" s="1" customFormat="1" ht="15" customHeight="1">
      <c r="B175" s="308"/>
      <c r="C175" s="283" t="s">
        <v>912</v>
      </c>
      <c r="D175" s="283"/>
      <c r="E175" s="283"/>
      <c r="F175" s="306" t="s">
        <v>891</v>
      </c>
      <c r="G175" s="283"/>
      <c r="H175" s="283" t="s">
        <v>952</v>
      </c>
      <c r="I175" s="283" t="s">
        <v>887</v>
      </c>
      <c r="J175" s="283">
        <v>50</v>
      </c>
      <c r="K175" s="331"/>
    </row>
    <row r="176" s="1" customFormat="1" ht="15" customHeight="1">
      <c r="B176" s="308"/>
      <c r="C176" s="283" t="s">
        <v>910</v>
      </c>
      <c r="D176" s="283"/>
      <c r="E176" s="283"/>
      <c r="F176" s="306" t="s">
        <v>891</v>
      </c>
      <c r="G176" s="283"/>
      <c r="H176" s="283" t="s">
        <v>952</v>
      </c>
      <c r="I176" s="283" t="s">
        <v>887</v>
      </c>
      <c r="J176" s="283">
        <v>50</v>
      </c>
      <c r="K176" s="331"/>
    </row>
    <row r="177" s="1" customFormat="1" ht="15" customHeight="1">
      <c r="B177" s="308"/>
      <c r="C177" s="283" t="s">
        <v>116</v>
      </c>
      <c r="D177" s="283"/>
      <c r="E177" s="283"/>
      <c r="F177" s="306" t="s">
        <v>885</v>
      </c>
      <c r="G177" s="283"/>
      <c r="H177" s="283" t="s">
        <v>953</v>
      </c>
      <c r="I177" s="283" t="s">
        <v>954</v>
      </c>
      <c r="J177" s="283"/>
      <c r="K177" s="331"/>
    </row>
    <row r="178" s="1" customFormat="1" ht="15" customHeight="1">
      <c r="B178" s="308"/>
      <c r="C178" s="283" t="s">
        <v>57</v>
      </c>
      <c r="D178" s="283"/>
      <c r="E178" s="283"/>
      <c r="F178" s="306" t="s">
        <v>885</v>
      </c>
      <c r="G178" s="283"/>
      <c r="H178" s="283" t="s">
        <v>955</v>
      </c>
      <c r="I178" s="283" t="s">
        <v>956</v>
      </c>
      <c r="J178" s="283">
        <v>1</v>
      </c>
      <c r="K178" s="331"/>
    </row>
    <row r="179" s="1" customFormat="1" ht="15" customHeight="1">
      <c r="B179" s="308"/>
      <c r="C179" s="283" t="s">
        <v>53</v>
      </c>
      <c r="D179" s="283"/>
      <c r="E179" s="283"/>
      <c r="F179" s="306" t="s">
        <v>885</v>
      </c>
      <c r="G179" s="283"/>
      <c r="H179" s="283" t="s">
        <v>957</v>
      </c>
      <c r="I179" s="283" t="s">
        <v>887</v>
      </c>
      <c r="J179" s="283">
        <v>20</v>
      </c>
      <c r="K179" s="331"/>
    </row>
    <row r="180" s="1" customFormat="1" ht="15" customHeight="1">
      <c r="B180" s="308"/>
      <c r="C180" s="283" t="s">
        <v>54</v>
      </c>
      <c r="D180" s="283"/>
      <c r="E180" s="283"/>
      <c r="F180" s="306" t="s">
        <v>885</v>
      </c>
      <c r="G180" s="283"/>
      <c r="H180" s="283" t="s">
        <v>958</v>
      </c>
      <c r="I180" s="283" t="s">
        <v>887</v>
      </c>
      <c r="J180" s="283">
        <v>255</v>
      </c>
      <c r="K180" s="331"/>
    </row>
    <row r="181" s="1" customFormat="1" ht="15" customHeight="1">
      <c r="B181" s="308"/>
      <c r="C181" s="283" t="s">
        <v>117</v>
      </c>
      <c r="D181" s="283"/>
      <c r="E181" s="283"/>
      <c r="F181" s="306" t="s">
        <v>885</v>
      </c>
      <c r="G181" s="283"/>
      <c r="H181" s="283" t="s">
        <v>849</v>
      </c>
      <c r="I181" s="283" t="s">
        <v>887</v>
      </c>
      <c r="J181" s="283">
        <v>10</v>
      </c>
      <c r="K181" s="331"/>
    </row>
    <row r="182" s="1" customFormat="1" ht="15" customHeight="1">
      <c r="B182" s="308"/>
      <c r="C182" s="283" t="s">
        <v>118</v>
      </c>
      <c r="D182" s="283"/>
      <c r="E182" s="283"/>
      <c r="F182" s="306" t="s">
        <v>885</v>
      </c>
      <c r="G182" s="283"/>
      <c r="H182" s="283" t="s">
        <v>959</v>
      </c>
      <c r="I182" s="283" t="s">
        <v>920</v>
      </c>
      <c r="J182" s="283"/>
      <c r="K182" s="331"/>
    </row>
    <row r="183" s="1" customFormat="1" ht="15" customHeight="1">
      <c r="B183" s="308"/>
      <c r="C183" s="283" t="s">
        <v>960</v>
      </c>
      <c r="D183" s="283"/>
      <c r="E183" s="283"/>
      <c r="F183" s="306" t="s">
        <v>885</v>
      </c>
      <c r="G183" s="283"/>
      <c r="H183" s="283" t="s">
        <v>961</v>
      </c>
      <c r="I183" s="283" t="s">
        <v>920</v>
      </c>
      <c r="J183" s="283"/>
      <c r="K183" s="331"/>
    </row>
    <row r="184" s="1" customFormat="1" ht="15" customHeight="1">
      <c r="B184" s="308"/>
      <c r="C184" s="283" t="s">
        <v>949</v>
      </c>
      <c r="D184" s="283"/>
      <c r="E184" s="283"/>
      <c r="F184" s="306" t="s">
        <v>885</v>
      </c>
      <c r="G184" s="283"/>
      <c r="H184" s="283" t="s">
        <v>962</v>
      </c>
      <c r="I184" s="283" t="s">
        <v>920</v>
      </c>
      <c r="J184" s="283"/>
      <c r="K184" s="331"/>
    </row>
    <row r="185" s="1" customFormat="1" ht="15" customHeight="1">
      <c r="B185" s="308"/>
      <c r="C185" s="283" t="s">
        <v>120</v>
      </c>
      <c r="D185" s="283"/>
      <c r="E185" s="283"/>
      <c r="F185" s="306" t="s">
        <v>891</v>
      </c>
      <c r="G185" s="283"/>
      <c r="H185" s="283" t="s">
        <v>963</v>
      </c>
      <c r="I185" s="283" t="s">
        <v>887</v>
      </c>
      <c r="J185" s="283">
        <v>50</v>
      </c>
      <c r="K185" s="331"/>
    </row>
    <row r="186" s="1" customFormat="1" ht="15" customHeight="1">
      <c r="B186" s="308"/>
      <c r="C186" s="283" t="s">
        <v>964</v>
      </c>
      <c r="D186" s="283"/>
      <c r="E186" s="283"/>
      <c r="F186" s="306" t="s">
        <v>891</v>
      </c>
      <c r="G186" s="283"/>
      <c r="H186" s="283" t="s">
        <v>965</v>
      </c>
      <c r="I186" s="283" t="s">
        <v>966</v>
      </c>
      <c r="J186" s="283"/>
      <c r="K186" s="331"/>
    </row>
    <row r="187" s="1" customFormat="1" ht="15" customHeight="1">
      <c r="B187" s="308"/>
      <c r="C187" s="283" t="s">
        <v>967</v>
      </c>
      <c r="D187" s="283"/>
      <c r="E187" s="283"/>
      <c r="F187" s="306" t="s">
        <v>891</v>
      </c>
      <c r="G187" s="283"/>
      <c r="H187" s="283" t="s">
        <v>968</v>
      </c>
      <c r="I187" s="283" t="s">
        <v>966</v>
      </c>
      <c r="J187" s="283"/>
      <c r="K187" s="331"/>
    </row>
    <row r="188" s="1" customFormat="1" ht="15" customHeight="1">
      <c r="B188" s="308"/>
      <c r="C188" s="283" t="s">
        <v>969</v>
      </c>
      <c r="D188" s="283"/>
      <c r="E188" s="283"/>
      <c r="F188" s="306" t="s">
        <v>891</v>
      </c>
      <c r="G188" s="283"/>
      <c r="H188" s="283" t="s">
        <v>970</v>
      </c>
      <c r="I188" s="283" t="s">
        <v>966</v>
      </c>
      <c r="J188" s="283"/>
      <c r="K188" s="331"/>
    </row>
    <row r="189" s="1" customFormat="1" ht="15" customHeight="1">
      <c r="B189" s="308"/>
      <c r="C189" s="344" t="s">
        <v>971</v>
      </c>
      <c r="D189" s="283"/>
      <c r="E189" s="283"/>
      <c r="F189" s="306" t="s">
        <v>891</v>
      </c>
      <c r="G189" s="283"/>
      <c r="H189" s="283" t="s">
        <v>972</v>
      </c>
      <c r="I189" s="283" t="s">
        <v>973</v>
      </c>
      <c r="J189" s="345" t="s">
        <v>974</v>
      </c>
      <c r="K189" s="331"/>
    </row>
    <row r="190" s="1" customFormat="1" ht="15" customHeight="1">
      <c r="B190" s="308"/>
      <c r="C190" s="344" t="s">
        <v>42</v>
      </c>
      <c r="D190" s="283"/>
      <c r="E190" s="283"/>
      <c r="F190" s="306" t="s">
        <v>885</v>
      </c>
      <c r="G190" s="283"/>
      <c r="H190" s="280" t="s">
        <v>975</v>
      </c>
      <c r="I190" s="283" t="s">
        <v>976</v>
      </c>
      <c r="J190" s="283"/>
      <c r="K190" s="331"/>
    </row>
    <row r="191" s="1" customFormat="1" ht="15" customHeight="1">
      <c r="B191" s="308"/>
      <c r="C191" s="344" t="s">
        <v>977</v>
      </c>
      <c r="D191" s="283"/>
      <c r="E191" s="283"/>
      <c r="F191" s="306" t="s">
        <v>885</v>
      </c>
      <c r="G191" s="283"/>
      <c r="H191" s="283" t="s">
        <v>978</v>
      </c>
      <c r="I191" s="283" t="s">
        <v>920</v>
      </c>
      <c r="J191" s="283"/>
      <c r="K191" s="331"/>
    </row>
    <row r="192" s="1" customFormat="1" ht="15" customHeight="1">
      <c r="B192" s="308"/>
      <c r="C192" s="344" t="s">
        <v>979</v>
      </c>
      <c r="D192" s="283"/>
      <c r="E192" s="283"/>
      <c r="F192" s="306" t="s">
        <v>885</v>
      </c>
      <c r="G192" s="283"/>
      <c r="H192" s="283" t="s">
        <v>980</v>
      </c>
      <c r="I192" s="283" t="s">
        <v>920</v>
      </c>
      <c r="J192" s="283"/>
      <c r="K192" s="331"/>
    </row>
    <row r="193" s="1" customFormat="1" ht="15" customHeight="1">
      <c r="B193" s="308"/>
      <c r="C193" s="344" t="s">
        <v>981</v>
      </c>
      <c r="D193" s="283"/>
      <c r="E193" s="283"/>
      <c r="F193" s="306" t="s">
        <v>891</v>
      </c>
      <c r="G193" s="283"/>
      <c r="H193" s="283" t="s">
        <v>982</v>
      </c>
      <c r="I193" s="283" t="s">
        <v>920</v>
      </c>
      <c r="J193" s="283"/>
      <c r="K193" s="331"/>
    </row>
    <row r="194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983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7" t="s">
        <v>984</v>
      </c>
      <c r="D200" s="347"/>
      <c r="E200" s="347"/>
      <c r="F200" s="347" t="s">
        <v>985</v>
      </c>
      <c r="G200" s="348"/>
      <c r="H200" s="347" t="s">
        <v>986</v>
      </c>
      <c r="I200" s="347"/>
      <c r="J200" s="347"/>
      <c r="K200" s="275"/>
    </row>
    <row r="20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="1" customFormat="1" ht="15" customHeight="1">
      <c r="B202" s="308"/>
      <c r="C202" s="283" t="s">
        <v>976</v>
      </c>
      <c r="D202" s="283"/>
      <c r="E202" s="283"/>
      <c r="F202" s="306" t="s">
        <v>43</v>
      </c>
      <c r="G202" s="283"/>
      <c r="H202" s="283" t="s">
        <v>987</v>
      </c>
      <c r="I202" s="283"/>
      <c r="J202" s="283"/>
      <c r="K202" s="331"/>
    </row>
    <row r="203" s="1" customFormat="1" ht="15" customHeight="1">
      <c r="B203" s="308"/>
      <c r="C203" s="283"/>
      <c r="D203" s="283"/>
      <c r="E203" s="283"/>
      <c r="F203" s="306" t="s">
        <v>44</v>
      </c>
      <c r="G203" s="283"/>
      <c r="H203" s="283" t="s">
        <v>988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47</v>
      </c>
      <c r="G204" s="283"/>
      <c r="H204" s="283" t="s">
        <v>989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45</v>
      </c>
      <c r="G205" s="283"/>
      <c r="H205" s="283" t="s">
        <v>990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46</v>
      </c>
      <c r="G206" s="283"/>
      <c r="H206" s="283" t="s">
        <v>991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/>
      <c r="G207" s="283"/>
      <c r="H207" s="283"/>
      <c r="I207" s="283"/>
      <c r="J207" s="283"/>
      <c r="K207" s="331"/>
    </row>
    <row r="208" s="1" customFormat="1" ht="15" customHeight="1">
      <c r="B208" s="308"/>
      <c r="C208" s="283" t="s">
        <v>932</v>
      </c>
      <c r="D208" s="283"/>
      <c r="E208" s="283"/>
      <c r="F208" s="306" t="s">
        <v>78</v>
      </c>
      <c r="G208" s="283"/>
      <c r="H208" s="283" t="s">
        <v>992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830</v>
      </c>
      <c r="G209" s="283"/>
      <c r="H209" s="283" t="s">
        <v>831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828</v>
      </c>
      <c r="G210" s="283"/>
      <c r="H210" s="283" t="s">
        <v>993</v>
      </c>
      <c r="I210" s="283"/>
      <c r="J210" s="283"/>
      <c r="K210" s="331"/>
    </row>
    <row r="211" s="1" customFormat="1" ht="15" customHeight="1">
      <c r="B211" s="349"/>
      <c r="C211" s="283"/>
      <c r="D211" s="283"/>
      <c r="E211" s="283"/>
      <c r="F211" s="306" t="s">
        <v>96</v>
      </c>
      <c r="G211" s="344"/>
      <c r="H211" s="335" t="s">
        <v>97</v>
      </c>
      <c r="I211" s="335"/>
      <c r="J211" s="335"/>
      <c r="K211" s="350"/>
    </row>
    <row r="212" s="1" customFormat="1" ht="15" customHeight="1">
      <c r="B212" s="349"/>
      <c r="C212" s="283"/>
      <c r="D212" s="283"/>
      <c r="E212" s="283"/>
      <c r="F212" s="306" t="s">
        <v>832</v>
      </c>
      <c r="G212" s="344"/>
      <c r="H212" s="335" t="s">
        <v>811</v>
      </c>
      <c r="I212" s="335"/>
      <c r="J212" s="335"/>
      <c r="K212" s="350"/>
    </row>
    <row r="213" s="1" customFormat="1" ht="15" customHeight="1">
      <c r="B213" s="349"/>
      <c r="C213" s="283"/>
      <c r="D213" s="283"/>
      <c r="E213" s="283"/>
      <c r="F213" s="306"/>
      <c r="G213" s="344"/>
      <c r="H213" s="335"/>
      <c r="I213" s="335"/>
      <c r="J213" s="335"/>
      <c r="K213" s="350"/>
    </row>
    <row r="214" s="1" customFormat="1" ht="15" customHeight="1">
      <c r="B214" s="349"/>
      <c r="C214" s="283" t="s">
        <v>956</v>
      </c>
      <c r="D214" s="283"/>
      <c r="E214" s="283"/>
      <c r="F214" s="306">
        <v>1</v>
      </c>
      <c r="G214" s="344"/>
      <c r="H214" s="335" t="s">
        <v>994</v>
      </c>
      <c r="I214" s="335"/>
      <c r="J214" s="335"/>
      <c r="K214" s="350"/>
    </row>
    <row r="215" s="1" customFormat="1" ht="15" customHeight="1">
      <c r="B215" s="349"/>
      <c r="C215" s="283"/>
      <c r="D215" s="283"/>
      <c r="E215" s="283"/>
      <c r="F215" s="306">
        <v>2</v>
      </c>
      <c r="G215" s="344"/>
      <c r="H215" s="335" t="s">
        <v>995</v>
      </c>
      <c r="I215" s="335"/>
      <c r="J215" s="335"/>
      <c r="K215" s="350"/>
    </row>
    <row r="216" s="1" customFormat="1" ht="15" customHeight="1">
      <c r="B216" s="349"/>
      <c r="C216" s="283"/>
      <c r="D216" s="283"/>
      <c r="E216" s="283"/>
      <c r="F216" s="306">
        <v>3</v>
      </c>
      <c r="G216" s="344"/>
      <c r="H216" s="335" t="s">
        <v>996</v>
      </c>
      <c r="I216" s="335"/>
      <c r="J216" s="335"/>
      <c r="K216" s="350"/>
    </row>
    <row r="217" s="1" customFormat="1" ht="15" customHeight="1">
      <c r="B217" s="349"/>
      <c r="C217" s="283"/>
      <c r="D217" s="283"/>
      <c r="E217" s="283"/>
      <c r="F217" s="306">
        <v>4</v>
      </c>
      <c r="G217" s="344"/>
      <c r="H217" s="335" t="s">
        <v>997</v>
      </c>
      <c r="I217" s="335"/>
      <c r="J217" s="335"/>
      <c r="K217" s="350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2021-03-25T14:10:19Z</dcterms:created>
  <dcterms:modified xsi:type="dcterms:W3CDTF">2021-03-25T14:10:27Z</dcterms:modified>
</cp:coreProperties>
</file>