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2" sheetId="3" r:id="rId3"/>
    <sheet name="SO 103" sheetId="4" r:id="rId4"/>
    <sheet name="SO 18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<sst xmlns="http://schemas.openxmlformats.org/spreadsheetml/2006/main" count="1862" uniqueCount="516">
  <si>
    <t>Firma: Závod</t>
  </si>
  <si>
    <t>Rekapitulace ceny</t>
  </si>
  <si>
    <t>Stavba: 17-NO-01-002-2 - II/227 a II/221 Kněževes – Svojetín – hr. Středočeského kraje, rekonstrukce - 2.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</si>
  <si>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</si>
  <si>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</si>
  <si>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</si>
  <si>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</si>
  <si>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</si>
  <si>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</si>
  <si>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</si>
  <si>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</si>
  <si>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</si>
  <si>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</si>
  <si>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</si>
  <si>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</si>
  <si>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17-NO-01-002-2</t>
  </si>
  <si>
    <t>II/227 a II/221 Kněževes – Svojetín – hr. Středočeského kraje, rekonstrukce - 2.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</si>
  <si>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</si>
  <si>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</si>
  <si>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</si>
  <si>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</si>
  <si>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</si>
  <si>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</si>
  <si>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</si>
  <si>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</si>
  <si>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</si>
  <si>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</si>
  <si>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</si>
  <si>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</si>
  <si>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</si>
  <si>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</si>
  <si>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</si>
  <si>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</si>
  <si>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</si>
  <si>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</si>
  <si>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</si>
  <si>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</si>
  <si>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</si>
  <si>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</si>
  <si>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</si>
  <si>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</si>
  <si>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</si>
  <si>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</si>
  <si>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</si>
  <si>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</si>
  <si>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</si>
  <si>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</si>
  <si>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</si>
  <si>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</si>
  <si>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</si>
  <si>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</si>
  <si>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 
Součástí přípravy území je i instalace informačních tabulí s údaji o investorovi a dodavateli stavby.</t>
  </si>
  <si>
    <t>VV</t>
  </si>
  <si>
    <t/>
  </si>
  <si>
    <t>SO 102</t>
  </si>
  <si>
    <t>Silnice II/227, rekonstrukce úseku km 26,612 – 31,147</t>
  </si>
  <si>
    <t>014102</t>
  </si>
  <si>
    <t>a</t>
  </si>
  <si>
    <t>POPLATKY ZA SKLÁDKU</t>
  </si>
  <si>
    <t>T</t>
  </si>
  <si>
    <t>beton</t>
  </si>
  <si>
    <t>dle pol. 966358: 8,5*0,4*2,4=8,160 [A] 
dle pol. 96636: 10,0*0,55*2,4=13,200 [B] 
dle pol. 966371: 7,6*0,7*2,4=12,768 [C] 
Celkem: A+B+C=34,128 [D]</t>
  </si>
  <si>
    <t>b</t>
  </si>
  <si>
    <t>asfaltové vrstvy 
zatřídění dle Sb.zák. č. 130/2019 ZAS-T1 - poplatek za uložení na recyklační středisko / obalovnu</t>
  </si>
  <si>
    <t>dle pol. 113728: 709,448*2,3=1 631,730 [A]</t>
  </si>
  <si>
    <t>c</t>
  </si>
  <si>
    <t>zemina, kamenivo</t>
  </si>
  <si>
    <t>dle pol. 113328: 2490,88*2,1=5 230,848 [A] 
dle pol. 121108: 496,2*1,8=893,160 [B] 
dle pol. 123738: 5916,4*1,8=10 649,520 [C] 
dle pol. 12924: 3256,95*0,2*1,8=1 172,502 [D] 
dle pol. 12932: 4650*0,5*1,8=4 185,000 [E] 
dle pol. 12980: 2*0,5*1,8=1,800 [F] 
dle pol. 129945: 206*0,05*1,8=18,540 [G] 
dle pol. 129946: 23*0,1*1,8=4,140 [H] 
dle pol. 12996: 20*0,3*1,8=10,800 [I] 
dle pol. 132738: 153,0*1,8=275,400 [J] 
Celkem: A+B+C+D+E+F+G+H+I+J=22 441,710 [K]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</si>
  <si>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</si>
  <si>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</si>
  <si>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</si>
  <si>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6461,5*0,15*1,8=1 744,605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</si>
  <si>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</si>
  <si>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</si>
  <si>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</si>
  <si>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</si>
  <si>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</si>
  <si>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250 mm, v místě sanace vozovk, prováděno po odfrézování: (1300+1821+1287+1826+1094+1124)*1,12*0,25=2 366,560 [A] 
Odstranění konstrukce sjezdu, tl. průměrně 350 mm - celkem 27 sjezdů a napojení: 355,2*0,35=124,320 [B] 
Celkem: A+B=2 490,880 [C]</t>
  </si>
  <si>
    <t>113334</t>
  </si>
  <si>
    <t>ODSTRAN PODKL ZPEVNĚNÝCH PLOCH S ASFALT POJIVEM, ODVOZ DO 5KM</t>
  </si>
  <si>
    <t>vč. odvozu a uložení na meziskládku dle dispozic zhotovitele, vzdálenost uvedena orientačně 
materiál použít pro recyklaci za studena 
!! zatřídění dle Sb.zák. č. 130/2019 ZAS-T1 !!</t>
  </si>
  <si>
    <t>Odstranění vrstvy z penetračního makadamu - 
- tl. cca 80 mm,  v místě sanace krajů vozovky km 0,000 - 3,121: (1300+1821+1287+1826)*1,1*0,08=548,592 [A] 
- tl. cca 50 mm,  v místě sanace krajů vozovky km 3,457 - 4,530: (1094+1124)*1,1*0,05=121,990 [B] 
Celkem: A+B=670,582 [C]</t>
  </si>
  <si>
    <t>7</t>
  </si>
  <si>
    <t>11372</t>
  </si>
  <si>
    <t>FRÉZOVÁNÍ ZPEVNĚNÝCH PLOCH ASFALTOVÝCH</t>
  </si>
  <si>
    <t>s ponecháním materiálu na místě - bude použit pouze v rámci recyklace za studena! 
!! zatřídění dle Sb.zák. č. 130/2019 ZAS-T3 !!</t>
  </si>
  <si>
    <t>dofrézování vozovky tl. průměrně 15 mm v místě sanace krajů vozovky km 0,000 - 3,121: (1300+1821+1287+1826)*1,05*0,015=98,186 [A]</t>
  </si>
  <si>
    <t>8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</si>
  <si>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</si>
  <si>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</si>
  <si>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(ZAS-T1) viz. pol. 113728.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</si>
  <si>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Rmat: (1300+1821+1287+1826+1094+1124)*1,25*0,18=1 901,700 [D] 
- Odpočet vyzískaného penetračního makadamu (viz pol. 113334): -670,582=- 670,582 [E] 
- Odpočet vyzískané frézované ZAS-T3 (viz pol. 11372): -98,186=-98,186 [F] 
Celkem: A+B+C+D+E+F=1 939,052 [G]</t>
  </si>
  <si>
    <t>113728</t>
  </si>
  <si>
    <t>FRÉZOVÁNÍ ZPEVNĚNÝCH PLOCH ASFALTOVÝCH, ODVOZ DO 20KM</t>
  </si>
  <si>
    <t>vč. odvozu a uložení na recyklační středisko / obalovnu dle dispozic zhotovitele, vzdálenost uvedena orientačně 
!! zatřídění dle Sb.zák. č. 130/2019 ZAS-T1, není odpadem !!</t>
  </si>
  <si>
    <t>Frézování vozovky tl. průměrně - 
frézování vozovky tl. průměrně - 
- 90 mm na celou šířku vozovky (km 0,000 - 3,121; km 3,457 - 4,530 a napojení stáv. komunikací): (7556+10828+2408+4128+93+78+43+21+37)*0,09=2 267,280 [A] 
- 70 mm na celou šířku vozovky (km 3,121 - 3,457): 2119,0*0,07=148,330 [B] 
Dofrézování vozovky tl. průměrně 100 mm v místě sanace krajů vozovky km 3,457 - 4,530: (1094+1124)*1,05*0,1=232,890 [C] 
Celkem frézování ZAS-T1: A+B+C=2 648,500 [D] 
Odpočet materiálu určeného pro následné použití (viz pol. 113724): -1939,052=-1 939,052 [E] 
Celkem: D+E=709,448 [F]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</si>
  <si>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</si>
  <si>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</si>
  <si>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</si>
  <si>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(1628+1680)*0,15=496,200 [A]</t>
  </si>
  <si>
    <t>11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</si>
  <si>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</si>
  <si>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</si>
  <si>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</si>
  <si>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(1300+1821+1287+1826+1094+1124)*1,4*0,5=5 916,400 [A]</t>
  </si>
  <si>
    <t>12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</si>
  <si>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</si>
  <si>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</si>
  <si>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</si>
  <si>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11372: 98,186=98,186 [A]</t>
  </si>
  <si>
    <t>13</t>
  </si>
  <si>
    <t>125734</t>
  </si>
  <si>
    <t>VYKOPÁVKY ZE ZEMNÍKŮ A SKLÁDEK TŘ. I, ODVOZ DO 5KM</t>
  </si>
  <si>
    <t>vč. dopravy z meziskládky frézované ZAS-T1 dle dispozic zhotovitele, vzdálenost uvedena orientačně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</si>
  <si>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 (penetrační makadam + frézovaná): (1300+1821+1287+1826+1094+1124)*1,25*0,18=1 901,700 [D] 
- Odpočet vyzískané frézované ZAS-T3 (viz pol. 11372): -98,186=-98,186 [E] 
Celkem: A+B+C+D+E=2 609,634 [F]</t>
  </si>
  <si>
    <t>14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</si>
  <si>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</si>
  <si>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</si>
  <si>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</si>
  <si>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6461,5*0,15=969,225 [A]</t>
  </si>
  <si>
    <t>15</t>
  </si>
  <si>
    <t>12924</t>
  </si>
  <si>
    <t>ČIŠTĚNÍ KRAJNIC OD NÁNOSU TL. DO 200MM</t>
  </si>
  <si>
    <t>M2</t>
  </si>
  <si>
    <t>vč. odvozu a uložení materiálu na recyklační středisko / trvalou skládku dle dispozic zhotovitele</t>
  </si>
  <si>
    <t>Stržení krajnice v prům. šířce cca 0,375 m, včetně odstranění nánosu v celkové prům. tl. do 200mm: 8685,2*0,375=3 256,950 [A]</t>
  </si>
  <si>
    <t>16</t>
  </si>
  <si>
    <t>12932</t>
  </si>
  <si>
    <t>ČIŠTĚNÍ PŘÍKOPŮ OD NÁNOSU DO 0,5M3/M</t>
  </si>
  <si>
    <t>M</t>
  </si>
  <si>
    <t>pročištění příkopu příkopovým rypadlem s průměrným množstvím skrývky 0,5 m3/m: 2360+2290=4 650,000 [A]</t>
  </si>
  <si>
    <t>17</t>
  </si>
  <si>
    <t>12980</t>
  </si>
  <si>
    <t>ČIŠTĚNÍ ULIČNÍCH VPUSTÍ</t>
  </si>
  <si>
    <t>KUS</t>
  </si>
  <si>
    <t>Pročištění stávajících uličních vpustí: 2=2,000 [A]</t>
  </si>
  <si>
    <t>18</t>
  </si>
  <si>
    <t>129945</t>
  </si>
  <si>
    <t>ČIŠTĚNÍ POTRUBÍ DN DO 300MM</t>
  </si>
  <si>
    <t>Pročištění stávající dešťové kanalizace DN do 300mm: 206=206,000 [A]</t>
  </si>
  <si>
    <t>19</t>
  </si>
  <si>
    <t>129946</t>
  </si>
  <si>
    <t>ČIŠTĚNÍ POTRUBÍ DN DO 400MM</t>
  </si>
  <si>
    <t>Stávající propustky DN 400mm (2ks): 16+7=23,000 [A]</t>
  </si>
  <si>
    <t>20</t>
  </si>
  <si>
    <t>12996</t>
  </si>
  <si>
    <t>ČIŠTĚNÍ POTRUBÍ DN DO 800MM</t>
  </si>
  <si>
    <t>Stávající propustky DN 800mm (2ks): 10+10=20,000 [A]</t>
  </si>
  <si>
    <t>21</t>
  </si>
  <si>
    <t>132738</t>
  </si>
  <si>
    <t>HLOUBENÍ RÝH ŠÍŘ DO 2M PAŽ I NEPAŽ TŘ. I, ODVOZ DO 20KM</t>
  </si>
  <si>
    <t>vč. odvozu na recyklační středisko / trvalou skládku dle dispozic zhotovitele, vzdálenost uvedena orientačně</t>
  </si>
  <si>
    <t>Hloubení rýhy pro odhalení stávajících propustků (k výměně) a ostatní dílčí vyrovnávky a rýhy při těchto konstrukcích (prahy ap.): 84+27+42=153,000 [A]</t>
  </si>
  <si>
    <t>22</t>
  </si>
  <si>
    <t>17120</t>
  </si>
  <si>
    <t>ULOŽENÍ SYPANINY DO NÁSYPŮ A NA SKLÁDKY BEZ ZHUTNĚNÍ</t>
  </si>
  <si>
    <t>uložení do násypu 
penetrační makadam + frézovaná ZAS-T1 (z meziskládky) + frézovaná ZAS-T3 (v místě stavby)</t>
  </si>
  <si>
    <t>doplnění konstrukce v místě úpravy AZ a sanace krajnice, pro recyklaci na místě, tl. 180 mm - Rmat:  (1300+1821+1287+1826+1094+1124)*1,25*0,18=1 901,700 [A]</t>
  </si>
  <si>
    <t>23</t>
  </si>
  <si>
    <t>uložení na recyklační středisko / trvalou skládku</t>
  </si>
  <si>
    <t>dle pol. 121108: 496,2=496,200 [A] 
dle pol. 123738: 5916,4=5 916,400 [B] 
dle pol. 132738: 153,0=153,000 [C] 
Celkem: A+B+C=6 565,600 [D]</t>
  </si>
  <si>
    <t>24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</si>
  <si>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</si>
  <si>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</si>
  <si>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</si>
  <si>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(1300+1821+1287+1826+1094+1124)*1,4*0,5=5 916,400 [A]</t>
  </si>
  <si>
    <t>25</t>
  </si>
  <si>
    <t>17310</t>
  </si>
  <si>
    <t>ZEMNÍ KRAJNICE A DOSYPÁVKY SE ZHUTNĚNÍM</t>
  </si>
  <si>
    <t>z vyzískaného materiálu</t>
  </si>
  <si>
    <t>Dosypávka kranice vhodným materiálem (Rmat), včetně zhutnění: 374,7=374,700 [A]</t>
  </si>
  <si>
    <t>26</t>
  </si>
  <si>
    <t>17581</t>
  </si>
  <si>
    <t>OBSYP POTRUBÍ A OBJEKTŮ Z NAKUPOVANÝCH MATERIÁLŮ</t>
  </si>
  <si>
    <t>vč. zásypu pod vozovkové vrstvy, se zhutněním na požadovanou hodnotu Edef,2.</t>
  </si>
  <si>
    <t>Obsyp / zásyp rýhy po provedení výměny propustků: 67+22+34=123,000 [A]</t>
  </si>
  <si>
    <t>27</t>
  </si>
  <si>
    <t>18110</t>
  </si>
  <si>
    <t>ÚPRAVA PLÁNĚ SE ZHUTNĚNÍM V HORNINĚ TŘ. I</t>
  </si>
  <si>
    <t>Obnova konstrukce sjezdu - 27 sjezdů a napojení: 355,2=355,200 [A]</t>
  </si>
  <si>
    <t>28</t>
  </si>
  <si>
    <t>čerpáno v rozsahu a se souhlasem investora!</t>
  </si>
  <si>
    <t>výměna AZ na hloubku 500 mm - přehutnění parapláně: (1300+1821+1287+1826+1094+1124)*1,4=11 832,800 [A] 
doplnění konstrukce v místě úpravy AZ a sanace krajnice, pro recyklaci na místě, tl. 180 mm - Rmat - přehutnění pláně:  (1300+1821+1287+1826+1094+1124)*1,25=10 565,000 [B] 
Celkem: A+B=22 397,800 [C]</t>
  </si>
  <si>
    <t>29</t>
  </si>
  <si>
    <t>18130</t>
  </si>
  <si>
    <t>ÚPRAVA PLÁNĚ BEZ ZHUTNĚNÍ</t>
  </si>
  <si>
    <t>příprava pláně</t>
  </si>
  <si>
    <t>Rozprostření ornice tl. 0,15m, zatravnění a údržba do předání správci: 6461,5=6 461,500 [A]</t>
  </si>
  <si>
    <t>30</t>
  </si>
  <si>
    <t>18222</t>
  </si>
  <si>
    <t>ROZPROSTŘENÍ ORNICE VE SVAHU V TL DO 0,15M</t>
  </si>
  <si>
    <t>převažující svah, materiál predikce 100% nákup</t>
  </si>
  <si>
    <t>31</t>
  </si>
  <si>
    <t>18242</t>
  </si>
  <si>
    <t>ZALOŽENÍ TRÁVNÍKU HYDROOSEVEM NA ORNICI</t>
  </si>
  <si>
    <t>v místech se zástavbou s ručním osetím a zálivkou</t>
  </si>
  <si>
    <t>32</t>
  </si>
  <si>
    <t>18247</t>
  </si>
  <si>
    <t>OŠETŘOVÁNÍ TRÁVNÍKU</t>
  </si>
  <si>
    <t>Vodorovné konstrukce</t>
  </si>
  <si>
    <t>33</t>
  </si>
  <si>
    <t>451314</t>
  </si>
  <si>
    <t>PODKLADNÍ A VÝPLŇOVÉ VRSTVY Z PROSTÉHO BETONU C25/30</t>
  </si>
  <si>
    <t>beton min C 20/25-XF3</t>
  </si>
  <si>
    <t>Podkladní vrstvy a lože nových (měněných) propustků (ŽB): 8,0+5,1=13,100 [A] 
Obklad čel propustku PP DN 600 SN 16 - bet. lože tl. 0,1m: 8*0,1=0,800 [B] 
Dlažba z LK na vtoku a výtoku propustků do betonového a ŠP lože - bet. lože tl. 0,1m: (25+8+8)*0,1=4,100 [C] 
Celkem: A+B+C=18,000 [D]</t>
  </si>
  <si>
    <t>34</t>
  </si>
  <si>
    <t>45157</t>
  </si>
  <si>
    <t>PODKLADNÍ A VÝPLŇOVÉ VRSTVY Z KAMENIVA TĚŽENÉHO</t>
  </si>
  <si>
    <t>ŠP ; tl. 0,1m, resp. 0,15m</t>
  </si>
  <si>
    <t>Podkladní vrstvy nových (měněných) propustků: 2,0+1,2+1,4=4,600 [A] 
Dlažba z LK na vtoku a výtoku propustků do betonového a ŠP lože - ŠP lože tl. 0,1m: (25+8+8)*0,1=4,100 [B] 
Celkem: A+B=8,700 [C]</t>
  </si>
  <si>
    <t>35</t>
  </si>
  <si>
    <t>465512</t>
  </si>
  <si>
    <t>DLAŽBY Z LOMOVÉHO KAMENE NA MC</t>
  </si>
  <si>
    <t>LK ; tl. 0,2m</t>
  </si>
  <si>
    <t>Dlažba z LK na vtoku a výtoku propustků do betonového a ŠP lože: (25+8+8)*0,2=8,200 [C]</t>
  </si>
  <si>
    <t>36</t>
  </si>
  <si>
    <t>467314</t>
  </si>
  <si>
    <t>STUPNĚ A PRAHY VODNÍCH KORYT Z PROSTÉHO BETONU C25/30</t>
  </si>
  <si>
    <t>beton C25/30-XF3</t>
  </si>
  <si>
    <t>Ukončovací betonové prahy nových (měněných) propustků: 0,6+0,5+0,4=1,500 [A]</t>
  </si>
  <si>
    <t>Komunikace</t>
  </si>
  <si>
    <t>37</t>
  </si>
  <si>
    <t>56334</t>
  </si>
  <si>
    <t>VOZOVKOVÉ VRSTVY ZE ŠTĚRKODRTI TL. DO 200MM</t>
  </si>
  <si>
    <t>ŠDA 0/63 ; tl. 200mm</t>
  </si>
  <si>
    <t>Doplnění konstrukce v místě úpravy AZ tl.200 mm (km 1,187-2,653), včetně urovnání a zhutnění pláně: (1300+1821+1287+1826+1094+1124)*1,45=12 255,400 [A]</t>
  </si>
  <si>
    <t>38</t>
  </si>
  <si>
    <t>56336</t>
  </si>
  <si>
    <t>VOZOVKOVÉ VRSTVY ZE ŠTĚRKODRTI TL. DO 300MM</t>
  </si>
  <si>
    <t>ŠDA 0/63 ; tl. min. 250mm (zahrnuje i příp. dosypávky)</t>
  </si>
  <si>
    <t>39</t>
  </si>
  <si>
    <t>56362</t>
  </si>
  <si>
    <t>VOZOVKOVÉ VRSTVY Z RECYKLOVANÉHO MATERIÁLU TL DO 100MM</t>
  </si>
  <si>
    <t>tl. 100mm, z vyzískaného materiálu</t>
  </si>
  <si>
    <t>40</t>
  </si>
  <si>
    <t>567534</t>
  </si>
  <si>
    <t>VRST PRO OBNOVU A OPR RECYK ZA STUD CEM A ASF EM TL DO 150MM</t>
  </si>
  <si>
    <t>RS 0/32 CA dle TP 208 ; tl. 150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</si>
  <si>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 (1491+30+598)*1,08=2 288,520 [A]</t>
  </si>
  <si>
    <t>41</t>
  </si>
  <si>
    <t>567544</t>
  </si>
  <si>
    <t>VRST PRO OBNOVU A OPR RECYK ZA STUD CEM A ASF EM TL DO 200MM</t>
  </si>
  <si>
    <t>RS 0/32 CA dle TP 208 ; tl. 180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</si>
  <si>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(7556+10828+2408+4128)*1,08=26 913,600 [A]</t>
  </si>
  <si>
    <t>42</t>
  </si>
  <si>
    <t>56962</t>
  </si>
  <si>
    <t>ZPEVNĚNÍ KRAJNIC Z RECYKLOVANÉHO MATERIÁLU TL DO 100MM</t>
  </si>
  <si>
    <t>zpevnění zemní krajnice  (recyklát fr. 0/22), tl. 0,1m: 2489+123+185+72+1090=3 959,000 [A]</t>
  </si>
  <si>
    <t>43</t>
  </si>
  <si>
    <t>572123</t>
  </si>
  <si>
    <t>INFILTRAČNÍ POSTŘIK Z EMULZE DO 1,0KG/M2</t>
  </si>
  <si>
    <t>PI-C ; 0,6 kg/m2</t>
  </si>
  <si>
    <t>Konstrukce vozovky (vč. dílčího rozšíření podkladních vrstev 8%): (7556+10828+2408+4128)*1,08+(1491+30+598)*1,08=29 202,120 [A]</t>
  </si>
  <si>
    <t>44</t>
  </si>
  <si>
    <t>572213</t>
  </si>
  <si>
    <t>SPOJOVACÍ POSTŘIK Z EMULZE DO 0,5KG/M2</t>
  </si>
  <si>
    <t>PS-C ; 0,35 kg/m2</t>
  </si>
  <si>
    <t>Konstrukce vozovky (vč. rozšíření podkladních vrstev 5%): (7556+10828+2408+4128)*1,05+(1491+30+598)*1,05+(93+78+43+21+37)*1,05*2=28 962,150 [A]</t>
  </si>
  <si>
    <t>45</t>
  </si>
  <si>
    <t>574A34</t>
  </si>
  <si>
    <t>ASFALTOVÝ BETON PRO OBRUSNÉ VRSTVY ACO 11+, 11S TL. 40MM</t>
  </si>
  <si>
    <t>ACO 11+ ; tl. 40mm</t>
  </si>
  <si>
    <t>Konstrukce vozovky: 7556+10828+2408+4128+1491+30+598+93+78+43+21+37=27 311,000 [A]</t>
  </si>
  <si>
    <t>46</t>
  </si>
  <si>
    <t>574E56</t>
  </si>
  <si>
    <t>ASFALTOVÝ BETON PRO PODKLADNÍ VRSTVY ACP 16+, 16S TL. 60MM</t>
  </si>
  <si>
    <t>ACP 16+ ; tl. 60mm</t>
  </si>
  <si>
    <t>Konstrukce vozovky (vč. rozšíření podkladních vrstev 5%): (7556+10828+2408+4128)*1,05+(1491+30+598)*1,05+(93+78+43+21+37)*1,05=28 676,550 [A]</t>
  </si>
  <si>
    <t>47</t>
  </si>
  <si>
    <t>58910</t>
  </si>
  <si>
    <t>VÝPLŇ SPAR ASFALTEM</t>
  </si>
  <si>
    <t>ošetření spar asfaltovou zálivkou za horka typu N2, v místech napojení na stáv stav, v místě napojení jednotlivých etap: 126,3=126,300 [A]</t>
  </si>
  <si>
    <t>Potrubí</t>
  </si>
  <si>
    <t>48</t>
  </si>
  <si>
    <t>87433</t>
  </si>
  <si>
    <t>PŘÍPOJKA Z POTRUBÍ Z TRUB PLASTOVÝCH ODPADNÍCH DN 160MM</t>
  </si>
  <si>
    <t>Potrubí SN 16 PP 160, vč. zemních prací, lože obsypu - kompletní provedení 
napojení na stáv. kanalizaci vykázáno zvlášť</t>
  </si>
  <si>
    <t>Přípojka uličních vpustí: 5,1=5,100 [A]</t>
  </si>
  <si>
    <t>49</t>
  </si>
  <si>
    <t>89712</t>
  </si>
  <si>
    <t>VPUSŤ KANALIZAČNÍ ULIČNÍ KOMPLETNÍ Z BETONOVÝCH DÍLCŮ</t>
  </si>
  <si>
    <t>Nová UV: 5=5,000 [A]</t>
  </si>
  <si>
    <t>50</t>
  </si>
  <si>
    <t>89923</t>
  </si>
  <si>
    <t>VÝŠKOVÁ ÚPRAVA KRYCÍCH HRNCŮ</t>
  </si>
  <si>
    <t>Výšková rektifikace povrchových znaků inž. sítí (vodovod): 4=4,000 [A]</t>
  </si>
  <si>
    <t>51</t>
  </si>
  <si>
    <t>899524</t>
  </si>
  <si>
    <t>OBETONOVÁNÍ POTRUBÍ Z PROSTÉHO BETONU DO C25/30</t>
  </si>
  <si>
    <t>beton C25/30-XF2</t>
  </si>
  <si>
    <t>Obetonování nového (měněného) propustku DN 600 (ŽB): 2,2=2,200 [A]</t>
  </si>
  <si>
    <t>52</t>
  </si>
  <si>
    <t>899661</t>
  </si>
  <si>
    <t>SANACE POTRUBÍ DN DO 400MM</t>
  </si>
  <si>
    <t>čerpáno v rozsahu dle skutečnosti</t>
  </si>
  <si>
    <t>Lokální sanace potrubí čištěných propustků DN 400mm (2ks): 16+7=23,000 [A]</t>
  </si>
  <si>
    <t>53</t>
  </si>
  <si>
    <t>899682</t>
  </si>
  <si>
    <t>SANACE POTRUBÍ DN DO 800MM</t>
  </si>
  <si>
    <t>Lokální sanace potrubí čištěných propustků DN 800mm (2ks): 10+10=20,000 [A]</t>
  </si>
  <si>
    <t>54</t>
  </si>
  <si>
    <t>89980</t>
  </si>
  <si>
    <t>TELEVIZNÍ PROHLÍDKA POTRUBÍ</t>
  </si>
  <si>
    <t>DN 160mm</t>
  </si>
  <si>
    <t>Nové přípojky UV: 5,1=5,100 [A]</t>
  </si>
  <si>
    <t>55</t>
  </si>
  <si>
    <t>899901</t>
  </si>
  <si>
    <t>PŘEPOJENÍ PŘÍPOJEK</t>
  </si>
  <si>
    <t>dle počtu nových UV, čerpáno dle skutečnosti</t>
  </si>
  <si>
    <t>Nová UV - napojení na dešťovou kanalizaci: 5=5,000 [A]</t>
  </si>
  <si>
    <t>Ostatní konstrukce a práce</t>
  </si>
  <si>
    <t>56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</si>
  <si>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</si>
  <si>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</si>
  <si>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</si>
  <si>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37+52=89,000 [A]</t>
  </si>
  <si>
    <t>57</t>
  </si>
  <si>
    <t>91228</t>
  </si>
  <si>
    <t>SMĚROVÉ SLOUPKY Z PLAST HMOT VČETNĚ ODRAZNÉHO PÁSKU</t>
  </si>
  <si>
    <t>bílé</t>
  </si>
  <si>
    <t>58</t>
  </si>
  <si>
    <t>914131</t>
  </si>
  <si>
    <t>DOPRAVNÍ ZNAČKY ZÁKLADNÍ VELIKOSTI OCELOVÉ FÓLIE TŘ 2 - DODÁVKA A MONTÁŽ</t>
  </si>
  <si>
    <t>Navrhované SDZ 
IS16a (výměna): 2=2,000 [A] 
výměna poškozených dopravních značek vč. příslušenství - odborný odhad, čerpáno dle skutečnosti: 9=9,000 [B] 
Celkem: A+B=11,000 [C]</t>
  </si>
  <si>
    <t>59</t>
  </si>
  <si>
    <t>914132</t>
  </si>
  <si>
    <t>DOPRAVNÍ ZNAČKY ZÁKLADNÍ VELIKOSTI OCELOVÉ FÓLIE TŘ 2 - MONTÁŽ S PŘEMÍSTĚNÍM</t>
  </si>
  <si>
    <t>Srovnání DZ na sloupcích (bez sejmutí): 10=10,000 [A]</t>
  </si>
  <si>
    <t>60</t>
  </si>
  <si>
    <t>914133</t>
  </si>
  <si>
    <t>DOPRAVNÍ ZNAČKY ZÁKLADNÍ VELIKOSTI OCELOVÉ FÓLIE TŘ 2 - DEMONTÁŽ</t>
  </si>
  <si>
    <t>vč. příp. likvidace dle dispozic zhotovitele</t>
  </si>
  <si>
    <t>Rušené SDZ 
A7a: 2=2,000 [A] 
IS16a (výměna): 2=2,000 [B] 
Srovnání DZ na sloupcích (bez sejmutí): 10=10,000 [C] 
výměna poškozených dopravních značek vč. příslušenství - odborný odhad, čerpáno dle skutečnosti: 9=9,000 [D] 
Celkem: A+B+C+D=23,000 [E]</t>
  </si>
  <si>
    <t>61</t>
  </si>
  <si>
    <t>915111</t>
  </si>
  <si>
    <t>VODOROVNÉ DOPRAVNÍ ZNAČENÍ BARVOU HLADKÉ - DODÁVKA A POKLÁDKA</t>
  </si>
  <si>
    <t>1. fáze VDZ, vč. předznačení</t>
  </si>
  <si>
    <t>Navrhované VDZ 
V1a (0,125): 452,6*0,125=56,575 [A] 
V2b (3,0/1,5/0,125: 707,4*0,7*0,125=61,898 [B] 
V2b (1,5/1,5/0,125): 93,8*0,5*0,125=5,863 [C] 
V4 (0,125): 8929,1*0,125=1 116,138 [D] 
V7a: 9,0=9,000 [E] 
Celkem: A+B+C+D+E=1 249,474 [F]</t>
  </si>
  <si>
    <t>62</t>
  </si>
  <si>
    <t>915211</t>
  </si>
  <si>
    <t>VODOROVNÉ DOPRAVNÍ ZNAČENÍ PLASTEM HLADKÉ - DODÁVKA A POKLÁDKA</t>
  </si>
  <si>
    <t>2. fáze VDZ</t>
  </si>
  <si>
    <t>Navrhované VDZ 
V7a: 9,0=9,000 [A]</t>
  </si>
  <si>
    <t>63</t>
  </si>
  <si>
    <t>915221</t>
  </si>
  <si>
    <t>VODOR DOPRAV ZNAČ PLASTEM STRUKTURÁLNÍ NEHLUČNÉ - DOD A POKLÁDKA</t>
  </si>
  <si>
    <t>Navrhované VDZ 
V1a (0,125): 452,6*0,125=56,575 [A] 
V2b (3,0/1,5/0,125: 707,4*0,7*0,125=61,898 [B] 
V2b (1,5/1,5/0,125): 93,8*0,5*0,125=5,863 [C] 
V4 (0,125): 8929,1*0,125=1 116,138 [D] 
Celkem: A+B+C+D=1 240,474 [E]</t>
  </si>
  <si>
    <t>64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</si>
  <si>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</si>
  <si>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</si>
  <si>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</si>
  <si>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57+211=268,000 [A]</t>
  </si>
  <si>
    <t>65</t>
  </si>
  <si>
    <t>9181D5</t>
  </si>
  <si>
    <t>ČELA PROPUSTU Z TRUB DN DO 600MM Z BETONU DO C 30/37</t>
  </si>
  <si>
    <t>beton C30/37-XF4 
(základ z betonu C25/30-XF3 ; podkladní beton C12/15-XF0)</t>
  </si>
  <si>
    <t>čela nového (měněného) propustku (ŽB): 2=2,000 [A]</t>
  </si>
  <si>
    <t>66</t>
  </si>
  <si>
    <t>9181E5</t>
  </si>
  <si>
    <t>ČELA PROPUSTU Z TRUB DN DO 800MM Z BETONU DO C 30/37</t>
  </si>
  <si>
    <t>čela nového (měněného) propustku (ŽB): 2=2,000 [A] 
Nová čela ke stávajícím propustkům DN 800 - kompletní provedení vč. napojení: 2*2=4,000 [B] 
Celkem: A+B=6,000 [C]</t>
  </si>
  <si>
    <t>67</t>
  </si>
  <si>
    <t>9183D2</t>
  </si>
  <si>
    <t>PROPUSTY Z TRUB DN 600MM ŽELEZOBETONOVÝCH</t>
  </si>
  <si>
    <t>vč. podkladků</t>
  </si>
  <si>
    <t>Nový (měněný) trubní propustek, ŽB trouba DN 600: 7,6=7,600 [A]</t>
  </si>
  <si>
    <t>68</t>
  </si>
  <si>
    <t>9183D3</t>
  </si>
  <si>
    <t>PROPUSTY Z TRUB DN 600MM PLASTOVÝCH</t>
  </si>
  <si>
    <t>Nový (měněný) trubní propustek, trouba PP DN 600 SN 16: 8,5=8,500 [A]</t>
  </si>
  <si>
    <t>69</t>
  </si>
  <si>
    <t>9183E2</t>
  </si>
  <si>
    <t>PROPUSTY Z TRUB DN 800MM ŽELEZOBETONOVÝCH</t>
  </si>
  <si>
    <t>Nový (měněný) trubní propustek, ŽB trouba DN 800: 10,0=10,000 [A]</t>
  </si>
  <si>
    <t>70</t>
  </si>
  <si>
    <t>918513</t>
  </si>
  <si>
    <t>ČELA PROPUSTU Z KAMENE - OBKLAD</t>
  </si>
  <si>
    <t>Obklad čel propustku PP DN 600 SN 16 - kamen tl. 0,2m: 8*0,2=1,600 [A]</t>
  </si>
  <si>
    <t>71</t>
  </si>
  <si>
    <t>919111</t>
  </si>
  <si>
    <t>ŘEZÁNÍ ASFALTOVÉHO KRYTU VOZOVEK TL DO 50MM</t>
  </si>
  <si>
    <t>prořezy spár, v místech napojení na stáv stav, v místě napojení jednotlivých etap: 126,3=126,300 [A]</t>
  </si>
  <si>
    <t>72</t>
  </si>
  <si>
    <t>93818</t>
  </si>
  <si>
    <t>OČIŠTĚNÍ ASFALT VOZOVEK ZAMETENÍM</t>
  </si>
  <si>
    <t>před provedením 2. fáze VDZ (plošně), vč. likvidace odpadu</t>
  </si>
  <si>
    <t>73</t>
  </si>
  <si>
    <t>966358</t>
  </si>
  <si>
    <t>BOURÁNÍ PROPUSTŮ Z TRUB DN DO 600MM</t>
  </si>
  <si>
    <t>vč. odvozu a uložení na recyklační středisko / trvalou skládku dle dispozic zhotovitele</t>
  </si>
  <si>
    <t>Stávající betonový propustek DN 600 vč. obetonování: 8,5=8,500 [A]</t>
  </si>
  <si>
    <t>74</t>
  </si>
  <si>
    <t>96636</t>
  </si>
  <si>
    <t>BOURÁNÍ PROPUSTŮ Z TRUB DN DO 800MM</t>
  </si>
  <si>
    <t>Stávající betonový propustek DN 750 vč. obetonování: 10=10,000 [A]</t>
  </si>
  <si>
    <t>75</t>
  </si>
  <si>
    <t>966371</t>
  </si>
  <si>
    <t>BOURÁNÍ PROPUSTŮ Z TRUB DN DO 1000MM</t>
  </si>
  <si>
    <t>vč. odvozu a uložení na recyklační středisko / trvalou skládku dle dispozic zhotovitele 
Alternativní položka k malému rámovému propustku</t>
  </si>
  <si>
    <t>Stávající betonový rámový propustek cca 1/1m vč. obetonování: 7,6=7,600 [A]</t>
  </si>
  <si>
    <t>76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</si>
  <si>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</si>
  <si>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</si>
  <si>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</si>
  <si>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3=3,000 [A]</t>
  </si>
  <si>
    <t>SO 103</t>
  </si>
  <si>
    <t>Silnice II/221, rekonstrukce úseku km 0,000 - 1,958</t>
  </si>
  <si>
    <t>dle pol. 966358: 20,7*0,4*2,4=19,872 [A]</t>
  </si>
  <si>
    <t>dle pol. 113338: 382,22*2,2=840,884 [A]</t>
  </si>
  <si>
    <t>dle pol. 113328: 1258,52*2,1=2 642,892 [A] 
dle pol. 121108: 213,45*1,8=384,210 [B] 
dle pol. 123738: 1160,0*1,8=2 088,000 [C] 
dle pol. 12924: 1093,855*0,2*1,8=393,788 [D] 
dle pol. 12932: 760*0,5*1,8=684,000 [E] 
dle pol. 129945: 970*0,05*1,8=87,300 [F] 
dle pol. 132738: 45,0*1,8=81,000 [G] 
Celkem: A+B+C+D+E+F+G=6 361,190 [H]</t>
  </si>
  <si>
    <t>Rozprostření ornice tl. 0,15m, zatravnění a údržba do předání správci: 1940,6*0,15*1,8=523,962 [A]</t>
  </si>
  <si>
    <t>Odstranění podkladních vrstev vozovky, tl. průměrně - 
- 30 mm: (6381+3028+337)*0,03=292,380 [A] 
- 350 mm, v místě sanace vozovky: (142+283+586+589)*1,45*0,35=812,000 [B] 
Odstranění konstrukce sjezdu, tl. průměrně 350 mm - celkem 31 sjezdů a napojení: 440,4*0,35=154,140 [C] 
Celkem: A+B+C=1 258,520 [D]</t>
  </si>
  <si>
    <t>vč. odvozu a uložení na meziskládku dle dispozic zhotovitele, vzdálenost uvedena orientačně 
materiál použít pro recyklaci za studena 
!! zatřídění dle Sb.zák. č. 130/2019 ZAS-T1 !! 
POZN.: Výpočet celkové kubatury bourání penetračního makadamu (ZAS-T1) viz. pol. 113338.</t>
  </si>
  <si>
    <t>Materiál určený pro následné doplnění konstrukce pro recyklaci za studena - Rmat (penetrační makadam): (142+283+586+589)*1,25*0,15=300,000 [A]</t>
  </si>
  <si>
    <t>113338</t>
  </si>
  <si>
    <t>ODSTRAN PODKL ZPEVNĚNÝCH PLOCH S ASFALT POJIVEM, ODVOZ DO 20KM</t>
  </si>
  <si>
    <t>Odstranění vrstvy z penetračního makadamu tl. cca 70 mm: (6381+3028+337)*0,07=682,220 [A] 
Materiál určený pro následné doplnění konstrukce pro recyklaci za studena - Rmat (penetrační makadam) - odpočet: -(142+283+586+589)*1,25*0,15=- 300,000 [B] 
Celkem: A+B=382,220 [C]</t>
  </si>
  <si>
    <t>sejmutí drnu tl. 0,15 m: (394+60+389+580)*0,15=213,450 [A]</t>
  </si>
  <si>
    <t>výkop zeminy v AZ na hloubku 500 mm: (142+283+586+589)*1,45*0,5=1 160,000 [A]</t>
  </si>
  <si>
    <t>vč. dopravy z meziskládky PM - ZAS-T1 dle dispozic zhotovitele, vzdálenost uvedena orientačně</t>
  </si>
  <si>
    <t>Rozprostření ornice tl. 0,15m, zatravnění a údržba do předání správci: 1940,6*0,15=291,090 [A]</t>
  </si>
  <si>
    <t>Stržení krajnice v prům. šířce cca 0,35 m, včetně odstranění nánosu v celkové prům. tl. do 200mm: 3125,3*0,35=1 093,855 [A]</t>
  </si>
  <si>
    <t>pročištění příkopu příkopovým rypadlem s průměrným množstvím skrývky 0,5 m3/m: 130+560+70=760,000 [A]</t>
  </si>
  <si>
    <t>Pročištění stávající dešťové kanalizace DN do 300mm vč. UV (malé množství): 970=970,000 [A]</t>
  </si>
  <si>
    <t>Hloubení rýhy pro odhalení stávajících propustků (k výměně) a ostatní dílčí vyrovnávky a rýhy při těchto konstrukcích (prahy ap.): 22+23=45,000 [A]</t>
  </si>
  <si>
    <t>uložení do násypu 
penetrační makadam ZAS-T1 (z meziskládky)</t>
  </si>
  <si>
    <t>doplnění konstrukce pro recyklaci za studena tl. 150mm - Rmat (penetrační makadam): (142+283+586+589)*1,25*0,15=300,000 [A]</t>
  </si>
  <si>
    <t>dle pol. 121108: 213,45=213,450 [A] 
dle pol. 123738: 1160,0=1 160,000 [B] 
dle pol. 132738: 45,0=45,000 [C] 
Celkem: A+B+C=1 418,450 [D]</t>
  </si>
  <si>
    <t>výměna AZ na hloubku 500 mm: (142+283+586+589)*1,45*0,5=1 160,000 [A]</t>
  </si>
  <si>
    <t>17380</t>
  </si>
  <si>
    <t>ZEMNÍ KRAJNICE A DOSYPÁVKY Z NAKUPOVANÝCH MATERIÁLŮ</t>
  </si>
  <si>
    <t>z R-mat, případně vyzískaného materiálu</t>
  </si>
  <si>
    <t>Dosypávka kranice vhodným materiálem (Rmat), včetně zhutnění: 55,1=55,100 [A]</t>
  </si>
  <si>
    <t>Obsyp / zásyp rýhy po provedení výměny propustků: 19+20=39,000 [A]</t>
  </si>
  <si>
    <t>Obnova konstrukce sjezdu - 31 sjezdů a napojení: 440,4=440,400 [A]</t>
  </si>
  <si>
    <t>výměna AZ na hloubku 500 mm - přehutnění parapláně: (142+283+586+589)*1,45=2 320,000 [A] 
doplnění konstrukce v místě úpravy AZ a sanace krajnice, pro recyklaci na místě, tl. 150 mm - přehutnění pláně:  (142+283+586+589)*1,25=2 000,000 [B] 
Celkem: A+B=4 320,000 [C]</t>
  </si>
  <si>
    <t>Rozprostření ornice tl. 0,15m, zatravnění a údržba do předání správci: 1940,6=1 940,600 [A]</t>
  </si>
  <si>
    <t>Obklad čel propustku PP DN 600 SN 16 - bet. lože tl. 0,1m: 16*0,1=1,600 [A] 
Dlažba z LK na vtoku a výtoku propustků do betonového a ŠP lože - bet. lože tl. 0,1m: 16*0,1=1,600 [B] 
Celkem: A+B=3,200 [C]</t>
  </si>
  <si>
    <t>Podkladní vrstvy nových (měněných) propustků: 1,4+1,4=2,800 [A] 
Dlažba z LK na vtoku a výtoku propustků do betonového a ŠP lože - ŠP lože tl. 0,1m: (8+8)*0,1=1,600 [B] 
Celkem: A+B=4,400 [C]</t>
  </si>
  <si>
    <t>Dlažba z LK na vtoku a výtoku propustků do betonového a ŠP lože: (8+8)*0,2=3,200 [C]</t>
  </si>
  <si>
    <t>Ukončovací betonové prahy nových (měněných) propustků: 0,4+0,4=0,800 [A]</t>
  </si>
  <si>
    <t>Doplnění konstrukce v místě úpravy AZ tl.200 mm, včetně urovnání a zhutnění pláně: (142+283+586+589)*1,5=2 400,000 [A]</t>
  </si>
  <si>
    <t>tl. 100mm, z nakupovaného, příp. vyzískaného materiálu</t>
  </si>
  <si>
    <t>Konstrukce vozovky (vč. rozšíření podkladních vrstev 8%):  (6381+3028+337)*1,08=10 525,680 [A]</t>
  </si>
  <si>
    <t>zpevnění zemní krajnice  (recyklát fr. 0/22), tl. 0,1m: 463+472+166+295+70+19=1 485,000 [A]</t>
  </si>
  <si>
    <t>Konstrukce vozovky (vč. dílčího rozšíření podkladních vrstev 8%): (6381+3028+337)*1,08=10 525,680 [A]</t>
  </si>
  <si>
    <t>Konstrukce vozovky (vč. rozšíření podkladních vrstev 5%): (6381+3028+337)*1,05=10 233,300 [A]</t>
  </si>
  <si>
    <t>Konstrukce vozovky: 6381+3028+337=9 746,000 [A]</t>
  </si>
  <si>
    <t>574E66</t>
  </si>
  <si>
    <t>ASFALTOVÝ BETON PRO PODKLADNÍ VRSTVY ACP 16+, 16S TL. 70MM</t>
  </si>
  <si>
    <t>ACP 16+ ; tl. 70mm</t>
  </si>
  <si>
    <t>ošetření spar asfaltovou zálivkou za horka typu N2, v místech napojení na stáv stav, v místě napojení jednotlivých etap: 176,3=176,300 [A]</t>
  </si>
  <si>
    <t>89922</t>
  </si>
  <si>
    <t>VÝŠKOVÁ ÚPRAVA MŘÍŽÍ</t>
  </si>
  <si>
    <t>Výšková rektifikace UV: 2=2,000 [A]</t>
  </si>
  <si>
    <t>Navrhované SDZ 
výměna poškozených dopravních značek vč. příslušenství - odborný odhad 15% z celkového počtu, čerpáno dle skutečnosti: 5=5,000 [A]</t>
  </si>
  <si>
    <t>Rušené SDZ 
výměna poškozených dopravních značek vč. příslušenství - odborný odhad 15% z celkového počtu, čerpáno dle skutečnosti: 5=5,000 [A]</t>
  </si>
  <si>
    <t>Navrhované VDZ 
V2b (1,5/1,5/0,125): 210*0,5*0,125=13,125 [A] 
V4 (0,125): 3466,8*0,125=433,350 [B] 
Celkem: A+B=446,475 [C]</t>
  </si>
  <si>
    <t>Nové (měněné) trubní propustky, trouba PP DN 600 SN 16: 10,2+10,5=20,700 [A]</t>
  </si>
  <si>
    <t>Obklad čel propustku PP DN 600 SN 16 - kamen tl. 0,2m: 16*0,2=3,200 [A]</t>
  </si>
  <si>
    <t>prořezy spár, v místech napojení na stáv stav, v místě napojení jednotlivých etap: 176,3=176,300 [A]</t>
  </si>
  <si>
    <t>Stávající betonový propustek DN 600 vč. obetonování: 10,2+10,5=20,700 [A]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</si>
  <si>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</si>
  <si>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</si>
  <si>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</si>
  <si>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</si>
  <si>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</si>
  <si>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</si>
  <si>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</si>
  <si>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</si>
  <si>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</si>
  <si>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</si>
  <si>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12 000 m, doba trvání cca 3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</si>
  <si>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</si>
  <si>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</si>
  <si>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</si>
  <si>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914003</t>
  </si>
  <si>
    <t>DOPRAVNĚ INŽENÝRSKÉ OPATŘENÍ - 3. ETAPA</t>
  </si>
  <si>
    <t>Kompletní uzávěra - vyznačení uzavírky, vyznačení objízdné trasy obousměrně  (dl. 6 900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</si>
  <si>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</si>
  <si>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</si>
  <si>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</si>
  <si>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</si>
  <si>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</si>
  <si>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3.000.000,-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</si>
  <si>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</si>
  <si>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</si>
  <si>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</si>
  <si>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</si>
  <si>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</si>
  <si>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</si>
  <si>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</si>
  <si>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26,612-31,147 ; ZÚ - KÚ 4,535 km: 45,35=45,350 [A] 
dle staničení 0,000-1,958 ; ZÚ - KÚ 1,958 km: 19,58=19,580 [B] 
Celkem: A+B=64,930 [C]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</si>
  <si>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</si>
  <si>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</si>
  <si>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</si>
  <si>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</si>
  <si>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</si>
  <si>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</si>
  <si>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</si>
  <si>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</si>
  <si>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</si>
  <si>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</si>
  <si>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</si>
  <si>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</si>
  <si>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</si>
  <si>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4ks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</si>
  <si>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</si>
  <si>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</si>
  <si>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</si>
  <si>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</si>
  <si>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</si>
  <si>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150.000,-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</si>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</sst>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54</v>
      </c>
      <c s="20" t="s">
        <v>55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405</v>
      </c>
      <c s="20" t="s">
        <v>406</v>
      </c>
      <c s="21">
        <f>'SO 103'!I3</f>
      </c>
      <c s="21">
        <f>'SO 103'!O2</f>
      </c>
      <c s="21">
        <f>C12+D12</f>
      </c>
    </row>
    <row r="13" spans="1:5" ht="12.75" customHeight="1">
      <c r="A13" s="20" t="s">
        <v>462</v>
      </c>
      <c s="20" t="s">
        <v>463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479</v>
      </c>
      <c s="20" t="s">
        <v>480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0+O8+O21+O106+O119+O153+O178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</v>
      </c>
      <c s="38">
        <f>0+I8+I21+I106+I119+I153+I178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</v>
      </c>
      <c s="6"/>
      <c s="18" t="s">
        <v>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56</v>
      </c>
      <c s="25" t="s">
        <v>57</v>
      </c>
      <c s="30" t="s">
        <v>58</v>
      </c>
      <c s="31" t="s">
        <v>59</v>
      </c>
      <c s="32">
        <v>34.128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</v>
      </c>
    </row>
    <row r="11" spans="1:5" ht="51">
      <c r="A11" s="39" t="s">
        <v>52</v>
      </c>
      <c r="E11" s="37" t="s">
        <v>61</v>
      </c>
    </row>
    <row r="12" spans="1:16" ht="12.75">
      <c r="A12" s="25" t="s">
        <v>45</v>
      </c>
      <c s="29" t="s">
        <v>23</v>
      </c>
      <c s="29" t="s">
        <v>56</v>
      </c>
      <c s="25" t="s">
        <v>62</v>
      </c>
      <c s="30" t="s">
        <v>58</v>
      </c>
      <c s="31" t="s">
        <v>59</v>
      </c>
      <c s="32">
        <v>1631.73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63</v>
      </c>
    </row>
    <row r="14" spans="1:5" ht="12.75">
      <c r="A14" s="39" t="s">
        <v>52</v>
      </c>
      <c r="E14" s="37" t="s">
        <v>64</v>
      </c>
    </row>
    <row r="15" spans="1:16" ht="12.75">
      <c r="A15" s="25" t="s">
        <v>45</v>
      </c>
      <c s="29" t="s">
        <v>22</v>
      </c>
      <c s="29" t="s">
        <v>56</v>
      </c>
      <c s="25" t="s">
        <v>65</v>
      </c>
      <c s="30" t="s">
        <v>58</v>
      </c>
      <c s="31" t="s">
        <v>59</v>
      </c>
      <c s="32">
        <v>22441.71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66</v>
      </c>
    </row>
    <row r="17" spans="1:5" ht="140.25">
      <c r="A17" s="39" t="s">
        <v>52</v>
      </c>
      <c r="E17" s="37" t="s">
        <v>67</v>
      </c>
    </row>
    <row r="18" spans="1:16" ht="12.75">
      <c r="A18" s="25" t="s">
        <v>45</v>
      </c>
      <c s="29" t="s">
        <v>33</v>
      </c>
      <c s="29" t="s">
        <v>68</v>
      </c>
      <c s="25" t="s">
        <v>53</v>
      </c>
      <c s="30" t="s">
        <v>69</v>
      </c>
      <c s="31" t="s">
        <v>59</v>
      </c>
      <c s="32">
        <v>1744.605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70</v>
      </c>
    </row>
    <row r="20" spans="1:5" ht="25.5">
      <c r="A20" s="36" t="s">
        <v>52</v>
      </c>
      <c r="E20" s="37" t="s">
        <v>71</v>
      </c>
    </row>
    <row r="21" spans="1:18" ht="12.75" customHeight="1">
      <c r="A21" s="6" t="s">
        <v>43</v>
      </c>
      <c s="6"/>
      <c s="41" t="s">
        <v>29</v>
      </c>
      <c s="6"/>
      <c s="27" t="s">
        <v>72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</f>
      </c>
      <c>
        <f>0+O22+O25+O28+O31+O34+O37+O40+O43+O46+O49+O52+O55+O58+O61+O64+O67+O70+O73+O76+O79+O82+O85+O88+O91+O94+O97+O100+O103</f>
      </c>
    </row>
    <row r="22" spans="1:16" ht="25.5">
      <c r="A22" s="25" t="s">
        <v>45</v>
      </c>
      <c s="29" t="s">
        <v>35</v>
      </c>
      <c s="29" t="s">
        <v>73</v>
      </c>
      <c s="25" t="s">
        <v>53</v>
      </c>
      <c s="30" t="s">
        <v>74</v>
      </c>
      <c s="31" t="s">
        <v>75</v>
      </c>
      <c s="32">
        <v>2490.88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76</v>
      </c>
    </row>
    <row r="24" spans="1:5" ht="76.5">
      <c r="A24" s="39" t="s">
        <v>52</v>
      </c>
      <c r="E24" s="37" t="s">
        <v>77</v>
      </c>
    </row>
    <row r="25" spans="1:16" ht="12.75">
      <c r="A25" s="25" t="s">
        <v>45</v>
      </c>
      <c s="29" t="s">
        <v>37</v>
      </c>
      <c s="29" t="s">
        <v>78</v>
      </c>
      <c s="25" t="s">
        <v>53</v>
      </c>
      <c s="30" t="s">
        <v>79</v>
      </c>
      <c s="31" t="s">
        <v>75</v>
      </c>
      <c s="32">
        <v>670.582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51">
      <c r="A26" s="34" t="s">
        <v>50</v>
      </c>
      <c r="E26" s="35" t="s">
        <v>80</v>
      </c>
    </row>
    <row r="27" spans="1:5" ht="76.5">
      <c r="A27" s="39" t="s">
        <v>52</v>
      </c>
      <c r="E27" s="37" t="s">
        <v>81</v>
      </c>
    </row>
    <row r="28" spans="1:16" ht="12.75">
      <c r="A28" s="25" t="s">
        <v>45</v>
      </c>
      <c s="29" t="s">
        <v>82</v>
      </c>
      <c s="29" t="s">
        <v>83</v>
      </c>
      <c s="25" t="s">
        <v>53</v>
      </c>
      <c s="30" t="s">
        <v>84</v>
      </c>
      <c s="31" t="s">
        <v>75</v>
      </c>
      <c s="32">
        <v>98.186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85</v>
      </c>
    </row>
    <row r="30" spans="1:5" ht="25.5">
      <c r="A30" s="39" t="s">
        <v>52</v>
      </c>
      <c r="E30" s="37" t="s">
        <v>86</v>
      </c>
    </row>
    <row r="31" spans="1:16" ht="12.75">
      <c r="A31" s="25" t="s">
        <v>45</v>
      </c>
      <c s="29" t="s">
        <v>87</v>
      </c>
      <c s="29" t="s">
        <v>88</v>
      </c>
      <c s="25" t="s">
        <v>53</v>
      </c>
      <c s="30" t="s">
        <v>89</v>
      </c>
      <c s="31" t="s">
        <v>75</v>
      </c>
      <c s="32">
        <v>1939.052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63.75">
      <c r="A32" s="34" t="s">
        <v>50</v>
      </c>
      <c r="E32" s="35" t="s">
        <v>90</v>
      </c>
    </row>
    <row r="33" spans="1:5" ht="127.5">
      <c r="A33" s="39" t="s">
        <v>52</v>
      </c>
      <c r="E33" s="37" t="s">
        <v>91</v>
      </c>
    </row>
    <row r="34" spans="1:16" ht="12.75">
      <c r="A34" s="25" t="s">
        <v>45</v>
      </c>
      <c s="29" t="s">
        <v>40</v>
      </c>
      <c s="29" t="s">
        <v>92</v>
      </c>
      <c s="25" t="s">
        <v>53</v>
      </c>
      <c s="30" t="s">
        <v>93</v>
      </c>
      <c s="31" t="s">
        <v>75</v>
      </c>
      <c s="32">
        <v>709.448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94</v>
      </c>
    </row>
    <row r="36" spans="1:5" ht="153">
      <c r="A36" s="39" t="s">
        <v>52</v>
      </c>
      <c r="E36" s="37" t="s">
        <v>95</v>
      </c>
    </row>
    <row r="37" spans="1:16" ht="12.75">
      <c r="A37" s="25" t="s">
        <v>45</v>
      </c>
      <c s="29" t="s">
        <v>42</v>
      </c>
      <c s="29" t="s">
        <v>96</v>
      </c>
      <c s="25" t="s">
        <v>53</v>
      </c>
      <c s="30" t="s">
        <v>97</v>
      </c>
      <c s="31" t="s">
        <v>75</v>
      </c>
      <c s="32">
        <v>496.2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98</v>
      </c>
    </row>
    <row r="39" spans="1:5" ht="12.75">
      <c r="A39" s="39" t="s">
        <v>52</v>
      </c>
      <c r="E39" s="37" t="s">
        <v>99</v>
      </c>
    </row>
    <row r="40" spans="1:16" ht="12.75">
      <c r="A40" s="25" t="s">
        <v>45</v>
      </c>
      <c s="29" t="s">
        <v>100</v>
      </c>
      <c s="29" t="s">
        <v>101</v>
      </c>
      <c s="25" t="s">
        <v>53</v>
      </c>
      <c s="30" t="s">
        <v>102</v>
      </c>
      <c s="31" t="s">
        <v>75</v>
      </c>
      <c s="32">
        <v>5916.4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103</v>
      </c>
    </row>
    <row r="42" spans="1:5" ht="25.5">
      <c r="A42" s="39" t="s">
        <v>52</v>
      </c>
      <c r="E42" s="37" t="s">
        <v>104</v>
      </c>
    </row>
    <row r="43" spans="1:16" ht="12.75">
      <c r="A43" s="25" t="s">
        <v>45</v>
      </c>
      <c s="29" t="s">
        <v>105</v>
      </c>
      <c s="29" t="s">
        <v>106</v>
      </c>
      <c s="25" t="s">
        <v>53</v>
      </c>
      <c s="30" t="s">
        <v>107</v>
      </c>
      <c s="31" t="s">
        <v>75</v>
      </c>
      <c s="32">
        <v>98.186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108</v>
      </c>
    </row>
    <row r="45" spans="1:5" ht="12.75">
      <c r="A45" s="39" t="s">
        <v>52</v>
      </c>
      <c r="E45" s="37" t="s">
        <v>109</v>
      </c>
    </row>
    <row r="46" spans="1:16" ht="12.75">
      <c r="A46" s="25" t="s">
        <v>45</v>
      </c>
      <c s="29" t="s">
        <v>110</v>
      </c>
      <c s="29" t="s">
        <v>111</v>
      </c>
      <c s="25" t="s">
        <v>53</v>
      </c>
      <c s="30" t="s">
        <v>112</v>
      </c>
      <c s="31" t="s">
        <v>75</v>
      </c>
      <c s="32">
        <v>2609.634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113</v>
      </c>
    </row>
    <row r="48" spans="1:5" ht="114.75">
      <c r="A48" s="39" t="s">
        <v>52</v>
      </c>
      <c r="E48" s="37" t="s">
        <v>114</v>
      </c>
    </row>
    <row r="49" spans="1:16" ht="12.75">
      <c r="A49" s="25" t="s">
        <v>45</v>
      </c>
      <c s="29" t="s">
        <v>115</v>
      </c>
      <c s="29" t="s">
        <v>116</v>
      </c>
      <c s="25" t="s">
        <v>53</v>
      </c>
      <c s="30" t="s">
        <v>117</v>
      </c>
      <c s="31" t="s">
        <v>75</v>
      </c>
      <c s="32">
        <v>969.225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118</v>
      </c>
    </row>
    <row r="51" spans="1:5" ht="25.5">
      <c r="A51" s="39" t="s">
        <v>52</v>
      </c>
      <c r="E51" s="37" t="s">
        <v>119</v>
      </c>
    </row>
    <row r="52" spans="1:16" ht="12.75">
      <c r="A52" s="25" t="s">
        <v>45</v>
      </c>
      <c s="29" t="s">
        <v>120</v>
      </c>
      <c s="29" t="s">
        <v>121</v>
      </c>
      <c s="25" t="s">
        <v>53</v>
      </c>
      <c s="30" t="s">
        <v>122</v>
      </c>
      <c s="31" t="s">
        <v>123</v>
      </c>
      <c s="32">
        <v>3256.95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124</v>
      </c>
    </row>
    <row r="54" spans="1:5" ht="25.5">
      <c r="A54" s="39" t="s">
        <v>52</v>
      </c>
      <c r="E54" s="37" t="s">
        <v>125</v>
      </c>
    </row>
    <row r="55" spans="1:16" ht="12.75">
      <c r="A55" s="25" t="s">
        <v>45</v>
      </c>
      <c s="29" t="s">
        <v>126</v>
      </c>
      <c s="29" t="s">
        <v>127</v>
      </c>
      <c s="25" t="s">
        <v>53</v>
      </c>
      <c s="30" t="s">
        <v>128</v>
      </c>
      <c s="31" t="s">
        <v>129</v>
      </c>
      <c s="32">
        <v>4650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124</v>
      </c>
    </row>
    <row r="57" spans="1:5" ht="25.5">
      <c r="A57" s="39" t="s">
        <v>52</v>
      </c>
      <c r="E57" s="37" t="s">
        <v>130</v>
      </c>
    </row>
    <row r="58" spans="1:16" ht="12.75">
      <c r="A58" s="25" t="s">
        <v>45</v>
      </c>
      <c s="29" t="s">
        <v>131</v>
      </c>
      <c s="29" t="s">
        <v>132</v>
      </c>
      <c s="25" t="s">
        <v>53</v>
      </c>
      <c s="30" t="s">
        <v>133</v>
      </c>
      <c s="31" t="s">
        <v>134</v>
      </c>
      <c s="32">
        <v>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124</v>
      </c>
    </row>
    <row r="60" spans="1:5" ht="12.75">
      <c r="A60" s="39" t="s">
        <v>52</v>
      </c>
      <c r="E60" s="37" t="s">
        <v>135</v>
      </c>
    </row>
    <row r="61" spans="1:16" ht="12.75">
      <c r="A61" s="25" t="s">
        <v>45</v>
      </c>
      <c s="29" t="s">
        <v>136</v>
      </c>
      <c s="29" t="s">
        <v>137</v>
      </c>
      <c s="25" t="s">
        <v>53</v>
      </c>
      <c s="30" t="s">
        <v>138</v>
      </c>
      <c s="31" t="s">
        <v>129</v>
      </c>
      <c s="32">
        <v>206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124</v>
      </c>
    </row>
    <row r="63" spans="1:5" ht="12.75">
      <c r="A63" s="39" t="s">
        <v>52</v>
      </c>
      <c r="E63" s="37" t="s">
        <v>139</v>
      </c>
    </row>
    <row r="64" spans="1:16" ht="12.75">
      <c r="A64" s="25" t="s">
        <v>45</v>
      </c>
      <c s="29" t="s">
        <v>140</v>
      </c>
      <c s="29" t="s">
        <v>141</v>
      </c>
      <c s="25" t="s">
        <v>53</v>
      </c>
      <c s="30" t="s">
        <v>142</v>
      </c>
      <c s="31" t="s">
        <v>129</v>
      </c>
      <c s="32">
        <v>23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124</v>
      </c>
    </row>
    <row r="66" spans="1:5" ht="12.75">
      <c r="A66" s="39" t="s">
        <v>52</v>
      </c>
      <c r="E66" s="37" t="s">
        <v>143</v>
      </c>
    </row>
    <row r="67" spans="1:16" ht="12.75">
      <c r="A67" s="25" t="s">
        <v>45</v>
      </c>
      <c s="29" t="s">
        <v>144</v>
      </c>
      <c s="29" t="s">
        <v>145</v>
      </c>
      <c s="25" t="s">
        <v>53</v>
      </c>
      <c s="30" t="s">
        <v>146</v>
      </c>
      <c s="31" t="s">
        <v>129</v>
      </c>
      <c s="32">
        <v>20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124</v>
      </c>
    </row>
    <row r="69" spans="1:5" ht="12.75">
      <c r="A69" s="39" t="s">
        <v>52</v>
      </c>
      <c r="E69" s="37" t="s">
        <v>147</v>
      </c>
    </row>
    <row r="70" spans="1:16" ht="12.75">
      <c r="A70" s="25" t="s">
        <v>45</v>
      </c>
      <c s="29" t="s">
        <v>148</v>
      </c>
      <c s="29" t="s">
        <v>149</v>
      </c>
      <c s="25" t="s">
        <v>53</v>
      </c>
      <c s="30" t="s">
        <v>150</v>
      </c>
      <c s="31" t="s">
        <v>75</v>
      </c>
      <c s="32">
        <v>153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151</v>
      </c>
    </row>
    <row r="72" spans="1:5" ht="25.5">
      <c r="A72" s="39" t="s">
        <v>52</v>
      </c>
      <c r="E72" s="37" t="s">
        <v>152</v>
      </c>
    </row>
    <row r="73" spans="1:16" ht="12.75">
      <c r="A73" s="25" t="s">
        <v>45</v>
      </c>
      <c s="29" t="s">
        <v>153</v>
      </c>
      <c s="29" t="s">
        <v>154</v>
      </c>
      <c s="25" t="s">
        <v>57</v>
      </c>
      <c s="30" t="s">
        <v>155</v>
      </c>
      <c s="31" t="s">
        <v>75</v>
      </c>
      <c s="32">
        <v>1901.7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156</v>
      </c>
    </row>
    <row r="75" spans="1:5" ht="25.5">
      <c r="A75" s="39" t="s">
        <v>52</v>
      </c>
      <c r="E75" s="37" t="s">
        <v>157</v>
      </c>
    </row>
    <row r="76" spans="1:16" ht="12.75">
      <c r="A76" s="25" t="s">
        <v>45</v>
      </c>
      <c s="29" t="s">
        <v>158</v>
      </c>
      <c s="29" t="s">
        <v>154</v>
      </c>
      <c s="25" t="s">
        <v>62</v>
      </c>
      <c s="30" t="s">
        <v>155</v>
      </c>
      <c s="31" t="s">
        <v>75</v>
      </c>
      <c s="32">
        <v>6565.6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159</v>
      </c>
    </row>
    <row r="78" spans="1:5" ht="51">
      <c r="A78" s="39" t="s">
        <v>52</v>
      </c>
      <c r="E78" s="37" t="s">
        <v>160</v>
      </c>
    </row>
    <row r="79" spans="1:16" ht="12.75">
      <c r="A79" s="25" t="s">
        <v>45</v>
      </c>
      <c s="29" t="s">
        <v>161</v>
      </c>
      <c s="29" t="s">
        <v>162</v>
      </c>
      <c s="25" t="s">
        <v>53</v>
      </c>
      <c s="30" t="s">
        <v>163</v>
      </c>
      <c s="31" t="s">
        <v>75</v>
      </c>
      <c s="32">
        <v>5916.4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164</v>
      </c>
    </row>
    <row r="81" spans="1:5" ht="25.5">
      <c r="A81" s="39" t="s">
        <v>52</v>
      </c>
      <c r="E81" s="37" t="s">
        <v>165</v>
      </c>
    </row>
    <row r="82" spans="1:16" ht="12.75">
      <c r="A82" s="25" t="s">
        <v>45</v>
      </c>
      <c s="29" t="s">
        <v>166</v>
      </c>
      <c s="29" t="s">
        <v>167</v>
      </c>
      <c s="25" t="s">
        <v>53</v>
      </c>
      <c s="30" t="s">
        <v>168</v>
      </c>
      <c s="31" t="s">
        <v>75</v>
      </c>
      <c s="32">
        <v>374.7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169</v>
      </c>
    </row>
    <row r="84" spans="1:5" ht="25.5">
      <c r="A84" s="39" t="s">
        <v>52</v>
      </c>
      <c r="E84" s="37" t="s">
        <v>170</v>
      </c>
    </row>
    <row r="85" spans="1:16" ht="12.75">
      <c r="A85" s="25" t="s">
        <v>45</v>
      </c>
      <c s="29" t="s">
        <v>171</v>
      </c>
      <c s="29" t="s">
        <v>172</v>
      </c>
      <c s="25" t="s">
        <v>53</v>
      </c>
      <c s="30" t="s">
        <v>173</v>
      </c>
      <c s="31" t="s">
        <v>75</v>
      </c>
      <c s="32">
        <v>123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174</v>
      </c>
    </row>
    <row r="87" spans="1:5" ht="12.75">
      <c r="A87" s="39" t="s">
        <v>52</v>
      </c>
      <c r="E87" s="37" t="s">
        <v>175</v>
      </c>
    </row>
    <row r="88" spans="1:16" ht="12.75">
      <c r="A88" s="25" t="s">
        <v>45</v>
      </c>
      <c s="29" t="s">
        <v>176</v>
      </c>
      <c s="29" t="s">
        <v>177</v>
      </c>
      <c s="25" t="s">
        <v>57</v>
      </c>
      <c s="30" t="s">
        <v>178</v>
      </c>
      <c s="31" t="s">
        <v>123</v>
      </c>
      <c s="32">
        <v>355.2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53</v>
      </c>
    </row>
    <row r="90" spans="1:5" ht="12.75">
      <c r="A90" s="39" t="s">
        <v>52</v>
      </c>
      <c r="E90" s="37" t="s">
        <v>179</v>
      </c>
    </row>
    <row r="91" spans="1:16" ht="12.75">
      <c r="A91" s="25" t="s">
        <v>45</v>
      </c>
      <c s="29" t="s">
        <v>180</v>
      </c>
      <c s="29" t="s">
        <v>177</v>
      </c>
      <c s="25" t="s">
        <v>62</v>
      </c>
      <c s="30" t="s">
        <v>178</v>
      </c>
      <c s="31" t="s">
        <v>123</v>
      </c>
      <c s="32">
        <v>22397.8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181</v>
      </c>
    </row>
    <row r="93" spans="1:5" ht="76.5">
      <c r="A93" s="39" t="s">
        <v>52</v>
      </c>
      <c r="E93" s="37" t="s">
        <v>182</v>
      </c>
    </row>
    <row r="94" spans="1:16" ht="12.75">
      <c r="A94" s="25" t="s">
        <v>45</v>
      </c>
      <c s="29" t="s">
        <v>183</v>
      </c>
      <c s="29" t="s">
        <v>184</v>
      </c>
      <c s="25" t="s">
        <v>53</v>
      </c>
      <c s="30" t="s">
        <v>185</v>
      </c>
      <c s="31" t="s">
        <v>123</v>
      </c>
      <c s="32">
        <v>6461.5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186</v>
      </c>
    </row>
    <row r="96" spans="1:5" ht="25.5">
      <c r="A96" s="39" t="s">
        <v>52</v>
      </c>
      <c r="E96" s="37" t="s">
        <v>187</v>
      </c>
    </row>
    <row r="97" spans="1:16" ht="12.75">
      <c r="A97" s="25" t="s">
        <v>45</v>
      </c>
      <c s="29" t="s">
        <v>188</v>
      </c>
      <c s="29" t="s">
        <v>189</v>
      </c>
      <c s="25" t="s">
        <v>53</v>
      </c>
      <c s="30" t="s">
        <v>190</v>
      </c>
      <c s="31" t="s">
        <v>123</v>
      </c>
      <c s="32">
        <v>6461.5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191</v>
      </c>
    </row>
    <row r="99" spans="1:5" ht="25.5">
      <c r="A99" s="39" t="s">
        <v>52</v>
      </c>
      <c r="E99" s="37" t="s">
        <v>187</v>
      </c>
    </row>
    <row r="100" spans="1:16" ht="12.75">
      <c r="A100" s="25" t="s">
        <v>45</v>
      </c>
      <c s="29" t="s">
        <v>192</v>
      </c>
      <c s="29" t="s">
        <v>193</v>
      </c>
      <c s="25" t="s">
        <v>53</v>
      </c>
      <c s="30" t="s">
        <v>194</v>
      </c>
      <c s="31" t="s">
        <v>123</v>
      </c>
      <c s="32">
        <v>6461.5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195</v>
      </c>
    </row>
    <row r="102" spans="1:5" ht="25.5">
      <c r="A102" s="39" t="s">
        <v>52</v>
      </c>
      <c r="E102" s="37" t="s">
        <v>187</v>
      </c>
    </row>
    <row r="103" spans="1:16" ht="12.75">
      <c r="A103" s="25" t="s">
        <v>45</v>
      </c>
      <c s="29" t="s">
        <v>196</v>
      </c>
      <c s="29" t="s">
        <v>197</v>
      </c>
      <c s="25" t="s">
        <v>53</v>
      </c>
      <c s="30" t="s">
        <v>198</v>
      </c>
      <c s="31" t="s">
        <v>123</v>
      </c>
      <c s="32">
        <v>6461.5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53</v>
      </c>
    </row>
    <row r="105" spans="1:5" ht="25.5">
      <c r="A105" s="36" t="s">
        <v>52</v>
      </c>
      <c r="E105" s="37" t="s">
        <v>187</v>
      </c>
    </row>
    <row r="106" spans="1:18" ht="12.75" customHeight="1">
      <c r="A106" s="6" t="s">
        <v>43</v>
      </c>
      <c s="6"/>
      <c s="41" t="s">
        <v>33</v>
      </c>
      <c s="6"/>
      <c s="27" t="s">
        <v>199</v>
      </c>
      <c s="6"/>
      <c s="6"/>
      <c s="6"/>
      <c s="42">
        <f>0+Q106</f>
      </c>
      <c r="O106">
        <f>0+R106</f>
      </c>
      <c r="Q106">
        <f>0+I107+I110+I113+I116</f>
      </c>
      <c>
        <f>0+O107+O110+O113+O116</f>
      </c>
    </row>
    <row r="107" spans="1:16" ht="12.75">
      <c r="A107" s="25" t="s">
        <v>45</v>
      </c>
      <c s="29" t="s">
        <v>200</v>
      </c>
      <c s="29" t="s">
        <v>201</v>
      </c>
      <c s="25" t="s">
        <v>53</v>
      </c>
      <c s="30" t="s">
        <v>202</v>
      </c>
      <c s="31" t="s">
        <v>75</v>
      </c>
      <c s="32">
        <v>18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203</v>
      </c>
    </row>
    <row r="109" spans="1:5" ht="63.75">
      <c r="A109" s="39" t="s">
        <v>52</v>
      </c>
      <c r="E109" s="37" t="s">
        <v>204</v>
      </c>
    </row>
    <row r="110" spans="1:16" ht="12.75">
      <c r="A110" s="25" t="s">
        <v>45</v>
      </c>
      <c s="29" t="s">
        <v>205</v>
      </c>
      <c s="29" t="s">
        <v>206</v>
      </c>
      <c s="25" t="s">
        <v>53</v>
      </c>
      <c s="30" t="s">
        <v>207</v>
      </c>
      <c s="31" t="s">
        <v>75</v>
      </c>
      <c s="32">
        <v>8.7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208</v>
      </c>
    </row>
    <row r="112" spans="1:5" ht="51">
      <c r="A112" s="39" t="s">
        <v>52</v>
      </c>
      <c r="E112" s="37" t="s">
        <v>209</v>
      </c>
    </row>
    <row r="113" spans="1:16" ht="12.75">
      <c r="A113" s="25" t="s">
        <v>45</v>
      </c>
      <c s="29" t="s">
        <v>210</v>
      </c>
      <c s="29" t="s">
        <v>211</v>
      </c>
      <c s="25" t="s">
        <v>53</v>
      </c>
      <c s="30" t="s">
        <v>212</v>
      </c>
      <c s="31" t="s">
        <v>75</v>
      </c>
      <c s="32">
        <v>8.2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213</v>
      </c>
    </row>
    <row r="115" spans="1:5" ht="25.5">
      <c r="A115" s="39" t="s">
        <v>52</v>
      </c>
      <c r="E115" s="37" t="s">
        <v>214</v>
      </c>
    </row>
    <row r="116" spans="1:16" ht="12.75">
      <c r="A116" s="25" t="s">
        <v>45</v>
      </c>
      <c s="29" t="s">
        <v>215</v>
      </c>
      <c s="29" t="s">
        <v>216</v>
      </c>
      <c s="25" t="s">
        <v>53</v>
      </c>
      <c s="30" t="s">
        <v>217</v>
      </c>
      <c s="31" t="s">
        <v>75</v>
      </c>
      <c s="32">
        <v>1.5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218</v>
      </c>
    </row>
    <row r="118" spans="1:5" ht="12.75">
      <c r="A118" s="36" t="s">
        <v>52</v>
      </c>
      <c r="E118" s="37" t="s">
        <v>219</v>
      </c>
    </row>
    <row r="119" spans="1:18" ht="12.75" customHeight="1">
      <c r="A119" s="6" t="s">
        <v>43</v>
      </c>
      <c s="6"/>
      <c s="41" t="s">
        <v>35</v>
      </c>
      <c s="6"/>
      <c s="27" t="s">
        <v>220</v>
      </c>
      <c s="6"/>
      <c s="6"/>
      <c s="6"/>
      <c s="42">
        <f>0+Q119</f>
      </c>
      <c r="O119">
        <f>0+R119</f>
      </c>
      <c r="Q119">
        <f>0+I120+I123+I126+I129+I132+I135+I138+I141+I144+I147+I150</f>
      </c>
      <c>
        <f>0+O120+O123+O126+O129+O132+O135+O138+O141+O144+O147+O150</f>
      </c>
    </row>
    <row r="120" spans="1:16" ht="12.75">
      <c r="A120" s="25" t="s">
        <v>45</v>
      </c>
      <c s="29" t="s">
        <v>221</v>
      </c>
      <c s="29" t="s">
        <v>222</v>
      </c>
      <c s="25" t="s">
        <v>53</v>
      </c>
      <c s="30" t="s">
        <v>223</v>
      </c>
      <c s="31" t="s">
        <v>123</v>
      </c>
      <c s="32">
        <v>12255.4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224</v>
      </c>
    </row>
    <row r="122" spans="1:5" ht="38.25">
      <c r="A122" s="39" t="s">
        <v>52</v>
      </c>
      <c r="E122" s="37" t="s">
        <v>225</v>
      </c>
    </row>
    <row r="123" spans="1:16" ht="12.75">
      <c r="A123" s="25" t="s">
        <v>45</v>
      </c>
      <c s="29" t="s">
        <v>226</v>
      </c>
      <c s="29" t="s">
        <v>227</v>
      </c>
      <c s="25" t="s">
        <v>53</v>
      </c>
      <c s="30" t="s">
        <v>228</v>
      </c>
      <c s="31" t="s">
        <v>123</v>
      </c>
      <c s="32">
        <v>355.2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229</v>
      </c>
    </row>
    <row r="125" spans="1:5" ht="12.75">
      <c r="A125" s="39" t="s">
        <v>52</v>
      </c>
      <c r="E125" s="37" t="s">
        <v>179</v>
      </c>
    </row>
    <row r="126" spans="1:16" ht="12.75">
      <c r="A126" s="25" t="s">
        <v>45</v>
      </c>
      <c s="29" t="s">
        <v>230</v>
      </c>
      <c s="29" t="s">
        <v>231</v>
      </c>
      <c s="25" t="s">
        <v>53</v>
      </c>
      <c s="30" t="s">
        <v>232</v>
      </c>
      <c s="31" t="s">
        <v>123</v>
      </c>
      <c s="32">
        <v>355.2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233</v>
      </c>
    </row>
    <row r="128" spans="1:5" ht="12.75">
      <c r="A128" s="39" t="s">
        <v>52</v>
      </c>
      <c r="E128" s="37" t="s">
        <v>179</v>
      </c>
    </row>
    <row r="129" spans="1:16" ht="12.75">
      <c r="A129" s="25" t="s">
        <v>45</v>
      </c>
      <c s="29" t="s">
        <v>234</v>
      </c>
      <c s="29" t="s">
        <v>235</v>
      </c>
      <c s="25" t="s">
        <v>53</v>
      </c>
      <c s="30" t="s">
        <v>236</v>
      </c>
      <c s="31" t="s">
        <v>123</v>
      </c>
      <c s="32">
        <v>2288.52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89.25">
      <c r="A130" s="34" t="s">
        <v>50</v>
      </c>
      <c r="E130" s="35" t="s">
        <v>237</v>
      </c>
    </row>
    <row r="131" spans="1:5" ht="25.5">
      <c r="A131" s="39" t="s">
        <v>52</v>
      </c>
      <c r="E131" s="37" t="s">
        <v>238</v>
      </c>
    </row>
    <row r="132" spans="1:16" ht="12.75">
      <c r="A132" s="25" t="s">
        <v>45</v>
      </c>
      <c s="29" t="s">
        <v>239</v>
      </c>
      <c s="29" t="s">
        <v>240</v>
      </c>
      <c s="25" t="s">
        <v>53</v>
      </c>
      <c s="30" t="s">
        <v>241</v>
      </c>
      <c s="31" t="s">
        <v>123</v>
      </c>
      <c s="32">
        <v>26913.6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89.25">
      <c r="A133" s="34" t="s">
        <v>50</v>
      </c>
      <c r="E133" s="35" t="s">
        <v>242</v>
      </c>
    </row>
    <row r="134" spans="1:5" ht="25.5">
      <c r="A134" s="39" t="s">
        <v>52</v>
      </c>
      <c r="E134" s="37" t="s">
        <v>243</v>
      </c>
    </row>
    <row r="135" spans="1:16" ht="12.75">
      <c r="A135" s="25" t="s">
        <v>45</v>
      </c>
      <c s="29" t="s">
        <v>244</v>
      </c>
      <c s="29" t="s">
        <v>245</v>
      </c>
      <c s="25" t="s">
        <v>53</v>
      </c>
      <c s="30" t="s">
        <v>246</v>
      </c>
      <c s="31" t="s">
        <v>123</v>
      </c>
      <c s="32">
        <v>3959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233</v>
      </c>
    </row>
    <row r="137" spans="1:5" ht="25.5">
      <c r="A137" s="39" t="s">
        <v>52</v>
      </c>
      <c r="E137" s="37" t="s">
        <v>247</v>
      </c>
    </row>
    <row r="138" spans="1:16" ht="12.75">
      <c r="A138" s="25" t="s">
        <v>45</v>
      </c>
      <c s="29" t="s">
        <v>248</v>
      </c>
      <c s="29" t="s">
        <v>249</v>
      </c>
      <c s="25" t="s">
        <v>53</v>
      </c>
      <c s="30" t="s">
        <v>250</v>
      </c>
      <c s="31" t="s">
        <v>123</v>
      </c>
      <c s="32">
        <v>29202.12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251</v>
      </c>
    </row>
    <row r="140" spans="1:5" ht="25.5">
      <c r="A140" s="39" t="s">
        <v>52</v>
      </c>
      <c r="E140" s="37" t="s">
        <v>252</v>
      </c>
    </row>
    <row r="141" spans="1:16" ht="12.75">
      <c r="A141" s="25" t="s">
        <v>45</v>
      </c>
      <c s="29" t="s">
        <v>253</v>
      </c>
      <c s="29" t="s">
        <v>254</v>
      </c>
      <c s="25" t="s">
        <v>53</v>
      </c>
      <c s="30" t="s">
        <v>255</v>
      </c>
      <c s="31" t="s">
        <v>123</v>
      </c>
      <c s="32">
        <v>28962.15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256</v>
      </c>
    </row>
    <row r="143" spans="1:5" ht="38.25">
      <c r="A143" s="39" t="s">
        <v>52</v>
      </c>
      <c r="E143" s="37" t="s">
        <v>257</v>
      </c>
    </row>
    <row r="144" spans="1:16" ht="12.75">
      <c r="A144" s="25" t="s">
        <v>45</v>
      </c>
      <c s="29" t="s">
        <v>258</v>
      </c>
      <c s="29" t="s">
        <v>259</v>
      </c>
      <c s="25" t="s">
        <v>53</v>
      </c>
      <c s="30" t="s">
        <v>260</v>
      </c>
      <c s="31" t="s">
        <v>123</v>
      </c>
      <c s="32">
        <v>27311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261</v>
      </c>
    </row>
    <row r="146" spans="1:5" ht="25.5">
      <c r="A146" s="39" t="s">
        <v>52</v>
      </c>
      <c r="E146" s="37" t="s">
        <v>262</v>
      </c>
    </row>
    <row r="147" spans="1:16" ht="12.75">
      <c r="A147" s="25" t="s">
        <v>45</v>
      </c>
      <c s="29" t="s">
        <v>263</v>
      </c>
      <c s="29" t="s">
        <v>264</v>
      </c>
      <c s="25" t="s">
        <v>53</v>
      </c>
      <c s="30" t="s">
        <v>265</v>
      </c>
      <c s="31" t="s">
        <v>123</v>
      </c>
      <c s="32">
        <v>28676.55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266</v>
      </c>
    </row>
    <row r="149" spans="1:5" ht="38.25">
      <c r="A149" s="39" t="s">
        <v>52</v>
      </c>
      <c r="E149" s="37" t="s">
        <v>267</v>
      </c>
    </row>
    <row r="150" spans="1:16" ht="12.75">
      <c r="A150" s="25" t="s">
        <v>45</v>
      </c>
      <c s="29" t="s">
        <v>268</v>
      </c>
      <c s="29" t="s">
        <v>269</v>
      </c>
      <c s="25" t="s">
        <v>53</v>
      </c>
      <c s="30" t="s">
        <v>270</v>
      </c>
      <c s="31" t="s">
        <v>129</v>
      </c>
      <c s="32">
        <v>126.3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53</v>
      </c>
    </row>
    <row r="152" spans="1:5" ht="25.5">
      <c r="A152" s="36" t="s">
        <v>52</v>
      </c>
      <c r="E152" s="37" t="s">
        <v>271</v>
      </c>
    </row>
    <row r="153" spans="1:18" ht="12.75" customHeight="1">
      <c r="A153" s="6" t="s">
        <v>43</v>
      </c>
      <c s="6"/>
      <c s="41" t="s">
        <v>87</v>
      </c>
      <c s="6"/>
      <c s="27" t="s">
        <v>272</v>
      </c>
      <c s="6"/>
      <c s="6"/>
      <c s="6"/>
      <c s="42">
        <f>0+Q153</f>
      </c>
      <c r="O153">
        <f>0+R153</f>
      </c>
      <c r="Q153">
        <f>0+I154+I157+I160+I163+I166+I169+I172+I175</f>
      </c>
      <c>
        <f>0+O154+O157+O160+O163+O166+O169+O172+O175</f>
      </c>
    </row>
    <row r="154" spans="1:16" ht="12.75">
      <c r="A154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129</v>
      </c>
      <c s="32">
        <v>5.1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276</v>
      </c>
    </row>
    <row r="156" spans="1:5" ht="12.75">
      <c r="A156" s="39" t="s">
        <v>52</v>
      </c>
      <c r="E156" s="37" t="s">
        <v>277</v>
      </c>
    </row>
    <row r="157" spans="1:16" ht="12.75">
      <c r="A157" s="25" t="s">
        <v>45</v>
      </c>
      <c s="29" t="s">
        <v>278</v>
      </c>
      <c s="29" t="s">
        <v>279</v>
      </c>
      <c s="25" t="s">
        <v>53</v>
      </c>
      <c s="30" t="s">
        <v>280</v>
      </c>
      <c s="31" t="s">
        <v>134</v>
      </c>
      <c s="32">
        <v>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53</v>
      </c>
    </row>
    <row r="159" spans="1:5" ht="12.75">
      <c r="A159" s="39" t="s">
        <v>52</v>
      </c>
      <c r="E159" s="37" t="s">
        <v>281</v>
      </c>
    </row>
    <row r="160" spans="1:16" ht="12.75">
      <c r="A160" s="25" t="s">
        <v>45</v>
      </c>
      <c s="29" t="s">
        <v>282</v>
      </c>
      <c s="29" t="s">
        <v>283</v>
      </c>
      <c s="25" t="s">
        <v>53</v>
      </c>
      <c s="30" t="s">
        <v>284</v>
      </c>
      <c s="31" t="s">
        <v>134</v>
      </c>
      <c s="32">
        <v>4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53</v>
      </c>
    </row>
    <row r="162" spans="1:5" ht="12.75">
      <c r="A162" s="39" t="s">
        <v>52</v>
      </c>
      <c r="E162" s="37" t="s">
        <v>285</v>
      </c>
    </row>
    <row r="163" spans="1:16" ht="12.75">
      <c r="A163" s="25" t="s">
        <v>45</v>
      </c>
      <c s="29" t="s">
        <v>286</v>
      </c>
      <c s="29" t="s">
        <v>287</v>
      </c>
      <c s="25" t="s">
        <v>53</v>
      </c>
      <c s="30" t="s">
        <v>288</v>
      </c>
      <c s="31" t="s">
        <v>75</v>
      </c>
      <c s="32">
        <v>2.2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289</v>
      </c>
    </row>
    <row r="165" spans="1:5" ht="12.75">
      <c r="A165" s="39" t="s">
        <v>52</v>
      </c>
      <c r="E165" s="37" t="s">
        <v>290</v>
      </c>
    </row>
    <row r="166" spans="1:16" ht="12.75">
      <c r="A166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129</v>
      </c>
      <c s="32">
        <v>23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294</v>
      </c>
    </row>
    <row r="168" spans="1:5" ht="12.75">
      <c r="A168" s="39" t="s">
        <v>52</v>
      </c>
      <c r="E168" s="37" t="s">
        <v>295</v>
      </c>
    </row>
    <row r="169" spans="1:16" ht="12.75">
      <c r="A169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129</v>
      </c>
      <c s="32">
        <v>20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294</v>
      </c>
    </row>
    <row r="171" spans="1:5" ht="12.75">
      <c r="A171" s="39" t="s">
        <v>52</v>
      </c>
      <c r="E171" s="37" t="s">
        <v>299</v>
      </c>
    </row>
    <row r="172" spans="1:16" ht="12.75">
      <c r="A172" s="25" t="s">
        <v>45</v>
      </c>
      <c s="29" t="s">
        <v>300</v>
      </c>
      <c s="29" t="s">
        <v>301</v>
      </c>
      <c s="25" t="s">
        <v>53</v>
      </c>
      <c s="30" t="s">
        <v>302</v>
      </c>
      <c s="31" t="s">
        <v>129</v>
      </c>
      <c s="32">
        <v>5.1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303</v>
      </c>
    </row>
    <row r="174" spans="1:5" ht="12.75">
      <c r="A174" s="39" t="s">
        <v>52</v>
      </c>
      <c r="E174" s="37" t="s">
        <v>304</v>
      </c>
    </row>
    <row r="175" spans="1:16" ht="12.75">
      <c r="A175" s="25" t="s">
        <v>45</v>
      </c>
      <c s="29" t="s">
        <v>305</v>
      </c>
      <c s="29" t="s">
        <v>306</v>
      </c>
      <c s="25" t="s">
        <v>53</v>
      </c>
      <c s="30" t="s">
        <v>307</v>
      </c>
      <c s="31" t="s">
        <v>134</v>
      </c>
      <c s="32">
        <v>5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308</v>
      </c>
    </row>
    <row r="177" spans="1:5" ht="12.75">
      <c r="A177" s="36" t="s">
        <v>52</v>
      </c>
      <c r="E177" s="37" t="s">
        <v>309</v>
      </c>
    </row>
    <row r="178" spans="1:18" ht="12.75" customHeight="1">
      <c r="A178" s="6" t="s">
        <v>43</v>
      </c>
      <c s="6"/>
      <c s="41" t="s">
        <v>40</v>
      </c>
      <c s="6"/>
      <c s="27" t="s">
        <v>310</v>
      </c>
      <c s="6"/>
      <c s="6"/>
      <c s="6"/>
      <c s="42">
        <f>0+Q178</f>
      </c>
      <c r="O178">
        <f>0+R178</f>
      </c>
      <c r="Q178">
        <f>0+I179+I182+I185+I188+I191+I194+I197+I200+I203+I206+I209+I212+I215+I218+I221+I224+I227+I230+I233+I236+I239</f>
      </c>
      <c>
        <f>0+O179+O182+O185+O188+O191+O194+O197+O200+O203+O206+O209+O212+O215+O218+O221+O224+O227+O230+O233+O236+O239</f>
      </c>
    </row>
    <row r="179" spans="1:16" ht="25.5">
      <c r="A179" s="25" t="s">
        <v>45</v>
      </c>
      <c s="29" t="s">
        <v>311</v>
      </c>
      <c s="29" t="s">
        <v>312</v>
      </c>
      <c s="25" t="s">
        <v>53</v>
      </c>
      <c s="30" t="s">
        <v>313</v>
      </c>
      <c s="31" t="s">
        <v>129</v>
      </c>
      <c s="32">
        <v>89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314</v>
      </c>
    </row>
    <row r="181" spans="1:5" ht="12.75">
      <c r="A181" s="39" t="s">
        <v>52</v>
      </c>
      <c r="E181" s="37" t="s">
        <v>315</v>
      </c>
    </row>
    <row r="182" spans="1:16" ht="12.75">
      <c r="A182" s="25" t="s">
        <v>45</v>
      </c>
      <c s="29" t="s">
        <v>316</v>
      </c>
      <c s="29" t="s">
        <v>317</v>
      </c>
      <c s="25" t="s">
        <v>53</v>
      </c>
      <c s="30" t="s">
        <v>318</v>
      </c>
      <c s="31" t="s">
        <v>134</v>
      </c>
      <c s="32">
        <v>220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319</v>
      </c>
    </row>
    <row r="184" spans="1:5" ht="12.75">
      <c r="A184" s="39" t="s">
        <v>52</v>
      </c>
      <c r="E184" s="37" t="s">
        <v>53</v>
      </c>
    </row>
    <row r="185" spans="1:16" ht="25.5">
      <c r="A185" s="25" t="s">
        <v>45</v>
      </c>
      <c s="29" t="s">
        <v>320</v>
      </c>
      <c s="29" t="s">
        <v>321</v>
      </c>
      <c s="25" t="s">
        <v>53</v>
      </c>
      <c s="30" t="s">
        <v>322</v>
      </c>
      <c s="31" t="s">
        <v>134</v>
      </c>
      <c s="32">
        <v>11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53</v>
      </c>
    </row>
    <row r="187" spans="1:5" ht="63.75">
      <c r="A187" s="39" t="s">
        <v>52</v>
      </c>
      <c r="E187" s="37" t="s">
        <v>323</v>
      </c>
    </row>
    <row r="188" spans="1:16" ht="25.5">
      <c r="A188" s="25" t="s">
        <v>45</v>
      </c>
      <c s="29" t="s">
        <v>324</v>
      </c>
      <c s="29" t="s">
        <v>325</v>
      </c>
      <c s="25" t="s">
        <v>53</v>
      </c>
      <c s="30" t="s">
        <v>326</v>
      </c>
      <c s="31" t="s">
        <v>134</v>
      </c>
      <c s="32">
        <v>10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53</v>
      </c>
    </row>
    <row r="190" spans="1:5" ht="12.75">
      <c r="A190" s="39" t="s">
        <v>52</v>
      </c>
      <c r="E190" s="37" t="s">
        <v>327</v>
      </c>
    </row>
    <row r="191" spans="1:16" ht="12.75">
      <c r="A191" s="25" t="s">
        <v>45</v>
      </c>
      <c s="29" t="s">
        <v>328</v>
      </c>
      <c s="29" t="s">
        <v>329</v>
      </c>
      <c s="25" t="s">
        <v>53</v>
      </c>
      <c s="30" t="s">
        <v>330</v>
      </c>
      <c s="31" t="s">
        <v>134</v>
      </c>
      <c s="32">
        <v>23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331</v>
      </c>
    </row>
    <row r="193" spans="1:5" ht="89.25">
      <c r="A193" s="39" t="s">
        <v>52</v>
      </c>
      <c r="E193" s="37" t="s">
        <v>332</v>
      </c>
    </row>
    <row r="194" spans="1:16" ht="25.5">
      <c r="A194" s="25" t="s">
        <v>45</v>
      </c>
      <c s="29" t="s">
        <v>333</v>
      </c>
      <c s="29" t="s">
        <v>334</v>
      </c>
      <c s="25" t="s">
        <v>53</v>
      </c>
      <c s="30" t="s">
        <v>335</v>
      </c>
      <c s="31" t="s">
        <v>123</v>
      </c>
      <c s="32">
        <v>1249.474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336</v>
      </c>
    </row>
    <row r="196" spans="1:5" ht="89.25">
      <c r="A196" s="39" t="s">
        <v>52</v>
      </c>
      <c r="E196" s="37" t="s">
        <v>337</v>
      </c>
    </row>
    <row r="197" spans="1:16" ht="25.5">
      <c r="A197" s="25" t="s">
        <v>45</v>
      </c>
      <c s="29" t="s">
        <v>338</v>
      </c>
      <c s="29" t="s">
        <v>339</v>
      </c>
      <c s="25" t="s">
        <v>53</v>
      </c>
      <c s="30" t="s">
        <v>340</v>
      </c>
      <c s="31" t="s">
        <v>123</v>
      </c>
      <c s="32">
        <v>9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341</v>
      </c>
    </row>
    <row r="199" spans="1:5" ht="25.5">
      <c r="A199" s="39" t="s">
        <v>52</v>
      </c>
      <c r="E199" s="37" t="s">
        <v>342</v>
      </c>
    </row>
    <row r="200" spans="1:16" ht="25.5">
      <c r="A200" s="25" t="s">
        <v>45</v>
      </c>
      <c s="29" t="s">
        <v>343</v>
      </c>
      <c s="29" t="s">
        <v>344</v>
      </c>
      <c s="25" t="s">
        <v>53</v>
      </c>
      <c s="30" t="s">
        <v>345</v>
      </c>
      <c s="31" t="s">
        <v>123</v>
      </c>
      <c s="32">
        <v>1240.474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53</v>
      </c>
    </row>
    <row r="202" spans="1:5" ht="76.5">
      <c r="A202" s="39" t="s">
        <v>52</v>
      </c>
      <c r="E202" s="37" t="s">
        <v>346</v>
      </c>
    </row>
    <row r="203" spans="1:16" ht="12.75">
      <c r="A203" s="25" t="s">
        <v>45</v>
      </c>
      <c s="29" t="s">
        <v>347</v>
      </c>
      <c s="29" t="s">
        <v>348</v>
      </c>
      <c s="25" t="s">
        <v>53</v>
      </c>
      <c s="30" t="s">
        <v>349</v>
      </c>
      <c s="31" t="s">
        <v>129</v>
      </c>
      <c s="32">
        <v>268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25.5">
      <c r="A204" s="34" t="s">
        <v>50</v>
      </c>
      <c r="E204" s="35" t="s">
        <v>350</v>
      </c>
    </row>
    <row r="205" spans="1:5" ht="12.75">
      <c r="A205" s="39" t="s">
        <v>52</v>
      </c>
      <c r="E205" s="37" t="s">
        <v>351</v>
      </c>
    </row>
    <row r="206" spans="1:16" ht="12.75">
      <c r="A206" s="25" t="s">
        <v>45</v>
      </c>
      <c s="29" t="s">
        <v>352</v>
      </c>
      <c s="29" t="s">
        <v>353</v>
      </c>
      <c s="25" t="s">
        <v>53</v>
      </c>
      <c s="30" t="s">
        <v>354</v>
      </c>
      <c s="31" t="s">
        <v>134</v>
      </c>
      <c s="32">
        <v>2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355</v>
      </c>
    </row>
    <row r="208" spans="1:5" ht="12.75">
      <c r="A208" s="39" t="s">
        <v>52</v>
      </c>
      <c r="E208" s="37" t="s">
        <v>356</v>
      </c>
    </row>
    <row r="209" spans="1:16" ht="12.75">
      <c r="A209" s="25" t="s">
        <v>45</v>
      </c>
      <c s="29" t="s">
        <v>357</v>
      </c>
      <c s="29" t="s">
        <v>358</v>
      </c>
      <c s="25" t="s">
        <v>53</v>
      </c>
      <c s="30" t="s">
        <v>359</v>
      </c>
      <c s="31" t="s">
        <v>134</v>
      </c>
      <c s="32">
        <v>6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25.5">
      <c r="A210" s="34" t="s">
        <v>50</v>
      </c>
      <c r="E210" s="35" t="s">
        <v>355</v>
      </c>
    </row>
    <row r="211" spans="1:5" ht="51">
      <c r="A211" s="39" t="s">
        <v>52</v>
      </c>
      <c r="E211" s="37" t="s">
        <v>360</v>
      </c>
    </row>
    <row r="212" spans="1:16" ht="12.75">
      <c r="A212" s="25" t="s">
        <v>45</v>
      </c>
      <c s="29" t="s">
        <v>361</v>
      </c>
      <c s="29" t="s">
        <v>362</v>
      </c>
      <c s="25" t="s">
        <v>53</v>
      </c>
      <c s="30" t="s">
        <v>363</v>
      </c>
      <c s="31" t="s">
        <v>129</v>
      </c>
      <c s="32">
        <v>7.6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364</v>
      </c>
    </row>
    <row r="214" spans="1:5" ht="12.75">
      <c r="A214" s="39" t="s">
        <v>52</v>
      </c>
      <c r="E214" s="37" t="s">
        <v>365</v>
      </c>
    </row>
    <row r="215" spans="1:16" ht="12.75">
      <c r="A215" s="25" t="s">
        <v>45</v>
      </c>
      <c s="29" t="s">
        <v>366</v>
      </c>
      <c s="29" t="s">
        <v>367</v>
      </c>
      <c s="25" t="s">
        <v>53</v>
      </c>
      <c s="30" t="s">
        <v>368</v>
      </c>
      <c s="31" t="s">
        <v>129</v>
      </c>
      <c s="32">
        <v>8.5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53</v>
      </c>
    </row>
    <row r="217" spans="1:5" ht="12.75">
      <c r="A217" s="39" t="s">
        <v>52</v>
      </c>
      <c r="E217" s="37" t="s">
        <v>369</v>
      </c>
    </row>
    <row r="218" spans="1:16" ht="12.75">
      <c r="A218" s="25" t="s">
        <v>45</v>
      </c>
      <c s="29" t="s">
        <v>370</v>
      </c>
      <c s="29" t="s">
        <v>371</v>
      </c>
      <c s="25" t="s">
        <v>53</v>
      </c>
      <c s="30" t="s">
        <v>372</v>
      </c>
      <c s="31" t="s">
        <v>129</v>
      </c>
      <c s="32">
        <v>10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364</v>
      </c>
    </row>
    <row r="220" spans="1:5" ht="12.75">
      <c r="A220" s="39" t="s">
        <v>52</v>
      </c>
      <c r="E220" s="37" t="s">
        <v>373</v>
      </c>
    </row>
    <row r="221" spans="1:16" ht="12.75">
      <c r="A221" s="25" t="s">
        <v>45</v>
      </c>
      <c s="29" t="s">
        <v>374</v>
      </c>
      <c s="29" t="s">
        <v>375</v>
      </c>
      <c s="25" t="s">
        <v>53</v>
      </c>
      <c s="30" t="s">
        <v>376</v>
      </c>
      <c s="31" t="s">
        <v>75</v>
      </c>
      <c s="32">
        <v>1.6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53</v>
      </c>
    </row>
    <row r="223" spans="1:5" ht="12.75">
      <c r="A223" s="39" t="s">
        <v>52</v>
      </c>
      <c r="E223" s="37" t="s">
        <v>377</v>
      </c>
    </row>
    <row r="224" spans="1:16" ht="12.75">
      <c r="A224" s="25" t="s">
        <v>45</v>
      </c>
      <c s="29" t="s">
        <v>378</v>
      </c>
      <c s="29" t="s">
        <v>379</v>
      </c>
      <c s="25" t="s">
        <v>53</v>
      </c>
      <c s="30" t="s">
        <v>380</v>
      </c>
      <c s="31" t="s">
        <v>129</v>
      </c>
      <c s="32">
        <v>126.3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53</v>
      </c>
    </row>
    <row r="226" spans="1:5" ht="25.5">
      <c r="A226" s="39" t="s">
        <v>52</v>
      </c>
      <c r="E226" s="37" t="s">
        <v>381</v>
      </c>
    </row>
    <row r="227" spans="1:16" ht="12.75">
      <c r="A227" s="25" t="s">
        <v>45</v>
      </c>
      <c s="29" t="s">
        <v>382</v>
      </c>
      <c s="29" t="s">
        <v>383</v>
      </c>
      <c s="25" t="s">
        <v>53</v>
      </c>
      <c s="30" t="s">
        <v>384</v>
      </c>
      <c s="31" t="s">
        <v>123</v>
      </c>
      <c s="32">
        <v>27500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50</v>
      </c>
      <c r="E228" s="35" t="s">
        <v>385</v>
      </c>
    </row>
    <row r="229" spans="1:5" ht="12.75">
      <c r="A229" s="39" t="s">
        <v>52</v>
      </c>
      <c r="E229" s="37" t="s">
        <v>53</v>
      </c>
    </row>
    <row r="230" spans="1:16" ht="12.75">
      <c r="A230" s="25" t="s">
        <v>45</v>
      </c>
      <c s="29" t="s">
        <v>386</v>
      </c>
      <c s="29" t="s">
        <v>387</v>
      </c>
      <c s="25" t="s">
        <v>53</v>
      </c>
      <c s="30" t="s">
        <v>388</v>
      </c>
      <c s="31" t="s">
        <v>129</v>
      </c>
      <c s="32">
        <v>8.5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389</v>
      </c>
    </row>
    <row r="232" spans="1:5" ht="12.75">
      <c r="A232" s="39" t="s">
        <v>52</v>
      </c>
      <c r="E232" s="37" t="s">
        <v>390</v>
      </c>
    </row>
    <row r="233" spans="1:16" ht="12.75">
      <c r="A233" s="25" t="s">
        <v>45</v>
      </c>
      <c s="29" t="s">
        <v>391</v>
      </c>
      <c s="29" t="s">
        <v>392</v>
      </c>
      <c s="25" t="s">
        <v>53</v>
      </c>
      <c s="30" t="s">
        <v>393</v>
      </c>
      <c s="31" t="s">
        <v>129</v>
      </c>
      <c s="32">
        <v>10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389</v>
      </c>
    </row>
    <row r="235" spans="1:5" ht="12.75">
      <c r="A235" s="39" t="s">
        <v>52</v>
      </c>
      <c r="E235" s="37" t="s">
        <v>394</v>
      </c>
    </row>
    <row r="236" spans="1:16" ht="12.75">
      <c r="A236" s="25" t="s">
        <v>45</v>
      </c>
      <c s="29" t="s">
        <v>395</v>
      </c>
      <c s="29" t="s">
        <v>396</v>
      </c>
      <c s="25" t="s">
        <v>53</v>
      </c>
      <c s="30" t="s">
        <v>397</v>
      </c>
      <c s="31" t="s">
        <v>129</v>
      </c>
      <c s="32">
        <v>7.6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38.25">
      <c r="A237" s="34" t="s">
        <v>50</v>
      </c>
      <c r="E237" s="35" t="s">
        <v>398</v>
      </c>
    </row>
    <row r="238" spans="1:5" ht="12.75">
      <c r="A238" s="39" t="s">
        <v>52</v>
      </c>
      <c r="E238" s="37" t="s">
        <v>399</v>
      </c>
    </row>
    <row r="239" spans="1:16" ht="12.75">
      <c r="A239" s="25" t="s">
        <v>45</v>
      </c>
      <c s="29" t="s">
        <v>400</v>
      </c>
      <c s="29" t="s">
        <v>401</v>
      </c>
      <c s="25" t="s">
        <v>53</v>
      </c>
      <c s="30" t="s">
        <v>402</v>
      </c>
      <c s="31" t="s">
        <v>134</v>
      </c>
      <c s="32">
        <v>3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25.5">
      <c r="A240" s="34" t="s">
        <v>50</v>
      </c>
      <c r="E240" s="35" t="s">
        <v>403</v>
      </c>
    </row>
    <row r="241" spans="1:5" ht="12.75">
      <c r="A241" s="36" t="s">
        <v>52</v>
      </c>
      <c r="E241" s="37" t="s">
        <v>404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0+O8+O21+O88+O101+O132+O139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405</v>
      </c>
      <c s="38">
        <f>0+I8+I21+I88+I101+I132+I139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405</v>
      </c>
      <c s="6"/>
      <c s="18" t="s">
        <v>406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56</v>
      </c>
      <c s="25" t="s">
        <v>57</v>
      </c>
      <c s="30" t="s">
        <v>58</v>
      </c>
      <c s="31" t="s">
        <v>59</v>
      </c>
      <c s="32">
        <v>19.872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</v>
      </c>
    </row>
    <row r="11" spans="1:5" ht="12.75">
      <c r="A11" s="39" t="s">
        <v>52</v>
      </c>
      <c r="E11" s="37" t="s">
        <v>407</v>
      </c>
    </row>
    <row r="12" spans="1:16" ht="12.75">
      <c r="A12" s="25" t="s">
        <v>45</v>
      </c>
      <c s="29" t="s">
        <v>23</v>
      </c>
      <c s="29" t="s">
        <v>56</v>
      </c>
      <c s="25" t="s">
        <v>62</v>
      </c>
      <c s="30" t="s">
        <v>58</v>
      </c>
      <c s="31" t="s">
        <v>59</v>
      </c>
      <c s="32">
        <v>840.884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63</v>
      </c>
    </row>
    <row r="14" spans="1:5" ht="12.75">
      <c r="A14" s="39" t="s">
        <v>52</v>
      </c>
      <c r="E14" s="37" t="s">
        <v>408</v>
      </c>
    </row>
    <row r="15" spans="1:16" ht="12.75">
      <c r="A15" s="25" t="s">
        <v>45</v>
      </c>
      <c s="29" t="s">
        <v>22</v>
      </c>
      <c s="29" t="s">
        <v>56</v>
      </c>
      <c s="25" t="s">
        <v>65</v>
      </c>
      <c s="30" t="s">
        <v>58</v>
      </c>
      <c s="31" t="s">
        <v>59</v>
      </c>
      <c s="32">
        <v>6361.19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66</v>
      </c>
    </row>
    <row r="17" spans="1:5" ht="102">
      <c r="A17" s="39" t="s">
        <v>52</v>
      </c>
      <c r="E17" s="37" t="s">
        <v>409</v>
      </c>
    </row>
    <row r="18" spans="1:16" ht="12.75">
      <c r="A18" s="25" t="s">
        <v>45</v>
      </c>
      <c s="29" t="s">
        <v>33</v>
      </c>
      <c s="29" t="s">
        <v>68</v>
      </c>
      <c s="25" t="s">
        <v>53</v>
      </c>
      <c s="30" t="s">
        <v>69</v>
      </c>
      <c s="31" t="s">
        <v>59</v>
      </c>
      <c s="32">
        <v>523.962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70</v>
      </c>
    </row>
    <row r="20" spans="1:5" ht="25.5">
      <c r="A20" s="36" t="s">
        <v>52</v>
      </c>
      <c r="E20" s="37" t="s">
        <v>410</v>
      </c>
    </row>
    <row r="21" spans="1:18" ht="12.75" customHeight="1">
      <c r="A21" s="6" t="s">
        <v>43</v>
      </c>
      <c s="6"/>
      <c s="41" t="s">
        <v>29</v>
      </c>
      <c s="6"/>
      <c s="27" t="s">
        <v>72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</f>
      </c>
      <c>
        <f>0+O22+O25+O28+O31+O34+O37+O40+O43+O46+O49+O52+O55+O58+O61+O64+O67+O70+O73+O76+O79+O82+O85</f>
      </c>
    </row>
    <row r="22" spans="1:16" ht="25.5">
      <c r="A22" s="25" t="s">
        <v>45</v>
      </c>
      <c s="29" t="s">
        <v>35</v>
      </c>
      <c s="29" t="s">
        <v>73</v>
      </c>
      <c s="25" t="s">
        <v>53</v>
      </c>
      <c s="30" t="s">
        <v>74</v>
      </c>
      <c s="31" t="s">
        <v>75</v>
      </c>
      <c s="32">
        <v>1258.52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76</v>
      </c>
    </row>
    <row r="24" spans="1:5" ht="76.5">
      <c r="A24" s="39" t="s">
        <v>52</v>
      </c>
      <c r="E24" s="37" t="s">
        <v>411</v>
      </c>
    </row>
    <row r="25" spans="1:16" ht="12.75">
      <c r="A25" s="25" t="s">
        <v>45</v>
      </c>
      <c s="29" t="s">
        <v>37</v>
      </c>
      <c s="29" t="s">
        <v>78</v>
      </c>
      <c s="25" t="s">
        <v>53</v>
      </c>
      <c s="30" t="s">
        <v>79</v>
      </c>
      <c s="31" t="s">
        <v>75</v>
      </c>
      <c s="32">
        <v>300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76.5">
      <c r="A26" s="34" t="s">
        <v>50</v>
      </c>
      <c r="E26" s="35" t="s">
        <v>412</v>
      </c>
    </row>
    <row r="27" spans="1:5" ht="25.5">
      <c r="A27" s="39" t="s">
        <v>52</v>
      </c>
      <c r="E27" s="37" t="s">
        <v>413</v>
      </c>
    </row>
    <row r="28" spans="1:16" ht="25.5">
      <c r="A28" s="25" t="s">
        <v>45</v>
      </c>
      <c s="29" t="s">
        <v>82</v>
      </c>
      <c s="29" t="s">
        <v>414</v>
      </c>
      <c s="25" t="s">
        <v>53</v>
      </c>
      <c s="30" t="s">
        <v>415</v>
      </c>
      <c s="31" t="s">
        <v>75</v>
      </c>
      <c s="32">
        <v>382.22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94</v>
      </c>
    </row>
    <row r="30" spans="1:5" ht="63.75">
      <c r="A30" s="39" t="s">
        <v>52</v>
      </c>
      <c r="E30" s="37" t="s">
        <v>416</v>
      </c>
    </row>
    <row r="31" spans="1:16" ht="12.75">
      <c r="A31" s="25" t="s">
        <v>45</v>
      </c>
      <c s="29" t="s">
        <v>87</v>
      </c>
      <c s="29" t="s">
        <v>96</v>
      </c>
      <c s="25" t="s">
        <v>53</v>
      </c>
      <c s="30" t="s">
        <v>97</v>
      </c>
      <c s="31" t="s">
        <v>75</v>
      </c>
      <c s="32">
        <v>213.45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98</v>
      </c>
    </row>
    <row r="33" spans="1:5" ht="12.75">
      <c r="A33" s="39" t="s">
        <v>52</v>
      </c>
      <c r="E33" s="37" t="s">
        <v>417</v>
      </c>
    </row>
    <row r="34" spans="1:16" ht="12.75">
      <c r="A34" s="25" t="s">
        <v>45</v>
      </c>
      <c s="29" t="s">
        <v>40</v>
      </c>
      <c s="29" t="s">
        <v>101</v>
      </c>
      <c s="25" t="s">
        <v>53</v>
      </c>
      <c s="30" t="s">
        <v>102</v>
      </c>
      <c s="31" t="s">
        <v>75</v>
      </c>
      <c s="32">
        <v>1160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103</v>
      </c>
    </row>
    <row r="36" spans="1:5" ht="25.5">
      <c r="A36" s="39" t="s">
        <v>52</v>
      </c>
      <c r="E36" s="37" t="s">
        <v>418</v>
      </c>
    </row>
    <row r="37" spans="1:16" ht="12.75">
      <c r="A37" s="25" t="s">
        <v>45</v>
      </c>
      <c s="29" t="s">
        <v>42</v>
      </c>
      <c s="29" t="s">
        <v>111</v>
      </c>
      <c s="25" t="s">
        <v>53</v>
      </c>
      <c s="30" t="s">
        <v>112</v>
      </c>
      <c s="31" t="s">
        <v>75</v>
      </c>
      <c s="32">
        <v>300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419</v>
      </c>
    </row>
    <row r="39" spans="1:5" ht="25.5">
      <c r="A39" s="39" t="s">
        <v>52</v>
      </c>
      <c r="E39" s="37" t="s">
        <v>413</v>
      </c>
    </row>
    <row r="40" spans="1:16" ht="12.75">
      <c r="A40" s="25" t="s">
        <v>45</v>
      </c>
      <c s="29" t="s">
        <v>100</v>
      </c>
      <c s="29" t="s">
        <v>116</v>
      </c>
      <c s="25" t="s">
        <v>53</v>
      </c>
      <c s="30" t="s">
        <v>117</v>
      </c>
      <c s="31" t="s">
        <v>75</v>
      </c>
      <c s="32">
        <v>291.09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118</v>
      </c>
    </row>
    <row r="42" spans="1:5" ht="25.5">
      <c r="A42" s="39" t="s">
        <v>52</v>
      </c>
      <c r="E42" s="37" t="s">
        <v>420</v>
      </c>
    </row>
    <row r="43" spans="1:16" ht="12.75">
      <c r="A43" s="25" t="s">
        <v>45</v>
      </c>
      <c s="29" t="s">
        <v>105</v>
      </c>
      <c s="29" t="s">
        <v>121</v>
      </c>
      <c s="25" t="s">
        <v>53</v>
      </c>
      <c s="30" t="s">
        <v>122</v>
      </c>
      <c s="31" t="s">
        <v>123</v>
      </c>
      <c s="32">
        <v>1093.855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124</v>
      </c>
    </row>
    <row r="45" spans="1:5" ht="25.5">
      <c r="A45" s="39" t="s">
        <v>52</v>
      </c>
      <c r="E45" s="37" t="s">
        <v>421</v>
      </c>
    </row>
    <row r="46" spans="1:16" ht="12.75">
      <c r="A46" s="25" t="s">
        <v>45</v>
      </c>
      <c s="29" t="s">
        <v>110</v>
      </c>
      <c s="29" t="s">
        <v>127</v>
      </c>
      <c s="25" t="s">
        <v>53</v>
      </c>
      <c s="30" t="s">
        <v>128</v>
      </c>
      <c s="31" t="s">
        <v>129</v>
      </c>
      <c s="32">
        <v>760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124</v>
      </c>
    </row>
    <row r="48" spans="1:5" ht="25.5">
      <c r="A48" s="39" t="s">
        <v>52</v>
      </c>
      <c r="E48" s="37" t="s">
        <v>422</v>
      </c>
    </row>
    <row r="49" spans="1:16" ht="12.75">
      <c r="A49" s="25" t="s">
        <v>45</v>
      </c>
      <c s="29" t="s">
        <v>115</v>
      </c>
      <c s="29" t="s">
        <v>137</v>
      </c>
      <c s="25" t="s">
        <v>53</v>
      </c>
      <c s="30" t="s">
        <v>138</v>
      </c>
      <c s="31" t="s">
        <v>129</v>
      </c>
      <c s="32">
        <v>970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124</v>
      </c>
    </row>
    <row r="51" spans="1:5" ht="25.5">
      <c r="A51" s="39" t="s">
        <v>52</v>
      </c>
      <c r="E51" s="37" t="s">
        <v>423</v>
      </c>
    </row>
    <row r="52" spans="1:16" ht="12.75">
      <c r="A52" s="25" t="s">
        <v>45</v>
      </c>
      <c s="29" t="s">
        <v>120</v>
      </c>
      <c s="29" t="s">
        <v>149</v>
      </c>
      <c s="25" t="s">
        <v>53</v>
      </c>
      <c s="30" t="s">
        <v>150</v>
      </c>
      <c s="31" t="s">
        <v>75</v>
      </c>
      <c s="32">
        <v>45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151</v>
      </c>
    </row>
    <row r="54" spans="1:5" ht="25.5">
      <c r="A54" s="39" t="s">
        <v>52</v>
      </c>
      <c r="E54" s="37" t="s">
        <v>424</v>
      </c>
    </row>
    <row r="55" spans="1:16" ht="12.75">
      <c r="A55" s="25" t="s">
        <v>45</v>
      </c>
      <c s="29" t="s">
        <v>126</v>
      </c>
      <c s="29" t="s">
        <v>154</v>
      </c>
      <c s="25" t="s">
        <v>57</v>
      </c>
      <c s="30" t="s">
        <v>155</v>
      </c>
      <c s="31" t="s">
        <v>75</v>
      </c>
      <c s="32">
        <v>300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425</v>
      </c>
    </row>
    <row r="57" spans="1:5" ht="25.5">
      <c r="A57" s="39" t="s">
        <v>52</v>
      </c>
      <c r="E57" s="37" t="s">
        <v>426</v>
      </c>
    </row>
    <row r="58" spans="1:16" ht="12.75">
      <c r="A58" s="25" t="s">
        <v>45</v>
      </c>
      <c s="29" t="s">
        <v>131</v>
      </c>
      <c s="29" t="s">
        <v>154</v>
      </c>
      <c s="25" t="s">
        <v>62</v>
      </c>
      <c s="30" t="s">
        <v>155</v>
      </c>
      <c s="31" t="s">
        <v>75</v>
      </c>
      <c s="32">
        <v>1418.45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159</v>
      </c>
    </row>
    <row r="60" spans="1:5" ht="51">
      <c r="A60" s="39" t="s">
        <v>52</v>
      </c>
      <c r="E60" s="37" t="s">
        <v>427</v>
      </c>
    </row>
    <row r="61" spans="1:16" ht="12.75">
      <c r="A61" s="25" t="s">
        <v>45</v>
      </c>
      <c s="29" t="s">
        <v>136</v>
      </c>
      <c s="29" t="s">
        <v>162</v>
      </c>
      <c s="25" t="s">
        <v>53</v>
      </c>
      <c s="30" t="s">
        <v>163</v>
      </c>
      <c s="31" t="s">
        <v>75</v>
      </c>
      <c s="32">
        <v>1160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164</v>
      </c>
    </row>
    <row r="63" spans="1:5" ht="12.75">
      <c r="A63" s="39" t="s">
        <v>52</v>
      </c>
      <c r="E63" s="37" t="s">
        <v>428</v>
      </c>
    </row>
    <row r="64" spans="1:16" ht="12.75">
      <c r="A64" s="25" t="s">
        <v>45</v>
      </c>
      <c s="29" t="s">
        <v>140</v>
      </c>
      <c s="29" t="s">
        <v>429</v>
      </c>
      <c s="25" t="s">
        <v>53</v>
      </c>
      <c s="30" t="s">
        <v>430</v>
      </c>
      <c s="31" t="s">
        <v>75</v>
      </c>
      <c s="32">
        <v>55.1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431</v>
      </c>
    </row>
    <row r="66" spans="1:5" ht="12.75">
      <c r="A66" s="39" t="s">
        <v>52</v>
      </c>
      <c r="E66" s="37" t="s">
        <v>432</v>
      </c>
    </row>
    <row r="67" spans="1:16" ht="12.75">
      <c r="A67" s="25" t="s">
        <v>45</v>
      </c>
      <c s="29" t="s">
        <v>144</v>
      </c>
      <c s="29" t="s">
        <v>172</v>
      </c>
      <c s="25" t="s">
        <v>53</v>
      </c>
      <c s="30" t="s">
        <v>173</v>
      </c>
      <c s="31" t="s">
        <v>75</v>
      </c>
      <c s="32">
        <v>39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174</v>
      </c>
    </row>
    <row r="69" spans="1:5" ht="12.75">
      <c r="A69" s="39" t="s">
        <v>52</v>
      </c>
      <c r="E69" s="37" t="s">
        <v>433</v>
      </c>
    </row>
    <row r="70" spans="1:16" ht="12.75">
      <c r="A70" s="25" t="s">
        <v>45</v>
      </c>
      <c s="29" t="s">
        <v>148</v>
      </c>
      <c s="29" t="s">
        <v>177</v>
      </c>
      <c s="25" t="s">
        <v>57</v>
      </c>
      <c s="30" t="s">
        <v>178</v>
      </c>
      <c s="31" t="s">
        <v>123</v>
      </c>
      <c s="32">
        <v>440.4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53</v>
      </c>
    </row>
    <row r="72" spans="1:5" ht="12.75">
      <c r="A72" s="39" t="s">
        <v>52</v>
      </c>
      <c r="E72" s="37" t="s">
        <v>434</v>
      </c>
    </row>
    <row r="73" spans="1:16" ht="12.75">
      <c r="A73" s="25" t="s">
        <v>45</v>
      </c>
      <c s="29" t="s">
        <v>153</v>
      </c>
      <c s="29" t="s">
        <v>177</v>
      </c>
      <c s="25" t="s">
        <v>62</v>
      </c>
      <c s="30" t="s">
        <v>178</v>
      </c>
      <c s="31" t="s">
        <v>123</v>
      </c>
      <c s="32">
        <v>4320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181</v>
      </c>
    </row>
    <row r="75" spans="1:5" ht="63.75">
      <c r="A75" s="39" t="s">
        <v>52</v>
      </c>
      <c r="E75" s="37" t="s">
        <v>435</v>
      </c>
    </row>
    <row r="76" spans="1:16" ht="12.75">
      <c r="A76" s="25" t="s">
        <v>45</v>
      </c>
      <c s="29" t="s">
        <v>158</v>
      </c>
      <c s="29" t="s">
        <v>184</v>
      </c>
      <c s="25" t="s">
        <v>53</v>
      </c>
      <c s="30" t="s">
        <v>185</v>
      </c>
      <c s="31" t="s">
        <v>123</v>
      </c>
      <c s="32">
        <v>1940.6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186</v>
      </c>
    </row>
    <row r="78" spans="1:5" ht="25.5">
      <c r="A78" s="39" t="s">
        <v>52</v>
      </c>
      <c r="E78" s="37" t="s">
        <v>436</v>
      </c>
    </row>
    <row r="79" spans="1:16" ht="12.75">
      <c r="A79" s="25" t="s">
        <v>45</v>
      </c>
      <c s="29" t="s">
        <v>161</v>
      </c>
      <c s="29" t="s">
        <v>189</v>
      </c>
      <c s="25" t="s">
        <v>53</v>
      </c>
      <c s="30" t="s">
        <v>190</v>
      </c>
      <c s="31" t="s">
        <v>123</v>
      </c>
      <c s="32">
        <v>1940.6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191</v>
      </c>
    </row>
    <row r="81" spans="1:5" ht="25.5">
      <c r="A81" s="39" t="s">
        <v>52</v>
      </c>
      <c r="E81" s="37" t="s">
        <v>436</v>
      </c>
    </row>
    <row r="82" spans="1:16" ht="12.75">
      <c r="A82" s="25" t="s">
        <v>45</v>
      </c>
      <c s="29" t="s">
        <v>166</v>
      </c>
      <c s="29" t="s">
        <v>193</v>
      </c>
      <c s="25" t="s">
        <v>53</v>
      </c>
      <c s="30" t="s">
        <v>194</v>
      </c>
      <c s="31" t="s">
        <v>123</v>
      </c>
      <c s="32">
        <v>1940.6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53</v>
      </c>
    </row>
    <row r="84" spans="1:5" ht="25.5">
      <c r="A84" s="39" t="s">
        <v>52</v>
      </c>
      <c r="E84" s="37" t="s">
        <v>436</v>
      </c>
    </row>
    <row r="85" spans="1:16" ht="12.75">
      <c r="A85" s="25" t="s">
        <v>45</v>
      </c>
      <c s="29" t="s">
        <v>171</v>
      </c>
      <c s="29" t="s">
        <v>197</v>
      </c>
      <c s="25" t="s">
        <v>53</v>
      </c>
      <c s="30" t="s">
        <v>198</v>
      </c>
      <c s="31" t="s">
        <v>123</v>
      </c>
      <c s="32">
        <v>1940.6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53</v>
      </c>
    </row>
    <row r="87" spans="1:5" ht="25.5">
      <c r="A87" s="36" t="s">
        <v>52</v>
      </c>
      <c r="E87" s="37" t="s">
        <v>436</v>
      </c>
    </row>
    <row r="88" spans="1:18" ht="12.75" customHeight="1">
      <c r="A88" s="6" t="s">
        <v>43</v>
      </c>
      <c s="6"/>
      <c s="41" t="s">
        <v>33</v>
      </c>
      <c s="6"/>
      <c s="27" t="s">
        <v>199</v>
      </c>
      <c s="6"/>
      <c s="6"/>
      <c s="6"/>
      <c s="42">
        <f>0+Q88</f>
      </c>
      <c r="O88">
        <f>0+R88</f>
      </c>
      <c r="Q88">
        <f>0+I89+I92+I95+I98</f>
      </c>
      <c>
        <f>0+O89+O92+O95+O98</f>
      </c>
    </row>
    <row r="89" spans="1:16" ht="12.75">
      <c r="A89" s="25" t="s">
        <v>45</v>
      </c>
      <c s="29" t="s">
        <v>176</v>
      </c>
      <c s="29" t="s">
        <v>201</v>
      </c>
      <c s="25" t="s">
        <v>53</v>
      </c>
      <c s="30" t="s">
        <v>202</v>
      </c>
      <c s="31" t="s">
        <v>75</v>
      </c>
      <c s="32">
        <v>3.2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203</v>
      </c>
    </row>
    <row r="91" spans="1:5" ht="51">
      <c r="A91" s="39" t="s">
        <v>52</v>
      </c>
      <c r="E91" s="37" t="s">
        <v>437</v>
      </c>
    </row>
    <row r="92" spans="1:16" ht="12.75">
      <c r="A92" s="25" t="s">
        <v>45</v>
      </c>
      <c s="29" t="s">
        <v>180</v>
      </c>
      <c s="29" t="s">
        <v>206</v>
      </c>
      <c s="25" t="s">
        <v>53</v>
      </c>
      <c s="30" t="s">
        <v>207</v>
      </c>
      <c s="31" t="s">
        <v>75</v>
      </c>
      <c s="32">
        <v>4.4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208</v>
      </c>
    </row>
    <row r="94" spans="1:5" ht="51">
      <c r="A94" s="39" t="s">
        <v>52</v>
      </c>
      <c r="E94" s="37" t="s">
        <v>438</v>
      </c>
    </row>
    <row r="95" spans="1:16" ht="12.75">
      <c r="A95" s="25" t="s">
        <v>45</v>
      </c>
      <c s="29" t="s">
        <v>183</v>
      </c>
      <c s="29" t="s">
        <v>211</v>
      </c>
      <c s="25" t="s">
        <v>53</v>
      </c>
      <c s="30" t="s">
        <v>212</v>
      </c>
      <c s="31" t="s">
        <v>75</v>
      </c>
      <c s="32">
        <v>3.2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213</v>
      </c>
    </row>
    <row r="97" spans="1:5" ht="25.5">
      <c r="A97" s="39" t="s">
        <v>52</v>
      </c>
      <c r="E97" s="37" t="s">
        <v>439</v>
      </c>
    </row>
    <row r="98" spans="1:16" ht="12.75">
      <c r="A98" s="25" t="s">
        <v>45</v>
      </c>
      <c s="29" t="s">
        <v>188</v>
      </c>
      <c s="29" t="s">
        <v>216</v>
      </c>
      <c s="25" t="s">
        <v>53</v>
      </c>
      <c s="30" t="s">
        <v>217</v>
      </c>
      <c s="31" t="s">
        <v>75</v>
      </c>
      <c s="32">
        <v>0.8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218</v>
      </c>
    </row>
    <row r="100" spans="1:5" ht="12.75">
      <c r="A100" s="36" t="s">
        <v>52</v>
      </c>
      <c r="E100" s="37" t="s">
        <v>440</v>
      </c>
    </row>
    <row r="101" spans="1:18" ht="12.75" customHeight="1">
      <c r="A101" s="6" t="s">
        <v>43</v>
      </c>
      <c s="6"/>
      <c s="41" t="s">
        <v>35</v>
      </c>
      <c s="6"/>
      <c s="27" t="s">
        <v>220</v>
      </c>
      <c s="6"/>
      <c s="6"/>
      <c s="6"/>
      <c s="42">
        <f>0+Q101</f>
      </c>
      <c r="O101">
        <f>0+R101</f>
      </c>
      <c r="Q101">
        <f>0+I102+I105+I108+I111+I114+I117+I120+I123+I126+I129</f>
      </c>
      <c>
        <f>0+O102+O105+O108+O111+O114+O117+O120+O123+O126+O129</f>
      </c>
    </row>
    <row r="102" spans="1:16" ht="12.75">
      <c r="A102" s="25" t="s">
        <v>45</v>
      </c>
      <c s="29" t="s">
        <v>192</v>
      </c>
      <c s="29" t="s">
        <v>222</v>
      </c>
      <c s="25" t="s">
        <v>53</v>
      </c>
      <c s="30" t="s">
        <v>223</v>
      </c>
      <c s="31" t="s">
        <v>123</v>
      </c>
      <c s="32">
        <v>2400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224</v>
      </c>
    </row>
    <row r="104" spans="1:5" ht="25.5">
      <c r="A104" s="39" t="s">
        <v>52</v>
      </c>
      <c r="E104" s="37" t="s">
        <v>441</v>
      </c>
    </row>
    <row r="105" spans="1:16" ht="12.75">
      <c r="A105" s="25" t="s">
        <v>45</v>
      </c>
      <c s="29" t="s">
        <v>196</v>
      </c>
      <c s="29" t="s">
        <v>227</v>
      </c>
      <c s="25" t="s">
        <v>53</v>
      </c>
      <c s="30" t="s">
        <v>228</v>
      </c>
      <c s="31" t="s">
        <v>123</v>
      </c>
      <c s="32">
        <v>440.4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229</v>
      </c>
    </row>
    <row r="107" spans="1:5" ht="12.75">
      <c r="A107" s="39" t="s">
        <v>52</v>
      </c>
      <c r="E107" s="37" t="s">
        <v>434</v>
      </c>
    </row>
    <row r="108" spans="1:16" ht="12.75">
      <c r="A108" s="25" t="s">
        <v>45</v>
      </c>
      <c s="29" t="s">
        <v>200</v>
      </c>
      <c s="29" t="s">
        <v>231</v>
      </c>
      <c s="25" t="s">
        <v>53</v>
      </c>
      <c s="30" t="s">
        <v>232</v>
      </c>
      <c s="31" t="s">
        <v>123</v>
      </c>
      <c s="32">
        <v>440.4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442</v>
      </c>
    </row>
    <row r="110" spans="1:5" ht="12.75">
      <c r="A110" s="39" t="s">
        <v>52</v>
      </c>
      <c r="E110" s="37" t="s">
        <v>434</v>
      </c>
    </row>
    <row r="111" spans="1:16" ht="12.75">
      <c r="A111" s="25" t="s">
        <v>45</v>
      </c>
      <c s="29" t="s">
        <v>205</v>
      </c>
      <c s="29" t="s">
        <v>235</v>
      </c>
      <c s="25" t="s">
        <v>53</v>
      </c>
      <c s="30" t="s">
        <v>236</v>
      </c>
      <c s="31" t="s">
        <v>123</v>
      </c>
      <c s="32">
        <v>10525.68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89.25">
      <c r="A112" s="34" t="s">
        <v>50</v>
      </c>
      <c r="E112" s="35" t="s">
        <v>237</v>
      </c>
    </row>
    <row r="113" spans="1:5" ht="25.5">
      <c r="A113" s="39" t="s">
        <v>52</v>
      </c>
      <c r="E113" s="37" t="s">
        <v>443</v>
      </c>
    </row>
    <row r="114" spans="1:16" ht="12.75">
      <c r="A114" s="25" t="s">
        <v>45</v>
      </c>
      <c s="29" t="s">
        <v>210</v>
      </c>
      <c s="29" t="s">
        <v>245</v>
      </c>
      <c s="25" t="s">
        <v>53</v>
      </c>
      <c s="30" t="s">
        <v>246</v>
      </c>
      <c s="31" t="s">
        <v>123</v>
      </c>
      <c s="32">
        <v>1485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442</v>
      </c>
    </row>
    <row r="116" spans="1:5" ht="25.5">
      <c r="A116" s="39" t="s">
        <v>52</v>
      </c>
      <c r="E116" s="37" t="s">
        <v>444</v>
      </c>
    </row>
    <row r="117" spans="1:16" ht="12.75">
      <c r="A117" s="25" t="s">
        <v>45</v>
      </c>
      <c s="29" t="s">
        <v>215</v>
      </c>
      <c s="29" t="s">
        <v>249</v>
      </c>
      <c s="25" t="s">
        <v>53</v>
      </c>
      <c s="30" t="s">
        <v>250</v>
      </c>
      <c s="31" t="s">
        <v>123</v>
      </c>
      <c s="32">
        <v>10525.68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251</v>
      </c>
    </row>
    <row r="119" spans="1:5" ht="25.5">
      <c r="A119" s="39" t="s">
        <v>52</v>
      </c>
      <c r="E119" s="37" t="s">
        <v>445</v>
      </c>
    </row>
    <row r="120" spans="1:16" ht="12.75">
      <c r="A120" s="25" t="s">
        <v>45</v>
      </c>
      <c s="29" t="s">
        <v>221</v>
      </c>
      <c s="29" t="s">
        <v>254</v>
      </c>
      <c s="25" t="s">
        <v>53</v>
      </c>
      <c s="30" t="s">
        <v>255</v>
      </c>
      <c s="31" t="s">
        <v>123</v>
      </c>
      <c s="32">
        <v>10233.3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256</v>
      </c>
    </row>
    <row r="122" spans="1:5" ht="25.5">
      <c r="A122" s="39" t="s">
        <v>52</v>
      </c>
      <c r="E122" s="37" t="s">
        <v>446</v>
      </c>
    </row>
    <row r="123" spans="1:16" ht="12.75">
      <c r="A123" s="25" t="s">
        <v>45</v>
      </c>
      <c s="29" t="s">
        <v>226</v>
      </c>
      <c s="29" t="s">
        <v>259</v>
      </c>
      <c s="25" t="s">
        <v>53</v>
      </c>
      <c s="30" t="s">
        <v>260</v>
      </c>
      <c s="31" t="s">
        <v>123</v>
      </c>
      <c s="32">
        <v>9746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261</v>
      </c>
    </row>
    <row r="125" spans="1:5" ht="12.75">
      <c r="A125" s="39" t="s">
        <v>52</v>
      </c>
      <c r="E125" s="37" t="s">
        <v>447</v>
      </c>
    </row>
    <row r="126" spans="1:16" ht="12.75">
      <c r="A126" s="25" t="s">
        <v>45</v>
      </c>
      <c s="29" t="s">
        <v>230</v>
      </c>
      <c s="29" t="s">
        <v>448</v>
      </c>
      <c s="25" t="s">
        <v>53</v>
      </c>
      <c s="30" t="s">
        <v>449</v>
      </c>
      <c s="31" t="s">
        <v>123</v>
      </c>
      <c s="32">
        <v>10233.3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450</v>
      </c>
    </row>
    <row r="128" spans="1:5" ht="25.5">
      <c r="A128" s="39" t="s">
        <v>52</v>
      </c>
      <c r="E128" s="37" t="s">
        <v>446</v>
      </c>
    </row>
    <row r="129" spans="1:16" ht="12.75">
      <c r="A129" s="25" t="s">
        <v>45</v>
      </c>
      <c s="29" t="s">
        <v>234</v>
      </c>
      <c s="29" t="s">
        <v>269</v>
      </c>
      <c s="25" t="s">
        <v>53</v>
      </c>
      <c s="30" t="s">
        <v>270</v>
      </c>
      <c s="31" t="s">
        <v>129</v>
      </c>
      <c s="32">
        <v>176.3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53</v>
      </c>
    </row>
    <row r="131" spans="1:5" ht="25.5">
      <c r="A131" s="36" t="s">
        <v>52</v>
      </c>
      <c r="E131" s="37" t="s">
        <v>451</v>
      </c>
    </row>
    <row r="132" spans="1:18" ht="12.75" customHeight="1">
      <c r="A132" s="6" t="s">
        <v>43</v>
      </c>
      <c s="6"/>
      <c s="41" t="s">
        <v>87</v>
      </c>
      <c s="6"/>
      <c s="27" t="s">
        <v>272</v>
      </c>
      <c s="6"/>
      <c s="6"/>
      <c s="6"/>
      <c s="42">
        <f>0+Q132</f>
      </c>
      <c r="O132">
        <f>0+R132</f>
      </c>
      <c r="Q132">
        <f>0+I133+I136</f>
      </c>
      <c>
        <f>0+O133+O136</f>
      </c>
    </row>
    <row r="133" spans="1:16" ht="12.75">
      <c r="A133" s="25" t="s">
        <v>45</v>
      </c>
      <c s="29" t="s">
        <v>239</v>
      </c>
      <c s="29" t="s">
        <v>452</v>
      </c>
      <c s="25" t="s">
        <v>53</v>
      </c>
      <c s="30" t="s">
        <v>453</v>
      </c>
      <c s="31" t="s">
        <v>134</v>
      </c>
      <c s="32">
        <v>2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53</v>
      </c>
    </row>
    <row r="135" spans="1:5" ht="12.75">
      <c r="A135" s="39" t="s">
        <v>52</v>
      </c>
      <c r="E135" s="37" t="s">
        <v>454</v>
      </c>
    </row>
    <row r="136" spans="1:16" ht="12.75">
      <c r="A136" s="25" t="s">
        <v>45</v>
      </c>
      <c s="29" t="s">
        <v>244</v>
      </c>
      <c s="29" t="s">
        <v>283</v>
      </c>
      <c s="25" t="s">
        <v>53</v>
      </c>
      <c s="30" t="s">
        <v>284</v>
      </c>
      <c s="31" t="s">
        <v>134</v>
      </c>
      <c s="32">
        <v>4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53</v>
      </c>
    </row>
    <row r="138" spans="1:5" ht="12.75">
      <c r="A138" s="36" t="s">
        <v>52</v>
      </c>
      <c r="E138" s="37" t="s">
        <v>285</v>
      </c>
    </row>
    <row r="139" spans="1:18" ht="12.75" customHeight="1">
      <c r="A139" s="6" t="s">
        <v>43</v>
      </c>
      <c s="6"/>
      <c s="41" t="s">
        <v>40</v>
      </c>
      <c s="6"/>
      <c s="27" t="s">
        <v>310</v>
      </c>
      <c s="6"/>
      <c s="6"/>
      <c s="6"/>
      <c s="42">
        <f>0+Q139</f>
      </c>
      <c r="O139">
        <f>0+R139</f>
      </c>
      <c r="Q139">
        <f>0+I140+I143+I146+I149+I152+I155+I158+I161+I164+I167</f>
      </c>
      <c>
        <f>0+O140+O143+O146+O149+O152+O155+O158+O161+O164+O167</f>
      </c>
    </row>
    <row r="140" spans="1:16" ht="12.75">
      <c r="A140" s="25" t="s">
        <v>45</v>
      </c>
      <c s="29" t="s">
        <v>248</v>
      </c>
      <c s="29" t="s">
        <v>317</v>
      </c>
      <c s="25" t="s">
        <v>53</v>
      </c>
      <c s="30" t="s">
        <v>318</v>
      </c>
      <c s="31" t="s">
        <v>134</v>
      </c>
      <c s="32">
        <v>56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319</v>
      </c>
    </row>
    <row r="142" spans="1:5" ht="12.75">
      <c r="A142" s="39" t="s">
        <v>52</v>
      </c>
      <c r="E142" s="37" t="s">
        <v>53</v>
      </c>
    </row>
    <row r="143" spans="1:16" ht="25.5">
      <c r="A143" s="25" t="s">
        <v>45</v>
      </c>
      <c s="29" t="s">
        <v>253</v>
      </c>
      <c s="29" t="s">
        <v>321</v>
      </c>
      <c s="25" t="s">
        <v>53</v>
      </c>
      <c s="30" t="s">
        <v>322</v>
      </c>
      <c s="31" t="s">
        <v>134</v>
      </c>
      <c s="32">
        <v>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53</v>
      </c>
    </row>
    <row r="145" spans="1:5" ht="38.25">
      <c r="A145" s="39" t="s">
        <v>52</v>
      </c>
      <c r="E145" s="37" t="s">
        <v>455</v>
      </c>
    </row>
    <row r="146" spans="1:16" ht="12.75">
      <c r="A146" s="25" t="s">
        <v>45</v>
      </c>
      <c s="29" t="s">
        <v>258</v>
      </c>
      <c s="29" t="s">
        <v>329</v>
      </c>
      <c s="25" t="s">
        <v>53</v>
      </c>
      <c s="30" t="s">
        <v>330</v>
      </c>
      <c s="31" t="s">
        <v>134</v>
      </c>
      <c s="32">
        <v>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331</v>
      </c>
    </row>
    <row r="148" spans="1:5" ht="38.25">
      <c r="A148" s="39" t="s">
        <v>52</v>
      </c>
      <c r="E148" s="37" t="s">
        <v>456</v>
      </c>
    </row>
    <row r="149" spans="1:16" ht="25.5">
      <c r="A149" s="25" t="s">
        <v>45</v>
      </c>
      <c s="29" t="s">
        <v>263</v>
      </c>
      <c s="29" t="s">
        <v>334</v>
      </c>
      <c s="25" t="s">
        <v>53</v>
      </c>
      <c s="30" t="s">
        <v>335</v>
      </c>
      <c s="31" t="s">
        <v>123</v>
      </c>
      <c s="32">
        <v>446.475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336</v>
      </c>
    </row>
    <row r="151" spans="1:5" ht="51">
      <c r="A151" s="39" t="s">
        <v>52</v>
      </c>
      <c r="E151" s="37" t="s">
        <v>457</v>
      </c>
    </row>
    <row r="152" spans="1:16" ht="25.5">
      <c r="A152" s="25" t="s">
        <v>45</v>
      </c>
      <c s="29" t="s">
        <v>268</v>
      </c>
      <c s="29" t="s">
        <v>344</v>
      </c>
      <c s="25" t="s">
        <v>53</v>
      </c>
      <c s="30" t="s">
        <v>345</v>
      </c>
      <c s="31" t="s">
        <v>123</v>
      </c>
      <c s="32">
        <v>446.475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53</v>
      </c>
    </row>
    <row r="154" spans="1:5" ht="51">
      <c r="A154" s="39" t="s">
        <v>52</v>
      </c>
      <c r="E154" s="37" t="s">
        <v>457</v>
      </c>
    </row>
    <row r="155" spans="1:16" ht="12.75">
      <c r="A155" s="25" t="s">
        <v>45</v>
      </c>
      <c s="29" t="s">
        <v>273</v>
      </c>
      <c s="29" t="s">
        <v>367</v>
      </c>
      <c s="25" t="s">
        <v>53</v>
      </c>
      <c s="30" t="s">
        <v>368</v>
      </c>
      <c s="31" t="s">
        <v>129</v>
      </c>
      <c s="32">
        <v>20.7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53</v>
      </c>
    </row>
    <row r="157" spans="1:5" ht="12.75">
      <c r="A157" s="39" t="s">
        <v>52</v>
      </c>
      <c r="E157" s="37" t="s">
        <v>458</v>
      </c>
    </row>
    <row r="158" spans="1:16" ht="12.75">
      <c r="A158" s="25" t="s">
        <v>45</v>
      </c>
      <c s="29" t="s">
        <v>278</v>
      </c>
      <c s="29" t="s">
        <v>375</v>
      </c>
      <c s="25" t="s">
        <v>53</v>
      </c>
      <c s="30" t="s">
        <v>376</v>
      </c>
      <c s="31" t="s">
        <v>75</v>
      </c>
      <c s="32">
        <v>3.2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53</v>
      </c>
    </row>
    <row r="160" spans="1:5" ht="12.75">
      <c r="A160" s="39" t="s">
        <v>52</v>
      </c>
      <c r="E160" s="37" t="s">
        <v>459</v>
      </c>
    </row>
    <row r="161" spans="1:16" ht="12.75">
      <c r="A161" s="25" t="s">
        <v>45</v>
      </c>
      <c s="29" t="s">
        <v>282</v>
      </c>
      <c s="29" t="s">
        <v>379</v>
      </c>
      <c s="25" t="s">
        <v>53</v>
      </c>
      <c s="30" t="s">
        <v>380</v>
      </c>
      <c s="31" t="s">
        <v>129</v>
      </c>
      <c s="32">
        <v>176.3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53</v>
      </c>
    </row>
    <row r="163" spans="1:5" ht="25.5">
      <c r="A163" s="39" t="s">
        <v>52</v>
      </c>
      <c r="E163" s="37" t="s">
        <v>460</v>
      </c>
    </row>
    <row r="164" spans="1:16" ht="12.75">
      <c r="A164" s="25" t="s">
        <v>45</v>
      </c>
      <c s="29" t="s">
        <v>286</v>
      </c>
      <c s="29" t="s">
        <v>383</v>
      </c>
      <c s="25" t="s">
        <v>53</v>
      </c>
      <c s="30" t="s">
        <v>384</v>
      </c>
      <c s="31" t="s">
        <v>123</v>
      </c>
      <c s="32">
        <v>10000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385</v>
      </c>
    </row>
    <row r="166" spans="1:5" ht="12.75">
      <c r="A166" s="39" t="s">
        <v>52</v>
      </c>
      <c r="E166" s="37" t="s">
        <v>53</v>
      </c>
    </row>
    <row r="167" spans="1:16" ht="12.75">
      <c r="A167" s="25" t="s">
        <v>45</v>
      </c>
      <c s="29" t="s">
        <v>291</v>
      </c>
      <c s="29" t="s">
        <v>387</v>
      </c>
      <c s="25" t="s">
        <v>53</v>
      </c>
      <c s="30" t="s">
        <v>388</v>
      </c>
      <c s="31" t="s">
        <v>129</v>
      </c>
      <c s="32">
        <v>20.7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389</v>
      </c>
    </row>
    <row r="169" spans="1:5" ht="12.75">
      <c r="A169" s="36" t="s">
        <v>52</v>
      </c>
      <c r="E169" s="37" t="s">
        <v>461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462</v>
      </c>
      <c s="38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462</v>
      </c>
      <c s="6"/>
      <c s="18" t="s">
        <v>463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464</v>
      </c>
      <c s="25" t="s">
        <v>53</v>
      </c>
      <c s="30" t="s">
        <v>465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466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467</v>
      </c>
      <c s="25" t="s">
        <v>53</v>
      </c>
      <c s="30" t="s">
        <v>468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469</v>
      </c>
    </row>
    <row r="14" spans="1:5" ht="12.75">
      <c r="A14" s="36" t="s">
        <v>52</v>
      </c>
      <c r="E14" s="37" t="s">
        <v>53</v>
      </c>
    </row>
    <row r="15" spans="1:18" ht="12.75" customHeight="1">
      <c r="A15" s="6" t="s">
        <v>43</v>
      </c>
      <c s="6"/>
      <c s="41" t="s">
        <v>40</v>
      </c>
      <c s="6"/>
      <c s="27" t="s">
        <v>310</v>
      </c>
      <c s="6"/>
      <c s="6"/>
      <c s="6"/>
      <c s="42">
        <f>0+Q15</f>
      </c>
      <c r="O15">
        <f>0+R15</f>
      </c>
      <c r="Q15">
        <f>0+I16+I19+I22</f>
      </c>
      <c>
        <f>0+O16+O19+O22</f>
      </c>
    </row>
    <row r="16" spans="1:16" ht="12.75">
      <c r="A16" s="25" t="s">
        <v>45</v>
      </c>
      <c s="29" t="s">
        <v>22</v>
      </c>
      <c s="29" t="s">
        <v>470</v>
      </c>
      <c s="25" t="s">
        <v>47</v>
      </c>
      <c s="30" t="s">
        <v>471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02">
      <c r="A17" s="34" t="s">
        <v>50</v>
      </c>
      <c r="E17" s="35" t="s">
        <v>472</v>
      </c>
    </row>
    <row r="18" spans="1:5" ht="12.75">
      <c r="A18" s="39" t="s">
        <v>52</v>
      </c>
      <c r="E18" s="37" t="s">
        <v>53</v>
      </c>
    </row>
    <row r="19" spans="1:16" ht="12.75">
      <c r="A19" s="25" t="s">
        <v>45</v>
      </c>
      <c s="29" t="s">
        <v>33</v>
      </c>
      <c s="29" t="s">
        <v>473</v>
      </c>
      <c s="25" t="s">
        <v>47</v>
      </c>
      <c s="30" t="s">
        <v>474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02">
      <c r="A20" s="34" t="s">
        <v>50</v>
      </c>
      <c r="E20" s="35" t="s">
        <v>475</v>
      </c>
    </row>
    <row r="21" spans="1:5" ht="12.75">
      <c r="A21" s="39" t="s">
        <v>52</v>
      </c>
      <c r="E21" s="37" t="s">
        <v>53</v>
      </c>
    </row>
    <row r="22" spans="1:16" ht="12.75">
      <c r="A22" s="25" t="s">
        <v>45</v>
      </c>
      <c s="29" t="s">
        <v>35</v>
      </c>
      <c s="29" t="s">
        <v>476</v>
      </c>
      <c s="25" t="s">
        <v>47</v>
      </c>
      <c s="30" t="s">
        <v>477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02">
      <c r="A23" s="34" t="s">
        <v>50</v>
      </c>
      <c r="E23" s="35" t="s">
        <v>478</v>
      </c>
    </row>
    <row r="24" spans="1:5" ht="12.75">
      <c r="A24" s="36" t="s">
        <v>52</v>
      </c>
      <c r="E24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479</v>
      </c>
      <c s="38">
        <f>0+I8+I39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479</v>
      </c>
      <c s="6"/>
      <c s="18" t="s">
        <v>480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481</v>
      </c>
      <c s="25" t="s">
        <v>482</v>
      </c>
      <c s="30" t="s">
        <v>483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484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485</v>
      </c>
      <c s="25" t="s">
        <v>53</v>
      </c>
      <c s="30" t="s">
        <v>486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487</v>
      </c>
    </row>
    <row r="14" spans="1:5" ht="12.75">
      <c r="A14" s="39" t="s">
        <v>52</v>
      </c>
      <c r="E14" s="37" t="s">
        <v>53</v>
      </c>
    </row>
    <row r="15" spans="1:16" ht="12.75">
      <c r="A15" s="25" t="s">
        <v>45</v>
      </c>
      <c s="29" t="s">
        <v>22</v>
      </c>
      <c s="29" t="s">
        <v>488</v>
      </c>
      <c s="25" t="s">
        <v>53</v>
      </c>
      <c s="30" t="s">
        <v>489</v>
      </c>
      <c s="31" t="s">
        <v>490</v>
      </c>
      <c s="32">
        <v>64.93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491</v>
      </c>
    </row>
    <row r="17" spans="1:5" ht="38.25">
      <c r="A17" s="39" t="s">
        <v>52</v>
      </c>
      <c r="E17" s="37" t="s">
        <v>492</v>
      </c>
    </row>
    <row r="18" spans="1:16" ht="12.75">
      <c r="A18" s="25" t="s">
        <v>45</v>
      </c>
      <c s="29" t="s">
        <v>33</v>
      </c>
      <c s="29" t="s">
        <v>493</v>
      </c>
      <c s="25" t="s">
        <v>53</v>
      </c>
      <c s="30" t="s">
        <v>494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53</v>
      </c>
    </row>
    <row r="20" spans="1:5" ht="12.75">
      <c r="A20" s="39" t="s">
        <v>52</v>
      </c>
      <c r="E20" s="37" t="s">
        <v>53</v>
      </c>
    </row>
    <row r="21" spans="1:16" ht="12.75">
      <c r="A21" s="25" t="s">
        <v>45</v>
      </c>
      <c s="29" t="s">
        <v>35</v>
      </c>
      <c s="29" t="s">
        <v>495</v>
      </c>
      <c s="25" t="s">
        <v>53</v>
      </c>
      <c s="30" t="s">
        <v>496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497</v>
      </c>
    </row>
    <row r="23" spans="1:5" ht="12.75">
      <c r="A23" s="39" t="s">
        <v>52</v>
      </c>
      <c r="E23" s="37" t="s">
        <v>53</v>
      </c>
    </row>
    <row r="24" spans="1:16" ht="12.75">
      <c r="A24" s="25" t="s">
        <v>45</v>
      </c>
      <c s="29" t="s">
        <v>37</v>
      </c>
      <c s="29" t="s">
        <v>498</v>
      </c>
      <c s="25" t="s">
        <v>53</v>
      </c>
      <c s="30" t="s">
        <v>499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500</v>
      </c>
    </row>
    <row r="26" spans="1:5" ht="12.75">
      <c r="A26" s="39" t="s">
        <v>52</v>
      </c>
      <c r="E26" s="37" t="s">
        <v>53</v>
      </c>
    </row>
    <row r="27" spans="1:16" ht="12.75">
      <c r="A27" s="25" t="s">
        <v>45</v>
      </c>
      <c s="29" t="s">
        <v>82</v>
      </c>
      <c s="29" t="s">
        <v>501</v>
      </c>
      <c s="25" t="s">
        <v>53</v>
      </c>
      <c s="30" t="s">
        <v>502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503</v>
      </c>
    </row>
    <row r="29" spans="1:5" ht="12.75">
      <c r="A29" s="39" t="s">
        <v>52</v>
      </c>
      <c r="E29" s="37" t="s">
        <v>53</v>
      </c>
    </row>
    <row r="30" spans="1:16" ht="12.75">
      <c r="A30" s="25" t="s">
        <v>45</v>
      </c>
      <c s="29" t="s">
        <v>87</v>
      </c>
      <c s="29" t="s">
        <v>504</v>
      </c>
      <c s="25" t="s">
        <v>53</v>
      </c>
      <c s="30" t="s">
        <v>505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506</v>
      </c>
    </row>
    <row r="32" spans="1:5" ht="12.75">
      <c r="A32" s="39" t="s">
        <v>52</v>
      </c>
      <c r="E32" s="37" t="s">
        <v>53</v>
      </c>
    </row>
    <row r="33" spans="1:16" ht="12.75">
      <c r="A33" s="25" t="s">
        <v>45</v>
      </c>
      <c s="29" t="s">
        <v>40</v>
      </c>
      <c s="29" t="s">
        <v>507</v>
      </c>
      <c s="25" t="s">
        <v>53</v>
      </c>
      <c s="30" t="s">
        <v>508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76.5">
      <c r="A34" s="34" t="s">
        <v>50</v>
      </c>
      <c r="E34" s="35" t="s">
        <v>509</v>
      </c>
    </row>
    <row r="35" spans="1:5" ht="12.75">
      <c r="A35" s="39" t="s">
        <v>52</v>
      </c>
      <c r="E35" s="37" t="s">
        <v>53</v>
      </c>
    </row>
    <row r="36" spans="1:16" ht="12.75">
      <c r="A36" s="25" t="s">
        <v>45</v>
      </c>
      <c s="29" t="s">
        <v>42</v>
      </c>
      <c s="29" t="s">
        <v>510</v>
      </c>
      <c s="25" t="s">
        <v>482</v>
      </c>
      <c s="30" t="s">
        <v>511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512</v>
      </c>
    </row>
    <row r="38" spans="1:5" ht="12.75">
      <c r="A38" s="36" t="s">
        <v>52</v>
      </c>
      <c r="E38" s="37" t="s">
        <v>53</v>
      </c>
    </row>
    <row r="39" spans="1:18" ht="12.75" customHeight="1">
      <c r="A39" s="6" t="s">
        <v>43</v>
      </c>
      <c s="6"/>
      <c s="41" t="s">
        <v>29</v>
      </c>
      <c s="6"/>
      <c s="27" t="s">
        <v>72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100</v>
      </c>
      <c s="29" t="s">
        <v>513</v>
      </c>
      <c s="25" t="s">
        <v>47</v>
      </c>
      <c s="30" t="s">
        <v>514</v>
      </c>
      <c s="31" t="s">
        <v>49</v>
      </c>
      <c s="32">
        <v>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515</v>
      </c>
    </row>
    <row r="42" spans="1:5" ht="12.75">
      <c r="A42" s="36" t="s">
        <v>52</v>
      </c>
      <c r="E42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