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001 - Bourací práce a de..." sheetId="2" r:id="rId2"/>
    <sheet name="0002 - Stavební a archite..." sheetId="3" r:id="rId3"/>
    <sheet name="0003 - Stavební a archite..." sheetId="4" r:id="rId4"/>
    <sheet name="0004 - Elektroinstalace" sheetId="5" r:id="rId5"/>
    <sheet name="0005 - ZTI - Zdravotechni..." sheetId="6" r:id="rId6"/>
    <sheet name="0006 - Ústřední topení" sheetId="7" r:id="rId7"/>
    <sheet name="0007 - Vedlejší rozpočtov..." sheetId="8" r:id="rId8"/>
    <sheet name="Pokyny pro vyplnění" sheetId="9" r:id="rId9"/>
  </sheets>
  <definedNames>
    <definedName name="_xlnm.Print_Area" localSheetId="0">'Rekapitulace stavby'!$D$4:$AO$33,'Rekapitulace stavby'!$C$39:$AQ$59</definedName>
    <definedName name="_xlnm.Print_Titles" localSheetId="0">'Rekapitulace stavby'!$49:$49</definedName>
    <definedName name="_xlnm._FilterDatabase" localSheetId="1" hidden="1">'0001 - Bourací práce a de...'!$C$84:$K$231</definedName>
    <definedName name="_xlnm.Print_Area" localSheetId="1">'0001 - Bourací práce a de...'!$C$4:$J$36,'0001 - Bourací práce a de...'!$C$42:$J$66,'0001 - Bourací práce a de...'!$C$72:$K$231</definedName>
    <definedName name="_xlnm.Print_Titles" localSheetId="1">'0001 - Bourací práce a de...'!$84:$84</definedName>
    <definedName name="_xlnm._FilterDatabase" localSheetId="2" hidden="1">'0002 - Stavební a archite...'!$C$90:$K$508</definedName>
    <definedName name="_xlnm.Print_Area" localSheetId="2">'0002 - Stavební a archite...'!$C$4:$J$36,'0002 - Stavební a archite...'!$C$42:$J$72,'0002 - Stavební a archite...'!$C$78:$K$508</definedName>
    <definedName name="_xlnm.Print_Titles" localSheetId="2">'0002 - Stavební a archite...'!$90:$90</definedName>
    <definedName name="_xlnm._FilterDatabase" localSheetId="3" hidden="1">'0003 - Stavební a archite...'!$C$79:$K$118</definedName>
    <definedName name="_xlnm.Print_Area" localSheetId="3">'0003 - Stavební a archite...'!$C$4:$J$36,'0003 - Stavební a archite...'!$C$42:$J$61,'0003 - Stavební a archite...'!$C$67:$K$118</definedName>
    <definedName name="_xlnm.Print_Titles" localSheetId="3">'0003 - Stavební a archite...'!$79:$79</definedName>
    <definedName name="_xlnm._FilterDatabase" localSheetId="4" hidden="1">'0004 - Elektroinstalace'!$C$102:$K$363</definedName>
    <definedName name="_xlnm.Print_Area" localSheetId="4">'0004 - Elektroinstalace'!$C$4:$J$36,'0004 - Elektroinstalace'!$C$42:$J$84,'0004 - Elektroinstalace'!$C$90:$K$363</definedName>
    <definedName name="_xlnm.Print_Titles" localSheetId="4">'0004 - Elektroinstalace'!$102:$102</definedName>
    <definedName name="_xlnm._FilterDatabase" localSheetId="5" hidden="1">'0005 - ZTI - Zdravotechni...'!$C$85:$K$190</definedName>
    <definedName name="_xlnm.Print_Area" localSheetId="5">'0005 - ZTI - Zdravotechni...'!$C$4:$J$36,'0005 - ZTI - Zdravotechni...'!$C$42:$J$67,'0005 - ZTI - Zdravotechni...'!$C$73:$K$190</definedName>
    <definedName name="_xlnm.Print_Titles" localSheetId="5">'0005 - ZTI - Zdravotechni...'!$85:$85</definedName>
    <definedName name="_xlnm._FilterDatabase" localSheetId="6" hidden="1">'0006 - Ústřední topení'!$C$77:$K$89</definedName>
    <definedName name="_xlnm.Print_Area" localSheetId="6">'0006 - Ústřední topení'!$C$4:$J$36,'0006 - Ústřední topení'!$C$42:$J$59,'0006 - Ústřední topení'!$C$65:$K$89</definedName>
    <definedName name="_xlnm.Print_Titles" localSheetId="6">'0006 - Ústřední topení'!$77:$77</definedName>
    <definedName name="_xlnm._FilterDatabase" localSheetId="7" hidden="1">'0007 - Vedlejší rozpočtov...'!$C$78:$K$84</definedName>
    <definedName name="_xlnm.Print_Area" localSheetId="7">'0007 - Vedlejší rozpočtov...'!$C$4:$J$36,'0007 - Vedlejší rozpočtov...'!$C$42:$J$60,'0007 - Vedlejší rozpočtov...'!$C$66:$K$84</definedName>
    <definedName name="_xlnm.Print_Titles" localSheetId="7">'0007 - Vedlejší rozpočtov...'!$78:$78</definedName>
    <definedName name="_xlnm.Print_Area" localSheetId="8">'Pokyny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8"/>
  <c r="AX58"/>
  <c i="8" r="BI84"/>
  <c r="BH84"/>
  <c r="BG84"/>
  <c r="BF84"/>
  <c r="T84"/>
  <c r="T83"/>
  <c r="R84"/>
  <c r="R83"/>
  <c r="P84"/>
  <c r="P83"/>
  <c r="BK84"/>
  <c r="BK83"/>
  <c r="J83"/>
  <c r="J84"/>
  <c r="BE84"/>
  <c r="J59"/>
  <c r="BI82"/>
  <c r="F34"/>
  <c i="1" r="BD58"/>
  <c i="8" r="BH82"/>
  <c r="F33"/>
  <c i="1" r="BC58"/>
  <c i="8" r="BG82"/>
  <c r="F32"/>
  <c i="1" r="BB58"/>
  <c i="8" r="BF82"/>
  <c r="J31"/>
  <c i="1" r="AW58"/>
  <c i="8" r="F31"/>
  <c i="1" r="BA58"/>
  <c i="8" r="T82"/>
  <c r="T81"/>
  <c r="T80"/>
  <c r="T79"/>
  <c r="R82"/>
  <c r="R81"/>
  <c r="R80"/>
  <c r="R79"/>
  <c r="P82"/>
  <c r="P81"/>
  <c r="P80"/>
  <c r="P79"/>
  <c i="1" r="AU58"/>
  <c i="8" r="BK82"/>
  <c r="BK81"/>
  <c r="J81"/>
  <c r="BK80"/>
  <c r="J80"/>
  <c r="BK79"/>
  <c r="J79"/>
  <c r="J56"/>
  <c r="J27"/>
  <c i="1" r="AG58"/>
  <c i="8" r="J82"/>
  <c r="BE82"/>
  <c r="J30"/>
  <c i="1" r="AV58"/>
  <c i="8" r="F30"/>
  <c i="1" r="AZ58"/>
  <c i="8" r="J58"/>
  <c r="J57"/>
  <c r="J75"/>
  <c r="F75"/>
  <c r="F73"/>
  <c r="E71"/>
  <c r="J51"/>
  <c r="F51"/>
  <c r="F49"/>
  <c r="E47"/>
  <c r="J36"/>
  <c r="J18"/>
  <c r="E18"/>
  <c r="F76"/>
  <c r="F52"/>
  <c r="J17"/>
  <c r="J12"/>
  <c r="J73"/>
  <c r="J49"/>
  <c r="E7"/>
  <c r="E69"/>
  <c r="E45"/>
  <c i="1" r="AY57"/>
  <c r="AX57"/>
  <c i="7"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7"/>
  <c i="7" r="BH81"/>
  <c r="F33"/>
  <c i="1" r="BC57"/>
  <c i="7" r="BG81"/>
  <c r="F32"/>
  <c i="1" r="BB57"/>
  <c i="7" r="BF81"/>
  <c r="J31"/>
  <c i="1" r="AW57"/>
  <c i="7" r="F31"/>
  <c i="1" r="BA57"/>
  <c i="7" r="T81"/>
  <c r="T80"/>
  <c r="T79"/>
  <c r="T78"/>
  <c r="R81"/>
  <c r="R80"/>
  <c r="R79"/>
  <c r="R78"/>
  <c r="P81"/>
  <c r="P80"/>
  <c r="P79"/>
  <c r="P78"/>
  <c i="1" r="AU57"/>
  <c i="7" r="BK81"/>
  <c r="BK80"/>
  <c r="J80"/>
  <c r="BK79"/>
  <c r="J79"/>
  <c r="BK78"/>
  <c r="J78"/>
  <c r="J56"/>
  <c r="J27"/>
  <c i="1" r="AG57"/>
  <c i="7" r="J81"/>
  <c r="BE81"/>
  <c r="J30"/>
  <c i="1" r="AV57"/>
  <c i="7" r="F30"/>
  <c i="1" r="AZ57"/>
  <c i="7" r="J58"/>
  <c r="J57"/>
  <c r="J74"/>
  <c r="F74"/>
  <c r="F72"/>
  <c r="E70"/>
  <c r="J51"/>
  <c r="F51"/>
  <c r="F49"/>
  <c r="E47"/>
  <c r="J36"/>
  <c r="J18"/>
  <c r="E18"/>
  <c r="F75"/>
  <c r="F52"/>
  <c r="J17"/>
  <c r="J12"/>
  <c r="J72"/>
  <c r="J49"/>
  <c r="E7"/>
  <c r="E68"/>
  <c r="E45"/>
  <c i="1" r="AY56"/>
  <c r="AX56"/>
  <c i="6" r="BI189"/>
  <c r="BH189"/>
  <c r="BG189"/>
  <c r="BF189"/>
  <c r="T189"/>
  <c r="R189"/>
  <c r="P189"/>
  <c r="BK189"/>
  <c r="J189"/>
  <c r="BE189"/>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1"/>
  <c r="BH181"/>
  <c r="BG181"/>
  <c r="BF181"/>
  <c r="T181"/>
  <c r="R181"/>
  <c r="P181"/>
  <c r="BK181"/>
  <c r="J181"/>
  <c r="BE181"/>
  <c r="BI179"/>
  <c r="BH179"/>
  <c r="BG179"/>
  <c r="BF179"/>
  <c r="T179"/>
  <c r="R179"/>
  <c r="P179"/>
  <c r="BK179"/>
  <c r="J179"/>
  <c r="BE179"/>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70"/>
  <c r="BH170"/>
  <c r="BG170"/>
  <c r="BF170"/>
  <c r="T170"/>
  <c r="R170"/>
  <c r="P170"/>
  <c r="BK170"/>
  <c r="J170"/>
  <c r="BE170"/>
  <c r="BI168"/>
  <c r="BH168"/>
  <c r="BG168"/>
  <c r="BF168"/>
  <c r="T168"/>
  <c r="R168"/>
  <c r="P168"/>
  <c r="BK168"/>
  <c r="J168"/>
  <c r="BE168"/>
  <c r="BI166"/>
  <c r="BH166"/>
  <c r="BG166"/>
  <c r="BF166"/>
  <c r="T166"/>
  <c r="R166"/>
  <c r="P166"/>
  <c r="BK166"/>
  <c r="J166"/>
  <c r="BE166"/>
  <c r="BI165"/>
  <c r="BH165"/>
  <c r="BG165"/>
  <c r="BF165"/>
  <c r="T165"/>
  <c r="R165"/>
  <c r="P165"/>
  <c r="BK165"/>
  <c r="J165"/>
  <c r="BE165"/>
  <c r="BI163"/>
  <c r="BH163"/>
  <c r="BG163"/>
  <c r="BF163"/>
  <c r="T163"/>
  <c r="R163"/>
  <c r="P163"/>
  <c r="BK163"/>
  <c r="J163"/>
  <c r="BE163"/>
  <c r="BI162"/>
  <c r="BH162"/>
  <c r="BG162"/>
  <c r="BF162"/>
  <c r="T162"/>
  <c r="R162"/>
  <c r="P162"/>
  <c r="BK162"/>
  <c r="J162"/>
  <c r="BE162"/>
  <c r="BI160"/>
  <c r="BH160"/>
  <c r="BG160"/>
  <c r="BF160"/>
  <c r="T160"/>
  <c r="R160"/>
  <c r="P160"/>
  <c r="BK160"/>
  <c r="J160"/>
  <c r="BE160"/>
  <c r="BI159"/>
  <c r="BH159"/>
  <c r="BG159"/>
  <c r="BF159"/>
  <c r="T159"/>
  <c r="R159"/>
  <c r="P159"/>
  <c r="BK159"/>
  <c r="J159"/>
  <c r="BE159"/>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6"/>
  <c r="BI143"/>
  <c r="BH143"/>
  <c r="BG143"/>
  <c r="BF143"/>
  <c r="T143"/>
  <c r="R143"/>
  <c r="P143"/>
  <c r="BK143"/>
  <c r="J143"/>
  <c r="BE143"/>
  <c r="BI142"/>
  <c r="BH142"/>
  <c r="BG142"/>
  <c r="BF142"/>
  <c r="T142"/>
  <c r="T141"/>
  <c r="R142"/>
  <c r="R141"/>
  <c r="P142"/>
  <c r="P141"/>
  <c r="BK142"/>
  <c r="BK141"/>
  <c r="J141"/>
  <c r="J142"/>
  <c r="BE142"/>
  <c r="J65"/>
  <c r="BI139"/>
  <c r="BH139"/>
  <c r="BG139"/>
  <c r="BF139"/>
  <c r="T139"/>
  <c r="R139"/>
  <c r="P139"/>
  <c r="BK139"/>
  <c r="J139"/>
  <c r="BE139"/>
  <c r="BI134"/>
  <c r="BH134"/>
  <c r="BG134"/>
  <c r="BF134"/>
  <c r="T134"/>
  <c r="R134"/>
  <c r="P134"/>
  <c r="BK134"/>
  <c r="J134"/>
  <c r="BE134"/>
  <c r="BI129"/>
  <c r="BH129"/>
  <c r="BG129"/>
  <c r="BF129"/>
  <c r="T129"/>
  <c r="R129"/>
  <c r="P129"/>
  <c r="BK129"/>
  <c r="J129"/>
  <c r="BE129"/>
  <c r="BI128"/>
  <c r="BH128"/>
  <c r="BG128"/>
  <c r="BF128"/>
  <c r="T128"/>
  <c r="R128"/>
  <c r="P128"/>
  <c r="BK128"/>
  <c r="J128"/>
  <c r="BE128"/>
  <c r="BI126"/>
  <c r="BH126"/>
  <c r="BG126"/>
  <c r="BF126"/>
  <c r="T126"/>
  <c r="R126"/>
  <c r="P126"/>
  <c r="BK126"/>
  <c r="J126"/>
  <c r="BE126"/>
  <c r="BI123"/>
  <c r="BH123"/>
  <c r="BG123"/>
  <c r="BF123"/>
  <c r="T123"/>
  <c r="R123"/>
  <c r="P123"/>
  <c r="BK123"/>
  <c r="J123"/>
  <c r="BE123"/>
  <c r="BI121"/>
  <c r="BH121"/>
  <c r="BG121"/>
  <c r="BF121"/>
  <c r="T121"/>
  <c r="R121"/>
  <c r="P121"/>
  <c r="BK121"/>
  <c r="J121"/>
  <c r="BE121"/>
  <c r="BI120"/>
  <c r="BH120"/>
  <c r="BG120"/>
  <c r="BF120"/>
  <c r="T120"/>
  <c r="T119"/>
  <c r="R120"/>
  <c r="R119"/>
  <c r="P120"/>
  <c r="P119"/>
  <c r="BK120"/>
  <c r="BK119"/>
  <c r="J119"/>
  <c r="J120"/>
  <c r="BE120"/>
  <c r="J64"/>
  <c r="BI117"/>
  <c r="BH117"/>
  <c r="BG117"/>
  <c r="BF117"/>
  <c r="T117"/>
  <c r="R117"/>
  <c r="P117"/>
  <c r="BK117"/>
  <c r="J117"/>
  <c r="BE117"/>
  <c r="BI115"/>
  <c r="BH115"/>
  <c r="BG115"/>
  <c r="BF115"/>
  <c r="T115"/>
  <c r="R115"/>
  <c r="P115"/>
  <c r="BK115"/>
  <c r="J115"/>
  <c r="BE115"/>
  <c r="BI113"/>
  <c r="BH113"/>
  <c r="BG113"/>
  <c r="BF113"/>
  <c r="T113"/>
  <c r="R113"/>
  <c r="P113"/>
  <c r="BK113"/>
  <c r="J113"/>
  <c r="BE113"/>
  <c r="BI112"/>
  <c r="BH112"/>
  <c r="BG112"/>
  <c r="BF112"/>
  <c r="T112"/>
  <c r="T111"/>
  <c r="T110"/>
  <c r="R112"/>
  <c r="R111"/>
  <c r="R110"/>
  <c r="P112"/>
  <c r="P111"/>
  <c r="P110"/>
  <c r="BK112"/>
  <c r="BK111"/>
  <c r="J111"/>
  <c r="BK110"/>
  <c r="J110"/>
  <c r="J112"/>
  <c r="BE112"/>
  <c r="J63"/>
  <c r="J62"/>
  <c r="BI108"/>
  <c r="BH108"/>
  <c r="BG108"/>
  <c r="BF108"/>
  <c r="T108"/>
  <c r="T107"/>
  <c r="R108"/>
  <c r="R107"/>
  <c r="P108"/>
  <c r="P107"/>
  <c r="BK108"/>
  <c r="BK107"/>
  <c r="J107"/>
  <c r="J108"/>
  <c r="BE108"/>
  <c r="J61"/>
  <c r="BI105"/>
  <c r="BH105"/>
  <c r="BG105"/>
  <c r="BF105"/>
  <c r="T105"/>
  <c r="R105"/>
  <c r="P105"/>
  <c r="BK105"/>
  <c r="J105"/>
  <c r="BE105"/>
  <c r="BI102"/>
  <c r="BH102"/>
  <c r="BG102"/>
  <c r="BF102"/>
  <c r="T102"/>
  <c r="R102"/>
  <c r="P102"/>
  <c r="BK102"/>
  <c r="J102"/>
  <c r="BE102"/>
  <c r="BI100"/>
  <c r="BH100"/>
  <c r="BG100"/>
  <c r="BF100"/>
  <c r="T100"/>
  <c r="R100"/>
  <c r="P100"/>
  <c r="BK100"/>
  <c r="J100"/>
  <c r="BE100"/>
  <c r="BI98"/>
  <c r="BH98"/>
  <c r="BG98"/>
  <c r="BF98"/>
  <c r="T98"/>
  <c r="T97"/>
  <c r="R98"/>
  <c r="R97"/>
  <c r="P98"/>
  <c r="P97"/>
  <c r="BK98"/>
  <c r="BK97"/>
  <c r="J97"/>
  <c r="J98"/>
  <c r="BE98"/>
  <c r="J60"/>
  <c r="BI95"/>
  <c r="BH95"/>
  <c r="BG95"/>
  <c r="BF95"/>
  <c r="T95"/>
  <c r="R95"/>
  <c r="P95"/>
  <c r="BK95"/>
  <c r="J95"/>
  <c r="BE95"/>
  <c r="BI93"/>
  <c r="BH93"/>
  <c r="BG93"/>
  <c r="BF93"/>
  <c r="T93"/>
  <c r="T92"/>
  <c r="R93"/>
  <c r="R92"/>
  <c r="P93"/>
  <c r="P92"/>
  <c r="BK93"/>
  <c r="BK92"/>
  <c r="J92"/>
  <c r="J93"/>
  <c r="BE93"/>
  <c r="J59"/>
  <c r="BI89"/>
  <c r="F34"/>
  <c i="1" r="BD56"/>
  <c i="6" r="BH89"/>
  <c r="F33"/>
  <c i="1" r="BC56"/>
  <c i="6" r="BG89"/>
  <c r="F32"/>
  <c i="1" r="BB56"/>
  <c i="6" r="BF89"/>
  <c r="J31"/>
  <c i="1" r="AW56"/>
  <c i="6" r="F31"/>
  <c i="1" r="BA56"/>
  <c i="6" r="T89"/>
  <c r="T88"/>
  <c r="T87"/>
  <c r="T86"/>
  <c r="R89"/>
  <c r="R88"/>
  <c r="R87"/>
  <c r="R86"/>
  <c r="P89"/>
  <c r="P88"/>
  <c r="P87"/>
  <c r="P86"/>
  <c i="1" r="AU56"/>
  <c i="6" r="BK89"/>
  <c r="BK88"/>
  <c r="J88"/>
  <c r="BK87"/>
  <c r="J87"/>
  <c r="BK86"/>
  <c r="J86"/>
  <c r="J56"/>
  <c r="J27"/>
  <c i="1" r="AG56"/>
  <c i="6" r="J89"/>
  <c r="BE89"/>
  <c r="J30"/>
  <c i="1" r="AV56"/>
  <c i="6" r="F30"/>
  <c i="1" r="AZ56"/>
  <c i="6" r="J58"/>
  <c r="J57"/>
  <c r="J82"/>
  <c r="F82"/>
  <c r="F80"/>
  <c r="E78"/>
  <c r="J51"/>
  <c r="F51"/>
  <c r="F49"/>
  <c r="E47"/>
  <c r="J36"/>
  <c r="J18"/>
  <c r="E18"/>
  <c r="F83"/>
  <c r="F52"/>
  <c r="J17"/>
  <c r="J12"/>
  <c r="J80"/>
  <c r="J49"/>
  <c r="E7"/>
  <c r="E76"/>
  <c r="E45"/>
  <c i="1" r="AY55"/>
  <c r="AX55"/>
  <c i="5"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T356"/>
  <c r="R357"/>
  <c r="R356"/>
  <c r="P357"/>
  <c r="P356"/>
  <c r="BK357"/>
  <c r="BK356"/>
  <c r="J356"/>
  <c r="J357"/>
  <c r="BE357"/>
  <c r="J83"/>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T343"/>
  <c r="R344"/>
  <c r="R343"/>
  <c r="P344"/>
  <c r="P343"/>
  <c r="BK344"/>
  <c r="BK343"/>
  <c r="J343"/>
  <c r="J344"/>
  <c r="BE344"/>
  <c r="J82"/>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15"/>
  <c r="BH315"/>
  <c r="BG315"/>
  <c r="BF315"/>
  <c r="T315"/>
  <c r="T314"/>
  <c r="R315"/>
  <c r="R314"/>
  <c r="P315"/>
  <c r="P314"/>
  <c r="BK315"/>
  <c r="BK314"/>
  <c r="J314"/>
  <c r="J315"/>
  <c r="BE315"/>
  <c r="J81"/>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297"/>
  <c r="BH297"/>
  <c r="BG297"/>
  <c r="BF297"/>
  <c r="T297"/>
  <c r="T296"/>
  <c r="R297"/>
  <c r="R296"/>
  <c r="P297"/>
  <c r="P296"/>
  <c r="BK297"/>
  <c r="BK296"/>
  <c r="J296"/>
  <c r="J297"/>
  <c r="BE297"/>
  <c r="J80"/>
  <c r="BI292"/>
  <c r="BH292"/>
  <c r="BG292"/>
  <c r="BF292"/>
  <c r="T292"/>
  <c r="R292"/>
  <c r="P292"/>
  <c r="BK292"/>
  <c r="J292"/>
  <c r="BE292"/>
  <c r="BI291"/>
  <c r="BH291"/>
  <c r="BG291"/>
  <c r="BF291"/>
  <c r="T291"/>
  <c r="T290"/>
  <c r="R291"/>
  <c r="R290"/>
  <c r="P291"/>
  <c r="P290"/>
  <c r="BK291"/>
  <c r="BK290"/>
  <c r="J290"/>
  <c r="J291"/>
  <c r="BE291"/>
  <c r="J79"/>
  <c r="BI288"/>
  <c r="BH288"/>
  <c r="BG288"/>
  <c r="BF288"/>
  <c r="T288"/>
  <c r="R288"/>
  <c r="P288"/>
  <c r="BK288"/>
  <c r="J288"/>
  <c r="BE288"/>
  <c r="BI287"/>
  <c r="BH287"/>
  <c r="BG287"/>
  <c r="BF287"/>
  <c r="T287"/>
  <c r="T286"/>
  <c r="R287"/>
  <c r="R286"/>
  <c r="P287"/>
  <c r="P286"/>
  <c r="BK287"/>
  <c r="BK286"/>
  <c r="J286"/>
  <c r="J287"/>
  <c r="BE287"/>
  <c r="J78"/>
  <c r="BI284"/>
  <c r="BH284"/>
  <c r="BG284"/>
  <c r="BF284"/>
  <c r="T284"/>
  <c r="R284"/>
  <c r="P284"/>
  <c r="BK284"/>
  <c r="J284"/>
  <c r="BE284"/>
  <c r="BI283"/>
  <c r="BH283"/>
  <c r="BG283"/>
  <c r="BF283"/>
  <c r="T283"/>
  <c r="T282"/>
  <c r="R283"/>
  <c r="R282"/>
  <c r="P283"/>
  <c r="P282"/>
  <c r="BK283"/>
  <c r="BK282"/>
  <c r="J282"/>
  <c r="J283"/>
  <c r="BE283"/>
  <c r="J77"/>
  <c r="BI278"/>
  <c r="BH278"/>
  <c r="BG278"/>
  <c r="BF278"/>
  <c r="T278"/>
  <c r="R278"/>
  <c r="P278"/>
  <c r="BK278"/>
  <c r="J278"/>
  <c r="BE278"/>
  <c r="BI277"/>
  <c r="BH277"/>
  <c r="BG277"/>
  <c r="BF277"/>
  <c r="T277"/>
  <c r="T276"/>
  <c r="R277"/>
  <c r="R276"/>
  <c r="P277"/>
  <c r="P276"/>
  <c r="BK277"/>
  <c r="BK276"/>
  <c r="J276"/>
  <c r="J277"/>
  <c r="BE277"/>
  <c r="J76"/>
  <c r="BI262"/>
  <c r="BH262"/>
  <c r="BG262"/>
  <c r="BF262"/>
  <c r="T262"/>
  <c r="T261"/>
  <c r="T260"/>
  <c r="R262"/>
  <c r="R261"/>
  <c r="R260"/>
  <c r="P262"/>
  <c r="P261"/>
  <c r="P260"/>
  <c r="BK262"/>
  <c r="BK261"/>
  <c r="J261"/>
  <c r="BK260"/>
  <c r="J260"/>
  <c r="J262"/>
  <c r="BE262"/>
  <c r="J75"/>
  <c r="J74"/>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T243"/>
  <c r="R244"/>
  <c r="R243"/>
  <c r="P244"/>
  <c r="P243"/>
  <c r="BK244"/>
  <c r="BK243"/>
  <c r="J243"/>
  <c r="J244"/>
  <c r="BE244"/>
  <c r="J73"/>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T236"/>
  <c r="R237"/>
  <c r="R236"/>
  <c r="P237"/>
  <c r="P236"/>
  <c r="BK237"/>
  <c r="BK236"/>
  <c r="J236"/>
  <c r="J237"/>
  <c r="BE237"/>
  <c r="J72"/>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T227"/>
  <c r="R228"/>
  <c r="R227"/>
  <c r="P228"/>
  <c r="P227"/>
  <c r="BK228"/>
  <c r="BK227"/>
  <c r="J227"/>
  <c r="J228"/>
  <c r="BE228"/>
  <c r="J71"/>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T220"/>
  <c r="R221"/>
  <c r="R220"/>
  <c r="P221"/>
  <c r="P220"/>
  <c r="BK221"/>
  <c r="BK220"/>
  <c r="J220"/>
  <c r="J221"/>
  <c r="BE221"/>
  <c r="J70"/>
  <c r="BI214"/>
  <c r="BH214"/>
  <c r="BG214"/>
  <c r="BF214"/>
  <c r="T214"/>
  <c r="T213"/>
  <c r="R214"/>
  <c r="R213"/>
  <c r="P214"/>
  <c r="P213"/>
  <c r="BK214"/>
  <c r="BK213"/>
  <c r="J213"/>
  <c r="J214"/>
  <c r="BE214"/>
  <c r="J69"/>
  <c r="BI207"/>
  <c r="BH207"/>
  <c r="BG207"/>
  <c r="BF207"/>
  <c r="T207"/>
  <c r="T206"/>
  <c r="R207"/>
  <c r="R206"/>
  <c r="P207"/>
  <c r="P206"/>
  <c r="BK207"/>
  <c r="BK206"/>
  <c r="J206"/>
  <c r="J207"/>
  <c r="BE207"/>
  <c r="J68"/>
  <c r="BI200"/>
  <c r="BH200"/>
  <c r="BG200"/>
  <c r="BF200"/>
  <c r="T200"/>
  <c r="T199"/>
  <c r="R200"/>
  <c r="R199"/>
  <c r="P200"/>
  <c r="P199"/>
  <c r="BK200"/>
  <c r="BK199"/>
  <c r="J199"/>
  <c r="J200"/>
  <c r="BE200"/>
  <c r="J67"/>
  <c r="BI193"/>
  <c r="BH193"/>
  <c r="BG193"/>
  <c r="BF193"/>
  <c r="T193"/>
  <c r="T192"/>
  <c r="R193"/>
  <c r="R192"/>
  <c r="P193"/>
  <c r="P192"/>
  <c r="BK193"/>
  <c r="BK192"/>
  <c r="J192"/>
  <c r="J193"/>
  <c r="BE193"/>
  <c r="J66"/>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T169"/>
  <c r="R170"/>
  <c r="R169"/>
  <c r="P170"/>
  <c r="P169"/>
  <c r="BK170"/>
  <c r="BK169"/>
  <c r="J169"/>
  <c r="J170"/>
  <c r="BE170"/>
  <c r="J65"/>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T163"/>
  <c r="R164"/>
  <c r="R163"/>
  <c r="P164"/>
  <c r="P163"/>
  <c r="BK164"/>
  <c r="BK163"/>
  <c r="J163"/>
  <c r="J164"/>
  <c r="BE164"/>
  <c r="J64"/>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T151"/>
  <c r="R152"/>
  <c r="R151"/>
  <c r="P152"/>
  <c r="P151"/>
  <c r="BK152"/>
  <c r="BK151"/>
  <c r="J151"/>
  <c r="J152"/>
  <c r="BE152"/>
  <c r="J63"/>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T143"/>
  <c r="R144"/>
  <c r="R143"/>
  <c r="P144"/>
  <c r="P143"/>
  <c r="BK144"/>
  <c r="BK143"/>
  <c r="J143"/>
  <c r="J144"/>
  <c r="BE144"/>
  <c r="J62"/>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T128"/>
  <c r="R129"/>
  <c r="R128"/>
  <c r="P129"/>
  <c r="P128"/>
  <c r="BK129"/>
  <c r="BK128"/>
  <c r="J128"/>
  <c r="J129"/>
  <c r="BE129"/>
  <c r="J61"/>
  <c r="BI126"/>
  <c r="BH126"/>
  <c r="BG126"/>
  <c r="BF126"/>
  <c r="T126"/>
  <c r="R126"/>
  <c r="P126"/>
  <c r="BK126"/>
  <c r="J126"/>
  <c r="BE126"/>
  <c r="BI125"/>
  <c r="BH125"/>
  <c r="BG125"/>
  <c r="BF125"/>
  <c r="T125"/>
  <c r="T124"/>
  <c r="R125"/>
  <c r="R124"/>
  <c r="P125"/>
  <c r="P124"/>
  <c r="BK125"/>
  <c r="BK124"/>
  <c r="J124"/>
  <c r="J125"/>
  <c r="BE125"/>
  <c r="J60"/>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F34"/>
  <c i="1" r="BD55"/>
  <c i="5" r="BH107"/>
  <c r="F33"/>
  <c i="1" r="BC55"/>
  <c i="5" r="BG107"/>
  <c r="F32"/>
  <c i="1" r="BB55"/>
  <c i="5" r="BF107"/>
  <c r="J31"/>
  <c i="1" r="AW55"/>
  <c i="5" r="F31"/>
  <c i="1" r="BA55"/>
  <c i="5" r="T107"/>
  <c r="T106"/>
  <c r="T105"/>
  <c r="T104"/>
  <c r="T103"/>
  <c r="R107"/>
  <c r="R106"/>
  <c r="R105"/>
  <c r="R104"/>
  <c r="R103"/>
  <c r="P107"/>
  <c r="P106"/>
  <c r="P105"/>
  <c r="P104"/>
  <c r="P103"/>
  <c i="1" r="AU55"/>
  <c i="5" r="BK107"/>
  <c r="BK106"/>
  <c r="J106"/>
  <c r="BK105"/>
  <c r="J105"/>
  <c r="BK104"/>
  <c r="J104"/>
  <c r="BK103"/>
  <c r="J103"/>
  <c r="J56"/>
  <c r="J27"/>
  <c i="1" r="AG55"/>
  <c i="5" r="J107"/>
  <c r="BE107"/>
  <c r="J30"/>
  <c i="1" r="AV55"/>
  <c i="5" r="F30"/>
  <c i="1" r="AZ55"/>
  <c i="5" r="J59"/>
  <c r="J58"/>
  <c r="J57"/>
  <c r="J99"/>
  <c r="F99"/>
  <c r="F97"/>
  <c r="E95"/>
  <c r="J51"/>
  <c r="F51"/>
  <c r="F49"/>
  <c r="E47"/>
  <c r="J36"/>
  <c r="J18"/>
  <c r="E18"/>
  <c r="F100"/>
  <c r="F52"/>
  <c r="J17"/>
  <c r="J12"/>
  <c r="J97"/>
  <c r="J49"/>
  <c r="E7"/>
  <c r="E93"/>
  <c r="E45"/>
  <c i="1" r="AY54"/>
  <c r="AX54"/>
  <c i="4" r="BI117"/>
  <c r="BH117"/>
  <c r="BG117"/>
  <c r="BF117"/>
  <c r="T117"/>
  <c r="R117"/>
  <c r="P117"/>
  <c r="BK117"/>
  <c r="J117"/>
  <c r="BE117"/>
  <c r="BI114"/>
  <c r="BH114"/>
  <c r="BG114"/>
  <c r="BF114"/>
  <c r="T114"/>
  <c r="R114"/>
  <c r="P114"/>
  <c r="BK114"/>
  <c r="J114"/>
  <c r="BE114"/>
  <c r="BI112"/>
  <c r="BH112"/>
  <c r="BG112"/>
  <c r="BF112"/>
  <c r="T112"/>
  <c r="R112"/>
  <c r="P112"/>
  <c r="BK112"/>
  <c r="J112"/>
  <c r="BE112"/>
  <c r="BI110"/>
  <c r="BH110"/>
  <c r="BG110"/>
  <c r="BF110"/>
  <c r="T110"/>
  <c r="R110"/>
  <c r="P110"/>
  <c r="BK110"/>
  <c r="J110"/>
  <c r="BE110"/>
  <c r="BI104"/>
  <c r="BH104"/>
  <c r="BG104"/>
  <c r="BF104"/>
  <c r="T104"/>
  <c r="T103"/>
  <c r="R104"/>
  <c r="R103"/>
  <c r="P104"/>
  <c r="P103"/>
  <c r="BK104"/>
  <c r="BK103"/>
  <c r="J103"/>
  <c r="J104"/>
  <c r="BE104"/>
  <c r="J60"/>
  <c r="BI101"/>
  <c r="BH101"/>
  <c r="BG101"/>
  <c r="BF101"/>
  <c r="T101"/>
  <c r="R101"/>
  <c r="P101"/>
  <c r="BK101"/>
  <c r="J101"/>
  <c r="BE101"/>
  <c r="BI98"/>
  <c r="BH98"/>
  <c r="BG98"/>
  <c r="BF98"/>
  <c r="T98"/>
  <c r="R98"/>
  <c r="P98"/>
  <c r="BK98"/>
  <c r="J98"/>
  <c r="BE98"/>
  <c r="BI96"/>
  <c r="BH96"/>
  <c r="BG96"/>
  <c r="BF96"/>
  <c r="T96"/>
  <c r="R96"/>
  <c r="P96"/>
  <c r="BK96"/>
  <c r="J96"/>
  <c r="BE96"/>
  <c r="BI94"/>
  <c r="BH94"/>
  <c r="BG94"/>
  <c r="BF94"/>
  <c r="T94"/>
  <c r="R94"/>
  <c r="P94"/>
  <c r="BK94"/>
  <c r="J94"/>
  <c r="BE94"/>
  <c r="BI90"/>
  <c r="BH90"/>
  <c r="BG90"/>
  <c r="BF90"/>
  <c r="T90"/>
  <c r="T89"/>
  <c r="R90"/>
  <c r="R89"/>
  <c r="P90"/>
  <c r="P89"/>
  <c r="BK90"/>
  <c r="BK89"/>
  <c r="J89"/>
  <c r="J90"/>
  <c r="BE90"/>
  <c r="J59"/>
  <c r="BI87"/>
  <c r="BH87"/>
  <c r="BG87"/>
  <c r="BF87"/>
  <c r="T87"/>
  <c r="R87"/>
  <c r="P87"/>
  <c r="BK87"/>
  <c r="J87"/>
  <c r="BE87"/>
  <c r="BI86"/>
  <c r="BH86"/>
  <c r="BG86"/>
  <c r="BF86"/>
  <c r="T86"/>
  <c r="R86"/>
  <c r="P86"/>
  <c r="BK86"/>
  <c r="J86"/>
  <c r="BE86"/>
  <c r="BI83"/>
  <c r="F34"/>
  <c i="1" r="BD54"/>
  <c i="4" r="BH83"/>
  <c r="F33"/>
  <c i="1" r="BC54"/>
  <c i="4" r="BG83"/>
  <c r="F32"/>
  <c i="1" r="BB54"/>
  <c i="4" r="BF83"/>
  <c r="J31"/>
  <c i="1" r="AW54"/>
  <c i="4" r="F31"/>
  <c i="1" r="BA54"/>
  <c i="4" r="T83"/>
  <c r="T82"/>
  <c r="T81"/>
  <c r="T80"/>
  <c r="R83"/>
  <c r="R82"/>
  <c r="R81"/>
  <c r="R80"/>
  <c r="P83"/>
  <c r="P82"/>
  <c r="P81"/>
  <c r="P80"/>
  <c i="1" r="AU54"/>
  <c i="4" r="BK83"/>
  <c r="BK82"/>
  <c r="J82"/>
  <c r="BK81"/>
  <c r="J81"/>
  <c r="BK80"/>
  <c r="J80"/>
  <c r="J56"/>
  <c r="J27"/>
  <c i="1" r="AG54"/>
  <c i="4" r="J83"/>
  <c r="BE83"/>
  <c r="J30"/>
  <c i="1" r="AV54"/>
  <c i="4" r="F30"/>
  <c i="1" r="AZ54"/>
  <c i="4" r="J58"/>
  <c r="J57"/>
  <c r="J76"/>
  <c r="F76"/>
  <c r="F74"/>
  <c r="E72"/>
  <c r="J51"/>
  <c r="F51"/>
  <c r="F49"/>
  <c r="E47"/>
  <c r="J36"/>
  <c r="J18"/>
  <c r="E18"/>
  <c r="F77"/>
  <c r="F52"/>
  <c r="J17"/>
  <c r="J12"/>
  <c r="J74"/>
  <c r="J49"/>
  <c r="E7"/>
  <c r="E70"/>
  <c r="E45"/>
  <c i="1" r="AY53"/>
  <c r="AX53"/>
  <c i="3" r="BI508"/>
  <c r="BH508"/>
  <c r="BG508"/>
  <c r="BF508"/>
  <c r="T508"/>
  <c r="R508"/>
  <c r="P508"/>
  <c r="BK508"/>
  <c r="J508"/>
  <c r="BE508"/>
  <c r="BI507"/>
  <c r="BH507"/>
  <c r="BG507"/>
  <c r="BF507"/>
  <c r="T507"/>
  <c r="R507"/>
  <c r="P507"/>
  <c r="BK507"/>
  <c r="J507"/>
  <c r="BE507"/>
  <c r="BI506"/>
  <c r="BH506"/>
  <c r="BG506"/>
  <c r="BF506"/>
  <c r="T506"/>
  <c r="R506"/>
  <c r="P506"/>
  <c r="BK506"/>
  <c r="J506"/>
  <c r="BE506"/>
  <c r="BI505"/>
  <c r="BH505"/>
  <c r="BG505"/>
  <c r="BF505"/>
  <c r="T505"/>
  <c r="R505"/>
  <c r="P505"/>
  <c r="BK505"/>
  <c r="J505"/>
  <c r="BE505"/>
  <c r="BI504"/>
  <c r="BH504"/>
  <c r="BG504"/>
  <c r="BF504"/>
  <c r="T504"/>
  <c r="R504"/>
  <c r="P504"/>
  <c r="BK504"/>
  <c r="J504"/>
  <c r="BE504"/>
  <c r="BI502"/>
  <c r="BH502"/>
  <c r="BG502"/>
  <c r="BF502"/>
  <c r="T502"/>
  <c r="T501"/>
  <c r="R502"/>
  <c r="R501"/>
  <c r="P502"/>
  <c r="P501"/>
  <c r="BK502"/>
  <c r="BK501"/>
  <c r="J501"/>
  <c r="J502"/>
  <c r="BE502"/>
  <c r="J71"/>
  <c r="BI500"/>
  <c r="BH500"/>
  <c r="BG500"/>
  <c r="BF500"/>
  <c r="T500"/>
  <c r="R500"/>
  <c r="P500"/>
  <c r="BK500"/>
  <c r="J500"/>
  <c r="BE500"/>
  <c r="BI499"/>
  <c r="BH499"/>
  <c r="BG499"/>
  <c r="BF499"/>
  <c r="T499"/>
  <c r="R499"/>
  <c r="P499"/>
  <c r="BK499"/>
  <c r="J499"/>
  <c r="BE499"/>
  <c r="BI498"/>
  <c r="BH498"/>
  <c r="BG498"/>
  <c r="BF498"/>
  <c r="T498"/>
  <c r="R498"/>
  <c r="P498"/>
  <c r="BK498"/>
  <c r="J498"/>
  <c r="BE498"/>
  <c r="BI493"/>
  <c r="BH493"/>
  <c r="BG493"/>
  <c r="BF493"/>
  <c r="T493"/>
  <c r="R493"/>
  <c r="P493"/>
  <c r="BK493"/>
  <c r="J493"/>
  <c r="BE493"/>
  <c r="BI491"/>
  <c r="BH491"/>
  <c r="BG491"/>
  <c r="BF491"/>
  <c r="T491"/>
  <c r="T490"/>
  <c r="R491"/>
  <c r="R490"/>
  <c r="P491"/>
  <c r="P490"/>
  <c r="BK491"/>
  <c r="BK490"/>
  <c r="J490"/>
  <c r="J491"/>
  <c r="BE491"/>
  <c r="J70"/>
  <c r="BI482"/>
  <c r="BH482"/>
  <c r="BG482"/>
  <c r="BF482"/>
  <c r="T482"/>
  <c r="R482"/>
  <c r="P482"/>
  <c r="BK482"/>
  <c r="J482"/>
  <c r="BE482"/>
  <c r="BI474"/>
  <c r="BH474"/>
  <c r="BG474"/>
  <c r="BF474"/>
  <c r="T474"/>
  <c r="T473"/>
  <c r="R474"/>
  <c r="R473"/>
  <c r="P474"/>
  <c r="P473"/>
  <c r="BK474"/>
  <c r="BK473"/>
  <c r="J473"/>
  <c r="J474"/>
  <c r="BE474"/>
  <c r="J69"/>
  <c r="BI471"/>
  <c r="BH471"/>
  <c r="BG471"/>
  <c r="BF471"/>
  <c r="T471"/>
  <c r="R471"/>
  <c r="P471"/>
  <c r="BK471"/>
  <c r="J471"/>
  <c r="BE471"/>
  <c r="BI468"/>
  <c r="BH468"/>
  <c r="BG468"/>
  <c r="BF468"/>
  <c r="T468"/>
  <c r="R468"/>
  <c r="P468"/>
  <c r="BK468"/>
  <c r="J468"/>
  <c r="BE468"/>
  <c r="BI465"/>
  <c r="BH465"/>
  <c r="BG465"/>
  <c r="BF465"/>
  <c r="T465"/>
  <c r="R465"/>
  <c r="P465"/>
  <c r="BK465"/>
  <c r="J465"/>
  <c r="BE465"/>
  <c r="BI463"/>
  <c r="BH463"/>
  <c r="BG463"/>
  <c r="BF463"/>
  <c r="T463"/>
  <c r="R463"/>
  <c r="P463"/>
  <c r="BK463"/>
  <c r="J463"/>
  <c r="BE463"/>
  <c r="BI460"/>
  <c r="BH460"/>
  <c r="BG460"/>
  <c r="BF460"/>
  <c r="T460"/>
  <c r="R460"/>
  <c r="P460"/>
  <c r="BK460"/>
  <c r="J460"/>
  <c r="BE460"/>
  <c r="BI459"/>
  <c r="BH459"/>
  <c r="BG459"/>
  <c r="BF459"/>
  <c r="T459"/>
  <c r="R459"/>
  <c r="P459"/>
  <c r="BK459"/>
  <c r="J459"/>
  <c r="BE459"/>
  <c r="BI452"/>
  <c r="BH452"/>
  <c r="BG452"/>
  <c r="BF452"/>
  <c r="T452"/>
  <c r="R452"/>
  <c r="P452"/>
  <c r="BK452"/>
  <c r="J452"/>
  <c r="BE452"/>
  <c r="BI450"/>
  <c r="BH450"/>
  <c r="BG450"/>
  <c r="BF450"/>
  <c r="T450"/>
  <c r="R450"/>
  <c r="P450"/>
  <c r="BK450"/>
  <c r="J450"/>
  <c r="BE450"/>
  <c r="BI443"/>
  <c r="BH443"/>
  <c r="BG443"/>
  <c r="BF443"/>
  <c r="T443"/>
  <c r="T442"/>
  <c r="R443"/>
  <c r="R442"/>
  <c r="P443"/>
  <c r="P442"/>
  <c r="BK443"/>
  <c r="BK442"/>
  <c r="J442"/>
  <c r="J443"/>
  <c r="BE443"/>
  <c r="J68"/>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5"/>
  <c r="BH435"/>
  <c r="BG435"/>
  <c r="BF435"/>
  <c r="T435"/>
  <c r="R435"/>
  <c r="P435"/>
  <c r="BK435"/>
  <c r="J435"/>
  <c r="BE435"/>
  <c r="BI429"/>
  <c r="BH429"/>
  <c r="BG429"/>
  <c r="BF429"/>
  <c r="T429"/>
  <c r="R429"/>
  <c r="P429"/>
  <c r="BK429"/>
  <c r="J429"/>
  <c r="BE429"/>
  <c r="BI428"/>
  <c r="BH428"/>
  <c r="BG428"/>
  <c r="BF428"/>
  <c r="T428"/>
  <c r="R428"/>
  <c r="P428"/>
  <c r="BK428"/>
  <c r="J428"/>
  <c r="BE428"/>
  <c r="BI426"/>
  <c r="BH426"/>
  <c r="BG426"/>
  <c r="BF426"/>
  <c r="T426"/>
  <c r="R426"/>
  <c r="P426"/>
  <c r="BK426"/>
  <c r="J426"/>
  <c r="BE426"/>
  <c r="BI425"/>
  <c r="BH425"/>
  <c r="BG425"/>
  <c r="BF425"/>
  <c r="T425"/>
  <c r="R425"/>
  <c r="P425"/>
  <c r="BK425"/>
  <c r="J425"/>
  <c r="BE425"/>
  <c r="BI419"/>
  <c r="BH419"/>
  <c r="BG419"/>
  <c r="BF419"/>
  <c r="T419"/>
  <c r="R419"/>
  <c r="P419"/>
  <c r="BK419"/>
  <c r="J419"/>
  <c r="BE419"/>
  <c r="BI418"/>
  <c r="BH418"/>
  <c r="BG418"/>
  <c r="BF418"/>
  <c r="T418"/>
  <c r="R418"/>
  <c r="P418"/>
  <c r="BK418"/>
  <c r="J418"/>
  <c r="BE418"/>
  <c r="BI412"/>
  <c r="BH412"/>
  <c r="BG412"/>
  <c r="BF412"/>
  <c r="T412"/>
  <c r="R412"/>
  <c r="P412"/>
  <c r="BK412"/>
  <c r="J412"/>
  <c r="BE412"/>
  <c r="BI406"/>
  <c r="BH406"/>
  <c r="BG406"/>
  <c r="BF406"/>
  <c r="T406"/>
  <c r="R406"/>
  <c r="P406"/>
  <c r="BK406"/>
  <c r="J406"/>
  <c r="BE406"/>
  <c r="BI405"/>
  <c r="BH405"/>
  <c r="BG405"/>
  <c r="BF405"/>
  <c r="T405"/>
  <c r="R405"/>
  <c r="P405"/>
  <c r="BK405"/>
  <c r="J405"/>
  <c r="BE405"/>
  <c r="BI404"/>
  <c r="BH404"/>
  <c r="BG404"/>
  <c r="BF404"/>
  <c r="T404"/>
  <c r="R404"/>
  <c r="P404"/>
  <c r="BK404"/>
  <c r="J404"/>
  <c r="BE404"/>
  <c r="BI403"/>
  <c r="BH403"/>
  <c r="BG403"/>
  <c r="BF403"/>
  <c r="T403"/>
  <c r="R403"/>
  <c r="P403"/>
  <c r="BK403"/>
  <c r="J403"/>
  <c r="BE403"/>
  <c r="BI397"/>
  <c r="BH397"/>
  <c r="BG397"/>
  <c r="BF397"/>
  <c r="T397"/>
  <c r="R397"/>
  <c r="P397"/>
  <c r="BK397"/>
  <c r="J397"/>
  <c r="BE397"/>
  <c r="BI391"/>
  <c r="BH391"/>
  <c r="BG391"/>
  <c r="BF391"/>
  <c r="T391"/>
  <c r="R391"/>
  <c r="P391"/>
  <c r="BK391"/>
  <c r="J391"/>
  <c r="BE391"/>
  <c r="BI385"/>
  <c r="BH385"/>
  <c r="BG385"/>
  <c r="BF385"/>
  <c r="T385"/>
  <c r="T384"/>
  <c r="R385"/>
  <c r="R384"/>
  <c r="P385"/>
  <c r="P384"/>
  <c r="BK385"/>
  <c r="BK384"/>
  <c r="J384"/>
  <c r="J385"/>
  <c r="BE385"/>
  <c r="J67"/>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3"/>
  <c r="BH373"/>
  <c r="BG373"/>
  <c r="BF373"/>
  <c r="T373"/>
  <c r="R373"/>
  <c r="P373"/>
  <c r="BK373"/>
  <c r="J373"/>
  <c r="BE373"/>
  <c r="BI372"/>
  <c r="BH372"/>
  <c r="BG372"/>
  <c r="BF372"/>
  <c r="T372"/>
  <c r="R372"/>
  <c r="P372"/>
  <c r="BK372"/>
  <c r="J372"/>
  <c r="BE372"/>
  <c r="BI365"/>
  <c r="BH365"/>
  <c r="BG365"/>
  <c r="BF365"/>
  <c r="T365"/>
  <c r="R365"/>
  <c r="P365"/>
  <c r="BK365"/>
  <c r="J365"/>
  <c r="BE365"/>
  <c r="BI364"/>
  <c r="BH364"/>
  <c r="BG364"/>
  <c r="BF364"/>
  <c r="T364"/>
  <c r="R364"/>
  <c r="P364"/>
  <c r="BK364"/>
  <c r="J364"/>
  <c r="BE364"/>
  <c r="BI362"/>
  <c r="BH362"/>
  <c r="BG362"/>
  <c r="BF362"/>
  <c r="T362"/>
  <c r="R362"/>
  <c r="P362"/>
  <c r="BK362"/>
  <c r="J362"/>
  <c r="BE362"/>
  <c r="BI360"/>
  <c r="BH360"/>
  <c r="BG360"/>
  <c r="BF360"/>
  <c r="T360"/>
  <c r="R360"/>
  <c r="P360"/>
  <c r="BK360"/>
  <c r="J360"/>
  <c r="BE360"/>
  <c r="BI357"/>
  <c r="BH357"/>
  <c r="BG357"/>
  <c r="BF357"/>
  <c r="T357"/>
  <c r="R357"/>
  <c r="P357"/>
  <c r="BK357"/>
  <c r="J357"/>
  <c r="BE357"/>
  <c r="BI356"/>
  <c r="BH356"/>
  <c r="BG356"/>
  <c r="BF356"/>
  <c r="T356"/>
  <c r="R356"/>
  <c r="P356"/>
  <c r="BK356"/>
  <c r="J356"/>
  <c r="BE356"/>
  <c r="BI354"/>
  <c r="BH354"/>
  <c r="BG354"/>
  <c r="BF354"/>
  <c r="T354"/>
  <c r="R354"/>
  <c r="P354"/>
  <c r="BK354"/>
  <c r="J354"/>
  <c r="BE354"/>
  <c r="BI348"/>
  <c r="BH348"/>
  <c r="BG348"/>
  <c r="BF348"/>
  <c r="T348"/>
  <c r="R348"/>
  <c r="P348"/>
  <c r="BK348"/>
  <c r="J348"/>
  <c r="BE348"/>
  <c r="BI342"/>
  <c r="BH342"/>
  <c r="BG342"/>
  <c r="BF342"/>
  <c r="T342"/>
  <c r="T341"/>
  <c r="R342"/>
  <c r="R341"/>
  <c r="P342"/>
  <c r="P341"/>
  <c r="BK342"/>
  <c r="BK341"/>
  <c r="J341"/>
  <c r="J342"/>
  <c r="BE342"/>
  <c r="J66"/>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2"/>
  <c r="BH332"/>
  <c r="BG332"/>
  <c r="BF332"/>
  <c r="T332"/>
  <c r="R332"/>
  <c r="P332"/>
  <c r="BK332"/>
  <c r="J332"/>
  <c r="BE332"/>
  <c r="BI331"/>
  <c r="BH331"/>
  <c r="BG331"/>
  <c r="BF331"/>
  <c r="T331"/>
  <c r="R331"/>
  <c r="P331"/>
  <c r="BK331"/>
  <c r="J331"/>
  <c r="BE331"/>
  <c r="BI328"/>
  <c r="BH328"/>
  <c r="BG328"/>
  <c r="BF328"/>
  <c r="T328"/>
  <c r="R328"/>
  <c r="P328"/>
  <c r="BK328"/>
  <c r="J328"/>
  <c r="BE328"/>
  <c r="BI324"/>
  <c r="BH324"/>
  <c r="BG324"/>
  <c r="BF324"/>
  <c r="T324"/>
  <c r="R324"/>
  <c r="P324"/>
  <c r="BK324"/>
  <c r="J324"/>
  <c r="BE324"/>
  <c r="BI319"/>
  <c r="BH319"/>
  <c r="BG319"/>
  <c r="BF319"/>
  <c r="T319"/>
  <c r="R319"/>
  <c r="P319"/>
  <c r="BK319"/>
  <c r="J319"/>
  <c r="BE319"/>
  <c r="BI315"/>
  <c r="BH315"/>
  <c r="BG315"/>
  <c r="BF315"/>
  <c r="T315"/>
  <c r="R315"/>
  <c r="P315"/>
  <c r="BK315"/>
  <c r="J315"/>
  <c r="BE315"/>
  <c r="BI309"/>
  <c r="BH309"/>
  <c r="BG309"/>
  <c r="BF309"/>
  <c r="T309"/>
  <c r="T308"/>
  <c r="R309"/>
  <c r="R308"/>
  <c r="P309"/>
  <c r="P308"/>
  <c r="BK309"/>
  <c r="BK308"/>
  <c r="J308"/>
  <c r="J309"/>
  <c r="BE309"/>
  <c r="J65"/>
  <c r="BI306"/>
  <c r="BH306"/>
  <c r="BG306"/>
  <c r="BF306"/>
  <c r="T306"/>
  <c r="R306"/>
  <c r="P306"/>
  <c r="BK306"/>
  <c r="J306"/>
  <c r="BE306"/>
  <c r="BI305"/>
  <c r="BH305"/>
  <c r="BG305"/>
  <c r="BF305"/>
  <c r="T305"/>
  <c r="R305"/>
  <c r="P305"/>
  <c r="BK305"/>
  <c r="J305"/>
  <c r="BE305"/>
  <c r="BI304"/>
  <c r="BH304"/>
  <c r="BG304"/>
  <c r="BF304"/>
  <c r="T304"/>
  <c r="R304"/>
  <c r="P304"/>
  <c r="BK304"/>
  <c r="J304"/>
  <c r="BE304"/>
  <c r="BI302"/>
  <c r="BH302"/>
  <c r="BG302"/>
  <c r="BF302"/>
  <c r="T302"/>
  <c r="R302"/>
  <c r="P302"/>
  <c r="BK302"/>
  <c r="J302"/>
  <c r="BE302"/>
  <c r="BI299"/>
  <c r="BH299"/>
  <c r="BG299"/>
  <c r="BF299"/>
  <c r="T299"/>
  <c r="R299"/>
  <c r="P299"/>
  <c r="BK299"/>
  <c r="J299"/>
  <c r="BE299"/>
  <c r="BI289"/>
  <c r="BH289"/>
  <c r="BG289"/>
  <c r="BF289"/>
  <c r="T289"/>
  <c r="R289"/>
  <c r="P289"/>
  <c r="BK289"/>
  <c r="J289"/>
  <c r="BE289"/>
  <c r="BI288"/>
  <c r="BH288"/>
  <c r="BG288"/>
  <c r="BF288"/>
  <c r="T288"/>
  <c r="R288"/>
  <c r="P288"/>
  <c r="BK288"/>
  <c r="J288"/>
  <c r="BE288"/>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7"/>
  <c r="BH277"/>
  <c r="BG277"/>
  <c r="BF277"/>
  <c r="T277"/>
  <c r="R277"/>
  <c r="P277"/>
  <c r="BK277"/>
  <c r="J277"/>
  <c r="BE277"/>
  <c r="BI276"/>
  <c r="BH276"/>
  <c r="BG276"/>
  <c r="BF276"/>
  <c r="T276"/>
  <c r="R276"/>
  <c r="P276"/>
  <c r="BK276"/>
  <c r="J276"/>
  <c r="BE276"/>
  <c r="BI273"/>
  <c r="BH273"/>
  <c r="BG273"/>
  <c r="BF273"/>
  <c r="T273"/>
  <c r="R273"/>
  <c r="P273"/>
  <c r="BK273"/>
  <c r="J273"/>
  <c r="BE273"/>
  <c r="BI272"/>
  <c r="BH272"/>
  <c r="BG272"/>
  <c r="BF272"/>
  <c r="T272"/>
  <c r="R272"/>
  <c r="P272"/>
  <c r="BK272"/>
  <c r="J272"/>
  <c r="BE272"/>
  <c r="BI271"/>
  <c r="BH271"/>
  <c r="BG271"/>
  <c r="BF271"/>
  <c r="T271"/>
  <c r="R271"/>
  <c r="P271"/>
  <c r="BK271"/>
  <c r="J271"/>
  <c r="BE271"/>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7"/>
  <c r="BH257"/>
  <c r="BG257"/>
  <c r="BF257"/>
  <c r="T257"/>
  <c r="R257"/>
  <c r="P257"/>
  <c r="BK257"/>
  <c r="J257"/>
  <c r="BE257"/>
  <c r="BI256"/>
  <c r="BH256"/>
  <c r="BG256"/>
  <c r="BF256"/>
  <c r="T256"/>
  <c r="R256"/>
  <c r="P256"/>
  <c r="BK256"/>
  <c r="J256"/>
  <c r="BE256"/>
  <c r="BI253"/>
  <c r="BH253"/>
  <c r="BG253"/>
  <c r="BF253"/>
  <c r="T253"/>
  <c r="R253"/>
  <c r="P253"/>
  <c r="BK253"/>
  <c r="J253"/>
  <c r="BE253"/>
  <c r="BI252"/>
  <c r="BH252"/>
  <c r="BG252"/>
  <c r="BF252"/>
  <c r="T252"/>
  <c r="R252"/>
  <c r="P252"/>
  <c r="BK252"/>
  <c r="J252"/>
  <c r="BE252"/>
  <c r="BI251"/>
  <c r="BH251"/>
  <c r="BG251"/>
  <c r="BF251"/>
  <c r="T251"/>
  <c r="R251"/>
  <c r="P251"/>
  <c r="BK251"/>
  <c r="J251"/>
  <c r="BE251"/>
  <c r="BI248"/>
  <c r="BH248"/>
  <c r="BG248"/>
  <c r="BF248"/>
  <c r="T248"/>
  <c r="T247"/>
  <c r="R248"/>
  <c r="R247"/>
  <c r="P248"/>
  <c r="P247"/>
  <c r="BK248"/>
  <c r="BK247"/>
  <c r="J247"/>
  <c r="J248"/>
  <c r="BE248"/>
  <c r="J64"/>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T238"/>
  <c r="R239"/>
  <c r="R238"/>
  <c r="P239"/>
  <c r="P238"/>
  <c r="BK239"/>
  <c r="BK238"/>
  <c r="J238"/>
  <c r="J239"/>
  <c r="BE239"/>
  <c r="J63"/>
  <c r="BI236"/>
  <c r="BH236"/>
  <c r="BG236"/>
  <c r="BF236"/>
  <c r="T236"/>
  <c r="R236"/>
  <c r="P236"/>
  <c r="BK236"/>
  <c r="J236"/>
  <c r="BE236"/>
  <c r="BI232"/>
  <c r="BH232"/>
  <c r="BG232"/>
  <c r="BF232"/>
  <c r="T232"/>
  <c r="R232"/>
  <c r="P232"/>
  <c r="BK232"/>
  <c r="J232"/>
  <c r="BE232"/>
  <c r="BI229"/>
  <c r="BH229"/>
  <c r="BG229"/>
  <c r="BF229"/>
  <c r="T229"/>
  <c r="R229"/>
  <c r="P229"/>
  <c r="BK229"/>
  <c r="J229"/>
  <c r="BE229"/>
  <c r="BI223"/>
  <c r="BH223"/>
  <c r="BG223"/>
  <c r="BF223"/>
  <c r="T223"/>
  <c r="R223"/>
  <c r="P223"/>
  <c r="BK223"/>
  <c r="J223"/>
  <c r="BE223"/>
  <c r="BI219"/>
  <c r="BH219"/>
  <c r="BG219"/>
  <c r="BF219"/>
  <c r="T219"/>
  <c r="R219"/>
  <c r="P219"/>
  <c r="BK219"/>
  <c r="J219"/>
  <c r="BE219"/>
  <c r="BI217"/>
  <c r="BH217"/>
  <c r="BG217"/>
  <c r="BF217"/>
  <c r="T217"/>
  <c r="R217"/>
  <c r="P217"/>
  <c r="BK217"/>
  <c r="J217"/>
  <c r="BE217"/>
  <c r="BI212"/>
  <c r="BH212"/>
  <c r="BG212"/>
  <c r="BF212"/>
  <c r="T212"/>
  <c r="R212"/>
  <c r="P212"/>
  <c r="BK212"/>
  <c r="J212"/>
  <c r="BE212"/>
  <c r="BI205"/>
  <c r="BH205"/>
  <c r="BG205"/>
  <c r="BF205"/>
  <c r="T205"/>
  <c r="R205"/>
  <c r="P205"/>
  <c r="BK205"/>
  <c r="J205"/>
  <c r="BE205"/>
  <c r="BI198"/>
  <c r="BH198"/>
  <c r="BG198"/>
  <c r="BF198"/>
  <c r="T198"/>
  <c r="R198"/>
  <c r="P198"/>
  <c r="BK198"/>
  <c r="J198"/>
  <c r="BE198"/>
  <c r="BI195"/>
  <c r="BH195"/>
  <c r="BG195"/>
  <c r="BF195"/>
  <c r="T195"/>
  <c r="R195"/>
  <c r="P195"/>
  <c r="BK195"/>
  <c r="J195"/>
  <c r="BE195"/>
  <c r="BI192"/>
  <c r="BH192"/>
  <c r="BG192"/>
  <c r="BF192"/>
  <c r="T192"/>
  <c r="R192"/>
  <c r="P192"/>
  <c r="BK192"/>
  <c r="J192"/>
  <c r="BE192"/>
  <c r="BI191"/>
  <c r="BH191"/>
  <c r="BG191"/>
  <c r="BF191"/>
  <c r="T191"/>
  <c r="R191"/>
  <c r="P191"/>
  <c r="BK191"/>
  <c r="J191"/>
  <c r="BE191"/>
  <c r="BI187"/>
  <c r="BH187"/>
  <c r="BG187"/>
  <c r="BF187"/>
  <c r="T187"/>
  <c r="R187"/>
  <c r="P187"/>
  <c r="BK187"/>
  <c r="J187"/>
  <c r="BE187"/>
  <c r="BI184"/>
  <c r="BH184"/>
  <c r="BG184"/>
  <c r="BF184"/>
  <c r="T184"/>
  <c r="T183"/>
  <c r="T182"/>
  <c r="R184"/>
  <c r="R183"/>
  <c r="R182"/>
  <c r="P184"/>
  <c r="P183"/>
  <c r="P182"/>
  <c r="BK184"/>
  <c r="BK183"/>
  <c r="J183"/>
  <c r="BK182"/>
  <c r="J182"/>
  <c r="J184"/>
  <c r="BE184"/>
  <c r="J62"/>
  <c r="J61"/>
  <c r="BI180"/>
  <c r="BH180"/>
  <c r="BG180"/>
  <c r="BF180"/>
  <c r="T180"/>
  <c r="T179"/>
  <c r="R180"/>
  <c r="R179"/>
  <c r="P180"/>
  <c r="P179"/>
  <c r="BK180"/>
  <c r="BK179"/>
  <c r="J179"/>
  <c r="J180"/>
  <c r="BE180"/>
  <c r="J60"/>
  <c r="BI173"/>
  <c r="BH173"/>
  <c r="BG173"/>
  <c r="BF173"/>
  <c r="T173"/>
  <c r="R173"/>
  <c r="P173"/>
  <c r="BK173"/>
  <c r="J173"/>
  <c r="BE173"/>
  <c r="BI166"/>
  <c r="BH166"/>
  <c r="BG166"/>
  <c r="BF166"/>
  <c r="T166"/>
  <c r="R166"/>
  <c r="P166"/>
  <c r="BK166"/>
  <c r="J166"/>
  <c r="BE166"/>
  <c r="BI161"/>
  <c r="BH161"/>
  <c r="BG161"/>
  <c r="BF161"/>
  <c r="T161"/>
  <c r="R161"/>
  <c r="P161"/>
  <c r="BK161"/>
  <c r="J161"/>
  <c r="BE161"/>
  <c r="BI158"/>
  <c r="BH158"/>
  <c r="BG158"/>
  <c r="BF158"/>
  <c r="T158"/>
  <c r="R158"/>
  <c r="P158"/>
  <c r="BK158"/>
  <c r="J158"/>
  <c r="BE158"/>
  <c r="BI152"/>
  <c r="BH152"/>
  <c r="BG152"/>
  <c r="BF152"/>
  <c r="T152"/>
  <c r="R152"/>
  <c r="P152"/>
  <c r="BK152"/>
  <c r="J152"/>
  <c r="BE152"/>
  <c r="BI145"/>
  <c r="BH145"/>
  <c r="BG145"/>
  <c r="BF145"/>
  <c r="T145"/>
  <c r="R145"/>
  <c r="P145"/>
  <c r="BK145"/>
  <c r="J145"/>
  <c r="BE145"/>
  <c r="BI143"/>
  <c r="BH143"/>
  <c r="BG143"/>
  <c r="BF143"/>
  <c r="T143"/>
  <c r="R143"/>
  <c r="P143"/>
  <c r="BK143"/>
  <c r="J143"/>
  <c r="BE143"/>
  <c r="BI137"/>
  <c r="BH137"/>
  <c r="BG137"/>
  <c r="BF137"/>
  <c r="T137"/>
  <c r="R137"/>
  <c r="P137"/>
  <c r="BK137"/>
  <c r="J137"/>
  <c r="BE137"/>
  <c r="BI134"/>
  <c r="BH134"/>
  <c r="BG134"/>
  <c r="BF134"/>
  <c r="T134"/>
  <c r="R134"/>
  <c r="P134"/>
  <c r="BK134"/>
  <c r="J134"/>
  <c r="BE134"/>
  <c r="BI130"/>
  <c r="BH130"/>
  <c r="BG130"/>
  <c r="BF130"/>
  <c r="T130"/>
  <c r="R130"/>
  <c r="P130"/>
  <c r="BK130"/>
  <c r="J130"/>
  <c r="BE130"/>
  <c r="BI124"/>
  <c r="BH124"/>
  <c r="BG124"/>
  <c r="BF124"/>
  <c r="T124"/>
  <c r="R124"/>
  <c r="P124"/>
  <c r="BK124"/>
  <c r="J124"/>
  <c r="BE124"/>
  <c r="BI118"/>
  <c r="BH118"/>
  <c r="BG118"/>
  <c r="BF118"/>
  <c r="T118"/>
  <c r="R118"/>
  <c r="P118"/>
  <c r="BK118"/>
  <c r="J118"/>
  <c r="BE118"/>
  <c r="BI115"/>
  <c r="BH115"/>
  <c r="BG115"/>
  <c r="BF115"/>
  <c r="T115"/>
  <c r="R115"/>
  <c r="P115"/>
  <c r="BK115"/>
  <c r="J115"/>
  <c r="BE115"/>
  <c r="BI112"/>
  <c r="BH112"/>
  <c r="BG112"/>
  <c r="BF112"/>
  <c r="T112"/>
  <c r="R112"/>
  <c r="P112"/>
  <c r="BK112"/>
  <c r="J112"/>
  <c r="BE112"/>
  <c r="BI110"/>
  <c r="BH110"/>
  <c r="BG110"/>
  <c r="BF110"/>
  <c r="T110"/>
  <c r="R110"/>
  <c r="P110"/>
  <c r="BK110"/>
  <c r="J110"/>
  <c r="BE110"/>
  <c r="BI108"/>
  <c r="BH108"/>
  <c r="BG108"/>
  <c r="BF108"/>
  <c r="T108"/>
  <c r="T107"/>
  <c r="R108"/>
  <c r="R107"/>
  <c r="P108"/>
  <c r="P107"/>
  <c r="BK108"/>
  <c r="BK107"/>
  <c r="J107"/>
  <c r="J108"/>
  <c r="BE108"/>
  <c r="J59"/>
  <c r="BI101"/>
  <c r="BH101"/>
  <c r="BG101"/>
  <c r="BF101"/>
  <c r="T101"/>
  <c r="R101"/>
  <c r="P101"/>
  <c r="BK101"/>
  <c r="J101"/>
  <c r="BE101"/>
  <c r="BI94"/>
  <c r="F34"/>
  <c i="1" r="BD53"/>
  <c i="3" r="BH94"/>
  <c r="F33"/>
  <c i="1" r="BC53"/>
  <c i="3" r="BG94"/>
  <c r="F32"/>
  <c i="1" r="BB53"/>
  <c i="3" r="BF94"/>
  <c r="J31"/>
  <c i="1" r="AW53"/>
  <c i="3" r="F31"/>
  <c i="1" r="BA53"/>
  <c i="3" r="T94"/>
  <c r="T93"/>
  <c r="T92"/>
  <c r="T91"/>
  <c r="R94"/>
  <c r="R93"/>
  <c r="R92"/>
  <c r="R91"/>
  <c r="P94"/>
  <c r="P93"/>
  <c r="P92"/>
  <c r="P91"/>
  <c i="1" r="AU53"/>
  <c i="3" r="BK94"/>
  <c r="BK93"/>
  <c r="J93"/>
  <c r="BK92"/>
  <c r="J92"/>
  <c r="BK91"/>
  <c r="J91"/>
  <c r="J56"/>
  <c r="J27"/>
  <c i="1" r="AG53"/>
  <c i="3" r="J94"/>
  <c r="BE94"/>
  <c r="J30"/>
  <c i="1" r="AV53"/>
  <c i="3" r="F30"/>
  <c i="1" r="AZ53"/>
  <c i="3" r="J58"/>
  <c r="J57"/>
  <c r="J87"/>
  <c r="F87"/>
  <c r="F85"/>
  <c r="E83"/>
  <c r="J51"/>
  <c r="F51"/>
  <c r="F49"/>
  <c r="E47"/>
  <c r="J36"/>
  <c r="J18"/>
  <c r="E18"/>
  <c r="F88"/>
  <c r="F52"/>
  <c r="J17"/>
  <c r="J12"/>
  <c r="J85"/>
  <c r="J49"/>
  <c r="E7"/>
  <c r="E81"/>
  <c r="E45"/>
  <c i="1" r="AY52"/>
  <c r="AX52"/>
  <c i="2" r="BI226"/>
  <c r="BH226"/>
  <c r="BG226"/>
  <c r="BF226"/>
  <c r="T226"/>
  <c r="R226"/>
  <c r="P226"/>
  <c r="BK226"/>
  <c r="J226"/>
  <c r="BE226"/>
  <c r="BI219"/>
  <c r="BH219"/>
  <c r="BG219"/>
  <c r="BF219"/>
  <c r="T219"/>
  <c r="R219"/>
  <c r="P219"/>
  <c r="BK219"/>
  <c r="J219"/>
  <c r="BE219"/>
  <c r="BI213"/>
  <c r="BH213"/>
  <c r="BG213"/>
  <c r="BF213"/>
  <c r="T213"/>
  <c r="R213"/>
  <c r="P213"/>
  <c r="BK213"/>
  <c r="J213"/>
  <c r="BE213"/>
  <c r="BI207"/>
  <c r="BH207"/>
  <c r="BG207"/>
  <c r="BF207"/>
  <c r="T207"/>
  <c r="T206"/>
  <c r="R207"/>
  <c r="R206"/>
  <c r="P207"/>
  <c r="P206"/>
  <c r="BK207"/>
  <c r="BK206"/>
  <c r="J206"/>
  <c r="J207"/>
  <c r="BE207"/>
  <c r="J65"/>
  <c r="BI203"/>
  <c r="BH203"/>
  <c r="BG203"/>
  <c r="BF203"/>
  <c r="T203"/>
  <c r="R203"/>
  <c r="P203"/>
  <c r="BK203"/>
  <c r="J203"/>
  <c r="BE203"/>
  <c r="BI202"/>
  <c r="BH202"/>
  <c r="BG202"/>
  <c r="BF202"/>
  <c r="T202"/>
  <c r="T201"/>
  <c r="R202"/>
  <c r="R201"/>
  <c r="P202"/>
  <c r="P201"/>
  <c r="BK202"/>
  <c r="BK201"/>
  <c r="J201"/>
  <c r="J202"/>
  <c r="BE202"/>
  <c r="J64"/>
  <c r="BI188"/>
  <c r="BH188"/>
  <c r="BG188"/>
  <c r="BF188"/>
  <c r="T188"/>
  <c r="R188"/>
  <c r="P188"/>
  <c r="BK188"/>
  <c r="J188"/>
  <c r="BE188"/>
  <c r="BI175"/>
  <c r="BH175"/>
  <c r="BG175"/>
  <c r="BF175"/>
  <c r="T175"/>
  <c r="T174"/>
  <c r="T173"/>
  <c r="R175"/>
  <c r="R174"/>
  <c r="R173"/>
  <c r="P175"/>
  <c r="P174"/>
  <c r="P173"/>
  <c r="BK175"/>
  <c r="BK174"/>
  <c r="J174"/>
  <c r="BK173"/>
  <c r="J173"/>
  <c r="J175"/>
  <c r="BE175"/>
  <c r="J63"/>
  <c r="J62"/>
  <c r="BI171"/>
  <c r="BH171"/>
  <c r="BG171"/>
  <c r="BF171"/>
  <c r="T171"/>
  <c r="T170"/>
  <c r="R171"/>
  <c r="R170"/>
  <c r="P171"/>
  <c r="P170"/>
  <c r="BK171"/>
  <c r="BK170"/>
  <c r="J170"/>
  <c r="J171"/>
  <c r="BE171"/>
  <c r="J61"/>
  <c r="BI168"/>
  <c r="BH168"/>
  <c r="BG168"/>
  <c r="BF168"/>
  <c r="T168"/>
  <c r="R168"/>
  <c r="P168"/>
  <c r="BK168"/>
  <c r="J168"/>
  <c r="BE168"/>
  <c r="BI165"/>
  <c r="BH165"/>
  <c r="BG165"/>
  <c r="BF165"/>
  <c r="T165"/>
  <c r="R165"/>
  <c r="P165"/>
  <c r="BK165"/>
  <c r="J165"/>
  <c r="BE165"/>
  <c r="BI163"/>
  <c r="BH163"/>
  <c r="BG163"/>
  <c r="BF163"/>
  <c r="T163"/>
  <c r="R163"/>
  <c r="P163"/>
  <c r="BK163"/>
  <c r="J163"/>
  <c r="BE163"/>
  <c r="BI161"/>
  <c r="BH161"/>
  <c r="BG161"/>
  <c r="BF161"/>
  <c r="T161"/>
  <c r="T160"/>
  <c r="R161"/>
  <c r="R160"/>
  <c r="P161"/>
  <c r="P160"/>
  <c r="BK161"/>
  <c r="BK160"/>
  <c r="J160"/>
  <c r="J161"/>
  <c r="BE161"/>
  <c r="J60"/>
  <c r="BI152"/>
  <c r="BH152"/>
  <c r="BG152"/>
  <c r="BF152"/>
  <c r="T152"/>
  <c r="R152"/>
  <c r="P152"/>
  <c r="BK152"/>
  <c r="J152"/>
  <c r="BE152"/>
  <c r="BI151"/>
  <c r="BH151"/>
  <c r="BG151"/>
  <c r="BF151"/>
  <c r="T151"/>
  <c r="R151"/>
  <c r="P151"/>
  <c r="BK151"/>
  <c r="J151"/>
  <c r="BE151"/>
  <c r="BI145"/>
  <c r="BH145"/>
  <c r="BG145"/>
  <c r="BF145"/>
  <c r="T145"/>
  <c r="R145"/>
  <c r="P145"/>
  <c r="BK145"/>
  <c r="J145"/>
  <c r="BE145"/>
  <c r="BI139"/>
  <c r="BH139"/>
  <c r="BG139"/>
  <c r="BF139"/>
  <c r="T139"/>
  <c r="R139"/>
  <c r="P139"/>
  <c r="BK139"/>
  <c r="J139"/>
  <c r="BE139"/>
  <c r="BI131"/>
  <c r="BH131"/>
  <c r="BG131"/>
  <c r="BF131"/>
  <c r="T131"/>
  <c r="R131"/>
  <c r="P131"/>
  <c r="BK131"/>
  <c r="J131"/>
  <c r="BE131"/>
  <c r="BI124"/>
  <c r="BH124"/>
  <c r="BG124"/>
  <c r="BF124"/>
  <c r="T124"/>
  <c r="R124"/>
  <c r="P124"/>
  <c r="BK124"/>
  <c r="J124"/>
  <c r="BE124"/>
  <c r="BI121"/>
  <c r="BH121"/>
  <c r="BG121"/>
  <c r="BF121"/>
  <c r="T121"/>
  <c r="R121"/>
  <c r="P121"/>
  <c r="BK121"/>
  <c r="J121"/>
  <c r="BE121"/>
  <c r="BI114"/>
  <c r="BH114"/>
  <c r="BG114"/>
  <c r="BF114"/>
  <c r="T114"/>
  <c r="R114"/>
  <c r="P114"/>
  <c r="BK114"/>
  <c r="J114"/>
  <c r="BE114"/>
  <c r="BI107"/>
  <c r="BH107"/>
  <c r="BG107"/>
  <c r="BF107"/>
  <c r="T107"/>
  <c r="R107"/>
  <c r="P107"/>
  <c r="BK107"/>
  <c r="J107"/>
  <c r="BE107"/>
  <c r="BI105"/>
  <c r="BH105"/>
  <c r="BG105"/>
  <c r="BF105"/>
  <c r="T105"/>
  <c r="R105"/>
  <c r="P105"/>
  <c r="BK105"/>
  <c r="J105"/>
  <c r="BE105"/>
  <c r="BI98"/>
  <c r="BH98"/>
  <c r="BG98"/>
  <c r="BF98"/>
  <c r="T98"/>
  <c r="R98"/>
  <c r="P98"/>
  <c r="BK98"/>
  <c r="J98"/>
  <c r="BE98"/>
  <c r="BI96"/>
  <c r="BH96"/>
  <c r="BG96"/>
  <c r="BF96"/>
  <c r="T96"/>
  <c r="R96"/>
  <c r="P96"/>
  <c r="BK96"/>
  <c r="J96"/>
  <c r="BE96"/>
  <c r="BI94"/>
  <c r="BH94"/>
  <c r="BG94"/>
  <c r="BF94"/>
  <c r="T94"/>
  <c r="R94"/>
  <c r="P94"/>
  <c r="BK94"/>
  <c r="J94"/>
  <c r="BE94"/>
  <c r="BI92"/>
  <c r="BH92"/>
  <c r="BG92"/>
  <c r="BF92"/>
  <c r="T92"/>
  <c r="T91"/>
  <c r="R92"/>
  <c r="R91"/>
  <c r="P92"/>
  <c r="P91"/>
  <c r="BK92"/>
  <c r="BK91"/>
  <c r="J91"/>
  <c r="J92"/>
  <c r="BE92"/>
  <c r="J59"/>
  <c r="BI88"/>
  <c r="F34"/>
  <c i="1" r="BD52"/>
  <c i="2" r="BH88"/>
  <c r="F33"/>
  <c i="1" r="BC52"/>
  <c i="2" r="BG88"/>
  <c r="F32"/>
  <c i="1" r="BB52"/>
  <c i="2" r="BF88"/>
  <c r="J31"/>
  <c i="1" r="AW52"/>
  <c i="2" r="F31"/>
  <c i="1" r="BA52"/>
  <c i="2" r="T88"/>
  <c r="T87"/>
  <c r="T86"/>
  <c r="T85"/>
  <c r="R88"/>
  <c r="R87"/>
  <c r="R86"/>
  <c r="R85"/>
  <c r="P88"/>
  <c r="P87"/>
  <c r="P86"/>
  <c r="P85"/>
  <c i="1" r="AU52"/>
  <c i="2" r="BK88"/>
  <c r="BK87"/>
  <c r="J87"/>
  <c r="BK86"/>
  <c r="J86"/>
  <c r="BK85"/>
  <c r="J85"/>
  <c r="J56"/>
  <c r="J27"/>
  <c i="1" r="AG52"/>
  <c i="2" r="J88"/>
  <c r="BE88"/>
  <c r="J30"/>
  <c i="1" r="AV52"/>
  <c i="2" r="F30"/>
  <c i="1" r="AZ52"/>
  <c i="2" r="J58"/>
  <c r="J57"/>
  <c r="J81"/>
  <c r="F81"/>
  <c r="F79"/>
  <c r="E77"/>
  <c r="J51"/>
  <c r="F51"/>
  <c r="F49"/>
  <c r="E47"/>
  <c r="J36"/>
  <c r="J18"/>
  <c r="E18"/>
  <c r="F82"/>
  <c r="F52"/>
  <c r="J17"/>
  <c r="J12"/>
  <c r="J79"/>
  <c r="J49"/>
  <c r="E7"/>
  <c r="E75"/>
  <c r="E45"/>
  <c i="1" r="BD51"/>
  <c r="W30"/>
  <c r="BC51"/>
  <c r="W29"/>
  <c r="BB51"/>
  <c r="W28"/>
  <c r="BA51"/>
  <c r="W27"/>
  <c r="AZ51"/>
  <c r="W26"/>
  <c r="AY51"/>
  <c r="AX51"/>
  <c r="AW51"/>
  <c r="AK27"/>
  <c r="AV51"/>
  <c r="AK26"/>
  <c r="AU51"/>
  <c r="AT51"/>
  <c r="AS51"/>
  <c r="AG51"/>
  <c r="AK23"/>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<sst xmlns="http://schemas.openxmlformats.org/spreadsheetml/2006/main">
  <si>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</si>
  <si>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</si>
  <si>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</si>
  <si>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</si>
  <si>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</si>
  <si>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</si>
  <si>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</si>
  <si>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{cf17b1ea-2270-49a9-bf24-67621ec9e8b5}</t>
  </si>
  <si>
    <t>0,01</t>
  </si>
  <si>
    <t>21</t>
  </si>
  <si>
    <t>15</t>
  </si>
  <si>
    <t>REKAPITULACE STAVBY</t>
  </si>
  <si>
    <t xml:space="preserve">v ---  níže se nacházejí doplnkové a pomocné údaje k sestavám  --- v</t>
  </si>
  <si>
    <t>Návod na vyplnění</t>
  </si>
  <si>
    <t>0,001</t>
  </si>
  <si>
    <t>Kód:</t>
  </si>
  <si>
    <t>20170025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</si>
  <si>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</si>
  <si>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</si>
  <si>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domova dětí a mládeže DDM Beroun</t>
  </si>
  <si>
    <t>0,1</t>
  </si>
  <si>
    <t>KSO:</t>
  </si>
  <si>
    <t>801 39 13</t>
  </si>
  <si>
    <t>CC-CZ:</t>
  </si>
  <si>
    <t/>
  </si>
  <si>
    <t>1</t>
  </si>
  <si>
    <t>Místo:</t>
  </si>
  <si>
    <t>Beroun, U Stadionu 787</t>
  </si>
  <si>
    <t>Datum:</t>
  </si>
  <si>
    <t>10.08.2017</t>
  </si>
  <si>
    <t>10</t>
  </si>
  <si>
    <t>100</t>
  </si>
  <si>
    <t>Zadavatel:</t>
  </si>
  <si>
    <t>IČ:</t>
  </si>
  <si>
    <t>Dům dětí a mládeže Příbram</t>
  </si>
  <si>
    <t>DIČ:</t>
  </si>
  <si>
    <t>Uchazeč:</t>
  </si>
  <si>
    <t>Vyplň údaj</t>
  </si>
  <si>
    <t>Projektant:</t>
  </si>
  <si>
    <t>rala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</si>
  <si>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</si>
  <si>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</si>
  <si>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</si>
  <si>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</si>
  <si>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</si>
  <si>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</si>
  <si>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</si>
  <si>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</si>
  <si>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</si>
  <si>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</si>
  <si>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</si>
  <si>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</si>
  <si>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</si>
  <si>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</si>
  <si>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</si>
  <si>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</si>
  <si>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</si>
  <si>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</si>
  <si>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</si>
  <si>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</si>
  <si>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</si>
  <si>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</si>
  <si>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</si>
  <si>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</si>
  <si>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</si>
  <si>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</si>
  <si>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</si>
  <si>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</si>
  <si>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</si>
  <si>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</si>
  <si>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</si>
  <si>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</si>
  <si>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</si>
  <si>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</si>
  <si>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</si>
  <si>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</si>
  <si>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</si>
  <si>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</si>
  <si>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</si>
  <si>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</si>
  <si>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</si>
  <si>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</si>
  <si>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0001</t>
  </si>
  <si>
    <t>Bourací práce a demontáže</t>
  </si>
  <si>
    <t>STA</t>
  </si>
  <si>
    <t>{30d9a274-32a5-4d91-a435-52dc3eb52d73}</t>
  </si>
  <si>
    <t>2</t>
  </si>
  <si>
    <t>0002</t>
  </si>
  <si>
    <t>Stavební a architektonická část</t>
  </si>
  <si>
    <t>{11cdb408-e446-400e-be43-f6e837b90a13}</t>
  </si>
  <si>
    <t>0003</t>
  </si>
  <si>
    <t>Stavební a architektonická část-2.část</t>
  </si>
  <si>
    <t>{3701e3e4-809a-49c8-8f31-aff6111f5f38}</t>
  </si>
  <si>
    <t>0004</t>
  </si>
  <si>
    <t>Elektroinstalace</t>
  </si>
  <si>
    <t>{99501efd-453f-4da2-b1d9-a3061f896918}</t>
  </si>
  <si>
    <t>0005</t>
  </si>
  <si>
    <t>ZTI - Zdravotechnické instalace</t>
  </si>
  <si>
    <t>{d0f2bec8-eca0-4de1-91a8-eb9278f1b3fb}</t>
  </si>
  <si>
    <t>0006</t>
  </si>
  <si>
    <t>Ústřední topení</t>
  </si>
  <si>
    <t>{77961d11-c254-4bd8-9618-be78ded2a93b}</t>
  </si>
  <si>
    <t>0007</t>
  </si>
  <si>
    <t>Vedlejší rozpočtové náklady</t>
  </si>
  <si>
    <t>VON</t>
  </si>
  <si>
    <t>{72cc5070-3fbb-47f6-9065-f13e26f4d8c2}</t>
  </si>
  <si>
    <t>1) Krycí list soupisu</t>
  </si>
  <si>
    <t>2) Rekapitulace</t>
  </si>
  <si>
    <t>3) Soupis prací</t>
  </si>
  <si>
    <t>Zpět na list:</t>
  </si>
  <si>
    <t>Rekapitulace stavby</t>
  </si>
  <si>
    <t>KRYCÍ LIST SOUPISU</t>
  </si>
  <si>
    <t>Objekt:</t>
  </si>
  <si>
    <t>0001 - Bourací práce a demontáže</t>
  </si>
  <si>
    <t>REKAPITULACE ČLENĚNÍ SOUPISU PRACÍ</t>
  </si>
  <si>
    <t>Kód dílu - Popis</t>
  </si>
  <si>
    <t>Cena celkem [CZK]</t>
  </si>
  <si>
    <t>Náklady soupisu celkem</t>
  </si>
  <si>
    <t>-1</t>
  </si>
  <si>
    <t xml:space="preserve">HSV -  Práce a dodávky HSV</t>
  </si>
  <si>
    <t xml:space="preserve">    1 -  Zemní práce</t>
  </si>
  <si>
    <t xml:space="preserve">    9 -  Ostatní konstrukce a práce-bourání</t>
  </si>
  <si>
    <t xml:space="preserve">    997 - Přesun sutě</t>
  </si>
  <si>
    <t xml:space="preserve">    998 - Přesun hmot</t>
  </si>
  <si>
    <t xml:space="preserve">PSV -  Práce a dodávky PSV</t>
  </si>
  <si>
    <t xml:space="preserve">    766 -  Konstrukce truhlářské</t>
  </si>
  <si>
    <t xml:space="preserve">    767 -  Konstrukce zámečnické</t>
  </si>
  <si>
    <t xml:space="preserve">    776 -  Podlahy povlakové</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</si>
  <si>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</si>
  <si>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</si>
  <si>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</si>
  <si>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</si>
  <si>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</si>
  <si>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</si>
  <si>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</si>
  <si>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</si>
  <si>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</si>
  <si>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</si>
  <si>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</si>
  <si>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</si>
  <si>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</si>
  <si>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</si>
  <si>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</si>
  <si>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 xml:space="preserve"> Práce a dodávky HSV</t>
  </si>
  <si>
    <t>ROZPOCET</t>
  </si>
  <si>
    <t xml:space="preserve"> Zemní práce</t>
  </si>
  <si>
    <t>K</t>
  </si>
  <si>
    <t>113107142</t>
  </si>
  <si>
    <t>Odstranění podkladů nebo krytů s přemístěním hmot na skládku na vzdálenost do 3 m nebo s naložením na dopravní prostředek v ploše jednotlivě do 50 m2 živičných, o tl. vrstvy přes 50 do 100 mm</t>
  </si>
  <si>
    <t>m2</t>
  </si>
  <si>
    <t>CS ÚRS 2017 02</t>
  </si>
  <si>
    <t>4</t>
  </si>
  <si>
    <t>495215582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</si>
  <si>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</si>
  <si>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</si>
  <si>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</si>
  <si>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"pro základ rampy" 1*2,2</t>
  </si>
  <si>
    <t>9</t>
  </si>
  <si>
    <t xml:space="preserve"> Ostatní konstrukce a práce-bourání</t>
  </si>
  <si>
    <t>946111111</t>
  </si>
  <si>
    <t>Montáž pojízdných věží trubkových nebo dílcových s maximálním zatížením podlahy do 200 kg/m2 šířky od 0,6 do 0,9 m, délky do 3,2 m, výšky do 1,5 m</t>
  </si>
  <si>
    <t>kus</t>
  </si>
  <si>
    <t>-497608685</t>
  </si>
  <si>
    <t xml:space="preserve">Poznámka k souboru cen:_x000d_
1. Montáž lešení vyšších, než je uvedeno v souboru cen, se oceňuje individuálně, stejně tak jako konstrukce s vyšším požadovaným zatížením. 2. Pojízdná lešení do tunelů a pojízdná lešení s bočním vysunutím se oceňují individuálně. </t>
  </si>
  <si>
    <t>3</t>
  </si>
  <si>
    <t>946111211</t>
  </si>
  <si>
    <t>Montáž pojízdných věží trubkových nebo dílcových s maximálním zatížením podlahy do 200 kg/m2 Příplatek za první a každý další den použití pojízdného lešení k ceně -1111</t>
  </si>
  <si>
    <t>-1082522901</t>
  </si>
  <si>
    <t>946111811</t>
  </si>
  <si>
    <t>Demontáž pojízdných věží trubkových nebo dílcových s maximálním zatížením podlahy do 200 kg/m2 šířky od 0,6 do 0,9 m, délky do 3,2 m, výšky do 1,5 m</t>
  </si>
  <si>
    <t>-625659200</t>
  </si>
  <si>
    <t xml:space="preserve">Poznámka k souboru cen:_x000d_
1. Demontáž lešení vyšších, než je uvedeno v souboru cen, se oceňuje individuálně, stejně tak jako konstrukce s vyšším požadovaným zatížením. </t>
  </si>
  <si>
    <t>5</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</si>
  <si>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</si>
  <si>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</si>
  <si>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-1913253512</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</si>
  <si>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</si>
  <si>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"1S" 329,12</t>
  </si>
  <si>
    <t>"1NP" 327,15</t>
  </si>
  <si>
    <t>"2NP" 327,08</t>
  </si>
  <si>
    <t>"3NP" 326,6</t>
  </si>
  <si>
    <t>Součet</t>
  </si>
  <si>
    <t>6</t>
  </si>
  <si>
    <t>961044111</t>
  </si>
  <si>
    <t>Bourání základů z betonu prostého</t>
  </si>
  <si>
    <t>m3</t>
  </si>
  <si>
    <t>-283590474</t>
  </si>
  <si>
    <t>"zrušený vstup" 2*3*0,75</t>
  </si>
  <si>
    <t>7</t>
  </si>
  <si>
    <t>965046111</t>
  </si>
  <si>
    <t>Broušení stávajících betonových podlah úběr do 3 mm</t>
  </si>
  <si>
    <t>-1057123026</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</si>
  <si>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</si>
  <si>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"1S"310</t>
  </si>
  <si>
    <t>"1NP"310</t>
  </si>
  <si>
    <t>"2NP"310</t>
  </si>
  <si>
    <t>"3NP"310</t>
  </si>
  <si>
    <t>8</t>
  </si>
  <si>
    <t>965081213</t>
  </si>
  <si>
    <t>Bourání podlah z dlaždic bez podkladního lože nebo mazaniny, s jakoukoliv výplní spár keramických nebo xylolitových tl. do 10 mm, plochy přes 1 m2</t>
  </si>
  <si>
    <t>-1954930077</t>
  </si>
  <si>
    <t xml:space="preserve">Poznámka k souboru cen:_x000d_
1. Odsekání soklíků se oceňuje cenami souboru cen 965 08. </t>
  </si>
  <si>
    <t>"1S"0</t>
  </si>
  <si>
    <t>"1NP"1,68+3,28+2,15+5,66</t>
  </si>
  <si>
    <t>"2NP"44,25+22,57+2,91+13,89</t>
  </si>
  <si>
    <t>"3NP"44,09+22,57+2,91+13,57</t>
  </si>
  <si>
    <t>968062355</t>
  </si>
  <si>
    <t>Vybourání dřevěných rámů oken s křídly, dveřních zárubní, vrat, stěn, ostění nebo obkladů rámů oken s křídly dvojitých, plochy do 2 m2</t>
  </si>
  <si>
    <t>-1837557994</t>
  </si>
  <si>
    <t xml:space="preserve">Poznámka k souboru cen:_x000d_
1. V cenách -2244 až -2747 jsou započteny i náklady na vyvěšení křídel. </t>
  </si>
  <si>
    <t>"1S" 6*0,9*1,8</t>
  </si>
  <si>
    <t>968072456</t>
  </si>
  <si>
    <t>Vybourání kovových rámů oken s křídly, dveřních zárubní, vrat, stěn, ostění nebo obkladů dveřních zárubní, plochy přes 2 m2</t>
  </si>
  <si>
    <t>-1577143249</t>
  </si>
  <si>
    <t xml:space="preserve">Poznámka k souboru cen:_x000d_
1. V cenách -2244 až -2559 jsou započteny i náklady na vyvěšení křídel. 2. Cenou -2641 se oceňuje i vybourání nosné ocelové konstrukce pro sádrokartonové příčky. </t>
  </si>
  <si>
    <t>"1S" 0</t>
  </si>
  <si>
    <t>"1NP" 1,8*2,4</t>
  </si>
  <si>
    <t>"2NP" 0</t>
  </si>
  <si>
    <t>"3NP" 0</t>
  </si>
  <si>
    <t>11</t>
  </si>
  <si>
    <t>978013191</t>
  </si>
  <si>
    <t>Otlučení vápenných nebo vápenocementových omítek vnitřních ploch stěn s vyškrabáním spar, s očištěním zdiva, v rozsahu přes 50 do 100 %</t>
  </si>
  <si>
    <t>1825036090</t>
  </si>
  <si>
    <t xml:space="preserve">Poznámka k souboru cen:_x000d_
1. Položky lze použít i pro ocenění otlučení sádrových, hliněných apod. vnitřních omítek. </t>
  </si>
  <si>
    <t>začištění po bourání a demontážích</t>
  </si>
  <si>
    <t xml:space="preserve">"1S"  12</t>
  </si>
  <si>
    <t>"1NP" 16</t>
  </si>
  <si>
    <t>12</t>
  </si>
  <si>
    <t>978059544R</t>
  </si>
  <si>
    <t>Odtranění obložení stěn skleněným zrcadlem</t>
  </si>
  <si>
    <t>-1354495663</t>
  </si>
  <si>
    <t>"1S" 4,5*2,2</t>
  </si>
  <si>
    <t xml:space="preserve">"1NP" </t>
  </si>
  <si>
    <t xml:space="preserve">"2NP" </t>
  </si>
  <si>
    <t>"3NP"</t>
  </si>
  <si>
    <t>13</t>
  </si>
  <si>
    <t>979888666R</t>
  </si>
  <si>
    <t>Demontáž osvětlení vč. vývodu připojovací kabeláže ze stropu</t>
  </si>
  <si>
    <t>1444283188</t>
  </si>
  <si>
    <t>"1S" 48</t>
  </si>
  <si>
    <t>"1NP" 58</t>
  </si>
  <si>
    <t>14</t>
  </si>
  <si>
    <t>980555555R</t>
  </si>
  <si>
    <t>Ostatní bourací, demontážní a vyklízecí práce nespecifikové v PD</t>
  </si>
  <si>
    <t>hzs</t>
  </si>
  <si>
    <t>-1330623404</t>
  </si>
  <si>
    <t>985131311</t>
  </si>
  <si>
    <t>Očištění ploch stěn, rubu kleneb a podlah ruční dočištění ocelovými kartáči</t>
  </si>
  <si>
    <t>-1117428613</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</si>
  <si>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</si>
  <si>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po broušení podlahových mazanin a schodišťových stupňů</t>
  </si>
  <si>
    <t>"1S"19,2+ "stupnice a podstupnice" 13*0,45*1,2</t>
  </si>
  <si>
    <t>"1NP" 17,1+ "stupnice a podstupnice" 13*0,45*1,2</t>
  </si>
  <si>
    <t>"2NP" 17,1+ "stupnice a podstupnice" 13*0,45*1,2</t>
  </si>
  <si>
    <t>"3NP" 16,6+ "stupnice a podstupnice" 13*0,45*1,2</t>
  </si>
  <si>
    <t>997</t>
  </si>
  <si>
    <t>Přesun sutě</t>
  </si>
  <si>
    <t>16</t>
  </si>
  <si>
    <t>997013113</t>
  </si>
  <si>
    <t>Vnitrostaveništní doprava suti a vybouraných hmot vodorovně do 50 m svisle s použitím mechanizace pro budovy a haly výšky přes 9 do 12 m</t>
  </si>
  <si>
    <t>t</t>
  </si>
  <si>
    <t>-1391773019</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</si>
  <si>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</si>
  <si>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17</t>
  </si>
  <si>
    <t>997013501</t>
  </si>
  <si>
    <t>Odvoz suti a vybouraných hmot na skládku nebo meziskládku se složením, na vzdálenost do 1 km</t>
  </si>
  <si>
    <t>-258074079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</si>
  <si>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</si>
  <si>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18</t>
  </si>
  <si>
    <t>997013509</t>
  </si>
  <si>
    <t>Odvoz suti a vybouraných hmot na skládku nebo meziskládku se složením, na vzdálenost Příplatek k ceně za každý další i započatý 1 km přes 1 km</t>
  </si>
  <si>
    <t>1601921474</t>
  </si>
  <si>
    <t>30,774*20 'Přepočtené koeficientem množství</t>
  </si>
  <si>
    <t>19</t>
  </si>
  <si>
    <t>997013831</t>
  </si>
  <si>
    <t>Poplatek za uložení stavebního odpadu na skládce (skládkovné) směsného</t>
  </si>
  <si>
    <t>337532445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</si>
  <si>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</si>
  <si>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</si>
  <si>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</si>
  <si>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20</t>
  </si>
  <si>
    <t>998011002</t>
  </si>
  <si>
    <t>Přesun hmot pro budovy občanské výstavby, bydlení, výrobu a služby s nosnou svislou konstrukcí zděnou z cihel, tvárnic nebo kamene vodorovná dopravní vzdálenost do 100 m pro budovy výšky přes 6 do 12 m</t>
  </si>
  <si>
    <t>-2030077101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</si>
  <si>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</si>
  <si>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</si>
  <si>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 xml:space="preserve"> Práce a dodávky PSV</t>
  </si>
  <si>
    <t>766</t>
  </si>
  <si>
    <t xml:space="preserve"> Konstrukce truhlářské</t>
  </si>
  <si>
    <t>766691911</t>
  </si>
  <si>
    <t>Ostatní práce vyvěšení nebo zavěšení křídel s případným uložením a opětovným zavěšením po provedení stavebních změn dřevěných okenních, plochy do 1,5 m2</t>
  </si>
  <si>
    <t>401986438</t>
  </si>
  <si>
    <t xml:space="preserve">Poznámka k souboru cen:_x000d_
1. Ceny -1931 a -1932 lze užít jen pro křídlo mající současně obě jmenované funkce. </t>
  </si>
  <si>
    <t>"vyvěšení stávajících křídel"</t>
  </si>
  <si>
    <t>"1S" 10</t>
  </si>
  <si>
    <t>"1NP" 0</t>
  </si>
  <si>
    <t>"zpětné zavěšení stávajících křídel po repasi"</t>
  </si>
  <si>
    <t>"3NP"0</t>
  </si>
  <si>
    <t>22</t>
  </si>
  <si>
    <t>766691914</t>
  </si>
  <si>
    <t>Ostatní práce vyvěšení nebo zavěšení křídel s případným uložením a opětovným zavěšením po provedení stavebních změn dřevěných dveřních, plochy do 2 m2</t>
  </si>
  <si>
    <t>1793563674</t>
  </si>
  <si>
    <t>"Vyvěšení stávajících dveří"</t>
  </si>
  <si>
    <t>"1S" 3</t>
  </si>
  <si>
    <t xml:space="preserve">"1NP"  6</t>
  </si>
  <si>
    <t>"2NP" 5</t>
  </si>
  <si>
    <t>"3NP" 8</t>
  </si>
  <si>
    <t>"zpětné zavěšení dveří stávajících"</t>
  </si>
  <si>
    <t>767</t>
  </si>
  <si>
    <t xml:space="preserve"> Konstrukce zámečnické</t>
  </si>
  <si>
    <t>23</t>
  </si>
  <si>
    <t>767691822</t>
  </si>
  <si>
    <t>Vyvěšení nebo zavěšení kovových křídel – ostatní práce s případným uložením a opětovným zavěšením po provedení stavebních změn dveří, plochy do 2 m2</t>
  </si>
  <si>
    <t>2091721867</t>
  </si>
  <si>
    <t>24</t>
  </si>
  <si>
    <t>767996701</t>
  </si>
  <si>
    <t>Demontáž ostatních zámečnických konstrukcí o hmotnosti jednotlivých dílů řezáním do 50 kg</t>
  </si>
  <si>
    <t>kg</t>
  </si>
  <si>
    <t>4480099</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</si>
  <si>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</si>
  <si>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"ocelová kce markýzi u vstupu" 124,00</t>
  </si>
  <si>
    <t>776</t>
  </si>
  <si>
    <t xml:space="preserve"> Podlahy povlakové</t>
  </si>
  <si>
    <t>25</t>
  </si>
  <si>
    <t>776200810R</t>
  </si>
  <si>
    <t>Odstranění lepených podlahovin bez podložky ze schodišťových stupňů</t>
  </si>
  <si>
    <t>m</t>
  </si>
  <si>
    <t>1778522983</t>
  </si>
  <si>
    <t>"1S" 14*1,2*2</t>
  </si>
  <si>
    <t>"1NP" 15*1,2*2</t>
  </si>
  <si>
    <t>"2NP" 15*1,2*2</t>
  </si>
  <si>
    <t>26</t>
  </si>
  <si>
    <t>776200830R</t>
  </si>
  <si>
    <t>Odstranění lepených podlahovin z hran schodišťových stupňů</t>
  </si>
  <si>
    <t>-1401008294</t>
  </si>
  <si>
    <t>"1S" 14*1,2</t>
  </si>
  <si>
    <t>"1NP" 15*1,2</t>
  </si>
  <si>
    <t>"2NP" 15*1,2</t>
  </si>
  <si>
    <t>27</t>
  </si>
  <si>
    <t>776401800R</t>
  </si>
  <si>
    <t>Odstranění soklíků a lišt pryžových nebo plastových</t>
  </si>
  <si>
    <t>511954645</t>
  </si>
  <si>
    <t>"1S" 14*0,45</t>
  </si>
  <si>
    <t>"1NP" 15*0,45+6*0,8*5*0,64+2*11,9+12,7+11,7+5*5,8+2*3,6+2*2,05+2*4,45+2,4+2*2,65+2*6+2*3,53+10*4,1+3,25+2*3,6+2*2,6+2*2,65++2*1,9+2*2,37+13,75+10,5</t>
  </si>
  <si>
    <t>"1NP odpočty" -(22*0,8+2*1,5)</t>
  </si>
  <si>
    <t>28</t>
  </si>
  <si>
    <t>776511810R</t>
  </si>
  <si>
    <t>Demontáž povlakových podlah lepených bez podložky (PVC, Koberce</t>
  </si>
  <si>
    <t>-1366712012</t>
  </si>
  <si>
    <t>"1NP" 327,12-5,66-2,15-3,28-1,68</t>
  </si>
  <si>
    <t>0002 - Stavební a architektonická část</t>
  </si>
  <si>
    <t xml:space="preserve">    3 -  Svislé a kompletní konstrukce</t>
  </si>
  <si>
    <t xml:space="preserve">    6 -  Úpravy povrchů, podlahy a osazování výplní</t>
  </si>
  <si>
    <t xml:space="preserve">    763 -  Konstrukce suché výstavby</t>
  </si>
  <si>
    <t xml:space="preserve">    764 -  Konstrukce klempířské</t>
  </si>
  <si>
    <t xml:space="preserve">    767 - Konstrukce zámečnické</t>
  </si>
  <si>
    <t xml:space="preserve">    771 -  Podlahy z dlaždic</t>
  </si>
  <si>
    <t xml:space="preserve">    781 - Dokončovací práce - obklady</t>
  </si>
  <si>
    <t xml:space="preserve">    783 -  Dokončovací práce</t>
  </si>
  <si>
    <t xml:space="preserve">    784 -  Dokončovací práce</t>
  </si>
  <si>
    <t xml:space="preserve">    O01 -  Ostatní</t>
  </si>
  <si>
    <t xml:space="preserve"> Svislé a kompletní konstrukce</t>
  </si>
  <si>
    <t>310238211</t>
  </si>
  <si>
    <t>Zazdívka otvorů ve zdivu nadzákladovém cihlami pálenými plochy přes 0,25 m2 do 1 m2 na maltu vápenocementovou</t>
  </si>
  <si>
    <t>-653634137</t>
  </si>
  <si>
    <t>přesunutí hydrantů</t>
  </si>
  <si>
    <t>"1S" 0,9*1*0,15*2</t>
  </si>
  <si>
    <t>346244381</t>
  </si>
  <si>
    <t>Plentování ocelových válcovaných nosníků jednostranné cihlami na maltu, výška stojiny do 200 mm</t>
  </si>
  <si>
    <t>-1899878629</t>
  </si>
  <si>
    <t>"1S" 3*1,5*0,4+2*2,4*0,5</t>
  </si>
  <si>
    <t>"1NP" 2*1,5*0,4+(2*2,4+2*2)*0,5</t>
  </si>
  <si>
    <t xml:space="preserve"> Úpravy povrchů, podlahy a osazování výplní</t>
  </si>
  <si>
    <t>611131121</t>
  </si>
  <si>
    <t>Podkladní a spojovací vrstva vnitřních omítaných ploch penetrace akrylát-silikonová nanášená ručně stropů</t>
  </si>
  <si>
    <t>625076562</t>
  </si>
  <si>
    <t>"S07, 102,104" 22,7+10,6+14,9</t>
  </si>
  <si>
    <t>611131125</t>
  </si>
  <si>
    <t>Podkladní a spojovací vrstva vnitřních omítaných ploch penetrace akrylát-silikonová nanášená ručně schodišťových konstrukcí</t>
  </si>
  <si>
    <t>-841628216</t>
  </si>
  <si>
    <t>3*3</t>
  </si>
  <si>
    <t>611181101</t>
  </si>
  <si>
    <t>Minerální stěrka vnitřních ploch tloušťky do 2 mm vodorovných konstrukcí stropů rovných</t>
  </si>
  <si>
    <t>745839846</t>
  </si>
  <si>
    <t xml:space="preserve">Poznámka k souboru cen:_x000d_
1. Ceny úprav stropů žebrových lze použít pro ocenění úprav nosníků nebo průvlaků. 2. V cenách nejsou započteny náklady na spárování podkladu, tyto se ocení cenami souboru cen 61. 12-11.. tohoto katalogu. </t>
  </si>
  <si>
    <t>611181105</t>
  </si>
  <si>
    <t>Minerální stěrka vnitřních ploch tloušťky do 2 mm schodišťových konstrukcí stropů, stěn, ramen nebo nosníků</t>
  </si>
  <si>
    <t>-1829553588</t>
  </si>
  <si>
    <t>611325222</t>
  </si>
  <si>
    <t>Vápenocementová nebo vápenná omítka jednotlivých malých ploch štuková na stropech, plochy jednotlivě přes 0,09 do 0,25 m2</t>
  </si>
  <si>
    <t>1798660339</t>
  </si>
  <si>
    <t>"1S" 12</t>
  </si>
  <si>
    <t>"1NP" 10</t>
  </si>
  <si>
    <t>611325225</t>
  </si>
  <si>
    <t>Vápenocementová nebo vápenná omítka jednotlivých malých ploch štuková na stropech, plochy jednotlivě přes 1,0 do 4 m2</t>
  </si>
  <si>
    <t>1429540965</t>
  </si>
  <si>
    <t>"1S" 6</t>
  </si>
  <si>
    <t>"1NP" 9</t>
  </si>
  <si>
    <t>612131121</t>
  </si>
  <si>
    <t>Podkladní a spojovací vrstva vnitřních omítaných ploch penetrace akrylát-silikonová nanášená ručně stěn</t>
  </si>
  <si>
    <t>148066771</t>
  </si>
  <si>
    <t>"nové příčky"2*181,4</t>
  </si>
  <si>
    <t>"původní povrchy celoplošně stěrkované"34,05+70,2+30,1+39+47,2</t>
  </si>
  <si>
    <t>612142001</t>
  </si>
  <si>
    <t>Potažení vnitřních ploch pletivem v ploše nebo pruzích, na plném podkladu sklovláknitým vtlačením do tmelu stěn</t>
  </si>
  <si>
    <t>89657966</t>
  </si>
  <si>
    <t xml:space="preserve">Poznámka k souboru cen:_x000d_
1. V cenách -2001 jsou započteny i náklady na tmel. </t>
  </si>
  <si>
    <t>"nové příčky" 2*181,4</t>
  </si>
  <si>
    <t>612181101</t>
  </si>
  <si>
    <t>Minerální stěrka vnitřních ploch tloušťky do 2 mm svislých konstrukcí stěn v podlaží i na schodišti</t>
  </si>
  <si>
    <t>-738979601</t>
  </si>
  <si>
    <t>"odpočet ploch s obklady" -1,8*(2*0,8+2,55+2*2,25-2*0,8+2*2,25-2*0,8+8*1+4*2,1+4*0,82)</t>
  </si>
  <si>
    <t>612325222</t>
  </si>
  <si>
    <t>Vápenocementová nebo vápenná omítka jednotlivých malých ploch štuková na stěnách, plochy jednotlivě přes 0,09 do 0,25 m2</t>
  </si>
  <si>
    <t>-1023577070</t>
  </si>
  <si>
    <t>"drobné opravy ploch" 35</t>
  </si>
  <si>
    <t>612325223</t>
  </si>
  <si>
    <t>Vápenocementová nebo vápenná omítka jednotlivých malých ploch štuková na stěnách, plochy jednotlivě přes 0,25 do 1 m2</t>
  </si>
  <si>
    <t>925106808</t>
  </si>
  <si>
    <t>"1NP" 6</t>
  </si>
  <si>
    <t>"doplnění omítek po bouracích pracech" 10</t>
  </si>
  <si>
    <t>612325225</t>
  </si>
  <si>
    <t>Vápenocementová nebo vápenná omítka jednotlivých malých ploch štuková na stěnách, plochy jednotlivě přes 1,0 do 4 m2</t>
  </si>
  <si>
    <t>-1923994088</t>
  </si>
  <si>
    <t>"1NP" 18</t>
  </si>
  <si>
    <t>612325302</t>
  </si>
  <si>
    <t>Vápenocementová nebo vápenná omítka ostění nebo nadpraží štuková</t>
  </si>
  <si>
    <t>531958606</t>
  </si>
  <si>
    <t xml:space="preserve">Poznámka k souboru cen:_x000d_
1. Ceny lze použít jen pro ocenění samostatně upravovaného ostění a nadpraží ( např. při dodatečné výměně oken nebo zárubní ) v šířce do 300 mm okolo upravovaného otvoru. </t>
  </si>
  <si>
    <t>"opravy po výměně oken" 18</t>
  </si>
  <si>
    <t>619995001</t>
  </si>
  <si>
    <t>Začištění omítek (s dodáním hmot) kolem oken, dveří, podlah, obkladů apod.</t>
  </si>
  <si>
    <t>1848319299</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</si>
  <si>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</si>
  <si>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"napojení omítek nových příček" 82,9</t>
  </si>
  <si>
    <t xml:space="preserve">"oprava omítek u podlah  - vyrovnání pro sokly" 240+205</t>
  </si>
  <si>
    <t>642942721</t>
  </si>
  <si>
    <t>Osazování zárubní nebo rámů kovových dveřních lisovaných nebo z úhelníků bez dveřních křídel, na montážní pěnu, plochy otvoru přes 2,5 do 4,5 m2</t>
  </si>
  <si>
    <t>-202357594</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</si>
  <si>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</si>
  <si>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"1NP" 1</t>
  </si>
  <si>
    <t>"2NP"0</t>
  </si>
  <si>
    <t>M</t>
  </si>
  <si>
    <t>553314090</t>
  </si>
  <si>
    <t>zárubeň ocelová pro porobeton s drážkou 100 1600 dvoukřídlá</t>
  </si>
  <si>
    <t>1587896102</t>
  </si>
  <si>
    <t>-1539385069</t>
  </si>
  <si>
    <t>763</t>
  </si>
  <si>
    <t xml:space="preserve"> Konstrukce suché výstavby</t>
  </si>
  <si>
    <t>763121415</t>
  </si>
  <si>
    <t>Stěna předsazená ze sádrokartonových desek s nosnou konstrukcí z ocelových profilů CW, UW jednoduše opláštěná deskou standardní A tl. 12,5 mm, bez TI, EI 15 stěna tl. 112,5 mm, profil 100</t>
  </si>
  <si>
    <t>212793141</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</si>
  <si>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</si>
  <si>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"1S" 12,27*2,45</t>
  </si>
  <si>
    <t>763121622</t>
  </si>
  <si>
    <t>Stěna předsazená ze sádrokartonových desek montáž desek na nosnou konstrukci, tl. 15 mm</t>
  </si>
  <si>
    <t>-142477431</t>
  </si>
  <si>
    <t>vyztužení předsazené stěny 2. vrstvou z OSB desek</t>
  </si>
  <si>
    <t>607262720</t>
  </si>
  <si>
    <t>deska dřevoštěpková OSB perodrážka nebroušená 2500x675x15 mm</t>
  </si>
  <si>
    <t>32</t>
  </si>
  <si>
    <t>745694266</t>
  </si>
  <si>
    <t>763121711</t>
  </si>
  <si>
    <t>Stěna předsazená ze sádrokartonových desek ostatní konstrukce a práce na předsazených stěnách ze sádrokartonových desek dilatace</t>
  </si>
  <si>
    <t>-1033177222</t>
  </si>
  <si>
    <t>"předsazená dilatace" 2,45</t>
  </si>
  <si>
    <t>763121715</t>
  </si>
  <si>
    <t>Stěna předsazená ze sádrokartonových desek ostatní konstrukce a práce na předsazených stěnách ze sádrokartonových desek úprava styku stěny a podhledu separační páskou se silikonem</t>
  </si>
  <si>
    <t>670141392</t>
  </si>
  <si>
    <t>"1S" 2*2,45+12,27</t>
  </si>
  <si>
    <t>763131411</t>
  </si>
  <si>
    <t>Podhled ze sádrokartonových desek dvouvrstvá zavěšená spodní konstrukce z ocelových profilů CD, UD jednoduše opláštěná deskou standardní A, tl. 12,5 mm, bez TI</t>
  </si>
  <si>
    <t>-17267250</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</si>
  <si>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</si>
  <si>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"1S" 22,65</t>
  </si>
  <si>
    <t>"1NP" 39,32</t>
  </si>
  <si>
    <t xml:space="preserve">"3NP"  0</t>
  </si>
  <si>
    <t>763131451</t>
  </si>
  <si>
    <t>Podhled ze sádrokartonových desek dvouvrstvá zavěšená spodní konstrukce z ocelových profilů CD, UD jednoduše opláštěná deskou impregnovanou H2, tl. 12,5 mm, bez TI</t>
  </si>
  <si>
    <t>-1869668045</t>
  </si>
  <si>
    <t>"1NP" 53,86</t>
  </si>
  <si>
    <t>763135101</t>
  </si>
  <si>
    <t>Montáž sádrokartonového podhledu kazetového demontovatelného, velikosti kazet 600x600 mm včetně zavěšené nosné konstrukce viditelné</t>
  </si>
  <si>
    <t>1340217430</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</si>
  <si>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</si>
  <si>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"108,120"4,5</t>
  </si>
  <si>
    <t>"105" 152</t>
  </si>
  <si>
    <t>590305700</t>
  </si>
  <si>
    <t>podhled kazetový bez děrování, viditelný rastr, tl. 10 mm, 600 x 600 mm</t>
  </si>
  <si>
    <t>-1465300764</t>
  </si>
  <si>
    <t>"podhled kazetový GYPTONE Base A 600 x 600 mm" 137,865</t>
  </si>
  <si>
    <t>29</t>
  </si>
  <si>
    <t>590306015R</t>
  </si>
  <si>
    <t>podhled kazetový zvukově pohltivý z heraklitových desek</t>
  </si>
  <si>
    <t>160443770</t>
  </si>
  <si>
    <t>"105" 26,46</t>
  </si>
  <si>
    <t>30</t>
  </si>
  <si>
    <t>763164131</t>
  </si>
  <si>
    <t>Obklad ze sádrokartonových desek konstrukcí dřevěných včetně ochranných úhelníků ve tvaru L rozvinuté šíře přes 0,4 do 0,8 m, opláštěný deskou standardní A, tl. 12,5 mm</t>
  </si>
  <si>
    <t>-1582366497</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</si>
  <si>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</si>
  <si>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"1NP 111, 112" 2*2,65</t>
  </si>
  <si>
    <t>31</t>
  </si>
  <si>
    <t>763164141</t>
  </si>
  <si>
    <t>Obklad ze sádrokartonových desek konstrukcí dřevěných včetně ochranných úhelníků ve tvaru L rozvinuté šíře přes 0,4 do 0,8 m, opláštěný deskou impregnovanou H2, tl. 12,5 mm</t>
  </si>
  <si>
    <t>-2094728338</t>
  </si>
  <si>
    <t>"1NP 106" 5,8</t>
  </si>
  <si>
    <t>763164261</t>
  </si>
  <si>
    <t>Obklad ze sádrokartonových desek konstrukcí dřevěných včetně ochranných úhelníků ve tvaru U rozvinuté šíře přes 1,2 m, opláštěný deskou impregnovanou H2, tl. 12,5 mm</t>
  </si>
  <si>
    <t>1527061444</t>
  </si>
  <si>
    <t>"1NP 106" 4,23</t>
  </si>
  <si>
    <t>33</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</si>
  <si>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</si>
  <si>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</si>
  <si>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807568892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</si>
  <si>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</si>
  <si>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</si>
  <si>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 xml:space="preserve"> Konstrukce klempířské</t>
  </si>
  <si>
    <t>34</t>
  </si>
  <si>
    <t>764246305</t>
  </si>
  <si>
    <t>Oplechování parapetů z titanzinkového lesklého válcovaného plechu rovných mechanicky kotvené, bez rohů rš 400 mm</t>
  </si>
  <si>
    <t>-1034241534</t>
  </si>
  <si>
    <t>"K2" 2*1,8</t>
  </si>
  <si>
    <t>35</t>
  </si>
  <si>
    <t>764246306</t>
  </si>
  <si>
    <t>Oplechování parapetů z titanzinkového lesklého válcovaného plechu rovných mechanicky kotvené, bez rohů rš 500 mm</t>
  </si>
  <si>
    <t>2113740037</t>
  </si>
  <si>
    <t>"K1" 2,1</t>
  </si>
  <si>
    <t>36</t>
  </si>
  <si>
    <t>764246307</t>
  </si>
  <si>
    <t>Oplechování parapetů z titanzinkového lesklého válcovaného plechu rovných mechanicky kotvené, bez rohů rš 670 mm</t>
  </si>
  <si>
    <t>987848603</t>
  </si>
  <si>
    <t>"K5" 1,8</t>
  </si>
  <si>
    <t>37</t>
  </si>
  <si>
    <t>998764102</t>
  </si>
  <si>
    <t>Přesun hmot pro konstrukce klempířské stanovený z hmotnosti přesunovaného materiálu vodorovná dopravní vzdálenost do 50 m v objektech výšky přes 6 do 12 m</t>
  </si>
  <si>
    <t>-1116935306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</si>
  <si>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</si>
  <si>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38</t>
  </si>
  <si>
    <t>766621211R</t>
  </si>
  <si>
    <t>Montáž oken zdvojených otevíravých výšky do 1,5m s rámem do zdiva vč. parapetních plechů</t>
  </si>
  <si>
    <t>1102398838</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</si>
  <si>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</si>
  <si>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2,1*1,25+1,8*0,9</t>
  </si>
  <si>
    <t>39</t>
  </si>
  <si>
    <t>611305821R</t>
  </si>
  <si>
    <t xml:space="preserve">O1 - okno dvoudílné v plastovém vícekomorovém rámu  210/125cm vč. kování, povrchové úpravy - specifikace viz tabulka O</t>
  </si>
  <si>
    <t>1459039854</t>
  </si>
  <si>
    <t>40</t>
  </si>
  <si>
    <t>611305825R</t>
  </si>
  <si>
    <t xml:space="preserve">O5 - okno dvoudílné v plastovém vícekomorovém rámu  180/90cm vč. kování, povrchové úpravy - specifikace viz tabulka O</t>
  </si>
  <si>
    <t>-1902240939</t>
  </si>
  <si>
    <t>41</t>
  </si>
  <si>
    <t>766621501R</t>
  </si>
  <si>
    <t>Montáž oken podávacích horizontálně posuvných ve vodícím rámu na zdi (T2)</t>
  </si>
  <si>
    <t>1010333626</t>
  </si>
  <si>
    <t>2,2*1,15</t>
  </si>
  <si>
    <t>42</t>
  </si>
  <si>
    <t>612816122R</t>
  </si>
  <si>
    <t>T2 - dvoukřídlé posuvné dveře 220/112cm vč. povrchové úpravy, pojezdu a kování - specifikace viz. tabulka T</t>
  </si>
  <si>
    <t>954601480</t>
  </si>
  <si>
    <t>43</t>
  </si>
  <si>
    <t>766660001</t>
  </si>
  <si>
    <t>Montáž dveřních křídel dřevěných nebo plastových otevíravých do ocelové zárubně povrchově upravených jednokřídlových, šířky do 800 mm</t>
  </si>
  <si>
    <t>-887946389</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</si>
  <si>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</si>
  <si>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"D1,2,3,4,11,12,13,14,16,17,18,19,20,22,23,24,26" 1+1+2+3+1+8+4+1+1+1+1+6+5+1+1+7+6</t>
  </si>
  <si>
    <t>44</t>
  </si>
  <si>
    <t>611600481R</t>
  </si>
  <si>
    <t>D1 - interiérové dveře jednokřídlé plné s polodrážkou 80/197 cm vč. kování a povrchové úpravy - specifikace viz tabulka dveří</t>
  </si>
  <si>
    <t>2102163544</t>
  </si>
  <si>
    <t>45</t>
  </si>
  <si>
    <t>611600482R</t>
  </si>
  <si>
    <t>D2 - interiérové dveře jednokřídlé plné s polodrážkou 80/197 cm vč. kování a povrchové úpravy - specifikace viz tabulka dveří</t>
  </si>
  <si>
    <t>1491350621</t>
  </si>
  <si>
    <t>46</t>
  </si>
  <si>
    <t>611600483R</t>
  </si>
  <si>
    <t>D3 - interiérové dveře jednokřídlé plné s polodrážkou 80/197 cm vč. kování a povrchové úpravy - specifikace viz tabulka dveří</t>
  </si>
  <si>
    <t>1548940460</t>
  </si>
  <si>
    <t>47</t>
  </si>
  <si>
    <t>611600484R</t>
  </si>
  <si>
    <t>D4 - interiérové dveře jednokřídlé plné s polodrážkou 80/197 cm vč. kování a povrchové úpravy - specifikace viz tabulka dveří</t>
  </si>
  <si>
    <t>1389553346</t>
  </si>
  <si>
    <t>48</t>
  </si>
  <si>
    <t>611600485R</t>
  </si>
  <si>
    <t>D13 - interiérové dveře jednokřídlé plné s polodrážkou 70/197 cm vč. kování a povrchové úpravy - specifikace viz tabulka dveří</t>
  </si>
  <si>
    <t>1782915681</t>
  </si>
  <si>
    <t>49</t>
  </si>
  <si>
    <t>611600486R</t>
  </si>
  <si>
    <t>D14 - interiérové dveře jednokřídlé plné s polodrážkou 80/197 cm vč. kování a povrchové úpravy - specifikace viz tabulka dveří</t>
  </si>
  <si>
    <t>-848074241</t>
  </si>
  <si>
    <t>50</t>
  </si>
  <si>
    <t>611600487R</t>
  </si>
  <si>
    <t>D17 - interiérové dveře jednokřídlé plné s polodrážkou 80/197 cm vč. kování a povrchové úpravy - specifikace viz tabulka dveří</t>
  </si>
  <si>
    <t>1865587542</t>
  </si>
  <si>
    <t>51</t>
  </si>
  <si>
    <t>611600488R</t>
  </si>
  <si>
    <t>D22 - interiérové dveře jednokřídlé plné s polodrážkou 80/197 cm vč. kování a povrchové úpravy - specifikace viz tabulka dveří</t>
  </si>
  <si>
    <t>-621782532</t>
  </si>
  <si>
    <t>52</t>
  </si>
  <si>
    <t>766660002</t>
  </si>
  <si>
    <t>Montáž dveřních křídel dřevěných nebo plastových otevíravých do ocelové zárubně povrchově upravených jednokřídlových, šířky přes 800 mm</t>
  </si>
  <si>
    <t>-797264744</t>
  </si>
  <si>
    <t>"D 10,11,15" 1+1+1</t>
  </si>
  <si>
    <t>53</t>
  </si>
  <si>
    <t>611600515R</t>
  </si>
  <si>
    <t xml:space="preserve">D10 - interiérové dveře jednokřídlé částečně prosklené s polodrážkou  90/197 cm vč. kování a povrchové úpravy - specifikace viz tabulka dveří</t>
  </si>
  <si>
    <t>125919834</t>
  </si>
  <si>
    <t>54</t>
  </si>
  <si>
    <t>611600517R</t>
  </si>
  <si>
    <t xml:space="preserve">D15 - interiérové dveře jednokřídlé plné s polodrážkou  90/197 cm vč. kování a povrchové úpravy - specifikace viz tabulka dveří</t>
  </si>
  <si>
    <t>1945485502</t>
  </si>
  <si>
    <t>55</t>
  </si>
  <si>
    <t>766660012</t>
  </si>
  <si>
    <t>Montáž dveřních křídel dřevěných nebo plastových otevíravých do ocelové zárubně povrchově upravených dvoukřídlových, šířky přes 1450 mm</t>
  </si>
  <si>
    <t>715489581</t>
  </si>
  <si>
    <t>"D7" 1</t>
  </si>
  <si>
    <t>56</t>
  </si>
  <si>
    <t>611600521R</t>
  </si>
  <si>
    <t xml:space="preserve">D7 - interiérové dveře dvoukřídlé s polodrážkou  částečné prosklenné 160/197 cm vč. kování a povrchové úpravy - specifikace viz tabulka dveří</t>
  </si>
  <si>
    <t>1603369315</t>
  </si>
  <si>
    <t>57</t>
  </si>
  <si>
    <t>766660021</t>
  </si>
  <si>
    <t>Montáž dveřních křídel dřevěných nebo plastových otevíravých do ocelové zárubně protipožárních jednokřídlových, šířky do 800 mm</t>
  </si>
  <si>
    <t>-130916068</t>
  </si>
  <si>
    <t>"D5,8,16,21,25" 6</t>
  </si>
  <si>
    <t>58</t>
  </si>
  <si>
    <t>611600643R</t>
  </si>
  <si>
    <t>D5 - interiérové dveře jednokřídlé částečně prosklené s polodrážkou EI 30 DP3-C 80/197 cm vč. kování a povrchové úpravy - specifikace viz tabulka dveří</t>
  </si>
  <si>
    <t>962854449</t>
  </si>
  <si>
    <t>59</t>
  </si>
  <si>
    <t>611600645R</t>
  </si>
  <si>
    <t>D8 - interiérové dveře jednokřídlé plné s polodrážkou EW 30 DP3-C 80/197 cm vč. kování a povrchové úpravy - specifikace viz tabulka dveří</t>
  </si>
  <si>
    <t>-448076608</t>
  </si>
  <si>
    <t>60</t>
  </si>
  <si>
    <t>611600647R</t>
  </si>
  <si>
    <t>D16 - interiérové dveře jednokřídlé částečně prosklené s polodrážkou EI 15 DP3-C 80/197 cm vč. kování a povrchové úpravy - specifikace viz tabulka dveří</t>
  </si>
  <si>
    <t>1552390428</t>
  </si>
  <si>
    <t>61</t>
  </si>
  <si>
    <t>611600649R</t>
  </si>
  <si>
    <t>D21 - interiérové dveře jednokřídlé částečně prosklené s polodrážkou EI 15 DP3-C 80/197 cm vč. kování a povrchové úpravy - specifikace viz tabulka dveří</t>
  </si>
  <si>
    <t>339603415</t>
  </si>
  <si>
    <t>62</t>
  </si>
  <si>
    <t>611600651R</t>
  </si>
  <si>
    <t>D25 - interiérové dveře jednokřídlé plné s polodrážkou EW 30 DP3-C 80/197 cm vč. kování a povrchové úpravy - specifikace viz tabulka dveří</t>
  </si>
  <si>
    <t>-470900119</t>
  </si>
  <si>
    <t>63</t>
  </si>
  <si>
    <t>766660022</t>
  </si>
  <si>
    <t>Montáž dveřních křídel dřevěných nebo plastových otevíravých do ocelové zárubně protipožárních jednokřídlových, šířky přes 800 mm</t>
  </si>
  <si>
    <t>2031628301</t>
  </si>
  <si>
    <t>"D9" 1</t>
  </si>
  <si>
    <t>64</t>
  </si>
  <si>
    <t>611600653R</t>
  </si>
  <si>
    <t xml:space="preserve">D9 - interiérové dveře jednokřídlé částečně prosklené s polodrážkou EI 15  90/197 cm vč. kování a povrchové úpravy - specifikace viz tabulka dveří</t>
  </si>
  <si>
    <t>838843539</t>
  </si>
  <si>
    <t>65</t>
  </si>
  <si>
    <t>549136526R</t>
  </si>
  <si>
    <t>klila a klika se štíty pro inteirérové dveře - typ upřesní architekt</t>
  </si>
  <si>
    <t>sada</t>
  </si>
  <si>
    <t>-8208136</t>
  </si>
  <si>
    <t>"D11" 1</t>
  </si>
  <si>
    <t>"D12" 10</t>
  </si>
  <si>
    <t>"D18"1</t>
  </si>
  <si>
    <t>"D19"6</t>
  </si>
  <si>
    <t>"D20" 5</t>
  </si>
  <si>
    <t>"D23" 1</t>
  </si>
  <si>
    <t>"D24" 7</t>
  </si>
  <si>
    <t>"D26" 6</t>
  </si>
  <si>
    <t>66</t>
  </si>
  <si>
    <t>766694113</t>
  </si>
  <si>
    <t>Montáž ostatních truhlářských konstrukcí parapetních desek dřevěných nebo plastových šířky do 300 mm, délky přes 1600 do 2600 mm</t>
  </si>
  <si>
    <t>1068032497</t>
  </si>
  <si>
    <t xml:space="preserve">Poznámka k souboru cen:_x000d_
1. Cenami -8111 a -8112 se oceňuje montáž vrat oboru JKPOV 611. 2. Cenami -97 . . nelze oceňovat venkovní krycí lišty balkónových dveří; tato montáž se oceňuje cenou -1610. </t>
  </si>
  <si>
    <t>"O1,5" 1+6</t>
  </si>
  <si>
    <t>67</t>
  </si>
  <si>
    <t>607941020</t>
  </si>
  <si>
    <t>deska parapetní dřevotřísková vnitřní 0,26 x 1 m</t>
  </si>
  <si>
    <t>-1116674056</t>
  </si>
  <si>
    <t>2,1+6*1,8</t>
  </si>
  <si>
    <t>68</t>
  </si>
  <si>
    <t>766699114R</t>
  </si>
  <si>
    <t>Montáž truhlářských desek odkládacích dřevěných šířky do 400 mm délky přes 2,5 m (T1)</t>
  </si>
  <si>
    <t>-1712585661</t>
  </si>
  <si>
    <t>69</t>
  </si>
  <si>
    <t>613741114R</t>
  </si>
  <si>
    <t>T1 - odkládací pult 530/24/64 cm vč. povrchové úpravy, kování a kotevních prvků - specifikace viz. tabulka T</t>
  </si>
  <si>
    <t>-1461967199</t>
  </si>
  <si>
    <t>70</t>
  </si>
  <si>
    <t>998766102</t>
  </si>
  <si>
    <t>Přesun hmot pro konstrukce truhlářské stanovený z hmotnosti přesunovaného materiálu vodorovná dopravní vzdálenost do 50 m v objektech výšky přes 6 do 12 m</t>
  </si>
  <si>
    <t>264463322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</si>
  <si>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</si>
  <si>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Konstrukce zámečnické</t>
  </si>
  <si>
    <t>71</t>
  </si>
  <si>
    <t>767210111</t>
  </si>
  <si>
    <t>Montáž schodnic ocelových rovných v prostoru, podepřené</t>
  </si>
  <si>
    <t>-1070361625</t>
  </si>
  <si>
    <t xml:space="preserve">Poznámka k souboru cen:_x000d_
1. Ceny jsou určeny k ocenění 1m jedné schodnice. 2. V cenách není započtena montáž zábradlí; tyto práce se oceňují cenami souboru cen 767 22- . . Montáž schodišťového zábradlí. </t>
  </si>
  <si>
    <t>nájezdová rampa - nosná kce</t>
  </si>
  <si>
    <t>"Z1" 2*4,62</t>
  </si>
  <si>
    <t>"Z2" 4*0,8</t>
  </si>
  <si>
    <t>72</t>
  </si>
  <si>
    <t>662000111R</t>
  </si>
  <si>
    <t xml:space="preserve">Z1 - nosná ocelová konstrukce nájezdové rampy  vč kotevních prvků a  povrchové úpravy - dodávka</t>
  </si>
  <si>
    <t>-2124625467</t>
  </si>
  <si>
    <t>"Z1" 185</t>
  </si>
  <si>
    <t>"Z2" 45</t>
  </si>
  <si>
    <t>73</t>
  </si>
  <si>
    <t>767220520</t>
  </si>
  <si>
    <t>Montáž schodišťového zábradlí z profilové oceli na ocelovou konstrukci, hmotnosti 1 m zábradlí přes 20 do 40 kg</t>
  </si>
  <si>
    <t>1287743147</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</si>
  <si>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 </t>
  </si>
  <si>
    <t>"Z1" 5,4</t>
  </si>
  <si>
    <t>"Z3" 1,45</t>
  </si>
  <si>
    <t>74</t>
  </si>
  <si>
    <t>663000224R</t>
  </si>
  <si>
    <t>zábradlí vnějšího schodiště vč. povrchové úpravy - dodávka</t>
  </si>
  <si>
    <t>1027648142</t>
  </si>
  <si>
    <t>"Z1" 5,4*36</t>
  </si>
  <si>
    <t>"Z3" 1,45*28</t>
  </si>
  <si>
    <t>75</t>
  </si>
  <si>
    <t>767531111</t>
  </si>
  <si>
    <t>Montáž vstupních čistících zón z rohoží kovových nebo plastových</t>
  </si>
  <si>
    <t>1089078637</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</si>
  <si>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</si>
  <si>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"před vstupem" 1,8*0,95</t>
  </si>
  <si>
    <t>76</t>
  </si>
  <si>
    <t>697520010</t>
  </si>
  <si>
    <t>rohož vstupní provedení hliník standard 27 mm</t>
  </si>
  <si>
    <t>1273767728</t>
  </si>
  <si>
    <t>77</t>
  </si>
  <si>
    <t>767590120</t>
  </si>
  <si>
    <t>Montáž podlahových konstrukcí podlahových roštů, podlah připevněných šroubováním</t>
  </si>
  <si>
    <t>1097082540</t>
  </si>
  <si>
    <t>"nájezdová rampa Z1" 5,2*1,5*24</t>
  </si>
  <si>
    <t>78</t>
  </si>
  <si>
    <t>553470170</t>
  </si>
  <si>
    <t>rošt podlahový lisovaný žárově zinkovaný velikost 30/3 mm 1100 x 1000 mm</t>
  </si>
  <si>
    <t>-720182286</t>
  </si>
  <si>
    <t>79</t>
  </si>
  <si>
    <t>553470172R</t>
  </si>
  <si>
    <t>Z1 - protiskluzný nájezdový plech rampy</t>
  </si>
  <si>
    <t>-167547070</t>
  </si>
  <si>
    <t>80</t>
  </si>
  <si>
    <t>553470174R</t>
  </si>
  <si>
    <t>Z3 - rošt podlahový lisovaný PZN velikost 30/3 mm atypické formáty - schodišťové stupnice, podstupnice a boční strany</t>
  </si>
  <si>
    <t>-1020108417</t>
  </si>
  <si>
    <t>81</t>
  </si>
  <si>
    <t>767647920R</t>
  </si>
  <si>
    <t>Oprava a údržba dveří D5 - repase vchodových dveří dlespecifikace v tabulce dveří</t>
  </si>
  <si>
    <t>-323588432</t>
  </si>
  <si>
    <t>82</t>
  </si>
  <si>
    <t>767891915R</t>
  </si>
  <si>
    <t>Opravy zámečnických konstrukcí ostatních - oprava zábtadlí vnitřního schodiště</t>
  </si>
  <si>
    <t>-901972480</t>
  </si>
  <si>
    <t>83</t>
  </si>
  <si>
    <t>998767102</t>
  </si>
  <si>
    <t>Přesun hmot pro zámečnické konstrukce stanovený z hmotnosti přesunovaného materiálu vodorovná dopravní vzdálenost do 50 m v objektech výšky přes 6 do 12 m</t>
  </si>
  <si>
    <t>-1465297330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</si>
  <si>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</si>
  <si>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</si>
  <si>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 xml:space="preserve"> Podlahy z dlaždic</t>
  </si>
  <si>
    <t>84</t>
  </si>
  <si>
    <t>771474113</t>
  </si>
  <si>
    <t>Montáž soklíků z dlaždic keramických lepených flexibilním lepidlem rovných výšky přes 90 do 120 mm</t>
  </si>
  <si>
    <t>-1129704306</t>
  </si>
  <si>
    <t>"1NP" 1,5+1,695-0,9+0,3+0,92+0,8</t>
  </si>
  <si>
    <t>"2NP" 2*5,9+2*2,4-0,9+2*2,25-2*0,9+2*1,7+1,95+2*0,15+3,6+2*1,2+2*0,1+1,5+0,46+1,2+2,3</t>
  </si>
  <si>
    <t xml:space="preserve">"3NP"  2*1,65-0,8+2*2,5-2*0,9+2*0,15+2*1,2+2*0,1+3,6-0,9+1,5+0,45+1,25+2,4+2*0,32+0,46</t>
  </si>
  <si>
    <t>85</t>
  </si>
  <si>
    <t>771574116</t>
  </si>
  <si>
    <t>Montáž podlah z dlaždic keramických lepených flexibilním lepidlem režných nebo glazovaných hladkých přes 22 do 25 ks/ m2</t>
  </si>
  <si>
    <t>884204227</t>
  </si>
  <si>
    <t>"1NP" 19,3</t>
  </si>
  <si>
    <t>"2NP" 52,8</t>
  </si>
  <si>
    <t xml:space="preserve">"3NP"  38,1</t>
  </si>
  <si>
    <t>86</t>
  </si>
  <si>
    <t>771574153</t>
  </si>
  <si>
    <t>Montáž podlah z dlaždic keramických lepených flexibilním lepidlem režných nebo glazovaných velkoformátových s rozlivovým lepidlem přes 2 do 4 ks/ m2</t>
  </si>
  <si>
    <t>-85674448</t>
  </si>
  <si>
    <t>"1NP vstup" 6,8</t>
  </si>
  <si>
    <t>87</t>
  </si>
  <si>
    <t>597613705R</t>
  </si>
  <si>
    <t>keramická dlažba RAKO Color Two 20/20 cm</t>
  </si>
  <si>
    <t>-835948747</t>
  </si>
  <si>
    <t>88</t>
  </si>
  <si>
    <t>597614802R</t>
  </si>
  <si>
    <t>keramická dlažba RAKO serie CEMENTO DAR63661 60/60 cm</t>
  </si>
  <si>
    <t>-1679389508</t>
  </si>
  <si>
    <t>6,8/0,36</t>
  </si>
  <si>
    <t>26*0,36</t>
  </si>
  <si>
    <t>89</t>
  </si>
  <si>
    <t>771591111</t>
  </si>
  <si>
    <t>Podlahy - ostatní práce penetrace podkladu</t>
  </si>
  <si>
    <t>1876780401</t>
  </si>
  <si>
    <t xml:space="preserve">Poznámka k souboru cen:_x000d_
1. Množství měrných jednotek u ceny -1185 se stanoví podle počtu řezaných dlaždic, nezávisle na jejich velikosti. 2. Položkou -1185 lze ocenit provádění více řezů na jednom kusu dlažby. </t>
  </si>
  <si>
    <t>90</t>
  </si>
  <si>
    <t>771591115</t>
  </si>
  <si>
    <t>Podlahy - ostatní práce spárování silikonem</t>
  </si>
  <si>
    <t>867252547</t>
  </si>
  <si>
    <t>91</t>
  </si>
  <si>
    <t>771591142R</t>
  </si>
  <si>
    <t>Podlahy průnik dlažbou kruhový bez izolace DN do 90</t>
  </si>
  <si>
    <t>-1284789246</t>
  </si>
  <si>
    <t>92</t>
  </si>
  <si>
    <t>771591171</t>
  </si>
  <si>
    <t>Podlahy - ostatní práce montáž ukončujícího profilu pro plynulý přechod (dlažba-koberec apod.)</t>
  </si>
  <si>
    <t>345911599</t>
  </si>
  <si>
    <t>"1NP"2*0,8</t>
  </si>
  <si>
    <t>"2NP" 3*0,8</t>
  </si>
  <si>
    <t xml:space="preserve">"3NP"  2*0,8</t>
  </si>
  <si>
    <t>93</t>
  </si>
  <si>
    <t>283186852R</t>
  </si>
  <si>
    <t>ukončovací profil L pro dlažby neretový</t>
  </si>
  <si>
    <t>1396547827</t>
  </si>
  <si>
    <t>94</t>
  </si>
  <si>
    <t>771591175</t>
  </si>
  <si>
    <t>Podlahy - ostatní práce montáž ukončujícího profilu pro balkony a terasy</t>
  </si>
  <si>
    <t>-1825518315</t>
  </si>
  <si>
    <t>"hrana podesty vstupního prostoru" 2*0,8+1,8+4,1+2*1,95</t>
  </si>
  <si>
    <t>95</t>
  </si>
  <si>
    <t>697521820</t>
  </si>
  <si>
    <t>schodová hrana a lišta</t>
  </si>
  <si>
    <t>-1737839778</t>
  </si>
  <si>
    <t>"1NP" 14</t>
  </si>
  <si>
    <t>96</t>
  </si>
  <si>
    <t>771591185</t>
  </si>
  <si>
    <t>Podlahy - ostatní práce řezání dlaždic keramických rovné</t>
  </si>
  <si>
    <t>289524550</t>
  </si>
  <si>
    <t>97</t>
  </si>
  <si>
    <t>771990111</t>
  </si>
  <si>
    <t>Vyrovnání podkladní vrstvy samonivelační stěrkou tl. 4 mm, min. pevnosti 15 MPa</t>
  </si>
  <si>
    <t>1287050381</t>
  </si>
  <si>
    <t xml:space="preserve">Poznámka k souboru cen:_x000d_
1. V cenách souboru cen 771 99-01 jsou započteny i náklady na dodání samonivelační stěrky. </t>
  </si>
  <si>
    <t>98</t>
  </si>
  <si>
    <t>998771102</t>
  </si>
  <si>
    <t>Přesun hmot pro podlahy z dlaždic stanovený z hmotnosti přesunovaného materiálu vodorovná dopravní vzdálenost do 50 m v objektech výšky přes 6 do 12 m</t>
  </si>
  <si>
    <t>360400749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</si>
  <si>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</si>
  <si>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99</t>
  </si>
  <si>
    <t>776220110R</t>
  </si>
  <si>
    <t>Lepení podlahovin plastových na schodišťové stupně stupnice rovné</t>
  </si>
  <si>
    <t>1897762962</t>
  </si>
  <si>
    <t>"1S" 14*0,3*1,2</t>
  </si>
  <si>
    <t>"1NP" 15*0,3*1,2</t>
  </si>
  <si>
    <t>"2NP" 15*0,3*1,2</t>
  </si>
  <si>
    <t>776220200R</t>
  </si>
  <si>
    <t>Lepení podlahovin plastových na schodišťové podstupnice</t>
  </si>
  <si>
    <t>1562489352</t>
  </si>
  <si>
    <t>"1S" 14*0,2*1,2</t>
  </si>
  <si>
    <t>"1NP" 15*0,2*1,2</t>
  </si>
  <si>
    <t>"2NP" 15*0,2*1,2</t>
  </si>
  <si>
    <t>101</t>
  </si>
  <si>
    <t>776290020R</t>
  </si>
  <si>
    <t>Montáž kovové hrany na schodišťových stupních</t>
  </si>
  <si>
    <t>2144233200</t>
  </si>
  <si>
    <t>"1S" 14*1,2+1,6</t>
  </si>
  <si>
    <t>"1NP" 15*1,2+2,4</t>
  </si>
  <si>
    <t>102</t>
  </si>
  <si>
    <t>1903943624</t>
  </si>
  <si>
    <t>103</t>
  </si>
  <si>
    <t>776290105R</t>
  </si>
  <si>
    <t>Úprava podkladu na schodišťových stupních vyrovnání stupnice tmelem</t>
  </si>
  <si>
    <t>-1391670529</t>
  </si>
  <si>
    <t>104</t>
  </si>
  <si>
    <t>246361100</t>
  </si>
  <si>
    <t>tmel latexový stěrkový bílý (á 1,6 kg)</t>
  </si>
  <si>
    <t>-1271060190</t>
  </si>
  <si>
    <t>105</t>
  </si>
  <si>
    <t>776290115R</t>
  </si>
  <si>
    <t>Úprava podkladu na schodišťových stupních penetrací</t>
  </si>
  <si>
    <t>-1529126250</t>
  </si>
  <si>
    <t>"1S" 14*0,5*1,2</t>
  </si>
  <si>
    <t>"1NP" 15*0,5*1,2</t>
  </si>
  <si>
    <t>"2NP" 15*0,5*1,2</t>
  </si>
  <si>
    <t>106</t>
  </si>
  <si>
    <t>776491113R</t>
  </si>
  <si>
    <t>Lepení kovové lišty soklové ukončovací</t>
  </si>
  <si>
    <t>1678717758</t>
  </si>
  <si>
    <t>"1S" 240</t>
  </si>
  <si>
    <t>"1NP" 203</t>
  </si>
  <si>
    <t>"2NP" 232</t>
  </si>
  <si>
    <t xml:space="preserve">"3NP"  240</t>
  </si>
  <si>
    <t>107</t>
  </si>
  <si>
    <t>697522112R</t>
  </si>
  <si>
    <t>skrytý přechodvý profil AL přírodní elox (ukončení soklu PVC)</t>
  </si>
  <si>
    <t>1405197953</t>
  </si>
  <si>
    <t>108</t>
  </si>
  <si>
    <t>776521100R</t>
  </si>
  <si>
    <t>Lepení pásů povlakových podlah plastových</t>
  </si>
  <si>
    <t>-537561060</t>
  </si>
  <si>
    <t>"1S" 206,85+33,7+79,9</t>
  </si>
  <si>
    <t>"1NP" 103,1+202,4</t>
  </si>
  <si>
    <t>"2NP" 76,9+207,4</t>
  </si>
  <si>
    <t xml:space="preserve">"3NP"  76,9+203,5</t>
  </si>
  <si>
    <t>109</t>
  </si>
  <si>
    <t>284122850</t>
  </si>
  <si>
    <t>krytina podlahová heterogenní tl. 2 mm</t>
  </si>
  <si>
    <t>1828898013</t>
  </si>
  <si>
    <t>110</t>
  </si>
  <si>
    <t>776573111R</t>
  </si>
  <si>
    <t>Položení textilních rohoží čistících zón</t>
  </si>
  <si>
    <t>1550664713</t>
  </si>
  <si>
    <t>"1NP" 13,7</t>
  </si>
  <si>
    <t>111</t>
  </si>
  <si>
    <t>697521000</t>
  </si>
  <si>
    <t>rohož textilní provedení 100% PP, zatavený do měkčeného PVC</t>
  </si>
  <si>
    <t>815107429</t>
  </si>
  <si>
    <t>112</t>
  </si>
  <si>
    <t>776573113R</t>
  </si>
  <si>
    <t>Příplatek za vytvoření obvodového soklu z PVC vytažením podlahoviny na stěnu</t>
  </si>
  <si>
    <t>-117567564</t>
  </si>
  <si>
    <t>113</t>
  </si>
  <si>
    <t>776573115R</t>
  </si>
  <si>
    <t>Osazení lišty k textilním rohožím - obvodová lišta</t>
  </si>
  <si>
    <t>-1499662670</t>
  </si>
  <si>
    <t>2*3,25+2*4,2</t>
  </si>
  <si>
    <t>114</t>
  </si>
  <si>
    <t>697521600</t>
  </si>
  <si>
    <t>rám pro zapuštění, profil L - 30/30, 25/25, 20/30, 15/30 - Al</t>
  </si>
  <si>
    <t>358945527</t>
  </si>
  <si>
    <t>115</t>
  </si>
  <si>
    <t>776590150R</t>
  </si>
  <si>
    <t>Úprava podkladu nášlapných ploch penetrací</t>
  </si>
  <si>
    <t>650614131</t>
  </si>
  <si>
    <t>116</t>
  </si>
  <si>
    <t>776990111R</t>
  </si>
  <si>
    <t>Vyrovnání podkladu samonivelační stěrkou tl 3 mm pevnosti 15 Mpa</t>
  </si>
  <si>
    <t>1656980007</t>
  </si>
  <si>
    <t>117</t>
  </si>
  <si>
    <t>998776102</t>
  </si>
  <si>
    <t>Přesun hmot pro podlahy povlakové stanovený z hmotnosti přesunovaného materiálu vodorovná dopravní vzdálenost do 50 m v objektech výšky přes 6 do 12 m</t>
  </si>
  <si>
    <t>1304399652</t>
  </si>
  <si>
    <t>781</t>
  </si>
  <si>
    <t>Dokončovací práce - obklady</t>
  </si>
  <si>
    <t>118</t>
  </si>
  <si>
    <t>781474112</t>
  </si>
  <si>
    <t>Montáž obkladů vnitřních stěn z dlaždic keramických lepených flexibilním lepidlem režných nebo glazovaných hladkých přes 6 do 12 ks/m2</t>
  </si>
  <si>
    <t>711583901</t>
  </si>
  <si>
    <t>"1NP 108,109" 1,8*(2,4+2,5+2*1,65+2*0,9+2*2,25+2*0,75)-1,8*(2*0,8-0,9)-0,8*0,6</t>
  </si>
  <si>
    <t>"1NP 116,118" 1,8*(1,65*6+2*0,95+2*1,2+2*1,3)-1,8*(4*0,8-0,9)-0,8*0,8</t>
  </si>
  <si>
    <t>"1NP 119,120" 1,8*(2*2,4+2*1,1+2*2,25+2*2,35+2*0,25)-1,8*(2*0,8-0,9)-1,8*0,8-0,6*0,8</t>
  </si>
  <si>
    <t>119</t>
  </si>
  <si>
    <t>597610100R</t>
  </si>
  <si>
    <t>keramický obklad RAKO Color Two 20/20 cm</t>
  </si>
  <si>
    <t>945953083</t>
  </si>
  <si>
    <t>79,4*1,05</t>
  </si>
  <si>
    <t>120</t>
  </si>
  <si>
    <t>781491011</t>
  </si>
  <si>
    <t>Montáž zrcadel lepených silikonovým tmelem na podkladní omítku, plochy do 1 m2</t>
  </si>
  <si>
    <t>-288881271</t>
  </si>
  <si>
    <t>"X1" 0,6*1</t>
  </si>
  <si>
    <t>"X2" 0,6*0,8*9</t>
  </si>
  <si>
    <t>"X3" 0,8*1</t>
  </si>
  <si>
    <t>"X4" 0,6*0,8*4</t>
  </si>
  <si>
    <t>"X5" 0,6*0,6</t>
  </si>
  <si>
    <t>121</t>
  </si>
  <si>
    <t>634651240</t>
  </si>
  <si>
    <t>zrcadlo nemontované čiré tl. 4 mm, max. rozměr 3210 x 2250 mm</t>
  </si>
  <si>
    <t>1892441071</t>
  </si>
  <si>
    <t>122</t>
  </si>
  <si>
    <t>781494511</t>
  </si>
  <si>
    <t>Ostatní prvky plastové profily ukončovací a dilatační lepené flexibilním lepidlem ukončovací</t>
  </si>
  <si>
    <t>1478219389</t>
  </si>
  <si>
    <t xml:space="preserve">Poznámka k souboru cen:_x000d_
1. Množství měrných jednotek u ceny -5185 se stanoví podle počtu řezaných obkladaček, nezávisle na jejich velikosti. 2. Položkou -5185 lze ocenit provádění více řezů na jednom kusu obkladu. </t>
  </si>
  <si>
    <t>3*1,8*12</t>
  </si>
  <si>
    <t>123</t>
  </si>
  <si>
    <t>781495111</t>
  </si>
  <si>
    <t>Ostatní prvky ostatní práce penetrace podkladu</t>
  </si>
  <si>
    <t>726122619</t>
  </si>
  <si>
    <t>124</t>
  </si>
  <si>
    <t>781495115</t>
  </si>
  <si>
    <t>Ostatní prvky ostatní práce spárování silikonem</t>
  </si>
  <si>
    <t>532008136</t>
  </si>
  <si>
    <t>1,8*(15+20+18)</t>
  </si>
  <si>
    <t>125</t>
  </si>
  <si>
    <t>781495142</t>
  </si>
  <si>
    <t>Ostatní prvky průnik obkladem kruhový, bez izolace přes 30 do 90 DN</t>
  </si>
  <si>
    <t>-1160762892</t>
  </si>
  <si>
    <t>126</t>
  </si>
  <si>
    <t>998781102</t>
  </si>
  <si>
    <t>Přesun hmot pro obklady keramické stanovený z hmotnosti přesunovaného materiálu vodorovná dopravní vzdálenost do 50 m v objektech výšky přes 6 do 12 m</t>
  </si>
  <si>
    <t>2144729344</t>
  </si>
  <si>
    <t>783</t>
  </si>
  <si>
    <t xml:space="preserve"> Dokončovací práce</t>
  </si>
  <si>
    <t>127</t>
  </si>
  <si>
    <t>783201811R</t>
  </si>
  <si>
    <t>Odstranění nátěrů ze zámečnických konstrukcí oškrabáním</t>
  </si>
  <si>
    <t>422269692</t>
  </si>
  <si>
    <t>"zábradlí vnitřního scodiště"</t>
  </si>
  <si>
    <t>"1S" 4,5*1*2</t>
  </si>
  <si>
    <t>"1NP" (4,5+3,7+2*1,5)*1*2</t>
  </si>
  <si>
    <t>"2NP" (4,5+3,7)*1*2</t>
  </si>
  <si>
    <t>"3NP" (3,7+1,5)*1*2</t>
  </si>
  <si>
    <t>"ocelová konstrukce přístřešku nad vstupem" 10</t>
  </si>
  <si>
    <t>128</t>
  </si>
  <si>
    <t>783271001R</t>
  </si>
  <si>
    <t>Nátěry polyuretanové kovových doplňkových konstrukcí jednonásobné a 2x email</t>
  </si>
  <si>
    <t>-1248917544</t>
  </si>
  <si>
    <t>784</t>
  </si>
  <si>
    <t>129</t>
  </si>
  <si>
    <t>784171001</t>
  </si>
  <si>
    <t>Olepování vnitřních ploch (materiál ve specifikaci) včetně pozdějšího odlepení páskou nebo fólií v místnostech výšky do 3,80 m</t>
  </si>
  <si>
    <t>1116167826</t>
  </si>
  <si>
    <t xml:space="preserve">Poznámka k souboru cen:_x000d_
1. V cenách nejsou započteny náklady na dodávku pásky, tyto se oceňují ve specifikaci.Ztratné lze stanovit ve výši 5%. </t>
  </si>
  <si>
    <t>130</t>
  </si>
  <si>
    <t>784453351R</t>
  </si>
  <si>
    <t>Malby směsi tekuté disperzní bílé otěruvzdorné dvojnásobné s penetrací v místnostech v do 3,8 m</t>
  </si>
  <si>
    <t>179499067</t>
  </si>
  <si>
    <t>"stropy" 321+340</t>
  </si>
  <si>
    <t>"stěny" 559+651</t>
  </si>
  <si>
    <t>"špalety" 46</t>
  </si>
  <si>
    <t>131</t>
  </si>
  <si>
    <t>784453371R</t>
  </si>
  <si>
    <t>Malby směsi tekuté disperzní tónované omyvatelné jednonásobné s penetrací místnost v do 3,8 m</t>
  </si>
  <si>
    <t>-1977528304</t>
  </si>
  <si>
    <t>132</t>
  </si>
  <si>
    <t>784672031</t>
  </si>
  <si>
    <t>Písmomalířské práce výšky číslic nebo písmen přes 250 do 500 mm v místnostech výšky do 3,80 m</t>
  </si>
  <si>
    <t>521449283</t>
  </si>
  <si>
    <t>133</t>
  </si>
  <si>
    <t>784672036R</t>
  </si>
  <si>
    <t>Písmomalířské práce výšky písmen nebo číslic do 1000 mm v místnostech výšky do 3,80 m</t>
  </si>
  <si>
    <t>-1756361563</t>
  </si>
  <si>
    <t>O01</t>
  </si>
  <si>
    <t xml:space="preserve"> Ostatní</t>
  </si>
  <si>
    <t>134</t>
  </si>
  <si>
    <t>980430543R</t>
  </si>
  <si>
    <t>Osazení hasicích přístrojů na stěnu</t>
  </si>
  <si>
    <t>-816117566</t>
  </si>
  <si>
    <t>"X6" 13</t>
  </si>
  <si>
    <t>135</t>
  </si>
  <si>
    <t>980506506R</t>
  </si>
  <si>
    <t>PHP Pg 6</t>
  </si>
  <si>
    <t>-149188541</t>
  </si>
  <si>
    <t>136</t>
  </si>
  <si>
    <t>980506508R</t>
  </si>
  <si>
    <t>PHP S6</t>
  </si>
  <si>
    <t>-1003528602</t>
  </si>
  <si>
    <t>137</t>
  </si>
  <si>
    <t>980506510R</t>
  </si>
  <si>
    <t>PHP W10 HL</t>
  </si>
  <si>
    <t>-4932095</t>
  </si>
  <si>
    <t>138</t>
  </si>
  <si>
    <t>981244344R</t>
  </si>
  <si>
    <t>Montáž tabulek s piktogrami na dveřní křídla (X14 - X21)</t>
  </si>
  <si>
    <t>-15071535</t>
  </si>
  <si>
    <t>139</t>
  </si>
  <si>
    <t>981244455R</t>
  </si>
  <si>
    <t>X14-X21 tabulka s pikrogramem - specifikace viz. tabulka X</t>
  </si>
  <si>
    <t>-2078426754</t>
  </si>
  <si>
    <t>0003 - Stavební a architektonická část-2.část</t>
  </si>
  <si>
    <t>PSV - Práce a dodávky PSV</t>
  </si>
  <si>
    <t>Práce a dodávky PSV</t>
  </si>
  <si>
    <t>1925030910</t>
  </si>
  <si>
    <t>"okna O5" 1,80*0,90*13</t>
  </si>
  <si>
    <t>-1290967258</t>
  </si>
  <si>
    <t>200316471</t>
  </si>
  <si>
    <t>762973156</t>
  </si>
  <si>
    <t>"m.č.106" 5,80*6,77</t>
  </si>
  <si>
    <t>"m.č.110" 6,10*2,10</t>
  </si>
  <si>
    <t>364777806</t>
  </si>
  <si>
    <t>52,076*1,10</t>
  </si>
  <si>
    <t>120758925</t>
  </si>
  <si>
    <t>-556191403</t>
  </si>
  <si>
    <t>"odhad" 55,00</t>
  </si>
  <si>
    <t>-1266941089</t>
  </si>
  <si>
    <t>-515065183</t>
  </si>
  <si>
    <t>"m.č.106" 25,14*1,50</t>
  </si>
  <si>
    <t>"m.č.111" 1,70*1,50</t>
  </si>
  <si>
    <t>"m.č.113-115" 1,00*1,20</t>
  </si>
  <si>
    <t>-1323596405</t>
  </si>
  <si>
    <t>54,27*1,05</t>
  </si>
  <si>
    <t>1613318316</t>
  </si>
  <si>
    <t>-1219936888</t>
  </si>
  <si>
    <t>"odhad" 65,00</t>
  </si>
  <si>
    <t>1866312207</t>
  </si>
  <si>
    <t>0004 - Elektroinstalace</t>
  </si>
  <si>
    <t xml:space="preserve">    741 - Elektroinstalace - silnoproud</t>
  </si>
  <si>
    <t xml:space="preserve">      741-001 - Přístroje - spínače, zásuvky, ovladače </t>
  </si>
  <si>
    <t xml:space="preserve">      741-002 - Přístroje - ostatní</t>
  </si>
  <si>
    <t xml:space="preserve">      741-003 - Montážní materiál - trubky</t>
  </si>
  <si>
    <t xml:space="preserve">      741-004 - Montážní materiál - krabice</t>
  </si>
  <si>
    <t xml:space="preserve">      741-005 - Montážní materiál - ostatní</t>
  </si>
  <si>
    <t xml:space="preserve">      741-006 - Zemnící soustava</t>
  </si>
  <si>
    <t xml:space="preserve">      741-008 - Kabely a vodiče</t>
  </si>
  <si>
    <t xml:space="preserve">      741-009 - Rozváděč RP01</t>
  </si>
  <si>
    <t xml:space="preserve">      741-010 - Rozváděč RP1</t>
  </si>
  <si>
    <t xml:space="preserve">      741-011 - Rozváděč RP2</t>
  </si>
  <si>
    <t xml:space="preserve">      741-012 - Rozváděč RP3</t>
  </si>
  <si>
    <t xml:space="preserve">      741-013 - Signalizace (WC INV.)</t>
  </si>
  <si>
    <t xml:space="preserve">      741-014 - Stavební práce - výseky, kapsy, rýhy</t>
  </si>
  <si>
    <t xml:space="preserve">      741-015 - Demontážní práce</t>
  </si>
  <si>
    <t xml:space="preserve">      741-016 - Montážní a instalační práce</t>
  </si>
  <si>
    <t xml:space="preserve">    742 - Elektroinstalace - slaboproud</t>
  </si>
  <si>
    <t xml:space="preserve">      742-001 - Datový rozváděč /pasivní prvky/</t>
  </si>
  <si>
    <t xml:space="preserve">      742-002 - Přístroje - zásuvky ESL</t>
  </si>
  <si>
    <t xml:space="preserve">      742-003 - Montážní materiál - svorky, trubky</t>
  </si>
  <si>
    <t xml:space="preserve">      742-004 - Kabely  -  ESL</t>
  </si>
  <si>
    <t xml:space="preserve">      742-005 - Montážní a instalační práce</t>
  </si>
  <si>
    <t xml:space="preserve">      742-006 - F - DOMOVNÍ TELEFON</t>
  </si>
  <si>
    <t xml:space="preserve">      742-007 - G - PZTS</t>
  </si>
  <si>
    <t xml:space="preserve">      742-008 - G - AV, Ozvučení - lokální</t>
  </si>
  <si>
    <t xml:space="preserve">      742-009 - H - CCTV</t>
  </si>
  <si>
    <t>741</t>
  </si>
  <si>
    <t>Elektroinstalace - silnoproud</t>
  </si>
  <si>
    <t>741-001</t>
  </si>
  <si>
    <t xml:space="preserve">Přístroje - spínače, zásuvky, ovladače </t>
  </si>
  <si>
    <t>000000101R</t>
  </si>
  <si>
    <t>Zásuvka IP44, 400V/50Hz - 16A, 2P+T</t>
  </si>
  <si>
    <t>ks</t>
  </si>
  <si>
    <t>1347744867</t>
  </si>
  <si>
    <t>000000102R</t>
  </si>
  <si>
    <t>Zásuvka IP44, 230V/50Hz - 16A, 2P+T</t>
  </si>
  <si>
    <t>1527461742</t>
  </si>
  <si>
    <t>000000103R</t>
  </si>
  <si>
    <t>Zásuvka jednoduchá 230V/50Hz - 16A, 2P+T,</t>
  </si>
  <si>
    <t>668870066</t>
  </si>
  <si>
    <t>000000104R</t>
  </si>
  <si>
    <t>Zásuvka dvojitá 230V/50Hz - 16A, 2x 2P+T,</t>
  </si>
  <si>
    <t>-46422138</t>
  </si>
  <si>
    <t>000000105R</t>
  </si>
  <si>
    <t>Spínač jednopólový ř.1, 230V/50Hz, 10A</t>
  </si>
  <si>
    <t>1757117126</t>
  </si>
  <si>
    <t>000000106R</t>
  </si>
  <si>
    <t>Spínač jednopólový ř.1, 230V/50Hz, 10A, IP44</t>
  </si>
  <si>
    <t>-768173222</t>
  </si>
  <si>
    <t>000000107R</t>
  </si>
  <si>
    <t>Spínač střídavý ř.6, 230V/50Hz, 10A</t>
  </si>
  <si>
    <t>-1123450473</t>
  </si>
  <si>
    <t>000000108R</t>
  </si>
  <si>
    <t>Spínač seriový ř.5, 230V/50Hz, 10A, IP44</t>
  </si>
  <si>
    <t>-1804357876</t>
  </si>
  <si>
    <t>000000109R</t>
  </si>
  <si>
    <t>Spínač střídavý ř.6+6, 230V/50Hz, 10A</t>
  </si>
  <si>
    <t>-48621634</t>
  </si>
  <si>
    <t>000000110R</t>
  </si>
  <si>
    <t xml:space="preserve">Spínač tlačítkový  ř.1/0, 230V/50Hz, 10A</t>
  </si>
  <si>
    <t>-1813251008</t>
  </si>
  <si>
    <t>000000111R</t>
  </si>
  <si>
    <t>Trojpólový spínač 400V/50Hz, 32A, IP44</t>
  </si>
  <si>
    <t>-1587158642</t>
  </si>
  <si>
    <t>000000112R</t>
  </si>
  <si>
    <t>Trojpólový spínač 400V/50Hz, 16A, IP44</t>
  </si>
  <si>
    <t>-719341912</t>
  </si>
  <si>
    <t>000000113R</t>
  </si>
  <si>
    <t>Automatický spínač pohybu, 230V, 180st.</t>
  </si>
  <si>
    <t>39573725</t>
  </si>
  <si>
    <t>000000114R</t>
  </si>
  <si>
    <t>Automatický spínač pohybu, 230V, 270st., IP44</t>
  </si>
  <si>
    <t>1702492324</t>
  </si>
  <si>
    <t>000000115R</t>
  </si>
  <si>
    <t>Zásuvka USB 2x modul 230V, 5V</t>
  </si>
  <si>
    <t>688114346</t>
  </si>
  <si>
    <t>000000116R</t>
  </si>
  <si>
    <t>STOP tlačítko - červené, pod sklem</t>
  </si>
  <si>
    <t>-1429506821</t>
  </si>
  <si>
    <t>P</t>
  </si>
  <si>
    <t>Poznámka k položce:
Přístroje - ostatní</t>
  </si>
  <si>
    <t>741-002</t>
  </si>
  <si>
    <t>Přístroje - ostatní</t>
  </si>
  <si>
    <t>000000201R</t>
  </si>
  <si>
    <t>Spínací hodiny programovatelné do zásuvky 230V</t>
  </si>
  <si>
    <t>1641252301</t>
  </si>
  <si>
    <t>000000202R</t>
  </si>
  <si>
    <t>Doběhové relé DT-4 (VZT)</t>
  </si>
  <si>
    <t>-1953638909</t>
  </si>
  <si>
    <t>Poznámka k položce:
Montážní materiál - trubky; Instalační PVC trubky</t>
  </si>
  <si>
    <t>741-003</t>
  </si>
  <si>
    <t>Montážní materiál - trubky</t>
  </si>
  <si>
    <t>000000301R</t>
  </si>
  <si>
    <t>Instalační ohebná PVC trubka DN 50 (KOPOFLEX)</t>
  </si>
  <si>
    <t>-1577252080</t>
  </si>
  <si>
    <t>000000302R</t>
  </si>
  <si>
    <t>Instalační ohebná PVC trubka DN 40 (KOPOFLEX)</t>
  </si>
  <si>
    <t>-1280771866</t>
  </si>
  <si>
    <t>000000303R</t>
  </si>
  <si>
    <t>Příslušenství pro PVC trubky (tvarovky, koncové díly, PVC spojky)</t>
  </si>
  <si>
    <t>kpl</t>
  </si>
  <si>
    <t>-2040594406</t>
  </si>
  <si>
    <t>Poznámka k položce:
Instalační PVC trubky ohebné</t>
  </si>
  <si>
    <t>000000304R</t>
  </si>
  <si>
    <t>Instalační ohebná PVC trubka DN 50, hodnota zatížení 320N/5cm,-25stC +60stC</t>
  </si>
  <si>
    <t>-1619280186</t>
  </si>
  <si>
    <t>000000305R</t>
  </si>
  <si>
    <t>Instalační ohebná PVC trubka DN 32, hodnota zatížení 320N/5cm,-25stC +60stC</t>
  </si>
  <si>
    <t>1144863179</t>
  </si>
  <si>
    <t>000000306R</t>
  </si>
  <si>
    <t>Instalační ohebná PVC trubka DN 20, hodnota zatížení 320N/5cm,-25stC +60stC</t>
  </si>
  <si>
    <t>1768402546</t>
  </si>
  <si>
    <t>000000307R</t>
  </si>
  <si>
    <t>Instalační ohebná PVC trubka DN 16, hodnota zatížení 320N/5cm,-25stC +60stC</t>
  </si>
  <si>
    <t>143711606</t>
  </si>
  <si>
    <t>000000308R</t>
  </si>
  <si>
    <t>1906682937</t>
  </si>
  <si>
    <t>Poznámka k položce:
Instalační PVC trubky</t>
  </si>
  <si>
    <t>000000309R</t>
  </si>
  <si>
    <t>Instalační PVC trubka DN 20, hodnota zatížení 320N/5cm,-25stC +60stC</t>
  </si>
  <si>
    <t>168690363</t>
  </si>
  <si>
    <t>000000310R</t>
  </si>
  <si>
    <t>Instalační PVC trubka DN 40, hodnota zatížení 320N/5cm,-25stC +60stC</t>
  </si>
  <si>
    <t>-861174741</t>
  </si>
  <si>
    <t>000000311R</t>
  </si>
  <si>
    <t>-108838970</t>
  </si>
  <si>
    <t>Poznámka k položce:
Montážní materiál - krabice; Krabice pod omítku</t>
  </si>
  <si>
    <t>741-004</t>
  </si>
  <si>
    <t>Montážní materiál - krabice</t>
  </si>
  <si>
    <t>000000401R</t>
  </si>
  <si>
    <t xml:space="preserve">Instalační přístrojová krabice  KP67/3</t>
  </si>
  <si>
    <t>813466582</t>
  </si>
  <si>
    <t>000000402R</t>
  </si>
  <si>
    <t>Instalační přístrojová krabice KPR68</t>
  </si>
  <si>
    <t>2089928581</t>
  </si>
  <si>
    <t>000000403R</t>
  </si>
  <si>
    <t>Instalační přístrojová krabice KP64/2</t>
  </si>
  <si>
    <t>-700155220</t>
  </si>
  <si>
    <t>000000404R</t>
  </si>
  <si>
    <t>Instalační přístrojová krabice KP64/3</t>
  </si>
  <si>
    <t>1492128089</t>
  </si>
  <si>
    <t>000000405R</t>
  </si>
  <si>
    <t>Instalační přístrojová krabice KP64/4</t>
  </si>
  <si>
    <t>277140208</t>
  </si>
  <si>
    <t>000000406R</t>
  </si>
  <si>
    <t>Instalační přístrojová krabice KP64/5</t>
  </si>
  <si>
    <t>804703609</t>
  </si>
  <si>
    <t>Poznámka k položce:
Montážní materiál - ostatní</t>
  </si>
  <si>
    <t>741-005</t>
  </si>
  <si>
    <t>Montážní materiál - ostatní</t>
  </si>
  <si>
    <t>000000501R</t>
  </si>
  <si>
    <t>Univerzální rozvodná inst. krabice prům. 73x30, vč. víčka, násuvné svorky</t>
  </si>
  <si>
    <t>-52869117</t>
  </si>
  <si>
    <t>000000502R</t>
  </si>
  <si>
    <t>Instalační krabice 105x105x55, IP55</t>
  </si>
  <si>
    <t>59164376</t>
  </si>
  <si>
    <t>000000503R</t>
  </si>
  <si>
    <t>Svorkovnice pětipólová s krytem , IP44</t>
  </si>
  <si>
    <t>1907150438</t>
  </si>
  <si>
    <t>000000504R</t>
  </si>
  <si>
    <t>Instalační krabice KO100E</t>
  </si>
  <si>
    <t>1694993278</t>
  </si>
  <si>
    <t>000000505R</t>
  </si>
  <si>
    <t>Instalační ráměček jednoduchý</t>
  </si>
  <si>
    <t>-936232423</t>
  </si>
  <si>
    <t>000000506R</t>
  </si>
  <si>
    <t>Instalační dvojrámeček</t>
  </si>
  <si>
    <t>-422242936</t>
  </si>
  <si>
    <t>000000507R</t>
  </si>
  <si>
    <t>Instalační trojrámeček</t>
  </si>
  <si>
    <t>-1685829403</t>
  </si>
  <si>
    <t>000000508R</t>
  </si>
  <si>
    <t>Instalační čtyřrámeček</t>
  </si>
  <si>
    <t>277177920</t>
  </si>
  <si>
    <t>000000509R</t>
  </si>
  <si>
    <t>Instalační pětirámeček</t>
  </si>
  <si>
    <t>-502226800</t>
  </si>
  <si>
    <t>000000510R</t>
  </si>
  <si>
    <t>Montážní a instalační materiál (hmoždenky, šroubky, příchytky, sádra, atd.)</t>
  </si>
  <si>
    <t>63659982</t>
  </si>
  <si>
    <t>Poznámka k položce:
Zemnící soustava</t>
  </si>
  <si>
    <t>741-006</t>
  </si>
  <si>
    <t>Zemnící soustava</t>
  </si>
  <si>
    <t>000000601R</t>
  </si>
  <si>
    <t>Vodič FeZn 10mm</t>
  </si>
  <si>
    <t>1286588344</t>
  </si>
  <si>
    <t>000000602R</t>
  </si>
  <si>
    <t>Ocelové konstrukce vč. nátěrových hmot</t>
  </si>
  <si>
    <t>1636540064</t>
  </si>
  <si>
    <t>000000603R</t>
  </si>
  <si>
    <t>Ekvipotenciální svorkovnice K12</t>
  </si>
  <si>
    <t>-1351010164</t>
  </si>
  <si>
    <t>000000604R</t>
  </si>
  <si>
    <t xml:space="preserve">Hlavní ochranná přípojnice vstup-1x třmen  10-95mm,</t>
  </si>
  <si>
    <t>-778146390</t>
  </si>
  <si>
    <t>Poznámka k položce:
Osvětlení</t>
  </si>
  <si>
    <t>741-008</t>
  </si>
  <si>
    <t>Kabely a vodiče</t>
  </si>
  <si>
    <t>000000801R</t>
  </si>
  <si>
    <t>Kabel CYKY 4x25</t>
  </si>
  <si>
    <t>-43803110</t>
  </si>
  <si>
    <t>000000802R</t>
  </si>
  <si>
    <t>Kabel CYKY-J 5x16</t>
  </si>
  <si>
    <t>-1758862214</t>
  </si>
  <si>
    <t>000000803R</t>
  </si>
  <si>
    <t>Kabel CYKY-J 5x4</t>
  </si>
  <si>
    <t>1046482179</t>
  </si>
  <si>
    <t>000000804R</t>
  </si>
  <si>
    <t>Kabel CYKY-J 5x1,5</t>
  </si>
  <si>
    <t>-448383781</t>
  </si>
  <si>
    <t>000000805R</t>
  </si>
  <si>
    <t>Kabel CYKY-J 5x2,5</t>
  </si>
  <si>
    <t>-1143741944</t>
  </si>
  <si>
    <t>000000806R</t>
  </si>
  <si>
    <t>Kabel CYKY-J 3x2,5</t>
  </si>
  <si>
    <t>1068701210</t>
  </si>
  <si>
    <t>000000807R</t>
  </si>
  <si>
    <t>Kabel CYKY-J 3x1,5</t>
  </si>
  <si>
    <t>2121231551</t>
  </si>
  <si>
    <t>000000808R</t>
  </si>
  <si>
    <t>Kabel CYKY-O 3x1,5</t>
  </si>
  <si>
    <t>-228553661</t>
  </si>
  <si>
    <t>000000809R</t>
  </si>
  <si>
    <t>Kabel CYKY-O 2x1,5</t>
  </si>
  <si>
    <t>276083505</t>
  </si>
  <si>
    <t>000000810R</t>
  </si>
  <si>
    <t>Kabel CYKY-O 4x1,5</t>
  </si>
  <si>
    <t>1972964707</t>
  </si>
  <si>
    <t>000000811R</t>
  </si>
  <si>
    <t>Kabel CYKY-J 4x1,5</t>
  </si>
  <si>
    <t>270920374</t>
  </si>
  <si>
    <t>000000812R</t>
  </si>
  <si>
    <t>Kabel CYKY-J 7x1,5</t>
  </si>
  <si>
    <t>-396979314</t>
  </si>
  <si>
    <t>000000813R</t>
  </si>
  <si>
    <t>Kabel H03V2V2-F, 3x 2,5</t>
  </si>
  <si>
    <t>-1425034456</t>
  </si>
  <si>
    <t>000000814R</t>
  </si>
  <si>
    <t>Kabel H03V2V2-F, 5x 2,5</t>
  </si>
  <si>
    <t>-1285577389</t>
  </si>
  <si>
    <t>000000815R</t>
  </si>
  <si>
    <t>Vodič CY25</t>
  </si>
  <si>
    <t>766963967</t>
  </si>
  <si>
    <t>000000816R</t>
  </si>
  <si>
    <t>Vodič CY16</t>
  </si>
  <si>
    <t>1124913214</t>
  </si>
  <si>
    <t>000000817R</t>
  </si>
  <si>
    <t>Vodič CY10</t>
  </si>
  <si>
    <t>-659113671</t>
  </si>
  <si>
    <t>000000818R</t>
  </si>
  <si>
    <t>Vodič CY 6</t>
  </si>
  <si>
    <t>-1786123605</t>
  </si>
  <si>
    <t>000000819R</t>
  </si>
  <si>
    <t>Vodič CY 4</t>
  </si>
  <si>
    <t>-917434519</t>
  </si>
  <si>
    <t>000000820R</t>
  </si>
  <si>
    <t>Kabel JYTY 4x1</t>
  </si>
  <si>
    <t>1197888967</t>
  </si>
  <si>
    <t>000000821R</t>
  </si>
  <si>
    <t>Kabel J-Y(St)-Y 4x2x0,8</t>
  </si>
  <si>
    <t>1758704311</t>
  </si>
  <si>
    <t>Poznámka k položce:
Rozváděče ; Rozváděč RP01</t>
  </si>
  <si>
    <t>741-009</t>
  </si>
  <si>
    <t>Rozváděč RP01</t>
  </si>
  <si>
    <t>000000901R</t>
  </si>
  <si>
    <t xml:space="preserve">Instalační rozváděč pod omítku pro 96 modulů, rozměry  šxvxh: 590 x 770 x 136 mm, vč. příslušenství, krytí: IP40/20,  Ikm=10kA, napěťová soustava: 3+PE+N, 50Hz, 230/400V, TN-C-S, přívody a vývody horem, boční kryt, držák mont. panelu, zákryt, kapsa na výkresy, vč. výzbroje - viz. RP01</t>
  </si>
  <si>
    <t>1810109286</t>
  </si>
  <si>
    <t>Poznámka k položce:
Rozváděč RP1</t>
  </si>
  <si>
    <t xml:space="preserve">Instalační rozváděč pod omítku pro 96 modulů, rozměry  šxvxh: 590 x 770 x 136 mm, vč. příslušenství, krytí: </t>
  </si>
  <si>
    <t xml:space="preserve">IP40/20,  Ikm=10kA, napěťová soustava: 3+PE+N, 50Hz, 230/400V, TN-C-S, přívody a vývody horem, boční </t>
  </si>
  <si>
    <t>kryt, držák mont. panelu, zákryt, kapsa na výkresy, vč. výzbroje - viz. RP01</t>
  </si>
  <si>
    <t>741-010</t>
  </si>
  <si>
    <t>Rozváděč RP1</t>
  </si>
  <si>
    <t>000001001R</t>
  </si>
  <si>
    <t xml:space="preserve">Instalační rozváděč pod omítku pro 120 modulů, rozměry  šxvxh: 590 x 920 x 136 mm, vč. příslušenství, krytí: IP40/20,  Ikm=10kA, napěťová soustava: 3+PE+N, 50Hz, 230/400V, TN-C-S, přívody a vývody horem, boční kryt, držák mont. panelu, zákryt, kapsa na výkresy, vč. výzbroje - viz. RP1</t>
  </si>
  <si>
    <t>-11906897</t>
  </si>
  <si>
    <t>Poznámka k položce:
Rozváděč RP2</t>
  </si>
  <si>
    <t xml:space="preserve">Instalační rozváděč pod omítku pro 120 modulů, rozměry  šxvxh: 590 x 920 x 136 mm, vč. příslušenství, krytí: </t>
  </si>
  <si>
    <t>kryt, držák mont. panelu, zákryt, kapsa na výkresy, vč. výzbroje - viz. RP1</t>
  </si>
  <si>
    <t>741-011</t>
  </si>
  <si>
    <t>Rozváděč RP2</t>
  </si>
  <si>
    <t>000001101R</t>
  </si>
  <si>
    <t xml:space="preserve">Instalační rozváděč pod omítku pro 120 modulů, rozměry  šxvxh: 590 x 920 x 136 mm, vč. příslušenství, krytí: IP40/20,  Ikm=10kA, napěťová soustava: 3+PE+N, 50Hz, 230/400V, TN-C-S, přívody a vývody horem, boční kryt, držák mont. panelu, zákryt, kapsa na výkresy, vč. výzbroje - viz. RP2</t>
  </si>
  <si>
    <t>-1549848301</t>
  </si>
  <si>
    <t>Poznámka k položce:
Rozváděč RP3</t>
  </si>
  <si>
    <t>kryt, držák mont. panelu, zákryt, kapsa na výkresy, vč. výzbroje - viz. RP2</t>
  </si>
  <si>
    <t>741-012</t>
  </si>
  <si>
    <t>Rozváděč RP3</t>
  </si>
  <si>
    <t>000001201R</t>
  </si>
  <si>
    <t xml:space="preserve">Instalační rozváděč pod omítku pro 120 modulů, rozměry  šxvxh: 590 x 920 x 136 mm, vč. příslušenství, krytí: IP40/20,  Ikm=10kA, napěťová soustava: 3+PE+N, 50Hz, 230/400V, TN-C-S, přívody a vývody horem, boční kryt, držák mont. panelu, zákryt, kapsa na výkresy, vč. výzbroje - viz. RP3</t>
  </si>
  <si>
    <t>-978114075</t>
  </si>
  <si>
    <t>Poznámka k položce:
Signalizace (WC INV.)</t>
  </si>
  <si>
    <t>kryt, držák mont. panelu, zákryt, kapsa na výkresy, vč. výzbroje - viz. RP3</t>
  </si>
  <si>
    <t>741-013</t>
  </si>
  <si>
    <t>Signalizace (WC INV.)</t>
  </si>
  <si>
    <t>000001301R</t>
  </si>
  <si>
    <t>SIGNALIZAČNÍ TLAČÍTKO SE ŠŇŮROU (FAP 3002)</t>
  </si>
  <si>
    <t>-1456969627</t>
  </si>
  <si>
    <t>000001302R</t>
  </si>
  <si>
    <t>RESETOVACÍ TLAČÍTKO FAP 2001</t>
  </si>
  <si>
    <t>-1451576298</t>
  </si>
  <si>
    <t>000001303R</t>
  </si>
  <si>
    <t>KONTROLNÍ MODUL S ALARMEM FEH 2001</t>
  </si>
  <si>
    <t>883610468</t>
  </si>
  <si>
    <t>000001304R</t>
  </si>
  <si>
    <t>TRANSFORMÁTOR FLM 1000 (osazen v RP1.1)</t>
  </si>
  <si>
    <t>1389989503</t>
  </si>
  <si>
    <t>000001305R</t>
  </si>
  <si>
    <t>Montážní materiál</t>
  </si>
  <si>
    <t>1845768624</t>
  </si>
  <si>
    <t>Poznámka k položce:
CELKEM MATERIÁL BEZ DPH</t>
  </si>
  <si>
    <t>741-014</t>
  </si>
  <si>
    <t>Stavební práce - výseky, kapsy, rýhy</t>
  </si>
  <si>
    <t>741001401R</t>
  </si>
  <si>
    <t>vysek.rýh cihla do hl.30mm š.do 30mm</t>
  </si>
  <si>
    <t>-1647705701</t>
  </si>
  <si>
    <t>741001402R</t>
  </si>
  <si>
    <t>vysek.rýh cihla do hl.50mm š.do 70mm</t>
  </si>
  <si>
    <t>-81661817</t>
  </si>
  <si>
    <t>741001403R</t>
  </si>
  <si>
    <t>stavební nika pro RP, vč. překladu</t>
  </si>
  <si>
    <t>-1363184985</t>
  </si>
  <si>
    <t>741001404R</t>
  </si>
  <si>
    <t>vybourání otvorů v cihelném zdivu - plochy do 0,09m2 a tl. 15cm</t>
  </si>
  <si>
    <t>1229325128</t>
  </si>
  <si>
    <t>741001405R</t>
  </si>
  <si>
    <t>vybourání otvorů v cihelném zdivu - plochy do 0,09m2 a tl. 45cm</t>
  </si>
  <si>
    <t>2051736233</t>
  </si>
  <si>
    <t>741001406R</t>
  </si>
  <si>
    <t>Odvoz suti z vybouraných hmot na skládku do 1km</t>
  </si>
  <si>
    <t>1874238541</t>
  </si>
  <si>
    <t>741001407R</t>
  </si>
  <si>
    <t>Odvoz suti z vybouraných hmot za každý další 1km - příplatek</t>
  </si>
  <si>
    <t>1820671380</t>
  </si>
  <si>
    <t>Poznámka k položce:
CELKEM STAVEBNÍ PRÁCE BEZ DPH</t>
  </si>
  <si>
    <t>741-015</t>
  </si>
  <si>
    <t>Demontážní práce</t>
  </si>
  <si>
    <t>741001501R</t>
  </si>
  <si>
    <t>Demontáž stávajícího osvětlení</t>
  </si>
  <si>
    <t>hod</t>
  </si>
  <si>
    <t>-113764722</t>
  </si>
  <si>
    <t>741001502R</t>
  </si>
  <si>
    <t>Demontáž stávajících koncových prvků /zásuvky, vypínače/, vč. přístrojových krabic</t>
  </si>
  <si>
    <t>-751333689</t>
  </si>
  <si>
    <t>741001503R</t>
  </si>
  <si>
    <t>Demontáž stávajících instalačních prvků /instalační krabice, rozvodné krabice, trubkování, atd./</t>
  </si>
  <si>
    <t>1807001313</t>
  </si>
  <si>
    <t>741001504R</t>
  </si>
  <si>
    <t>Demontáž stávající kabeláže volně vedené a dostupné kabeláže vedené pod omítkou</t>
  </si>
  <si>
    <t>-355047271</t>
  </si>
  <si>
    <t>741001505R</t>
  </si>
  <si>
    <t>Demontáž stávajících rozváděčů</t>
  </si>
  <si>
    <t>1710966526</t>
  </si>
  <si>
    <t>Poznámka k položce:
CELKEM DEMONTÁŽNÍ PRÁCE BEZ DPH</t>
  </si>
  <si>
    <t>741-016</t>
  </si>
  <si>
    <t>Montážní a instalační práce</t>
  </si>
  <si>
    <t>741001601R</t>
  </si>
  <si>
    <t>Montáž instalačních prvků /zásuvky, vypínače/, vč. osazení instalačních , krabic a rámečků + připojení kabeláže</t>
  </si>
  <si>
    <t>1355834738</t>
  </si>
  <si>
    <t>741001602R</t>
  </si>
  <si>
    <t>Montáž elektroinstalačních PVC trubek - ohebných do DN50</t>
  </si>
  <si>
    <t>-721167052</t>
  </si>
  <si>
    <t>741001603R</t>
  </si>
  <si>
    <t>Montáž elektroinstalačních PVC trubek - tuhých do DN32</t>
  </si>
  <si>
    <t>429515068</t>
  </si>
  <si>
    <t>741001605R</t>
  </si>
  <si>
    <t>Montáž instalačních rozvodných PVC krabic /KO, KU, KT, atd./</t>
  </si>
  <si>
    <t>1625503705</t>
  </si>
  <si>
    <t>741001606R</t>
  </si>
  <si>
    <t>402211790</t>
  </si>
  <si>
    <t>741001607R</t>
  </si>
  <si>
    <t>Montáž kabelů do 4mm2, vč. ukončení</t>
  </si>
  <si>
    <t>285988769</t>
  </si>
  <si>
    <t>741001608R</t>
  </si>
  <si>
    <t>Montáž zem. vodičů Ž/Z, vč. ukončení</t>
  </si>
  <si>
    <t>2104381153</t>
  </si>
  <si>
    <t>741001609R</t>
  </si>
  <si>
    <t>Montáž osvětlení</t>
  </si>
  <si>
    <t>-1900593439</t>
  </si>
  <si>
    <t>741001611R</t>
  </si>
  <si>
    <t>Montáž rozváděčů RP1</t>
  </si>
  <si>
    <t>-479207388</t>
  </si>
  <si>
    <t>741001612R</t>
  </si>
  <si>
    <t>Montáž zemnící soustavy objektu, vč. prověření stávající zemnící soustavy</t>
  </si>
  <si>
    <t>-1462675647</t>
  </si>
  <si>
    <t>741001613R</t>
  </si>
  <si>
    <t>Montáž a připojení ostatních přístrojů a zařízení</t>
  </si>
  <si>
    <t>-1314932428</t>
  </si>
  <si>
    <t>741001614R</t>
  </si>
  <si>
    <t>Ostatní elektromontážní práce</t>
  </si>
  <si>
    <t>1382118449</t>
  </si>
  <si>
    <t>741001615R</t>
  </si>
  <si>
    <t>Doprava materiálu na stavbu</t>
  </si>
  <si>
    <t>201315047</t>
  </si>
  <si>
    <t>741001616R</t>
  </si>
  <si>
    <t>Likvidace odpadů</t>
  </si>
  <si>
    <t>889161106</t>
  </si>
  <si>
    <t>741001617R</t>
  </si>
  <si>
    <t>Revize</t>
  </si>
  <si>
    <t>639924599</t>
  </si>
  <si>
    <t>Poznámka k položce:
CELKEM MONTÁŽE BEZ DPH</t>
  </si>
  <si>
    <t>742</t>
  </si>
  <si>
    <t>Elektroinstalace - slaboproud</t>
  </si>
  <si>
    <t>742-001</t>
  </si>
  <si>
    <t>Datový rozváděč /pasivní prvky/</t>
  </si>
  <si>
    <t>000420101R</t>
  </si>
  <si>
    <t>1484614616</t>
  </si>
  <si>
    <t>Poznámka k položce:
Datový rozváděč skříňový 19"RACK - 42U 600x600, vč. montážního materiálu, odnímatelné zadní a boční kryty; 1x Ventilační jednotka horizontální, 19", výška 2U černá, s dvěma ventilátory 230V/30W. , Součástí je termostat s držákem.; 4x Patch panel modulární, osaz. 24 pozic, 24x keystone CAT5e; 4x Vyvazovací panel 1U plastová lišta BK černý,oboustraný; 1x Patch panel osaz. 25 pozic 1U, CAT3, ISDN, telefonní + 25x přepěťová ochrana , /SPD st. 2+3, CSLA-TLF, Uc=175 V DC/124V AC, 5kA, LSA-PLUS/Krone/; 5x Vyvazovací panel velikost 1U. Vyvazovací panel je tvořen plastovou lištou a má černou barvu.; 1xRozvodný panel ACAR 5poz 220V včetně vany černá; 75x Patch kabel 1m, CAT5e, 2xRJ45; Montážní a instalační materiál; Aktivní prvky nejsou předmětem této PD (SWITCH, SWITCH PoE, atd.); Přístroje - zásuvky ESL</t>
  </si>
  <si>
    <t>1.1 Datový rozváděč skříňový 19"RACK - 42U 600x600 vč. montážního materiálu, odnímatelné zadní a boční kryty</t>
  </si>
  <si>
    <t xml:space="preserve">1.2 1x Ventilační jednotka horizontální, 19", výška 2U černá, s dvěma ventilátory 230V/30W. Součástí je termostat s držákem. </t>
  </si>
  <si>
    <t>1.3 4x Patch panel modulární, osaz. 24 pozic, 24x keystone CAT5e</t>
  </si>
  <si>
    <t>1.4 4x Vyvazovací panel 1U plastová lišta BK černý,oboustraný</t>
  </si>
  <si>
    <t xml:space="preserve">1.5 1x Patch panel osaz. 25 pozic 1U, CAT3, ISDN, telefonní + 25x přepěťová ochrana </t>
  </si>
  <si>
    <t>/SPD st. 2+3, CSLA-TLF, Uc=175 V DC/124V AC, 5kA, LSA-PLUS/Krone/</t>
  </si>
  <si>
    <t>1.6 5x Vyvazovací panel velikost 1U. Vyvazovací panel je tvořen plastovou lištou a má černou barvu.</t>
  </si>
  <si>
    <t>1.7 1xRozvodný panel ACAR 5poz 220V včetně vany černá</t>
  </si>
  <si>
    <t>1.8 75x Patch kabel 1m, CAT5e, 2xRJ45</t>
  </si>
  <si>
    <t>1.9 Montážní a instalační materiál</t>
  </si>
  <si>
    <t>Aktivní prvky nejsou předmětem této PD (SWITCH, SWITCH PoE, atd.)</t>
  </si>
  <si>
    <t>742-002</t>
  </si>
  <si>
    <t>Přístroje - zásuvky ESL</t>
  </si>
  <si>
    <t>000420201R</t>
  </si>
  <si>
    <t>Datová zásuvka 2x RJ45 CAT 5E</t>
  </si>
  <si>
    <t>-322397398</t>
  </si>
  <si>
    <t>000420202R</t>
  </si>
  <si>
    <t>Datová zásuvka 1x RJ45 CAT 5E</t>
  </si>
  <si>
    <t>1807988945</t>
  </si>
  <si>
    <t>Poznámka k položce:
Poznámka: instalační krabice + rámečky součásti ESI; Montážní materiál - svorky, trubky</t>
  </si>
  <si>
    <t>Poznámka: instalační krabice + rámečky součásti ESI</t>
  </si>
  <si>
    <t>742-003</t>
  </si>
  <si>
    <t>Montážní materiál - svorky, trubky</t>
  </si>
  <si>
    <t>000420301R</t>
  </si>
  <si>
    <t>1127830055</t>
  </si>
  <si>
    <t>000420302R</t>
  </si>
  <si>
    <t>933598528</t>
  </si>
  <si>
    <t xml:space="preserve">Poznámka k položce:
Kabely  -  ESL</t>
  </si>
  <si>
    <t>742-004</t>
  </si>
  <si>
    <t xml:space="preserve">Kabely  -  ESL</t>
  </si>
  <si>
    <t>000420401R</t>
  </si>
  <si>
    <t>Datový kabel UTP CAT5E</t>
  </si>
  <si>
    <t>-2115153710</t>
  </si>
  <si>
    <t>000420402R</t>
  </si>
  <si>
    <t>Kabel SYKFY 5x2x0,5</t>
  </si>
  <si>
    <t>1627337706</t>
  </si>
  <si>
    <t>Poznámka k položce:
Montážní a instalační práce</t>
  </si>
  <si>
    <t>742-005</t>
  </si>
  <si>
    <t>742000501R</t>
  </si>
  <si>
    <t>Montáž systému UKS, - datový rozváděč, - datové zásuvky, - montážní materiál, - kabely</t>
  </si>
  <si>
    <t>1790883658</t>
  </si>
  <si>
    <t>742000502R</t>
  </si>
  <si>
    <t>Měření strukturované kabeláže, měřící protokoly, - mapa zapojení, - přeslech signálu na blízkém konci, - útlum, - odstup přeslechu na blízkém konci, - přeslech signálu na vzdáleném konci, - ACR-F, PSNEXT, SACR-F, Propagation Delay, Delay Skew, délka, zpětný odraz, linka, kanál, - předání měřících protokolů v tištěné i digitální podobě</t>
  </si>
  <si>
    <t>1358641969</t>
  </si>
  <si>
    <t>- ACR-F, PSNEXT, SACR-F, Propagation Delay, Delay Skew, délka, zpětný odraz, linka, kanál</t>
  </si>
  <si>
    <t>- předání měřících protokolů v tištěné i digitální podobě</t>
  </si>
  <si>
    <t>742-006</t>
  </si>
  <si>
    <t>F - DOMOVNÍ TELEFON</t>
  </si>
  <si>
    <t>000420601R</t>
  </si>
  <si>
    <t xml:space="preserve">1x  vstupní zvonkové tablo ,                                    - 1x účastník-tlačítko, ,                                    - 1x hovorová jednotka,                                    - 1x numerická klávesnice,                                    - 1x RFID čtečka karet,                                    - postranní panel - seznam účastníků,                                   - příprava pro CCTV, 1x el. zámek /branka/, 21x vnitřní účastnický videotelefon, 1x nap.zdroj</t>
  </si>
  <si>
    <t>-397738023</t>
  </si>
  <si>
    <t xml:space="preserve">1x  vstupní zvonkové tablo </t>
  </si>
  <si>
    <t xml:space="preserve">                                   - 1x účastník-tlačítko, </t>
  </si>
  <si>
    <t xml:space="preserve">                                   - 1x hovorová jednotka</t>
  </si>
  <si>
    <t xml:space="preserve">                                   - 1x numerická klávesnice</t>
  </si>
  <si>
    <t xml:space="preserve">                                   - 1x RFID čtečka karet</t>
  </si>
  <si>
    <t xml:space="preserve">                                   - postranní panel - seznam účastníků</t>
  </si>
  <si>
    <t xml:space="preserve">                                  - příprava pro CCTV</t>
  </si>
  <si>
    <t>1x el. zámek /branka/</t>
  </si>
  <si>
    <t>21x vnitřní účastnický videotelefon</t>
  </si>
  <si>
    <t>1x nap.zdroj</t>
  </si>
  <si>
    <t>000420602R</t>
  </si>
  <si>
    <t>498829812</t>
  </si>
  <si>
    <t>000420603R</t>
  </si>
  <si>
    <t>-638409874</t>
  </si>
  <si>
    <t>000420604R</t>
  </si>
  <si>
    <t>kabel koax 75ohm</t>
  </si>
  <si>
    <t>521339748</t>
  </si>
  <si>
    <t>000420605R</t>
  </si>
  <si>
    <t>Instalační a montážní materiál</t>
  </si>
  <si>
    <t>634040881</t>
  </si>
  <si>
    <t>742000606R</t>
  </si>
  <si>
    <t>Montážní práce, oživení</t>
  </si>
  <si>
    <t>-1877060119</t>
  </si>
  <si>
    <t>742-007</t>
  </si>
  <si>
    <t>G - PZTS</t>
  </si>
  <si>
    <t>000420701R</t>
  </si>
  <si>
    <t xml:space="preserve">Ústředna EZS s vestavěným GSM/GPRS/LAN komunikátorem,     až 120 sběrnicových nebo bezdrátových zón,     až 300 uživatelských kódů,     až 15 sekcí,     až 32 programovatelných výstupů,     20 vzájemně nezávislých kalendářů,     SMS reporty ze systému až 30 uživatelům,     15 uživatelů má možnost využívat kromě SMS i hlasové reporty,     5 nastavitelné PCO,     5 volitelných protokolů pro PCO, Ústředna má vestavěný GSM/GPRS/LAN komunikátor, který umožňuje hlasovou, SMS nebo GPRS komunikaci s koncovými uživateli nebo středisky PCO. Je vybaven 1 GB paměťovou kartou pro uchování dat událostí, nabídku hlasových zpráv, ukládání snímků atd., napájení ústředny 230 V / 50 Hz, max. 0,2 A, třída ochrany II, zálohovací akumulátor 12V; 18Ah (7 až 35Ah), LAN komunikátor Ethernet rozhraní</t>
  </si>
  <si>
    <t>1186633480</t>
  </si>
  <si>
    <t>Ústředna EZS s vestavěným GSM/GPRS/LAN komunikátorem</t>
  </si>
  <si>
    <t xml:space="preserve">   až 120 sběrnicových nebo bezdrátových zón</t>
  </si>
  <si>
    <t xml:space="preserve">    až 300 uživatelských kódů</t>
  </si>
  <si>
    <t xml:space="preserve">    až 15 sekcí</t>
  </si>
  <si>
    <t xml:space="preserve">    až 32 programovatelných výstupů</t>
  </si>
  <si>
    <t xml:space="preserve">    20 vzájemně nezávislých kalendářů</t>
  </si>
  <si>
    <t xml:space="preserve">    SMS reporty ze systému až 30 uživatelům</t>
  </si>
  <si>
    <t xml:space="preserve">    15 uživatelů má možnost využívat kromě SMS i hlasové reporty</t>
  </si>
  <si>
    <t xml:space="preserve">    5 nastavitelné PCO</t>
  </si>
  <si>
    <t xml:space="preserve">    5 volitelných protokolů pro PCO</t>
  </si>
  <si>
    <t xml:space="preserve">Ústředna má vestavěný GSM/GPRS/LAN komunikátor, který umožňuje hlasovou, SMS nebo GPRS </t>
  </si>
  <si>
    <t>komunikaci s koncovými uživateli nebo středisky PCO. Je vybaven 1 GB paměťovou kartou pro</t>
  </si>
  <si>
    <t>uchování dat událostí, nabídku hlasových zpráv, ukládání snímků atd.</t>
  </si>
  <si>
    <t>napájení ústředny 230 V / 50 Hz, max. 0,2 A, třída ochrany II</t>
  </si>
  <si>
    <t>zálohovací akumulátor 12V; 18Ah (7 až 35Ah)</t>
  </si>
  <si>
    <t>LAN komunikátor Ethernet rozhraní</t>
  </si>
  <si>
    <t>000420702R</t>
  </si>
  <si>
    <t>Sběrnicový přístupový modul s klávesnicí a RFID + ovládací segment přístupových modulů (bude upřesněno)</t>
  </si>
  <si>
    <t>360056233</t>
  </si>
  <si>
    <t>000420703R</t>
  </si>
  <si>
    <t>Sběrnicový kombinovaný detektor kouře a teploty</t>
  </si>
  <si>
    <t>-1808665991</t>
  </si>
  <si>
    <t>000420704R</t>
  </si>
  <si>
    <t>Sběrnicový PIR detektor pohybu</t>
  </si>
  <si>
    <t>1987780648</t>
  </si>
  <si>
    <t>000420705R</t>
  </si>
  <si>
    <t>Sběrnicová siréna vnitřní</t>
  </si>
  <si>
    <t>-1288753045</t>
  </si>
  <si>
    <t>000420706R</t>
  </si>
  <si>
    <t>Sběrnicový silový modul výstupů PG (bude upřesněno na stavbě, investorem)</t>
  </si>
  <si>
    <t>540381471</t>
  </si>
  <si>
    <t>000420707R</t>
  </si>
  <si>
    <t>Sběrnicový kabel 2x2x24AWG(0,5mm2)</t>
  </si>
  <si>
    <t>1587889992</t>
  </si>
  <si>
    <t>000420708R</t>
  </si>
  <si>
    <t>SYKFY 2x2x0,5</t>
  </si>
  <si>
    <t>-699540887</t>
  </si>
  <si>
    <t>000420709R</t>
  </si>
  <si>
    <t>-771847476</t>
  </si>
  <si>
    <t>000420710R</t>
  </si>
  <si>
    <t>-518985214</t>
  </si>
  <si>
    <t>742000711R</t>
  </si>
  <si>
    <t>-886669346</t>
  </si>
  <si>
    <t>742-008</t>
  </si>
  <si>
    <t>G - AV, Ozvučení - lokální</t>
  </si>
  <si>
    <t>000420801R</t>
  </si>
  <si>
    <t>Akrivní reproduktor, vč. konzole, Line IN - CINCH, XLR, Line OUT - XLR, 100W, nap. 230V, Hudební výkon: 100 W RMS, , Maximální výkon: 200 W, Frekvenční rozsah: 55 – 18 000 Hz</t>
  </si>
  <si>
    <t>1126034337</t>
  </si>
  <si>
    <t>000420802R</t>
  </si>
  <si>
    <t>Zásuvka AV - CINCH</t>
  </si>
  <si>
    <t>1670933016</t>
  </si>
  <si>
    <t>000420803R</t>
  </si>
  <si>
    <t>Zásuvka AV - HDMI</t>
  </si>
  <si>
    <t>1079674539</t>
  </si>
  <si>
    <t>000420804R</t>
  </si>
  <si>
    <t>Zásuvka AV - XLR - IN</t>
  </si>
  <si>
    <t>65733156</t>
  </si>
  <si>
    <t>000420805R</t>
  </si>
  <si>
    <t>Zásuvka AV - XLR - OUT</t>
  </si>
  <si>
    <t>1361044999</t>
  </si>
  <si>
    <t>000420806R</t>
  </si>
  <si>
    <t>Kabel AV - CINCH</t>
  </si>
  <si>
    <t>1713488121</t>
  </si>
  <si>
    <t>000420807R</t>
  </si>
  <si>
    <t>Kabel AV - XLR</t>
  </si>
  <si>
    <t>-915348255</t>
  </si>
  <si>
    <t>140</t>
  </si>
  <si>
    <t>000420808R</t>
  </si>
  <si>
    <t>Propojovací kabel XLR 1,5m</t>
  </si>
  <si>
    <t>2026958912</t>
  </si>
  <si>
    <t>141</t>
  </si>
  <si>
    <t>000420809R</t>
  </si>
  <si>
    <t>Propojovací kabel CINCH 1,5m</t>
  </si>
  <si>
    <t>118799886</t>
  </si>
  <si>
    <t>142</t>
  </si>
  <si>
    <t>000420810R</t>
  </si>
  <si>
    <t>785625017</t>
  </si>
  <si>
    <t>143</t>
  </si>
  <si>
    <t>000420811R</t>
  </si>
  <si>
    <t>-19630238</t>
  </si>
  <si>
    <t>144</t>
  </si>
  <si>
    <t>742000812R</t>
  </si>
  <si>
    <t>1443570345</t>
  </si>
  <si>
    <t>742-009</t>
  </si>
  <si>
    <t>H - CCTV</t>
  </si>
  <si>
    <t>145</t>
  </si>
  <si>
    <t>000420901R</t>
  </si>
  <si>
    <t>Venkovní IP bullet kamera, TD/N, HD 720p, 1.3MP, f=2.8-12mm, IR 20m, IP66, napájení PoE</t>
  </si>
  <si>
    <t>1095325519</t>
  </si>
  <si>
    <t>146</t>
  </si>
  <si>
    <t>000420902R</t>
  </si>
  <si>
    <t>NVR pro 8 IP kamer, až 5MP, HDMI, I/O, Audio, vč. HDD 2x 2TB</t>
  </si>
  <si>
    <t>1969269211</t>
  </si>
  <si>
    <t>147</t>
  </si>
  <si>
    <t>000420903R</t>
  </si>
  <si>
    <t>Kabel FTP Cat5E</t>
  </si>
  <si>
    <t>826185050</t>
  </si>
  <si>
    <t>148</t>
  </si>
  <si>
    <t>000420904R</t>
  </si>
  <si>
    <t>1248972018</t>
  </si>
  <si>
    <t>149</t>
  </si>
  <si>
    <t>000420905R</t>
  </si>
  <si>
    <t>-591250690</t>
  </si>
  <si>
    <t>150</t>
  </si>
  <si>
    <t>742000906R</t>
  </si>
  <si>
    <t>308156157</t>
  </si>
  <si>
    <t>Poznámka k položce:
CELKEM ESL BEZ DPH; CELKOVÁ CENA bez DPH</t>
  </si>
  <si>
    <t>0005 - ZTI - Zdravotechnické instalace</t>
  </si>
  <si>
    <t xml:space="preserve">1. Specifikace zařizovacích předmětů viz projek Zařízení ZTI, výkres 11 - tabulky. 2. Uvedený výpis základního materiálu a rozsah prací slouží pouze jako orientační podklad pro zpracování vlastního výkazu výměr příslušným dodavatelem stavebních prací,  který musí provést jeho dopřesnění v souladu se zpracovanou projektovou dokumentací zdravotních instalací a v souladu s běžnými pracovními postupy dle místních zvyklostí s přihlédnutím na dodržení všech platných montážních předpisů a ČSN tak, aby během výstavby nevznikl požadavek na vícepráce. </t>
  </si>
  <si>
    <t xml:space="preserve">    6 - Úpravy povrchů, podlahy a osazování výplní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</si>
  <si>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</si>
  <si>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</si>
  <si>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</si>
  <si>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</si>
  <si>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Úpravy povrchů, podlahy a osazování výplní</t>
  </si>
  <si>
    <t>612135101</t>
  </si>
  <si>
    <t>Hrubá výplň rýh maltou jakékoli šířky rýhy ve stěnách</t>
  </si>
  <si>
    <t>-354798210</t>
  </si>
  <si>
    <t xml:space="preserve">Poznámka k souboru cen:_x000d_
1. V cenách nejsou započteny náklady na omítku rýh, tyto se ocení příšlušnými cenami tohoto katalogu. </t>
  </si>
  <si>
    <t>"vodovod" 10,00*0,20</t>
  </si>
  <si>
    <t>972054241</t>
  </si>
  <si>
    <t>Vybourání otvorů ve stropech nebo klenbách železobetonových bez odstranění podlahy a násypu, plochy do 0,09 m2, tl. do 150 mm</t>
  </si>
  <si>
    <t>-173876533</t>
  </si>
  <si>
    <t>"kanalizace" 1</t>
  </si>
  <si>
    <t>974031145</t>
  </si>
  <si>
    <t>Vysekání rýh ve zdivu cihelném na maltu vápennou nebo vápenocementovou do hl. 70 mm a šířky do 200 mm</t>
  </si>
  <si>
    <t>-1946170931</t>
  </si>
  <si>
    <t>"vodovod" 10,00</t>
  </si>
  <si>
    <t>-2055554271</t>
  </si>
  <si>
    <t>1702635985</t>
  </si>
  <si>
    <t>124619532</t>
  </si>
  <si>
    <t>0,75*20 'Přepočtené koeficientem množství</t>
  </si>
  <si>
    <t>829183873</t>
  </si>
  <si>
    <t>-275740</t>
  </si>
  <si>
    <t>721</t>
  </si>
  <si>
    <t>Zdravotechnika - vnitřní kanalizace</t>
  </si>
  <si>
    <t>721101001R</t>
  </si>
  <si>
    <t>proplach stávající kanalizace</t>
  </si>
  <si>
    <t>soubor</t>
  </si>
  <si>
    <t>-1224230728</t>
  </si>
  <si>
    <t>721174043</t>
  </si>
  <si>
    <t>Potrubí z plastových trub polypropylenové připojovací DN 50</t>
  </si>
  <si>
    <t>1648882457</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</si>
  <si>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</si>
  <si>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721290111</t>
  </si>
  <si>
    <t>Zkouška těsnosti kanalizace v objektech vodou do DN 125</t>
  </si>
  <si>
    <t>-1780689784</t>
  </si>
  <si>
    <t xml:space="preserve">Poznámka k souboru cen:_x000d_
1. V ceně -0123 není započteno dodání média; jeho dodávka se oceňuje ve specifikaci. </t>
  </si>
  <si>
    <t>998721202</t>
  </si>
  <si>
    <t>Přesun hmot pro vnitřní kanalizace stanovený procentní sazbou (%) z ceny vodorovná dopravní vzdálenost do 50 m v objektech výšky přes 6 do 12 m</t>
  </si>
  <si>
    <t>%</t>
  </si>
  <si>
    <t>-285737670</t>
  </si>
  <si>
    <t>722</t>
  </si>
  <si>
    <t>Zdravotechnika - vnitřní vodovod</t>
  </si>
  <si>
    <t>722171503R</t>
  </si>
  <si>
    <t>upevnění plast. potrubí PPR 20, žlab</t>
  </si>
  <si>
    <t>485744919</t>
  </si>
  <si>
    <t>722174002</t>
  </si>
  <si>
    <t>Potrubí z plastových trubek z polypropylenu (PPR) svařovaných polyfuzně PN 16 (SDR 7,4) D 20 x 2,8</t>
  </si>
  <si>
    <t>-271262975</t>
  </si>
  <si>
    <t xml:space="preserve">Poznámka k souboru cen:_x000d_
1. V cenách -4001 až -4088 jsou započteny náklady na montáž a dodávku potrubí a tvarovek. </t>
  </si>
  <si>
    <t>722181116</t>
  </si>
  <si>
    <t>Ochrana potrubí plstěnými pásy DN 50 a DN 65</t>
  </si>
  <si>
    <t>-1316321236</t>
  </si>
  <si>
    <t xml:space="preserve">Poznámka k souboru cen:_x000d_
1. V cenách -1211 až -1256 jsou započteny i náklady na dodání tepelně izolačních trubic. </t>
  </si>
  <si>
    <t>"pro kanal.potrubí" 10,00</t>
  </si>
  <si>
    <t>722181231</t>
  </si>
  <si>
    <t>Ochrana potrubí termoizolačními trubicemi z pěnového polyetylenu PE přilepenými v příčných a podélných spojích, tloušťky izolace přes 9 do 13 mm, vnitřního průměru izolace DN do 22 mm</t>
  </si>
  <si>
    <t>1286481726</t>
  </si>
  <si>
    <t>722231001R</t>
  </si>
  <si>
    <t>m+d termoregulační ventil TA-therm pro vyregulování systému rozvodu teplé vody a cirkulace G3/4"</t>
  </si>
  <si>
    <t>-1231819266</t>
  </si>
  <si>
    <t>722290226</t>
  </si>
  <si>
    <t>Zkoušky, proplach a desinfekce vodovodního potrubí zkoušky těsnosti vodovodního potrubí závitového do DN 50</t>
  </si>
  <si>
    <t>611613121</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</si>
  <si>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</si>
  <si>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"kanalizace" 5,00</t>
  </si>
  <si>
    <t>"vodovod" 542,00</t>
  </si>
  <si>
    <t>722290234</t>
  </si>
  <si>
    <t>Zkoušky, proplach a desinfekce vodovodního potrubí proplach a desinfekce vodovodního potrubí do DN 80</t>
  </si>
  <si>
    <t>-1836641103</t>
  </si>
  <si>
    <t>998722202</t>
  </si>
  <si>
    <t>Přesun hmot pro vnitřní vodovod stanovený procentní sazbou (%) z ceny vodorovná dopravní vzdálenost do 50 m v objektech výšky přes 6 do 12 m</t>
  </si>
  <si>
    <t>1802608570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</si>
  <si>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</si>
  <si>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724</t>
  </si>
  <si>
    <t>Zdravotechnika - strojní vybavení</t>
  </si>
  <si>
    <t>724101001R</t>
  </si>
  <si>
    <t>m+d cirkulační čerpadlo provedení "B" (bronz) s možností plynulé regulace otáček, série 100 typ UPS 25-60B</t>
  </si>
  <si>
    <t>-1350240853</t>
  </si>
  <si>
    <t>998724202</t>
  </si>
  <si>
    <t>Přesun hmot pro strojní vybavení stanovený procentní sazbou (%) z ceny vodorovná dopravní vzdálenost do 50 m v objektech výšky přes 6 do 12 m</t>
  </si>
  <si>
    <t>-1376950350</t>
  </si>
  <si>
    <t>725</t>
  </si>
  <si>
    <t>Zdravotechnika - zařizovací předměty</t>
  </si>
  <si>
    <t>000725003R</t>
  </si>
  <si>
    <t>A3 umyvadlo+nástěnná baterie-pro menší děti</t>
  </si>
  <si>
    <t>463676745</t>
  </si>
  <si>
    <t>000725004R</t>
  </si>
  <si>
    <t>A4 umyvadlo+stojánková baterie-pro tělesně postižené</t>
  </si>
  <si>
    <t>1898108972</t>
  </si>
  <si>
    <t>000725005R</t>
  </si>
  <si>
    <t>B1 sestava pro kombi záchod</t>
  </si>
  <si>
    <t>47641161</t>
  </si>
  <si>
    <t>000725006R</t>
  </si>
  <si>
    <t>B2 sestava pro kombi záchod bez bariér</t>
  </si>
  <si>
    <t>-333679218</t>
  </si>
  <si>
    <t>000725007R</t>
  </si>
  <si>
    <t>C1 sestava pro sprchový kout</t>
  </si>
  <si>
    <t>1435621306</t>
  </si>
  <si>
    <t>000725011R</t>
  </si>
  <si>
    <t>E3 sestava pro dvoudřez bez myčky na nádobí</t>
  </si>
  <si>
    <t>1429977290</t>
  </si>
  <si>
    <t>000725013R</t>
  </si>
  <si>
    <t>F1 sestava pro výlevku</t>
  </si>
  <si>
    <t>1684014489</t>
  </si>
  <si>
    <t>000725014R</t>
  </si>
  <si>
    <t>G1 sestava pro pisoárový záchodek</t>
  </si>
  <si>
    <t>1081266496</t>
  </si>
  <si>
    <t>000725015R</t>
  </si>
  <si>
    <t>G2 sestava pro pisoárový záchodek pro nižší děti</t>
  </si>
  <si>
    <t>1928977823</t>
  </si>
  <si>
    <t>000725016R</t>
  </si>
  <si>
    <t>G3 napájecí zdroj k pisoárům</t>
  </si>
  <si>
    <t>683607206</t>
  </si>
  <si>
    <t>725110814</t>
  </si>
  <si>
    <t>Demontáž klozetů odsávacích nebo kombinačních</t>
  </si>
  <si>
    <t>-1281475329</t>
  </si>
  <si>
    <t>725119122</t>
  </si>
  <si>
    <t>Zařízení záchodů montáž klozetových mís kombi</t>
  </si>
  <si>
    <t>1860843656</t>
  </si>
  <si>
    <t xml:space="preserve">Poznámka k souboru cen:_x000d_
1. V cenách -1351, -1361, -3124 není započten napájecí zdroj. 2. V cenách jsou započtená klozetová sedátka. </t>
  </si>
  <si>
    <t>725122817</t>
  </si>
  <si>
    <t>Demontáž pisoárů bez nádrže s rohovým ventilem s 1 záchodkem</t>
  </si>
  <si>
    <t>-705443054</t>
  </si>
  <si>
    <t>725129102</t>
  </si>
  <si>
    <t>Pisoárové záchodky montáž ostatních typů automatických</t>
  </si>
  <si>
    <t>1208352001</t>
  </si>
  <si>
    <t xml:space="preserve">Poznámka k souboru cen:_x000d_
1. V cenách –1001, -1521, -1525, -1529, -2002 není započten napájecí zdroj. 2. V cenách -1501 a -1502 není započten ventil na oplach pisoáru. </t>
  </si>
  <si>
    <t>725210821</t>
  </si>
  <si>
    <t>Demontáž umyvadel bez výtokových armatur umyvadel</t>
  </si>
  <si>
    <t>1361708341</t>
  </si>
  <si>
    <t>725219102</t>
  </si>
  <si>
    <t>Umyvadla montáž umyvadel ostatních typů na šrouby do zdiva</t>
  </si>
  <si>
    <t>-91517894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</si>
  <si>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</si>
  <si>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725239101</t>
  </si>
  <si>
    <t>Bidety montáž ostatních typů</t>
  </si>
  <si>
    <t>1879367044</t>
  </si>
  <si>
    <t>725249102</t>
  </si>
  <si>
    <t>Sprchové vaničky, boxy, kouty a zástěny montáž sprchových boxů</t>
  </si>
  <si>
    <t>-1356161931</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</si>
  <si>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</si>
  <si>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725319111</t>
  </si>
  <si>
    <t>Dřezy bez výtokových armatur montáž dřezů ostatních typů</t>
  </si>
  <si>
    <t>1115673134</t>
  </si>
  <si>
    <t xml:space="preserve">Poznámka k souboru cen:_x000d_
1. V cenách -1113-14 není započtena lemovka z PVC. 2. V ceně -1131 není započtena úhelníková příchytka. 3. V cenách -1141, -2112 není započten napájecí zdroj. </t>
  </si>
  <si>
    <t>725339111</t>
  </si>
  <si>
    <t>Výlevky montáž výlevky</t>
  </si>
  <si>
    <t>-1402757537</t>
  </si>
  <si>
    <t>725539305</t>
  </si>
  <si>
    <t>Elektrické ohřívače zásobníkové montáž tlakových ohřívačů stacionárních přes 300 do 500 l</t>
  </si>
  <si>
    <t>1115082136</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</si>
  <si>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</si>
  <si>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725819201</t>
  </si>
  <si>
    <t>Ventily montáž ventilů ostatních typů nástěnných G 1/2</t>
  </si>
  <si>
    <t>383606790</t>
  </si>
  <si>
    <t>725819401</t>
  </si>
  <si>
    <t>Ventily montáž ventilů ostatních typů rohových s připojovací trubičkou G 1/2</t>
  </si>
  <si>
    <t>97997226</t>
  </si>
  <si>
    <t>725819402</t>
  </si>
  <si>
    <t>Ventily montáž ventilů ostatních typů rohových bez připojovací trubičky G 1/2</t>
  </si>
  <si>
    <t>-180162525</t>
  </si>
  <si>
    <t>725820802</t>
  </si>
  <si>
    <t>Demontáž baterií stojánkových do 1 otvoru</t>
  </si>
  <si>
    <t>-762285993</t>
  </si>
  <si>
    <t>725829121</t>
  </si>
  <si>
    <t>Baterie umyvadlové montáž ostatních typů nástěnných pákových nebo klasických</t>
  </si>
  <si>
    <t>445959633</t>
  </si>
  <si>
    <t xml:space="preserve">Poznámka k souboru cen:_x000d_
1. V cenách –2654, 56, -9101-9202 není započten napájecí zdroj. </t>
  </si>
  <si>
    <t>725829131</t>
  </si>
  <si>
    <t>Baterie umyvadlové montáž ostatních typů stojánkových G 1/2</t>
  </si>
  <si>
    <t>-148897950</t>
  </si>
  <si>
    <t>725829141</t>
  </si>
  <si>
    <t>Baterie bidetové montáž ostatních typů stojánkových pákových souprav</t>
  </si>
  <si>
    <t>-1900708414</t>
  </si>
  <si>
    <t>725849411</t>
  </si>
  <si>
    <t>Baterie sprchové montáž nástěnných baterií s nastavitelnou výškou sprchy</t>
  </si>
  <si>
    <t>1200234116</t>
  </si>
  <si>
    <t xml:space="preserve">Poznámka k souboru cen:_x000d_
1. V cenách –1353-54, -1414 není započten napájecí zdroj. </t>
  </si>
  <si>
    <t>725869101</t>
  </si>
  <si>
    <t>Zápachové uzávěrky zařizovacích předmětů montáž zápachových uzávěrek umyvadlových do DN 40</t>
  </si>
  <si>
    <t>233814683</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</si>
  <si>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</si>
  <si>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725869214</t>
  </si>
  <si>
    <t>Zápachové uzávěrky zařizovacích předmětů montáž zápachových uzávěrek dřezových dvoudílných DN 50</t>
  </si>
  <si>
    <t>-429863141</t>
  </si>
  <si>
    <t>725980124R</t>
  </si>
  <si>
    <t>m+d speciální zákrytová dvířka s možností povrchové úpravy keram.obkladem rozm. 30/30 cm (magnetická)</t>
  </si>
  <si>
    <t>1786201230</t>
  </si>
  <si>
    <t>998725202</t>
  </si>
  <si>
    <t>Přesun hmot pro zařizovací předměty stanovený procentní sazbou (%) z ceny vodorovná dopravní vzdálenost do 50 m v objektech výšky přes 6 do 12 m</t>
  </si>
  <si>
    <t>-1068047750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</si>
  <si>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</si>
  <si>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0006 - Ústřední topení</t>
  </si>
  <si>
    <t xml:space="preserve">    730 - Ústřední topení</t>
  </si>
  <si>
    <t>730</t>
  </si>
  <si>
    <t>730001001R</t>
  </si>
  <si>
    <t>Syntetický nátěr potrubí do DN 50 -základní dvojnásobný (pod izolaci)</t>
  </si>
  <si>
    <t>-969542413</t>
  </si>
  <si>
    <t>730001002R</t>
  </si>
  <si>
    <t>Závěsový, spojovací a montážní materiál; montážní práce</t>
  </si>
  <si>
    <t>884513757</t>
  </si>
  <si>
    <t>730001003R</t>
  </si>
  <si>
    <t>Drobné, nespecifikované</t>
  </si>
  <si>
    <t>1429447406</t>
  </si>
  <si>
    <t>730001004R</t>
  </si>
  <si>
    <t>Demontáž stáv. radiátorů a potrubí od stoupaček k pův. radiátorům; vynesení na meziskládku a ekologická likvidace</t>
  </si>
  <si>
    <t>1141978726</t>
  </si>
  <si>
    <t>730001005R</t>
  </si>
  <si>
    <t>Vypuštění stáv. systému, propláchnutí, vyčištění a opětovné napuštění systému</t>
  </si>
  <si>
    <t>-630844375</t>
  </si>
  <si>
    <t>730001006R</t>
  </si>
  <si>
    <t>Tlakové zkoušky, zkoušky těsnosti</t>
  </si>
  <si>
    <t>-998409622</t>
  </si>
  <si>
    <t>730001007R</t>
  </si>
  <si>
    <t>Dilatační zkouška</t>
  </si>
  <si>
    <t>-556956969</t>
  </si>
  <si>
    <t>730001008R</t>
  </si>
  <si>
    <t>Topná zkouška, 2 pracovníci 72 hod</t>
  </si>
  <si>
    <t>347414207</t>
  </si>
  <si>
    <t>730001009R</t>
  </si>
  <si>
    <t>Dokumentace skutečného provedení , předávací dokumentace</t>
  </si>
  <si>
    <t>-498912478</t>
  </si>
  <si>
    <t>0007 - Vedlejší rozpočtové náklady</t>
  </si>
  <si>
    <t>VRN - Vedlejší rozpočtové náklady</t>
  </si>
  <si>
    <t xml:space="preserve">    VRN3 - Zařízení staveniště</t>
  </si>
  <si>
    <t xml:space="preserve">    VRN4 - Inženýrská činnost</t>
  </si>
  <si>
    <t>VRN</t>
  </si>
  <si>
    <t>VRN3</t>
  </si>
  <si>
    <t>Zařízení staveniště</t>
  </si>
  <si>
    <t>030001000</t>
  </si>
  <si>
    <t>Zařízení staveniště-investor poskytne dodavateli veškeré nutné potřeby-prostory, energie apod.</t>
  </si>
  <si>
    <t>…</t>
  </si>
  <si>
    <t>1024</t>
  </si>
  <si>
    <t>721592441</t>
  </si>
  <si>
    <t>VRN4</t>
  </si>
  <si>
    <t>Inženýrská činnost</t>
  </si>
  <si>
    <t>045002000</t>
  </si>
  <si>
    <t>Hlavní tituly průvodních činností a nákladů inženýrská činnost kompletační a koordinační činnost</t>
  </si>
  <si>
    <t>502670014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</si>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</sst>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7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7"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2" borderId="1" xfId="0" applyFont="1" applyFill="1" applyBorder="1" applyAlignment="1">
      <alignment horizontal="left" vertical="center"/>
      <protection locked="0"/>
    </xf>
    <xf numFmtId="0" fontId="41" fillId="2"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24</v>
      </c>
      <c r="AO7" s="28"/>
      <c r="AP7" s="28"/>
      <c r="AQ7" s="30"/>
      <c r="BE7" s="38"/>
      <c r="BS7" s="23" t="s">
        <v>25</v>
      </c>
    </row>
    <row r="8" ht="14.4" customHeight="1">
      <c r="B8" s="27"/>
      <c r="C8" s="28"/>
      <c r="D8" s="39" t="s">
        <v>26</v>
      </c>
      <c r="E8" s="28"/>
      <c r="F8" s="28"/>
      <c r="G8" s="28"/>
      <c r="H8" s="28"/>
      <c r="I8" s="28"/>
      <c r="J8" s="28"/>
      <c r="K8" s="34" t="s">
        <v>27</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28</v>
      </c>
      <c r="AL8" s="28"/>
      <c r="AM8" s="28"/>
      <c r="AN8" s="40" t="s">
        <v>29</v>
      </c>
      <c r="AO8" s="28"/>
      <c r="AP8" s="28"/>
      <c r="AQ8" s="30"/>
      <c r="BE8" s="38"/>
      <c r="BS8" s="23" t="s">
        <v>30</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31</v>
      </c>
    </row>
    <row r="10" ht="14.4" customHeight="1">
      <c r="B10" s="27"/>
      <c r="C10" s="28"/>
      <c r="D10" s="39"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33</v>
      </c>
      <c r="AL10" s="28"/>
      <c r="AM10" s="28"/>
      <c r="AN10" s="34" t="s">
        <v>24</v>
      </c>
      <c r="AO10" s="28"/>
      <c r="AP10" s="28"/>
      <c r="AQ10" s="30"/>
      <c r="BE10" s="38"/>
      <c r="BS10" s="23" t="s">
        <v>20</v>
      </c>
    </row>
    <row r="11" ht="18.48" customHeight="1">
      <c r="B11" s="27"/>
      <c r="C11" s="28"/>
      <c r="D11" s="28"/>
      <c r="E11" s="34" t="s">
        <v>34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35</v>
      </c>
      <c r="AL11" s="28"/>
      <c r="AM11" s="28"/>
      <c r="AN11" s="34" t="s">
        <v>24</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36</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33</v>
      </c>
      <c r="AL13" s="28"/>
      <c r="AM13" s="28"/>
      <c r="AN13" s="41" t="s">
        <v>37</v>
      </c>
      <c r="AO13" s="28"/>
      <c r="AP13" s="28"/>
      <c r="AQ13" s="30"/>
      <c r="BE13" s="38"/>
      <c r="BS13" s="23" t="s">
        <v>20</v>
      </c>
    </row>
    <row r="14">
      <c r="B14" s="27"/>
      <c r="C14" s="28"/>
      <c r="D14" s="28"/>
      <c r="E14" s="41" t="s">
        <v>37</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35</v>
      </c>
      <c r="AL14" s="28"/>
      <c r="AM14" s="28"/>
      <c r="AN14" s="41" t="s">
        <v>37</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38</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33</v>
      </c>
      <c r="AL16" s="28"/>
      <c r="AM16" s="28"/>
      <c r="AN16" s="34" t="s">
        <v>24</v>
      </c>
      <c r="AO16" s="28"/>
      <c r="AP16" s="28"/>
      <c r="AQ16" s="30"/>
      <c r="BE16" s="38"/>
      <c r="BS16" s="23" t="s">
        <v>6</v>
      </c>
    </row>
    <row r="17" ht="18.48" customHeight="1">
      <c r="B17" s="27"/>
      <c r="C17" s="28"/>
      <c r="D17" s="28"/>
      <c r="E17" s="34" t="s">
        <v>39</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35</v>
      </c>
      <c r="AL17" s="28"/>
      <c r="AM17" s="28"/>
      <c r="AN17" s="34" t="s">
        <v>24</v>
      </c>
      <c r="AO17" s="28"/>
      <c r="AP17" s="28"/>
      <c r="AQ17" s="30"/>
      <c r="BE17" s="38"/>
      <c r="BS17" s="23" t="s">
        <v>40</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41</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42</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43</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44</v>
      </c>
      <c r="M25" s="51"/>
      <c r="N25" s="51"/>
      <c r="O25" s="51"/>
      <c r="P25" s="46"/>
      <c r="Q25" s="46"/>
      <c r="R25" s="46"/>
      <c r="S25" s="46"/>
      <c r="T25" s="46"/>
      <c r="U25" s="46"/>
      <c r="V25" s="46"/>
      <c r="W25" s="51" t="s">
        <v>45</v>
      </c>
      <c r="X25" s="51"/>
      <c r="Y25" s="51"/>
      <c r="Z25" s="51"/>
      <c r="AA25" s="51"/>
      <c r="AB25" s="51"/>
      <c r="AC25" s="51"/>
      <c r="AD25" s="51"/>
      <c r="AE25" s="51"/>
      <c r="AF25" s="46"/>
      <c r="AG25" s="46"/>
      <c r="AH25" s="46"/>
      <c r="AI25" s="46"/>
      <c r="AJ25" s="46"/>
      <c r="AK25" s="51" t="s">
        <v>46</v>
      </c>
      <c r="AL25" s="51"/>
      <c r="AM25" s="51"/>
      <c r="AN25" s="51"/>
      <c r="AO25" s="51"/>
      <c r="AP25" s="46"/>
      <c r="AQ25" s="50"/>
      <c r="BE25" s="38"/>
    </row>
    <row r="26" s="2" customFormat="1" ht="14.4" customHeight="1">
      <c r="B26" s="52"/>
      <c r="C26" s="53"/>
      <c r="D26" s="54" t="s">
        <v>47</v>
      </c>
      <c r="E26" s="53"/>
      <c r="F26" s="54" t="s">
        <v>48</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49</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50</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51</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52</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53</v>
      </c>
      <c r="E32" s="60"/>
      <c r="F32" s="60"/>
      <c r="G32" s="60"/>
      <c r="H32" s="60"/>
      <c r="I32" s="60"/>
      <c r="J32" s="60"/>
      <c r="K32" s="60"/>
      <c r="L32" s="60"/>
      <c r="M32" s="60"/>
      <c r="N32" s="60"/>
      <c r="O32" s="60"/>
      <c r="P32" s="60"/>
      <c r="Q32" s="60"/>
      <c r="R32" s="60"/>
      <c r="S32" s="60"/>
      <c r="T32" s="61" t="s">
        <v>54</v>
      </c>
      <c r="U32" s="60"/>
      <c r="V32" s="60"/>
      <c r="W32" s="60"/>
      <c r="X32" s="62" t="s">
        <v>55</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56</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20170025</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Rekonstrukce domova dětí a mládeže DDM Beroun</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26</v>
      </c>
      <c r="D44" s="73"/>
      <c r="E44" s="73"/>
      <c r="F44" s="73"/>
      <c r="G44" s="73"/>
      <c r="H44" s="73"/>
      <c r="I44" s="73"/>
      <c r="J44" s="73"/>
      <c r="K44" s="73"/>
      <c r="L44" s="83" t="str">
        <f>IF(K8="","",K8)</f>
        <v>Beroun, U Stadionu 787</v>
      </c>
      <c r="M44" s="73"/>
      <c r="N44" s="73"/>
      <c r="O44" s="73"/>
      <c r="P44" s="73"/>
      <c r="Q44" s="73"/>
      <c r="R44" s="73"/>
      <c r="S44" s="73"/>
      <c r="T44" s="73"/>
      <c r="U44" s="73"/>
      <c r="V44" s="73"/>
      <c r="W44" s="73"/>
      <c r="X44" s="73"/>
      <c r="Y44" s="73"/>
      <c r="Z44" s="73"/>
      <c r="AA44" s="73"/>
      <c r="AB44" s="73"/>
      <c r="AC44" s="73"/>
      <c r="AD44" s="73"/>
      <c r="AE44" s="73"/>
      <c r="AF44" s="73"/>
      <c r="AG44" s="73"/>
      <c r="AH44" s="73"/>
      <c r="AI44" s="75" t="s">
        <v>28</v>
      </c>
      <c r="AJ44" s="73"/>
      <c r="AK44" s="73"/>
      <c r="AL44" s="73"/>
      <c r="AM44" s="84" t="str">
        <f>IF(AN8= "","",AN8)</f>
        <v>10.08.2017</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32</v>
      </c>
      <c r="D46" s="73"/>
      <c r="E46" s="73"/>
      <c r="F46" s="73"/>
      <c r="G46" s="73"/>
      <c r="H46" s="73"/>
      <c r="I46" s="73"/>
      <c r="J46" s="73"/>
      <c r="K46" s="73"/>
      <c r="L46" s="76" t="str">
        <f>IF(E11= "","",E11)</f>
        <v>Dům dětí a mládeže Příbram</v>
      </c>
      <c r="M46" s="73"/>
      <c r="N46" s="73"/>
      <c r="O46" s="73"/>
      <c r="P46" s="73"/>
      <c r="Q46" s="73"/>
      <c r="R46" s="73"/>
      <c r="S46" s="73"/>
      <c r="T46" s="73"/>
      <c r="U46" s="73"/>
      <c r="V46" s="73"/>
      <c r="W46" s="73"/>
      <c r="X46" s="73"/>
      <c r="Y46" s="73"/>
      <c r="Z46" s="73"/>
      <c r="AA46" s="73"/>
      <c r="AB46" s="73"/>
      <c r="AC46" s="73"/>
      <c r="AD46" s="73"/>
      <c r="AE46" s="73"/>
      <c r="AF46" s="73"/>
      <c r="AG46" s="73"/>
      <c r="AH46" s="73"/>
      <c r="AI46" s="75" t="s">
        <v>38</v>
      </c>
      <c r="AJ46" s="73"/>
      <c r="AK46" s="73"/>
      <c r="AL46" s="73"/>
      <c r="AM46" s="76" t="str">
        <f>IF(E17="","",E17)</f>
        <v>rala s.r.o.</v>
      </c>
      <c r="AN46" s="76"/>
      <c r="AO46" s="76"/>
      <c r="AP46" s="76"/>
      <c r="AQ46" s="73"/>
      <c r="AR46" s="71"/>
      <c r="AS46" s="85" t="s">
        <v>57</v>
      </c>
      <c r="AT46" s="86"/>
      <c r="AU46" s="87"/>
      <c r="AV46" s="87"/>
      <c r="AW46" s="87"/>
      <c r="AX46" s="87"/>
      <c r="AY46" s="87"/>
      <c r="AZ46" s="87"/>
      <c r="BA46" s="87"/>
      <c r="BB46" s="87"/>
      <c r="BC46" s="87"/>
      <c r="BD46" s="88"/>
    </row>
    <row r="47" s="1" customFormat="1">
      <c r="B47" s="45"/>
      <c r="C47" s="75" t="s">
        <v>36</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58</v>
      </c>
      <c r="D49" s="96"/>
      <c r="E49" s="96"/>
      <c r="F49" s="96"/>
      <c r="G49" s="96"/>
      <c r="H49" s="97"/>
      <c r="I49" s="98" t="s">
        <v>59</v>
      </c>
      <c r="J49" s="96"/>
      <c r="K49" s="96"/>
      <c r="L49" s="96"/>
      <c r="M49" s="96"/>
      <c r="N49" s="96"/>
      <c r="O49" s="96"/>
      <c r="P49" s="96"/>
      <c r="Q49" s="96"/>
      <c r="R49" s="96"/>
      <c r="S49" s="96"/>
      <c r="T49" s="96"/>
      <c r="U49" s="96"/>
      <c r="V49" s="96"/>
      <c r="W49" s="96"/>
      <c r="X49" s="96"/>
      <c r="Y49" s="96"/>
      <c r="Z49" s="96"/>
      <c r="AA49" s="96"/>
      <c r="AB49" s="96"/>
      <c r="AC49" s="96"/>
      <c r="AD49" s="96"/>
      <c r="AE49" s="96"/>
      <c r="AF49" s="96"/>
      <c r="AG49" s="99" t="s">
        <v>60</v>
      </c>
      <c r="AH49" s="96"/>
      <c r="AI49" s="96"/>
      <c r="AJ49" s="96"/>
      <c r="AK49" s="96"/>
      <c r="AL49" s="96"/>
      <c r="AM49" s="96"/>
      <c r="AN49" s="98" t="s">
        <v>61</v>
      </c>
      <c r="AO49" s="96"/>
      <c r="AP49" s="96"/>
      <c r="AQ49" s="100" t="s">
        <v>62</v>
      </c>
      <c r="AR49" s="71"/>
      <c r="AS49" s="101" t="s">
        <v>63</v>
      </c>
      <c r="AT49" s="102" t="s">
        <v>64</v>
      </c>
      <c r="AU49" s="102" t="s">
        <v>65</v>
      </c>
      <c r="AV49" s="102" t="s">
        <v>66</v>
      </c>
      <c r="AW49" s="102" t="s">
        <v>67</v>
      </c>
      <c r="AX49" s="102" t="s">
        <v>68</v>
      </c>
      <c r="AY49" s="102" t="s">
        <v>69</v>
      </c>
      <c r="AZ49" s="102" t="s">
        <v>70</v>
      </c>
      <c r="BA49" s="102" t="s">
        <v>71</v>
      </c>
      <c r="BB49" s="102" t="s">
        <v>72</v>
      </c>
      <c r="BC49" s="102" t="s">
        <v>73</v>
      </c>
      <c r="BD49" s="103" t="s">
        <v>74</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75</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ROUND(SUM(AG52:AG58),2)</f>
        <v>0</v>
      </c>
      <c r="AH51" s="109"/>
      <c r="AI51" s="109"/>
      <c r="AJ51" s="109"/>
      <c r="AK51" s="109"/>
      <c r="AL51" s="109"/>
      <c r="AM51" s="109"/>
      <c r="AN51" s="110">
        <f>SUM(AG51,AT51)</f>
        <v>0</v>
      </c>
      <c r="AO51" s="110"/>
      <c r="AP51" s="110"/>
      <c r="AQ51" s="111" t="s">
        <v>24</v>
      </c>
      <c r="AR51" s="82"/>
      <c r="AS51" s="112">
        <f>ROUND(SUM(AS52:AS58),2)</f>
        <v>0</v>
      </c>
      <c r="AT51" s="113">
        <f>ROUND(SUM(AV51:AW51),2)</f>
        <v>0</v>
      </c>
      <c r="AU51" s="114">
        <f>ROUND(SUM(AU52:AU58),5)</f>
        <v>0</v>
      </c>
      <c r="AV51" s="113">
        <f>ROUND(AZ51*L26,2)</f>
        <v>0</v>
      </c>
      <c r="AW51" s="113">
        <f>ROUND(BA51*L27,2)</f>
        <v>0</v>
      </c>
      <c r="AX51" s="113">
        <f>ROUND(BB51*L26,2)</f>
        <v>0</v>
      </c>
      <c r="AY51" s="113">
        <f>ROUND(BC51*L27,2)</f>
        <v>0</v>
      </c>
      <c r="AZ51" s="113">
        <f>ROUND(SUM(AZ52:AZ58),2)</f>
        <v>0</v>
      </c>
      <c r="BA51" s="113">
        <f>ROUND(SUM(BA52:BA58),2)</f>
        <v>0</v>
      </c>
      <c r="BB51" s="113">
        <f>ROUND(SUM(BB52:BB58),2)</f>
        <v>0</v>
      </c>
      <c r="BC51" s="113">
        <f>ROUND(SUM(BC52:BC58),2)</f>
        <v>0</v>
      </c>
      <c r="BD51" s="115">
        <f>ROUND(SUM(BD52:BD58),2)</f>
        <v>0</v>
      </c>
      <c r="BS51" s="116" t="s">
        <v>76</v>
      </c>
      <c r="BT51" s="116" t="s">
        <v>77</v>
      </c>
      <c r="BU51" s="117" t="s">
        <v>78</v>
      </c>
      <c r="BV51" s="116" t="s">
        <v>79</v>
      </c>
      <c r="BW51" s="116" t="s">
        <v>7</v>
      </c>
      <c r="BX51" s="116" t="s">
        <v>80</v>
      </c>
      <c r="CL51" s="116" t="s">
        <v>22</v>
      </c>
    </row>
    <row r="52" s="5" customFormat="1" ht="16.5" customHeight="1">
      <c r="A52" s="118" t="s">
        <v>81</v>
      </c>
      <c r="B52" s="119"/>
      <c r="C52" s="120"/>
      <c r="D52" s="121" t="s">
        <v>82</v>
      </c>
      <c r="E52" s="121"/>
      <c r="F52" s="121"/>
      <c r="G52" s="121"/>
      <c r="H52" s="121"/>
      <c r="I52" s="122"/>
      <c r="J52" s="121" t="s">
        <v>83</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'0001 - Bourací práce a de...'!J27</f>
        <v>0</v>
      </c>
      <c r="AH52" s="122"/>
      <c r="AI52" s="122"/>
      <c r="AJ52" s="122"/>
      <c r="AK52" s="122"/>
      <c r="AL52" s="122"/>
      <c r="AM52" s="122"/>
      <c r="AN52" s="123">
        <f>SUM(AG52,AT52)</f>
        <v>0</v>
      </c>
      <c r="AO52" s="122"/>
      <c r="AP52" s="122"/>
      <c r="AQ52" s="124" t="s">
        <v>84</v>
      </c>
      <c r="AR52" s="125"/>
      <c r="AS52" s="126">
        <v>0</v>
      </c>
      <c r="AT52" s="127">
        <f>ROUND(SUM(AV52:AW52),2)</f>
        <v>0</v>
      </c>
      <c r="AU52" s="128">
        <f>'0001 - Bourací práce a de...'!P85</f>
        <v>0</v>
      </c>
      <c r="AV52" s="127">
        <f>'0001 - Bourací práce a de...'!J30</f>
        <v>0</v>
      </c>
      <c r="AW52" s="127">
        <f>'0001 - Bourací práce a de...'!J31</f>
        <v>0</v>
      </c>
      <c r="AX52" s="127">
        <f>'0001 - Bourací práce a de...'!J32</f>
        <v>0</v>
      </c>
      <c r="AY52" s="127">
        <f>'0001 - Bourací práce a de...'!J33</f>
        <v>0</v>
      </c>
      <c r="AZ52" s="127">
        <f>'0001 - Bourací práce a de...'!F30</f>
        <v>0</v>
      </c>
      <c r="BA52" s="127">
        <f>'0001 - Bourací práce a de...'!F31</f>
        <v>0</v>
      </c>
      <c r="BB52" s="127">
        <f>'0001 - Bourací práce a de...'!F32</f>
        <v>0</v>
      </c>
      <c r="BC52" s="127">
        <f>'0001 - Bourací práce a de...'!F33</f>
        <v>0</v>
      </c>
      <c r="BD52" s="129">
        <f>'0001 - Bourací práce a de...'!F34</f>
        <v>0</v>
      </c>
      <c r="BT52" s="130" t="s">
        <v>25</v>
      </c>
      <c r="BV52" s="130" t="s">
        <v>79</v>
      </c>
      <c r="BW52" s="130" t="s">
        <v>85</v>
      </c>
      <c r="BX52" s="130" t="s">
        <v>7</v>
      </c>
      <c r="CL52" s="130" t="s">
        <v>22</v>
      </c>
      <c r="CM52" s="130" t="s">
        <v>86</v>
      </c>
    </row>
    <row r="53" s="5" customFormat="1" ht="16.5" customHeight="1">
      <c r="A53" s="118" t="s">
        <v>81</v>
      </c>
      <c r="B53" s="119"/>
      <c r="C53" s="120"/>
      <c r="D53" s="121" t="s">
        <v>87</v>
      </c>
      <c r="E53" s="121"/>
      <c r="F53" s="121"/>
      <c r="G53" s="121"/>
      <c r="H53" s="121"/>
      <c r="I53" s="122"/>
      <c r="J53" s="121" t="s">
        <v>88</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'0002 - Stavební a archite...'!J27</f>
        <v>0</v>
      </c>
      <c r="AH53" s="122"/>
      <c r="AI53" s="122"/>
      <c r="AJ53" s="122"/>
      <c r="AK53" s="122"/>
      <c r="AL53" s="122"/>
      <c r="AM53" s="122"/>
      <c r="AN53" s="123">
        <f>SUM(AG53,AT53)</f>
        <v>0</v>
      </c>
      <c r="AO53" s="122"/>
      <c r="AP53" s="122"/>
      <c r="AQ53" s="124" t="s">
        <v>84</v>
      </c>
      <c r="AR53" s="125"/>
      <c r="AS53" s="126">
        <v>0</v>
      </c>
      <c r="AT53" s="127">
        <f>ROUND(SUM(AV53:AW53),2)</f>
        <v>0</v>
      </c>
      <c r="AU53" s="128">
        <f>'0002 - Stavební a archite...'!P91</f>
        <v>0</v>
      </c>
      <c r="AV53" s="127">
        <f>'0002 - Stavební a archite...'!J30</f>
        <v>0</v>
      </c>
      <c r="AW53" s="127">
        <f>'0002 - Stavební a archite...'!J31</f>
        <v>0</v>
      </c>
      <c r="AX53" s="127">
        <f>'0002 - Stavební a archite...'!J32</f>
        <v>0</v>
      </c>
      <c r="AY53" s="127">
        <f>'0002 - Stavební a archite...'!J33</f>
        <v>0</v>
      </c>
      <c r="AZ53" s="127">
        <f>'0002 - Stavební a archite...'!F30</f>
        <v>0</v>
      </c>
      <c r="BA53" s="127">
        <f>'0002 - Stavební a archite...'!F31</f>
        <v>0</v>
      </c>
      <c r="BB53" s="127">
        <f>'0002 - Stavební a archite...'!F32</f>
        <v>0</v>
      </c>
      <c r="BC53" s="127">
        <f>'0002 - Stavební a archite...'!F33</f>
        <v>0</v>
      </c>
      <c r="BD53" s="129">
        <f>'0002 - Stavební a archite...'!F34</f>
        <v>0</v>
      </c>
      <c r="BT53" s="130" t="s">
        <v>25</v>
      </c>
      <c r="BV53" s="130" t="s">
        <v>79</v>
      </c>
      <c r="BW53" s="130" t="s">
        <v>89</v>
      </c>
      <c r="BX53" s="130" t="s">
        <v>7</v>
      </c>
      <c r="CL53" s="130" t="s">
        <v>22</v>
      </c>
      <c r="CM53" s="130" t="s">
        <v>86</v>
      </c>
    </row>
    <row r="54" s="5" customFormat="1" ht="16.5" customHeight="1">
      <c r="A54" s="118" t="s">
        <v>81</v>
      </c>
      <c r="B54" s="119"/>
      <c r="C54" s="120"/>
      <c r="D54" s="121" t="s">
        <v>90</v>
      </c>
      <c r="E54" s="121"/>
      <c r="F54" s="121"/>
      <c r="G54" s="121"/>
      <c r="H54" s="121"/>
      <c r="I54" s="122"/>
      <c r="J54" s="121" t="s">
        <v>91</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'0003 - Stavební a archite...'!J27</f>
        <v>0</v>
      </c>
      <c r="AH54" s="122"/>
      <c r="AI54" s="122"/>
      <c r="AJ54" s="122"/>
      <c r="AK54" s="122"/>
      <c r="AL54" s="122"/>
      <c r="AM54" s="122"/>
      <c r="AN54" s="123">
        <f>SUM(AG54,AT54)</f>
        <v>0</v>
      </c>
      <c r="AO54" s="122"/>
      <c r="AP54" s="122"/>
      <c r="AQ54" s="124" t="s">
        <v>84</v>
      </c>
      <c r="AR54" s="125"/>
      <c r="AS54" s="126">
        <v>0</v>
      </c>
      <c r="AT54" s="127">
        <f>ROUND(SUM(AV54:AW54),2)</f>
        <v>0</v>
      </c>
      <c r="AU54" s="128">
        <f>'0003 - Stavební a archite...'!P80</f>
        <v>0</v>
      </c>
      <c r="AV54" s="127">
        <f>'0003 - Stavební a archite...'!J30</f>
        <v>0</v>
      </c>
      <c r="AW54" s="127">
        <f>'0003 - Stavební a archite...'!J31</f>
        <v>0</v>
      </c>
      <c r="AX54" s="127">
        <f>'0003 - Stavební a archite...'!J32</f>
        <v>0</v>
      </c>
      <c r="AY54" s="127">
        <f>'0003 - Stavební a archite...'!J33</f>
        <v>0</v>
      </c>
      <c r="AZ54" s="127">
        <f>'0003 - Stavební a archite...'!F30</f>
        <v>0</v>
      </c>
      <c r="BA54" s="127">
        <f>'0003 - Stavební a archite...'!F31</f>
        <v>0</v>
      </c>
      <c r="BB54" s="127">
        <f>'0003 - Stavební a archite...'!F32</f>
        <v>0</v>
      </c>
      <c r="BC54" s="127">
        <f>'0003 - Stavební a archite...'!F33</f>
        <v>0</v>
      </c>
      <c r="BD54" s="129">
        <f>'0003 - Stavební a archite...'!F34</f>
        <v>0</v>
      </c>
      <c r="BT54" s="130" t="s">
        <v>25</v>
      </c>
      <c r="BV54" s="130" t="s">
        <v>79</v>
      </c>
      <c r="BW54" s="130" t="s">
        <v>92</v>
      </c>
      <c r="BX54" s="130" t="s">
        <v>7</v>
      </c>
      <c r="CL54" s="130" t="s">
        <v>22</v>
      </c>
      <c r="CM54" s="130" t="s">
        <v>86</v>
      </c>
    </row>
    <row r="55" s="5" customFormat="1" ht="16.5" customHeight="1">
      <c r="A55" s="118" t="s">
        <v>81</v>
      </c>
      <c r="B55" s="119"/>
      <c r="C55" s="120"/>
      <c r="D55" s="121" t="s">
        <v>93</v>
      </c>
      <c r="E55" s="121"/>
      <c r="F55" s="121"/>
      <c r="G55" s="121"/>
      <c r="H55" s="121"/>
      <c r="I55" s="122"/>
      <c r="J55" s="121" t="s">
        <v>94</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'0004 - Elektroinstalace'!J27</f>
        <v>0</v>
      </c>
      <c r="AH55" s="122"/>
      <c r="AI55" s="122"/>
      <c r="AJ55" s="122"/>
      <c r="AK55" s="122"/>
      <c r="AL55" s="122"/>
      <c r="AM55" s="122"/>
      <c r="AN55" s="123">
        <f>SUM(AG55,AT55)</f>
        <v>0</v>
      </c>
      <c r="AO55" s="122"/>
      <c r="AP55" s="122"/>
      <c r="AQ55" s="124" t="s">
        <v>84</v>
      </c>
      <c r="AR55" s="125"/>
      <c r="AS55" s="126">
        <v>0</v>
      </c>
      <c r="AT55" s="127">
        <f>ROUND(SUM(AV55:AW55),2)</f>
        <v>0</v>
      </c>
      <c r="AU55" s="128">
        <f>'0004 - Elektroinstalace'!P103</f>
        <v>0</v>
      </c>
      <c r="AV55" s="127">
        <f>'0004 - Elektroinstalace'!J30</f>
        <v>0</v>
      </c>
      <c r="AW55" s="127">
        <f>'0004 - Elektroinstalace'!J31</f>
        <v>0</v>
      </c>
      <c r="AX55" s="127">
        <f>'0004 - Elektroinstalace'!J32</f>
        <v>0</v>
      </c>
      <c r="AY55" s="127">
        <f>'0004 - Elektroinstalace'!J33</f>
        <v>0</v>
      </c>
      <c r="AZ55" s="127">
        <f>'0004 - Elektroinstalace'!F30</f>
        <v>0</v>
      </c>
      <c r="BA55" s="127">
        <f>'0004 - Elektroinstalace'!F31</f>
        <v>0</v>
      </c>
      <c r="BB55" s="127">
        <f>'0004 - Elektroinstalace'!F32</f>
        <v>0</v>
      </c>
      <c r="BC55" s="127">
        <f>'0004 - Elektroinstalace'!F33</f>
        <v>0</v>
      </c>
      <c r="BD55" s="129">
        <f>'0004 - Elektroinstalace'!F34</f>
        <v>0</v>
      </c>
      <c r="BT55" s="130" t="s">
        <v>25</v>
      </c>
      <c r="BV55" s="130" t="s">
        <v>79</v>
      </c>
      <c r="BW55" s="130" t="s">
        <v>95</v>
      </c>
      <c r="BX55" s="130" t="s">
        <v>7</v>
      </c>
      <c r="CL55" s="130" t="s">
        <v>22</v>
      </c>
      <c r="CM55" s="130" t="s">
        <v>86</v>
      </c>
    </row>
    <row r="56" s="5" customFormat="1" ht="16.5" customHeight="1">
      <c r="A56" s="118" t="s">
        <v>81</v>
      </c>
      <c r="B56" s="119"/>
      <c r="C56" s="120"/>
      <c r="D56" s="121" t="s">
        <v>96</v>
      </c>
      <c r="E56" s="121"/>
      <c r="F56" s="121"/>
      <c r="G56" s="121"/>
      <c r="H56" s="121"/>
      <c r="I56" s="122"/>
      <c r="J56" s="121" t="s">
        <v>97</v>
      </c>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3">
        <f>'0005 - ZTI - Zdravotechni...'!J27</f>
        <v>0</v>
      </c>
      <c r="AH56" s="122"/>
      <c r="AI56" s="122"/>
      <c r="AJ56" s="122"/>
      <c r="AK56" s="122"/>
      <c r="AL56" s="122"/>
      <c r="AM56" s="122"/>
      <c r="AN56" s="123">
        <f>SUM(AG56,AT56)</f>
        <v>0</v>
      </c>
      <c r="AO56" s="122"/>
      <c r="AP56" s="122"/>
      <c r="AQ56" s="124" t="s">
        <v>84</v>
      </c>
      <c r="AR56" s="125"/>
      <c r="AS56" s="126">
        <v>0</v>
      </c>
      <c r="AT56" s="127">
        <f>ROUND(SUM(AV56:AW56),2)</f>
        <v>0</v>
      </c>
      <c r="AU56" s="128">
        <f>'0005 - ZTI - Zdravotechni...'!P86</f>
        <v>0</v>
      </c>
      <c r="AV56" s="127">
        <f>'0005 - ZTI - Zdravotechni...'!J30</f>
        <v>0</v>
      </c>
      <c r="AW56" s="127">
        <f>'0005 - ZTI - Zdravotechni...'!J31</f>
        <v>0</v>
      </c>
      <c r="AX56" s="127">
        <f>'0005 - ZTI - Zdravotechni...'!J32</f>
        <v>0</v>
      </c>
      <c r="AY56" s="127">
        <f>'0005 - ZTI - Zdravotechni...'!J33</f>
        <v>0</v>
      </c>
      <c r="AZ56" s="127">
        <f>'0005 - ZTI - Zdravotechni...'!F30</f>
        <v>0</v>
      </c>
      <c r="BA56" s="127">
        <f>'0005 - ZTI - Zdravotechni...'!F31</f>
        <v>0</v>
      </c>
      <c r="BB56" s="127">
        <f>'0005 - ZTI - Zdravotechni...'!F32</f>
        <v>0</v>
      </c>
      <c r="BC56" s="127">
        <f>'0005 - ZTI - Zdravotechni...'!F33</f>
        <v>0</v>
      </c>
      <c r="BD56" s="129">
        <f>'0005 - ZTI - Zdravotechni...'!F34</f>
        <v>0</v>
      </c>
      <c r="BT56" s="130" t="s">
        <v>25</v>
      </c>
      <c r="BV56" s="130" t="s">
        <v>79</v>
      </c>
      <c r="BW56" s="130" t="s">
        <v>98</v>
      </c>
      <c r="BX56" s="130" t="s">
        <v>7</v>
      </c>
      <c r="CL56" s="130" t="s">
        <v>22</v>
      </c>
      <c r="CM56" s="130" t="s">
        <v>86</v>
      </c>
    </row>
    <row r="57" s="5" customFormat="1" ht="16.5" customHeight="1">
      <c r="A57" s="118" t="s">
        <v>81</v>
      </c>
      <c r="B57" s="119"/>
      <c r="C57" s="120"/>
      <c r="D57" s="121" t="s">
        <v>99</v>
      </c>
      <c r="E57" s="121"/>
      <c r="F57" s="121"/>
      <c r="G57" s="121"/>
      <c r="H57" s="121"/>
      <c r="I57" s="122"/>
      <c r="J57" s="121" t="s">
        <v>100</v>
      </c>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3">
        <f>'0006 - Ústřední topení'!J27</f>
        <v>0</v>
      </c>
      <c r="AH57" s="122"/>
      <c r="AI57" s="122"/>
      <c r="AJ57" s="122"/>
      <c r="AK57" s="122"/>
      <c r="AL57" s="122"/>
      <c r="AM57" s="122"/>
      <c r="AN57" s="123">
        <f>SUM(AG57,AT57)</f>
        <v>0</v>
      </c>
      <c r="AO57" s="122"/>
      <c r="AP57" s="122"/>
      <c r="AQ57" s="124" t="s">
        <v>84</v>
      </c>
      <c r="AR57" s="125"/>
      <c r="AS57" s="126">
        <v>0</v>
      </c>
      <c r="AT57" s="127">
        <f>ROUND(SUM(AV57:AW57),2)</f>
        <v>0</v>
      </c>
      <c r="AU57" s="128">
        <f>'0006 - Ústřední topení'!P78</f>
        <v>0</v>
      </c>
      <c r="AV57" s="127">
        <f>'0006 - Ústřední topení'!J30</f>
        <v>0</v>
      </c>
      <c r="AW57" s="127">
        <f>'0006 - Ústřední topení'!J31</f>
        <v>0</v>
      </c>
      <c r="AX57" s="127">
        <f>'0006 - Ústřední topení'!J32</f>
        <v>0</v>
      </c>
      <c r="AY57" s="127">
        <f>'0006 - Ústřední topení'!J33</f>
        <v>0</v>
      </c>
      <c r="AZ57" s="127">
        <f>'0006 - Ústřední topení'!F30</f>
        <v>0</v>
      </c>
      <c r="BA57" s="127">
        <f>'0006 - Ústřední topení'!F31</f>
        <v>0</v>
      </c>
      <c r="BB57" s="127">
        <f>'0006 - Ústřední topení'!F32</f>
        <v>0</v>
      </c>
      <c r="BC57" s="127">
        <f>'0006 - Ústřední topení'!F33</f>
        <v>0</v>
      </c>
      <c r="BD57" s="129">
        <f>'0006 - Ústřední topení'!F34</f>
        <v>0</v>
      </c>
      <c r="BT57" s="130" t="s">
        <v>25</v>
      </c>
      <c r="BV57" s="130" t="s">
        <v>79</v>
      </c>
      <c r="BW57" s="130" t="s">
        <v>101</v>
      </c>
      <c r="BX57" s="130" t="s">
        <v>7</v>
      </c>
      <c r="CL57" s="130" t="s">
        <v>22</v>
      </c>
      <c r="CM57" s="130" t="s">
        <v>86</v>
      </c>
    </row>
    <row r="58" s="5" customFormat="1" ht="16.5" customHeight="1">
      <c r="A58" s="118" t="s">
        <v>81</v>
      </c>
      <c r="B58" s="119"/>
      <c r="C58" s="120"/>
      <c r="D58" s="121" t="s">
        <v>102</v>
      </c>
      <c r="E58" s="121"/>
      <c r="F58" s="121"/>
      <c r="G58" s="121"/>
      <c r="H58" s="121"/>
      <c r="I58" s="122"/>
      <c r="J58" s="121" t="s">
        <v>103</v>
      </c>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3">
        <f>'0007 - Vedlejší rozpočtov...'!J27</f>
        <v>0</v>
      </c>
      <c r="AH58" s="122"/>
      <c r="AI58" s="122"/>
      <c r="AJ58" s="122"/>
      <c r="AK58" s="122"/>
      <c r="AL58" s="122"/>
      <c r="AM58" s="122"/>
      <c r="AN58" s="123">
        <f>SUM(AG58,AT58)</f>
        <v>0</v>
      </c>
      <c r="AO58" s="122"/>
      <c r="AP58" s="122"/>
      <c r="AQ58" s="124" t="s">
        <v>104</v>
      </c>
      <c r="AR58" s="125"/>
      <c r="AS58" s="131">
        <v>0</v>
      </c>
      <c r="AT58" s="132">
        <f>ROUND(SUM(AV58:AW58),2)</f>
        <v>0</v>
      </c>
      <c r="AU58" s="133">
        <f>'0007 - Vedlejší rozpočtov...'!P79</f>
        <v>0</v>
      </c>
      <c r="AV58" s="132">
        <f>'0007 - Vedlejší rozpočtov...'!J30</f>
        <v>0</v>
      </c>
      <c r="AW58" s="132">
        <f>'0007 - Vedlejší rozpočtov...'!J31</f>
        <v>0</v>
      </c>
      <c r="AX58" s="132">
        <f>'0007 - Vedlejší rozpočtov...'!J32</f>
        <v>0</v>
      </c>
      <c r="AY58" s="132">
        <f>'0007 - Vedlejší rozpočtov...'!J33</f>
        <v>0</v>
      </c>
      <c r="AZ58" s="132">
        <f>'0007 - Vedlejší rozpočtov...'!F30</f>
        <v>0</v>
      </c>
      <c r="BA58" s="132">
        <f>'0007 - Vedlejší rozpočtov...'!F31</f>
        <v>0</v>
      </c>
      <c r="BB58" s="132">
        <f>'0007 - Vedlejší rozpočtov...'!F32</f>
        <v>0</v>
      </c>
      <c r="BC58" s="132">
        <f>'0007 - Vedlejší rozpočtov...'!F33</f>
        <v>0</v>
      </c>
      <c r="BD58" s="134">
        <f>'0007 - Vedlejší rozpočtov...'!F34</f>
        <v>0</v>
      </c>
      <c r="BT58" s="130" t="s">
        <v>25</v>
      </c>
      <c r="BV58" s="130" t="s">
        <v>79</v>
      </c>
      <c r="BW58" s="130" t="s">
        <v>105</v>
      </c>
      <c r="BX58" s="130" t="s">
        <v>7</v>
      </c>
      <c r="CL58" s="130" t="s">
        <v>22</v>
      </c>
      <c r="CM58" s="130" t="s">
        <v>86</v>
      </c>
    </row>
    <row r="59" s="1" customFormat="1" ht="30" customHeight="1">
      <c r="B59" s="45"/>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1"/>
    </row>
    <row r="60" s="1" customFormat="1" ht="6.96" customHeight="1">
      <c r="B60" s="6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71"/>
    </row>
  </sheetData>
  <sheetProtection sheet="1" formatColumns="0" formatRows="0" objects="1" scenarios="1" spinCount="100000" saltValue="oSyDnaL0ztV0DxYr8aEn7q28cLXhJRQwjw8UBnZW4PVthKX30dmZCURAli9/5QSzgh4y5hoa2N9Jb6LEjQT0nA==" hashValue="AR6Xz84mYiUtLNbqfqR5Zot6UhWEJAuTHc7TsS5ZS8jLEVscIj+HSJwaVBEeMDK+XEHTew0RYFrKk7+6+Xr6Iw==" algorithmName="SHA-512" password="CC35"/>
  <mergeCells count="6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G51:AM51"/>
    <mergeCell ref="AN51:AP51"/>
    <mergeCell ref="AR2:BE2"/>
  </mergeCells>
  <hyperlinks>
    <hyperlink ref="K1:S1" location="C2" display="1) Rekapitulace stavby"/>
    <hyperlink ref="W1:AI1" location="C51" display="2) Rekapitulace objektů stavby a soupisů prací"/>
    <hyperlink ref="A52" location="'0001 - Bourací práce a de...'!C2" display="/"/>
    <hyperlink ref="A53" location="'0002 - Stavební a archite...'!C2" display="/"/>
    <hyperlink ref="A54" location="'0003 - Stavební a archite...'!C2" display="/"/>
    <hyperlink ref="A55" location="'0004 - Elektroinstalace'!C2" display="/"/>
    <hyperlink ref="A56" location="'0005 - ZTI - Zdravotechni...'!C2" display="/"/>
    <hyperlink ref="A57" location="'0006 - Ústřední topení'!C2" display="/"/>
    <hyperlink ref="A58" location="'0007 - Vedlejší rozpočtov...'!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106</v>
      </c>
      <c r="G1" s="138" t="s">
        <v>107</v>
      </c>
      <c r="H1" s="138"/>
      <c r="I1" s="139"/>
      <c r="J1" s="138" t="s">
        <v>108</v>
      </c>
      <c r="K1" s="137" t="s">
        <v>109</v>
      </c>
      <c r="L1" s="138" t="s">
        <v>110</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85</v>
      </c>
    </row>
    <row r="3" ht="6.96" customHeight="1">
      <c r="B3" s="24"/>
      <c r="C3" s="25"/>
      <c r="D3" s="25"/>
      <c r="E3" s="25"/>
      <c r="F3" s="25"/>
      <c r="G3" s="25"/>
      <c r="H3" s="25"/>
      <c r="I3" s="140"/>
      <c r="J3" s="25"/>
      <c r="K3" s="26"/>
      <c r="AT3" s="23" t="s">
        <v>86</v>
      </c>
    </row>
    <row r="4" ht="36.96" customHeight="1">
      <c r="B4" s="27"/>
      <c r="C4" s="28"/>
      <c r="D4" s="29" t="s">
        <v>111</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domova dětí a mládeže DDM Beroun</v>
      </c>
      <c r="F7" s="39"/>
      <c r="G7" s="39"/>
      <c r="H7" s="39"/>
      <c r="I7" s="141"/>
      <c r="J7" s="28"/>
      <c r="K7" s="30"/>
    </row>
    <row r="8" s="1" customFormat="1">
      <c r="B8" s="45"/>
      <c r="C8" s="46"/>
      <c r="D8" s="39" t="s">
        <v>112</v>
      </c>
      <c r="E8" s="46"/>
      <c r="F8" s="46"/>
      <c r="G8" s="46"/>
      <c r="H8" s="46"/>
      <c r="I8" s="143"/>
      <c r="J8" s="46"/>
      <c r="K8" s="50"/>
    </row>
    <row r="9" s="1" customFormat="1" ht="36.96" customHeight="1">
      <c r="B9" s="45"/>
      <c r="C9" s="46"/>
      <c r="D9" s="46"/>
      <c r="E9" s="144" t="s">
        <v>113</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24</v>
      </c>
      <c r="K11" s="50"/>
    </row>
    <row r="12" s="1" customFormat="1" ht="14.4" customHeight="1">
      <c r="B12" s="45"/>
      <c r="C12" s="46"/>
      <c r="D12" s="39" t="s">
        <v>26</v>
      </c>
      <c r="E12" s="46"/>
      <c r="F12" s="34" t="s">
        <v>27</v>
      </c>
      <c r="G12" s="46"/>
      <c r="H12" s="46"/>
      <c r="I12" s="145" t="s">
        <v>28</v>
      </c>
      <c r="J12" s="146" t="str">
        <f>'Rekapitulace stavby'!AN8</f>
        <v>10.08.2017</v>
      </c>
      <c r="K12" s="50"/>
    </row>
    <row r="13" s="1" customFormat="1" ht="10.8" customHeight="1">
      <c r="B13" s="45"/>
      <c r="C13" s="46"/>
      <c r="D13" s="46"/>
      <c r="E13" s="46"/>
      <c r="F13" s="46"/>
      <c r="G13" s="46"/>
      <c r="H13" s="46"/>
      <c r="I13" s="143"/>
      <c r="J13" s="46"/>
      <c r="K13" s="50"/>
    </row>
    <row r="14" s="1" customFormat="1" ht="14.4" customHeight="1">
      <c r="B14" s="45"/>
      <c r="C14" s="46"/>
      <c r="D14" s="39" t="s">
        <v>32</v>
      </c>
      <c r="E14" s="46"/>
      <c r="F14" s="46"/>
      <c r="G14" s="46"/>
      <c r="H14" s="46"/>
      <c r="I14" s="145" t="s">
        <v>33</v>
      </c>
      <c r="J14" s="34" t="s">
        <v>24</v>
      </c>
      <c r="K14" s="50"/>
    </row>
    <row r="15" s="1" customFormat="1" ht="18" customHeight="1">
      <c r="B15" s="45"/>
      <c r="C15" s="46"/>
      <c r="D15" s="46"/>
      <c r="E15" s="34" t="s">
        <v>34</v>
      </c>
      <c r="F15" s="46"/>
      <c r="G15" s="46"/>
      <c r="H15" s="46"/>
      <c r="I15" s="145" t="s">
        <v>35</v>
      </c>
      <c r="J15" s="34" t="s">
        <v>24</v>
      </c>
      <c r="K15" s="50"/>
    </row>
    <row r="16" s="1" customFormat="1" ht="6.96" customHeight="1">
      <c r="B16" s="45"/>
      <c r="C16" s="46"/>
      <c r="D16" s="46"/>
      <c r="E16" s="46"/>
      <c r="F16" s="46"/>
      <c r="G16" s="46"/>
      <c r="H16" s="46"/>
      <c r="I16" s="143"/>
      <c r="J16" s="46"/>
      <c r="K16" s="50"/>
    </row>
    <row r="17" s="1" customFormat="1" ht="14.4" customHeight="1">
      <c r="B17" s="45"/>
      <c r="C17" s="46"/>
      <c r="D17" s="39" t="s">
        <v>36</v>
      </c>
      <c r="E17" s="46"/>
      <c r="F17" s="46"/>
      <c r="G17" s="46"/>
      <c r="H17" s="46"/>
      <c r="I17" s="145" t="s">
        <v>33</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35</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38</v>
      </c>
      <c r="E20" s="46"/>
      <c r="F20" s="46"/>
      <c r="G20" s="46"/>
      <c r="H20" s="46"/>
      <c r="I20" s="145" t="s">
        <v>33</v>
      </c>
      <c r="J20" s="34" t="s">
        <v>24</v>
      </c>
      <c r="K20" s="50"/>
    </row>
    <row r="21" s="1" customFormat="1" ht="18" customHeight="1">
      <c r="B21" s="45"/>
      <c r="C21" s="46"/>
      <c r="D21" s="46"/>
      <c r="E21" s="34" t="s">
        <v>39</v>
      </c>
      <c r="F21" s="46"/>
      <c r="G21" s="46"/>
      <c r="H21" s="46"/>
      <c r="I21" s="145" t="s">
        <v>35</v>
      </c>
      <c r="J21" s="34" t="s">
        <v>24</v>
      </c>
      <c r="K21" s="50"/>
    </row>
    <row r="22" s="1" customFormat="1" ht="6.96" customHeight="1">
      <c r="B22" s="45"/>
      <c r="C22" s="46"/>
      <c r="D22" s="46"/>
      <c r="E22" s="46"/>
      <c r="F22" s="46"/>
      <c r="G22" s="46"/>
      <c r="H22" s="46"/>
      <c r="I22" s="143"/>
      <c r="J22" s="46"/>
      <c r="K22" s="50"/>
    </row>
    <row r="23" s="1" customFormat="1" ht="14.4" customHeight="1">
      <c r="B23" s="45"/>
      <c r="C23" s="46"/>
      <c r="D23" s="39" t="s">
        <v>41</v>
      </c>
      <c r="E23" s="46"/>
      <c r="F23" s="46"/>
      <c r="G23" s="46"/>
      <c r="H23" s="46"/>
      <c r="I23" s="143"/>
      <c r="J23" s="46"/>
      <c r="K23" s="50"/>
    </row>
    <row r="24" s="6" customFormat="1" ht="16.5" customHeight="1">
      <c r="B24" s="147"/>
      <c r="C24" s="148"/>
      <c r="D24" s="148"/>
      <c r="E24" s="43" t="s">
        <v>24</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43</v>
      </c>
      <c r="E27" s="46"/>
      <c r="F27" s="46"/>
      <c r="G27" s="46"/>
      <c r="H27" s="46"/>
      <c r="I27" s="143"/>
      <c r="J27" s="154">
        <f>ROUND(J85,2)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45</v>
      </c>
      <c r="G29" s="46"/>
      <c r="H29" s="46"/>
      <c r="I29" s="155" t="s">
        <v>44</v>
      </c>
      <c r="J29" s="51" t="s">
        <v>46</v>
      </c>
      <c r="K29" s="50"/>
    </row>
    <row r="30" s="1" customFormat="1" ht="14.4" customHeight="1">
      <c r="B30" s="45"/>
      <c r="C30" s="46"/>
      <c r="D30" s="54" t="s">
        <v>47</v>
      </c>
      <c r="E30" s="54" t="s">
        <v>48</v>
      </c>
      <c r="F30" s="156">
        <f>ROUND(SUM(BE85:BE231), 2)</f>
        <v>0</v>
      </c>
      <c r="G30" s="46"/>
      <c r="H30" s="46"/>
      <c r="I30" s="157">
        <v>0.20999999999999999</v>
      </c>
      <c r="J30" s="156">
        <f>ROUND(ROUND((SUM(BE85:BE231)), 2)*I30, 2)</f>
        <v>0</v>
      </c>
      <c r="K30" s="50"/>
    </row>
    <row r="31" s="1" customFormat="1" ht="14.4" customHeight="1">
      <c r="B31" s="45"/>
      <c r="C31" s="46"/>
      <c r="D31" s="46"/>
      <c r="E31" s="54" t="s">
        <v>49</v>
      </c>
      <c r="F31" s="156">
        <f>ROUND(SUM(BF85:BF231), 2)</f>
        <v>0</v>
      </c>
      <c r="G31" s="46"/>
      <c r="H31" s="46"/>
      <c r="I31" s="157">
        <v>0.14999999999999999</v>
      </c>
      <c r="J31" s="156">
        <f>ROUND(ROUND((SUM(BF85:BF231)), 2)*I31, 2)</f>
        <v>0</v>
      </c>
      <c r="K31" s="50"/>
    </row>
    <row r="32" hidden="1" s="1" customFormat="1" ht="14.4" customHeight="1">
      <c r="B32" s="45"/>
      <c r="C32" s="46"/>
      <c r="D32" s="46"/>
      <c r="E32" s="54" t="s">
        <v>50</v>
      </c>
      <c r="F32" s="156">
        <f>ROUND(SUM(BG85:BG231), 2)</f>
        <v>0</v>
      </c>
      <c r="G32" s="46"/>
      <c r="H32" s="46"/>
      <c r="I32" s="157">
        <v>0.20999999999999999</v>
      </c>
      <c r="J32" s="156">
        <v>0</v>
      </c>
      <c r="K32" s="50"/>
    </row>
    <row r="33" hidden="1" s="1" customFormat="1" ht="14.4" customHeight="1">
      <c r="B33" s="45"/>
      <c r="C33" s="46"/>
      <c r="D33" s="46"/>
      <c r="E33" s="54" t="s">
        <v>51</v>
      </c>
      <c r="F33" s="156">
        <f>ROUND(SUM(BH85:BH231), 2)</f>
        <v>0</v>
      </c>
      <c r="G33" s="46"/>
      <c r="H33" s="46"/>
      <c r="I33" s="157">
        <v>0.14999999999999999</v>
      </c>
      <c r="J33" s="156">
        <v>0</v>
      </c>
      <c r="K33" s="50"/>
    </row>
    <row r="34" hidden="1" s="1" customFormat="1" ht="14.4" customHeight="1">
      <c r="B34" s="45"/>
      <c r="C34" s="46"/>
      <c r="D34" s="46"/>
      <c r="E34" s="54" t="s">
        <v>52</v>
      </c>
      <c r="F34" s="156">
        <f>ROUND(SUM(BI85:BI231),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53</v>
      </c>
      <c r="E36" s="97"/>
      <c r="F36" s="97"/>
      <c r="G36" s="160" t="s">
        <v>54</v>
      </c>
      <c r="H36" s="161" t="s">
        <v>55</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114</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domova dětí a mládeže DDM Beroun</v>
      </c>
      <c r="F45" s="39"/>
      <c r="G45" s="39"/>
      <c r="H45" s="39"/>
      <c r="I45" s="143"/>
      <c r="J45" s="46"/>
      <c r="K45" s="50"/>
    </row>
    <row r="46" s="1" customFormat="1" ht="14.4" customHeight="1">
      <c r="B46" s="45"/>
      <c r="C46" s="39" t="s">
        <v>112</v>
      </c>
      <c r="D46" s="46"/>
      <c r="E46" s="46"/>
      <c r="F46" s="46"/>
      <c r="G46" s="46"/>
      <c r="H46" s="46"/>
      <c r="I46" s="143"/>
      <c r="J46" s="46"/>
      <c r="K46" s="50"/>
    </row>
    <row r="47" s="1" customFormat="1" ht="17.25" customHeight="1">
      <c r="B47" s="45"/>
      <c r="C47" s="46"/>
      <c r="D47" s="46"/>
      <c r="E47" s="144" t="str">
        <f>E9</f>
        <v>0001 - Bourací práce a demontáže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26</v>
      </c>
      <c r="D49" s="46"/>
      <c r="E49" s="46"/>
      <c r="F49" s="34" t="str">
        <f>F12</f>
        <v>Beroun, U Stadionu 787</v>
      </c>
      <c r="G49" s="46"/>
      <c r="H49" s="46"/>
      <c r="I49" s="145" t="s">
        <v>28</v>
      </c>
      <c r="J49" s="146" t="str">
        <f>IF(J12="","",J12)</f>
        <v>10.08.2017</v>
      </c>
      <c r="K49" s="50"/>
    </row>
    <row r="50" s="1" customFormat="1" ht="6.96" customHeight="1">
      <c r="B50" s="45"/>
      <c r="C50" s="46"/>
      <c r="D50" s="46"/>
      <c r="E50" s="46"/>
      <c r="F50" s="46"/>
      <c r="G50" s="46"/>
      <c r="H50" s="46"/>
      <c r="I50" s="143"/>
      <c r="J50" s="46"/>
      <c r="K50" s="50"/>
    </row>
    <row r="51" s="1" customFormat="1">
      <c r="B51" s="45"/>
      <c r="C51" s="39" t="s">
        <v>32</v>
      </c>
      <c r="D51" s="46"/>
      <c r="E51" s="46"/>
      <c r="F51" s="34" t="str">
        <f>E15</f>
        <v>Dům dětí a mládeže Příbram</v>
      </c>
      <c r="G51" s="46"/>
      <c r="H51" s="46"/>
      <c r="I51" s="145" t="s">
        <v>38</v>
      </c>
      <c r="J51" s="43" t="str">
        <f>E21</f>
        <v>rala s.r.o.</v>
      </c>
      <c r="K51" s="50"/>
    </row>
    <row r="52" s="1" customFormat="1" ht="14.4" customHeight="1">
      <c r="B52" s="45"/>
      <c r="C52" s="39" t="s">
        <v>36</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115</v>
      </c>
      <c r="D54" s="158"/>
      <c r="E54" s="158"/>
      <c r="F54" s="158"/>
      <c r="G54" s="158"/>
      <c r="H54" s="158"/>
      <c r="I54" s="172"/>
      <c r="J54" s="173" t="s">
        <v>116</v>
      </c>
      <c r="K54" s="174"/>
    </row>
    <row r="55" s="1" customFormat="1" ht="10.32" customHeight="1">
      <c r="B55" s="45"/>
      <c r="C55" s="46"/>
      <c r="D55" s="46"/>
      <c r="E55" s="46"/>
      <c r="F55" s="46"/>
      <c r="G55" s="46"/>
      <c r="H55" s="46"/>
      <c r="I55" s="143"/>
      <c r="J55" s="46"/>
      <c r="K55" s="50"/>
    </row>
    <row r="56" s="1" customFormat="1" ht="29.28" customHeight="1">
      <c r="B56" s="45"/>
      <c r="C56" s="175" t="s">
        <v>117</v>
      </c>
      <c r="D56" s="46"/>
      <c r="E56" s="46"/>
      <c r="F56" s="46"/>
      <c r="G56" s="46"/>
      <c r="H56" s="46"/>
      <c r="I56" s="143"/>
      <c r="J56" s="154">
        <f>J85</f>
        <v>0</v>
      </c>
      <c r="K56" s="50"/>
      <c r="AU56" s="23" t="s">
        <v>118</v>
      </c>
    </row>
    <row r="57" s="7" customFormat="1" ht="24.96" customHeight="1">
      <c r="B57" s="176"/>
      <c r="C57" s="177"/>
      <c r="D57" s="178" t="s">
        <v>119</v>
      </c>
      <c r="E57" s="179"/>
      <c r="F57" s="179"/>
      <c r="G57" s="179"/>
      <c r="H57" s="179"/>
      <c r="I57" s="180"/>
      <c r="J57" s="181">
        <f>J86</f>
        <v>0</v>
      </c>
      <c r="K57" s="182"/>
    </row>
    <row r="58" s="8" customFormat="1" ht="19.92" customHeight="1">
      <c r="B58" s="183"/>
      <c r="C58" s="184"/>
      <c r="D58" s="185" t="s">
        <v>120</v>
      </c>
      <c r="E58" s="186"/>
      <c r="F58" s="186"/>
      <c r="G58" s="186"/>
      <c r="H58" s="186"/>
      <c r="I58" s="187"/>
      <c r="J58" s="188">
        <f>J87</f>
        <v>0</v>
      </c>
      <c r="K58" s="189"/>
    </row>
    <row r="59" s="8" customFormat="1" ht="19.92" customHeight="1">
      <c r="B59" s="183"/>
      <c r="C59" s="184"/>
      <c r="D59" s="185" t="s">
        <v>121</v>
      </c>
      <c r="E59" s="186"/>
      <c r="F59" s="186"/>
      <c r="G59" s="186"/>
      <c r="H59" s="186"/>
      <c r="I59" s="187"/>
      <c r="J59" s="188">
        <f>J91</f>
        <v>0</v>
      </c>
      <c r="K59" s="189"/>
    </row>
    <row r="60" s="8" customFormat="1" ht="19.92" customHeight="1">
      <c r="B60" s="183"/>
      <c r="C60" s="184"/>
      <c r="D60" s="185" t="s">
        <v>122</v>
      </c>
      <c r="E60" s="186"/>
      <c r="F60" s="186"/>
      <c r="G60" s="186"/>
      <c r="H60" s="186"/>
      <c r="I60" s="187"/>
      <c r="J60" s="188">
        <f>J160</f>
        <v>0</v>
      </c>
      <c r="K60" s="189"/>
    </row>
    <row r="61" s="8" customFormat="1" ht="19.92" customHeight="1">
      <c r="B61" s="183"/>
      <c r="C61" s="184"/>
      <c r="D61" s="185" t="s">
        <v>123</v>
      </c>
      <c r="E61" s="186"/>
      <c r="F61" s="186"/>
      <c r="G61" s="186"/>
      <c r="H61" s="186"/>
      <c r="I61" s="187"/>
      <c r="J61" s="188">
        <f>J170</f>
        <v>0</v>
      </c>
      <c r="K61" s="189"/>
    </row>
    <row r="62" s="7" customFormat="1" ht="24.96" customHeight="1">
      <c r="B62" s="176"/>
      <c r="C62" s="177"/>
      <c r="D62" s="178" t="s">
        <v>124</v>
      </c>
      <c r="E62" s="179"/>
      <c r="F62" s="179"/>
      <c r="G62" s="179"/>
      <c r="H62" s="179"/>
      <c r="I62" s="180"/>
      <c r="J62" s="181">
        <f>J173</f>
        <v>0</v>
      </c>
      <c r="K62" s="182"/>
    </row>
    <row r="63" s="8" customFormat="1" ht="19.92" customHeight="1">
      <c r="B63" s="183"/>
      <c r="C63" s="184"/>
      <c r="D63" s="185" t="s">
        <v>125</v>
      </c>
      <c r="E63" s="186"/>
      <c r="F63" s="186"/>
      <c r="G63" s="186"/>
      <c r="H63" s="186"/>
      <c r="I63" s="187"/>
      <c r="J63" s="188">
        <f>J174</f>
        <v>0</v>
      </c>
      <c r="K63" s="189"/>
    </row>
    <row r="64" s="8" customFormat="1" ht="19.92" customHeight="1">
      <c r="B64" s="183"/>
      <c r="C64" s="184"/>
      <c r="D64" s="185" t="s">
        <v>126</v>
      </c>
      <c r="E64" s="186"/>
      <c r="F64" s="186"/>
      <c r="G64" s="186"/>
      <c r="H64" s="186"/>
      <c r="I64" s="187"/>
      <c r="J64" s="188">
        <f>J201</f>
        <v>0</v>
      </c>
      <c r="K64" s="189"/>
    </row>
    <row r="65" s="8" customFormat="1" ht="19.92" customHeight="1">
      <c r="B65" s="183"/>
      <c r="C65" s="184"/>
      <c r="D65" s="185" t="s">
        <v>127</v>
      </c>
      <c r="E65" s="186"/>
      <c r="F65" s="186"/>
      <c r="G65" s="186"/>
      <c r="H65" s="186"/>
      <c r="I65" s="187"/>
      <c r="J65" s="188">
        <f>J206</f>
        <v>0</v>
      </c>
      <c r="K65" s="189"/>
    </row>
    <row r="66" s="1" customFormat="1" ht="21.84" customHeight="1">
      <c r="B66" s="45"/>
      <c r="C66" s="46"/>
      <c r="D66" s="46"/>
      <c r="E66" s="46"/>
      <c r="F66" s="46"/>
      <c r="G66" s="46"/>
      <c r="H66" s="46"/>
      <c r="I66" s="143"/>
      <c r="J66" s="46"/>
      <c r="K66" s="50"/>
    </row>
    <row r="67" s="1" customFormat="1" ht="6.96" customHeight="1">
      <c r="B67" s="66"/>
      <c r="C67" s="67"/>
      <c r="D67" s="67"/>
      <c r="E67" s="67"/>
      <c r="F67" s="67"/>
      <c r="G67" s="67"/>
      <c r="H67" s="67"/>
      <c r="I67" s="165"/>
      <c r="J67" s="67"/>
      <c r="K67" s="68"/>
    </row>
    <row r="71" s="1" customFormat="1" ht="6.96" customHeight="1">
      <c r="B71" s="69"/>
      <c r="C71" s="70"/>
      <c r="D71" s="70"/>
      <c r="E71" s="70"/>
      <c r="F71" s="70"/>
      <c r="G71" s="70"/>
      <c r="H71" s="70"/>
      <c r="I71" s="168"/>
      <c r="J71" s="70"/>
      <c r="K71" s="70"/>
      <c r="L71" s="71"/>
    </row>
    <row r="72" s="1" customFormat="1" ht="36.96" customHeight="1">
      <c r="B72" s="45"/>
      <c r="C72" s="72" t="s">
        <v>128</v>
      </c>
      <c r="D72" s="73"/>
      <c r="E72" s="73"/>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4.4" customHeight="1">
      <c r="B74" s="45"/>
      <c r="C74" s="75" t="s">
        <v>18</v>
      </c>
      <c r="D74" s="73"/>
      <c r="E74" s="73"/>
      <c r="F74" s="73"/>
      <c r="G74" s="73"/>
      <c r="H74" s="73"/>
      <c r="I74" s="190"/>
      <c r="J74" s="73"/>
      <c r="K74" s="73"/>
      <c r="L74" s="71"/>
    </row>
    <row r="75" s="1" customFormat="1" ht="16.5" customHeight="1">
      <c r="B75" s="45"/>
      <c r="C75" s="73"/>
      <c r="D75" s="73"/>
      <c r="E75" s="191" t="str">
        <f>E7</f>
        <v>Rekonstrukce domova dětí a mládeže DDM Beroun</v>
      </c>
      <c r="F75" s="75"/>
      <c r="G75" s="75"/>
      <c r="H75" s="75"/>
      <c r="I75" s="190"/>
      <c r="J75" s="73"/>
      <c r="K75" s="73"/>
      <c r="L75" s="71"/>
    </row>
    <row r="76" s="1" customFormat="1" ht="14.4" customHeight="1">
      <c r="B76" s="45"/>
      <c r="C76" s="75" t="s">
        <v>112</v>
      </c>
      <c r="D76" s="73"/>
      <c r="E76" s="73"/>
      <c r="F76" s="73"/>
      <c r="G76" s="73"/>
      <c r="H76" s="73"/>
      <c r="I76" s="190"/>
      <c r="J76" s="73"/>
      <c r="K76" s="73"/>
      <c r="L76" s="71"/>
    </row>
    <row r="77" s="1" customFormat="1" ht="17.25" customHeight="1">
      <c r="B77" s="45"/>
      <c r="C77" s="73"/>
      <c r="D77" s="73"/>
      <c r="E77" s="81" t="str">
        <f>E9</f>
        <v>0001 - Bourací práce a demontáže</v>
      </c>
      <c r="F77" s="73"/>
      <c r="G77" s="73"/>
      <c r="H77" s="73"/>
      <c r="I77" s="190"/>
      <c r="J77" s="73"/>
      <c r="K77" s="73"/>
      <c r="L77" s="71"/>
    </row>
    <row r="78" s="1" customFormat="1" ht="6.96" customHeight="1">
      <c r="B78" s="45"/>
      <c r="C78" s="73"/>
      <c r="D78" s="73"/>
      <c r="E78" s="73"/>
      <c r="F78" s="73"/>
      <c r="G78" s="73"/>
      <c r="H78" s="73"/>
      <c r="I78" s="190"/>
      <c r="J78" s="73"/>
      <c r="K78" s="73"/>
      <c r="L78" s="71"/>
    </row>
    <row r="79" s="1" customFormat="1" ht="18" customHeight="1">
      <c r="B79" s="45"/>
      <c r="C79" s="75" t="s">
        <v>26</v>
      </c>
      <c r="D79" s="73"/>
      <c r="E79" s="73"/>
      <c r="F79" s="192" t="str">
        <f>F12</f>
        <v>Beroun, U Stadionu 787</v>
      </c>
      <c r="G79" s="73"/>
      <c r="H79" s="73"/>
      <c r="I79" s="193" t="s">
        <v>28</v>
      </c>
      <c r="J79" s="84" t="str">
        <f>IF(J12="","",J12)</f>
        <v>10.08.2017</v>
      </c>
      <c r="K79" s="73"/>
      <c r="L79" s="71"/>
    </row>
    <row r="80" s="1" customFormat="1" ht="6.96" customHeight="1">
      <c r="B80" s="45"/>
      <c r="C80" s="73"/>
      <c r="D80" s="73"/>
      <c r="E80" s="73"/>
      <c r="F80" s="73"/>
      <c r="G80" s="73"/>
      <c r="H80" s="73"/>
      <c r="I80" s="190"/>
      <c r="J80" s="73"/>
      <c r="K80" s="73"/>
      <c r="L80" s="71"/>
    </row>
    <row r="81" s="1" customFormat="1">
      <c r="B81" s="45"/>
      <c r="C81" s="75" t="s">
        <v>32</v>
      </c>
      <c r="D81" s="73"/>
      <c r="E81" s="73"/>
      <c r="F81" s="192" t="str">
        <f>E15</f>
        <v>Dům dětí a mládeže Příbram</v>
      </c>
      <c r="G81" s="73"/>
      <c r="H81" s="73"/>
      <c r="I81" s="193" t="s">
        <v>38</v>
      </c>
      <c r="J81" s="192" t="str">
        <f>E21</f>
        <v>rala s.r.o.</v>
      </c>
      <c r="K81" s="73"/>
      <c r="L81" s="71"/>
    </row>
    <row r="82" s="1" customFormat="1" ht="14.4" customHeight="1">
      <c r="B82" s="45"/>
      <c r="C82" s="75" t="s">
        <v>36</v>
      </c>
      <c r="D82" s="73"/>
      <c r="E82" s="73"/>
      <c r="F82" s="192" t="str">
        <f>IF(E18="","",E18)</f>
        <v/>
      </c>
      <c r="G82" s="73"/>
      <c r="H82" s="73"/>
      <c r="I82" s="190"/>
      <c r="J82" s="73"/>
      <c r="K82" s="73"/>
      <c r="L82" s="71"/>
    </row>
    <row r="83" s="1" customFormat="1" ht="10.32" customHeight="1">
      <c r="B83" s="45"/>
      <c r="C83" s="73"/>
      <c r="D83" s="73"/>
      <c r="E83" s="73"/>
      <c r="F83" s="73"/>
      <c r="G83" s="73"/>
      <c r="H83" s="73"/>
      <c r="I83" s="190"/>
      <c r="J83" s="73"/>
      <c r="K83" s="73"/>
      <c r="L83" s="71"/>
    </row>
    <row r="84" s="9" customFormat="1" ht="29.28" customHeight="1">
      <c r="B84" s="194"/>
      <c r="C84" s="195" t="s">
        <v>129</v>
      </c>
      <c r="D84" s="196" t="s">
        <v>62</v>
      </c>
      <c r="E84" s="196" t="s">
        <v>58</v>
      </c>
      <c r="F84" s="196" t="s">
        <v>130</v>
      </c>
      <c r="G84" s="196" t="s">
        <v>131</v>
      </c>
      <c r="H84" s="196" t="s">
        <v>132</v>
      </c>
      <c r="I84" s="197" t="s">
        <v>133</v>
      </c>
      <c r="J84" s="196" t="s">
        <v>116</v>
      </c>
      <c r="K84" s="198" t="s">
        <v>134</v>
      </c>
      <c r="L84" s="199"/>
      <c r="M84" s="101" t="s">
        <v>135</v>
      </c>
      <c r="N84" s="102" t="s">
        <v>47</v>
      </c>
      <c r="O84" s="102" t="s">
        <v>136</v>
      </c>
      <c r="P84" s="102" t="s">
        <v>137</v>
      </c>
      <c r="Q84" s="102" t="s">
        <v>138</v>
      </c>
      <c r="R84" s="102" t="s">
        <v>139</v>
      </c>
      <c r="S84" s="102" t="s">
        <v>140</v>
      </c>
      <c r="T84" s="103" t="s">
        <v>141</v>
      </c>
    </row>
    <row r="85" s="1" customFormat="1" ht="29.28" customHeight="1">
      <c r="B85" s="45"/>
      <c r="C85" s="107" t="s">
        <v>117</v>
      </c>
      <c r="D85" s="73"/>
      <c r="E85" s="73"/>
      <c r="F85" s="73"/>
      <c r="G85" s="73"/>
      <c r="H85" s="73"/>
      <c r="I85" s="190"/>
      <c r="J85" s="200">
        <f>BK85</f>
        <v>0</v>
      </c>
      <c r="K85" s="73"/>
      <c r="L85" s="71"/>
      <c r="M85" s="104"/>
      <c r="N85" s="105"/>
      <c r="O85" s="105"/>
      <c r="P85" s="201">
        <f>P86+P173</f>
        <v>0</v>
      </c>
      <c r="Q85" s="105"/>
      <c r="R85" s="201">
        <f>R86+R173</f>
        <v>0.052398000000000007</v>
      </c>
      <c r="S85" s="105"/>
      <c r="T85" s="202">
        <f>T86+T173</f>
        <v>30.774295000000009</v>
      </c>
      <c r="AT85" s="23" t="s">
        <v>76</v>
      </c>
      <c r="AU85" s="23" t="s">
        <v>118</v>
      </c>
      <c r="BK85" s="203">
        <f>BK86+BK173</f>
        <v>0</v>
      </c>
    </row>
    <row r="86" s="10" customFormat="1" ht="37.44" customHeight="1">
      <c r="B86" s="204"/>
      <c r="C86" s="205"/>
      <c r="D86" s="206" t="s">
        <v>76</v>
      </c>
      <c r="E86" s="207" t="s">
        <v>142</v>
      </c>
      <c r="F86" s="207" t="s">
        <v>143</v>
      </c>
      <c r="G86" s="205"/>
      <c r="H86" s="205"/>
      <c r="I86" s="208"/>
      <c r="J86" s="209">
        <f>BK86</f>
        <v>0</v>
      </c>
      <c r="K86" s="205"/>
      <c r="L86" s="210"/>
      <c r="M86" s="211"/>
      <c r="N86" s="212"/>
      <c r="O86" s="212"/>
      <c r="P86" s="213">
        <f>P87+P91+P160+P170</f>
        <v>0</v>
      </c>
      <c r="Q86" s="212"/>
      <c r="R86" s="213">
        <f>R87+R91+R160+R170</f>
        <v>0.052398000000000007</v>
      </c>
      <c r="S86" s="212"/>
      <c r="T86" s="214">
        <f>T87+T91+T160+T170</f>
        <v>28.952700000000007</v>
      </c>
      <c r="AR86" s="215" t="s">
        <v>25</v>
      </c>
      <c r="AT86" s="216" t="s">
        <v>76</v>
      </c>
      <c r="AU86" s="216" t="s">
        <v>77</v>
      </c>
      <c r="AY86" s="215" t="s">
        <v>144</v>
      </c>
      <c r="BK86" s="217">
        <f>BK87+BK91+BK160+BK170</f>
        <v>0</v>
      </c>
    </row>
    <row r="87" s="10" customFormat="1" ht="19.92" customHeight="1">
      <c r="B87" s="204"/>
      <c r="C87" s="205"/>
      <c r="D87" s="206" t="s">
        <v>76</v>
      </c>
      <c r="E87" s="218" t="s">
        <v>25</v>
      </c>
      <c r="F87" s="218" t="s">
        <v>145</v>
      </c>
      <c r="G87" s="205"/>
      <c r="H87" s="205"/>
      <c r="I87" s="208"/>
      <c r="J87" s="219">
        <f>BK87</f>
        <v>0</v>
      </c>
      <c r="K87" s="205"/>
      <c r="L87" s="210"/>
      <c r="M87" s="211"/>
      <c r="N87" s="212"/>
      <c r="O87" s="212"/>
      <c r="P87" s="213">
        <f>SUM(P88:P90)</f>
        <v>0</v>
      </c>
      <c r="Q87" s="212"/>
      <c r="R87" s="213">
        <f>SUM(R88:R90)</f>
        <v>0</v>
      </c>
      <c r="S87" s="212"/>
      <c r="T87" s="214">
        <f>SUM(T88:T90)</f>
        <v>0.48400000000000004</v>
      </c>
      <c r="AR87" s="215" t="s">
        <v>25</v>
      </c>
      <c r="AT87" s="216" t="s">
        <v>76</v>
      </c>
      <c r="AU87" s="216" t="s">
        <v>25</v>
      </c>
      <c r="AY87" s="215" t="s">
        <v>144</v>
      </c>
      <c r="BK87" s="217">
        <f>SUM(BK88:BK90)</f>
        <v>0</v>
      </c>
    </row>
    <row r="88" s="1" customFormat="1" ht="38.25" customHeight="1">
      <c r="B88" s="45"/>
      <c r="C88" s="220" t="s">
        <v>25</v>
      </c>
      <c r="D88" s="220" t="s">
        <v>146</v>
      </c>
      <c r="E88" s="221" t="s">
        <v>147</v>
      </c>
      <c r="F88" s="222" t="s">
        <v>148</v>
      </c>
      <c r="G88" s="223" t="s">
        <v>149</v>
      </c>
      <c r="H88" s="224">
        <v>2.2000000000000002</v>
      </c>
      <c r="I88" s="225"/>
      <c r="J88" s="226">
        <f>ROUND(I88*H88,2)</f>
        <v>0</v>
      </c>
      <c r="K88" s="222" t="s">
        <v>150</v>
      </c>
      <c r="L88" s="71"/>
      <c r="M88" s="227" t="s">
        <v>24</v>
      </c>
      <c r="N88" s="228" t="s">
        <v>48</v>
      </c>
      <c r="O88" s="46"/>
      <c r="P88" s="229">
        <f>O88*H88</f>
        <v>0</v>
      </c>
      <c r="Q88" s="229">
        <v>0</v>
      </c>
      <c r="R88" s="229">
        <f>Q88*H88</f>
        <v>0</v>
      </c>
      <c r="S88" s="229">
        <v>0.22</v>
      </c>
      <c r="T88" s="230">
        <f>S88*H88</f>
        <v>0.48400000000000004</v>
      </c>
      <c r="AR88" s="23" t="s">
        <v>151</v>
      </c>
      <c r="AT88" s="23" t="s">
        <v>146</v>
      </c>
      <c r="AU88" s="23" t="s">
        <v>86</v>
      </c>
      <c r="AY88" s="23" t="s">
        <v>144</v>
      </c>
      <c r="BE88" s="231">
        <f>IF(N88="základní",J88,0)</f>
        <v>0</v>
      </c>
      <c r="BF88" s="231">
        <f>IF(N88="snížená",J88,0)</f>
        <v>0</v>
      </c>
      <c r="BG88" s="231">
        <f>IF(N88="zákl. přenesená",J88,0)</f>
        <v>0</v>
      </c>
      <c r="BH88" s="231">
        <f>IF(N88="sníž. přenesená",J88,0)</f>
        <v>0</v>
      </c>
      <c r="BI88" s="231">
        <f>IF(N88="nulová",J88,0)</f>
        <v>0</v>
      </c>
      <c r="BJ88" s="23" t="s">
        <v>25</v>
      </c>
      <c r="BK88" s="231">
        <f>ROUND(I88*H88,2)</f>
        <v>0</v>
      </c>
      <c r="BL88" s="23" t="s">
        <v>151</v>
      </c>
      <c r="BM88" s="23" t="s">
        <v>152</v>
      </c>
    </row>
    <row r="89" s="1" customFormat="1">
      <c r="B89" s="45"/>
      <c r="C89" s="73"/>
      <c r="D89" s="232" t="s">
        <v>153</v>
      </c>
      <c r="E89" s="73"/>
      <c r="F89" s="233" t="s">
        <v>154</v>
      </c>
      <c r="G89" s="73"/>
      <c r="H89" s="73"/>
      <c r="I89" s="190"/>
      <c r="J89" s="73"/>
      <c r="K89" s="73"/>
      <c r="L89" s="71"/>
      <c r="M89" s="234"/>
      <c r="N89" s="46"/>
      <c r="O89" s="46"/>
      <c r="P89" s="46"/>
      <c r="Q89" s="46"/>
      <c r="R89" s="46"/>
      <c r="S89" s="46"/>
      <c r="T89" s="94"/>
      <c r="AT89" s="23" t="s">
        <v>153</v>
      </c>
      <c r="AU89" s="23" t="s">
        <v>86</v>
      </c>
    </row>
    <row r="90" s="11" customFormat="1">
      <c r="B90" s="235"/>
      <c r="C90" s="236"/>
      <c r="D90" s="232" t="s">
        <v>155</v>
      </c>
      <c r="E90" s="237" t="s">
        <v>24</v>
      </c>
      <c r="F90" s="238" t="s">
        <v>156</v>
      </c>
      <c r="G90" s="236"/>
      <c r="H90" s="239">
        <v>2.2000000000000002</v>
      </c>
      <c r="I90" s="240"/>
      <c r="J90" s="236"/>
      <c r="K90" s="236"/>
      <c r="L90" s="241"/>
      <c r="M90" s="242"/>
      <c r="N90" s="243"/>
      <c r="O90" s="243"/>
      <c r="P90" s="243"/>
      <c r="Q90" s="243"/>
      <c r="R90" s="243"/>
      <c r="S90" s="243"/>
      <c r="T90" s="244"/>
      <c r="AT90" s="245" t="s">
        <v>155</v>
      </c>
      <c r="AU90" s="245" t="s">
        <v>86</v>
      </c>
      <c r="AV90" s="11" t="s">
        <v>86</v>
      </c>
      <c r="AW90" s="11" t="s">
        <v>40</v>
      </c>
      <c r="AX90" s="11" t="s">
        <v>25</v>
      </c>
      <c r="AY90" s="245" t="s">
        <v>144</v>
      </c>
    </row>
    <row r="91" s="10" customFormat="1" ht="29.88" customHeight="1">
      <c r="B91" s="204"/>
      <c r="C91" s="205"/>
      <c r="D91" s="206" t="s">
        <v>76</v>
      </c>
      <c r="E91" s="218" t="s">
        <v>157</v>
      </c>
      <c r="F91" s="218" t="s">
        <v>158</v>
      </c>
      <c r="G91" s="205"/>
      <c r="H91" s="205"/>
      <c r="I91" s="208"/>
      <c r="J91" s="219">
        <f>BK91</f>
        <v>0</v>
      </c>
      <c r="K91" s="205"/>
      <c r="L91" s="210"/>
      <c r="M91" s="211"/>
      <c r="N91" s="212"/>
      <c r="O91" s="212"/>
      <c r="P91" s="213">
        <f>SUM(P92:P159)</f>
        <v>0</v>
      </c>
      <c r="Q91" s="212"/>
      <c r="R91" s="213">
        <f>SUM(R92:R159)</f>
        <v>0.052398000000000007</v>
      </c>
      <c r="S91" s="212"/>
      <c r="T91" s="214">
        <f>SUM(T92:T159)</f>
        <v>28.468700000000005</v>
      </c>
      <c r="AR91" s="215" t="s">
        <v>25</v>
      </c>
      <c r="AT91" s="216" t="s">
        <v>76</v>
      </c>
      <c r="AU91" s="216" t="s">
        <v>25</v>
      </c>
      <c r="AY91" s="215" t="s">
        <v>144</v>
      </c>
      <c r="BK91" s="217">
        <f>SUM(BK92:BK159)</f>
        <v>0</v>
      </c>
    </row>
    <row r="92" s="1" customFormat="1" ht="38.25" customHeight="1">
      <c r="B92" s="45"/>
      <c r="C92" s="220" t="s">
        <v>86</v>
      </c>
      <c r="D92" s="220" t="s">
        <v>146</v>
      </c>
      <c r="E92" s="221" t="s">
        <v>159</v>
      </c>
      <c r="F92" s="222" t="s">
        <v>160</v>
      </c>
      <c r="G92" s="223" t="s">
        <v>161</v>
      </c>
      <c r="H92" s="224">
        <v>4</v>
      </c>
      <c r="I92" s="225"/>
      <c r="J92" s="226">
        <f>ROUND(I92*H92,2)</f>
        <v>0</v>
      </c>
      <c r="K92" s="222" t="s">
        <v>150</v>
      </c>
      <c r="L92" s="71"/>
      <c r="M92" s="227" t="s">
        <v>24</v>
      </c>
      <c r="N92" s="228" t="s">
        <v>48</v>
      </c>
      <c r="O92" s="46"/>
      <c r="P92" s="229">
        <f>O92*H92</f>
        <v>0</v>
      </c>
      <c r="Q92" s="229">
        <v>0</v>
      </c>
      <c r="R92" s="229">
        <f>Q92*H92</f>
        <v>0</v>
      </c>
      <c r="S92" s="229">
        <v>0</v>
      </c>
      <c r="T92" s="230">
        <f>S92*H92</f>
        <v>0</v>
      </c>
      <c r="AR92" s="23" t="s">
        <v>151</v>
      </c>
      <c r="AT92" s="23" t="s">
        <v>146</v>
      </c>
      <c r="AU92" s="23" t="s">
        <v>86</v>
      </c>
      <c r="AY92" s="23" t="s">
        <v>144</v>
      </c>
      <c r="BE92" s="231">
        <f>IF(N92="základní",J92,0)</f>
        <v>0</v>
      </c>
      <c r="BF92" s="231">
        <f>IF(N92="snížená",J92,0)</f>
        <v>0</v>
      </c>
      <c r="BG92" s="231">
        <f>IF(N92="zákl. přenesená",J92,0)</f>
        <v>0</v>
      </c>
      <c r="BH92" s="231">
        <f>IF(N92="sníž. přenesená",J92,0)</f>
        <v>0</v>
      </c>
      <c r="BI92" s="231">
        <f>IF(N92="nulová",J92,0)</f>
        <v>0</v>
      </c>
      <c r="BJ92" s="23" t="s">
        <v>25</v>
      </c>
      <c r="BK92" s="231">
        <f>ROUND(I92*H92,2)</f>
        <v>0</v>
      </c>
      <c r="BL92" s="23" t="s">
        <v>151</v>
      </c>
      <c r="BM92" s="23" t="s">
        <v>162</v>
      </c>
    </row>
    <row r="93" s="1" customFormat="1">
      <c r="B93" s="45"/>
      <c r="C93" s="73"/>
      <c r="D93" s="232" t="s">
        <v>153</v>
      </c>
      <c r="E93" s="73"/>
      <c r="F93" s="233" t="s">
        <v>163</v>
      </c>
      <c r="G93" s="73"/>
      <c r="H93" s="73"/>
      <c r="I93" s="190"/>
      <c r="J93" s="73"/>
      <c r="K93" s="73"/>
      <c r="L93" s="71"/>
      <c r="M93" s="234"/>
      <c r="N93" s="46"/>
      <c r="O93" s="46"/>
      <c r="P93" s="46"/>
      <c r="Q93" s="46"/>
      <c r="R93" s="46"/>
      <c r="S93" s="46"/>
      <c r="T93" s="94"/>
      <c r="AT93" s="23" t="s">
        <v>153</v>
      </c>
      <c r="AU93" s="23" t="s">
        <v>86</v>
      </c>
    </row>
    <row r="94" s="1" customFormat="1" ht="38.25" customHeight="1">
      <c r="B94" s="45"/>
      <c r="C94" s="220" t="s">
        <v>164</v>
      </c>
      <c r="D94" s="220" t="s">
        <v>146</v>
      </c>
      <c r="E94" s="221" t="s">
        <v>165</v>
      </c>
      <c r="F94" s="222" t="s">
        <v>166</v>
      </c>
      <c r="G94" s="223" t="s">
        <v>161</v>
      </c>
      <c r="H94" s="224">
        <v>240</v>
      </c>
      <c r="I94" s="225"/>
      <c r="J94" s="226">
        <f>ROUND(I94*H94,2)</f>
        <v>0</v>
      </c>
      <c r="K94" s="222" t="s">
        <v>150</v>
      </c>
      <c r="L94" s="71"/>
      <c r="M94" s="227" t="s">
        <v>24</v>
      </c>
      <c r="N94" s="228" t="s">
        <v>48</v>
      </c>
      <c r="O94" s="46"/>
      <c r="P94" s="229">
        <f>O94*H94</f>
        <v>0</v>
      </c>
      <c r="Q94" s="229">
        <v>0</v>
      </c>
      <c r="R94" s="229">
        <f>Q94*H94</f>
        <v>0</v>
      </c>
      <c r="S94" s="229">
        <v>0</v>
      </c>
      <c r="T94" s="230">
        <f>S94*H94</f>
        <v>0</v>
      </c>
      <c r="AR94" s="23" t="s">
        <v>151</v>
      </c>
      <c r="AT94" s="23" t="s">
        <v>146</v>
      </c>
      <c r="AU94" s="23" t="s">
        <v>86</v>
      </c>
      <c r="AY94" s="23" t="s">
        <v>144</v>
      </c>
      <c r="BE94" s="231">
        <f>IF(N94="základní",J94,0)</f>
        <v>0</v>
      </c>
      <c r="BF94" s="231">
        <f>IF(N94="snížená",J94,0)</f>
        <v>0</v>
      </c>
      <c r="BG94" s="231">
        <f>IF(N94="zákl. přenesená",J94,0)</f>
        <v>0</v>
      </c>
      <c r="BH94" s="231">
        <f>IF(N94="sníž. přenesená",J94,0)</f>
        <v>0</v>
      </c>
      <c r="BI94" s="231">
        <f>IF(N94="nulová",J94,0)</f>
        <v>0</v>
      </c>
      <c r="BJ94" s="23" t="s">
        <v>25</v>
      </c>
      <c r="BK94" s="231">
        <f>ROUND(I94*H94,2)</f>
        <v>0</v>
      </c>
      <c r="BL94" s="23" t="s">
        <v>151</v>
      </c>
      <c r="BM94" s="23" t="s">
        <v>167</v>
      </c>
    </row>
    <row r="95" s="1" customFormat="1">
      <c r="B95" s="45"/>
      <c r="C95" s="73"/>
      <c r="D95" s="232" t="s">
        <v>153</v>
      </c>
      <c r="E95" s="73"/>
      <c r="F95" s="233" t="s">
        <v>163</v>
      </c>
      <c r="G95" s="73"/>
      <c r="H95" s="73"/>
      <c r="I95" s="190"/>
      <c r="J95" s="73"/>
      <c r="K95" s="73"/>
      <c r="L95" s="71"/>
      <c r="M95" s="234"/>
      <c r="N95" s="46"/>
      <c r="O95" s="46"/>
      <c r="P95" s="46"/>
      <c r="Q95" s="46"/>
      <c r="R95" s="46"/>
      <c r="S95" s="46"/>
      <c r="T95" s="94"/>
      <c r="AT95" s="23" t="s">
        <v>153</v>
      </c>
      <c r="AU95" s="23" t="s">
        <v>86</v>
      </c>
    </row>
    <row r="96" s="1" customFormat="1" ht="38.25" customHeight="1">
      <c r="B96" s="45"/>
      <c r="C96" s="220" t="s">
        <v>151</v>
      </c>
      <c r="D96" s="220" t="s">
        <v>146</v>
      </c>
      <c r="E96" s="221" t="s">
        <v>168</v>
      </c>
      <c r="F96" s="222" t="s">
        <v>169</v>
      </c>
      <c r="G96" s="223" t="s">
        <v>161</v>
      </c>
      <c r="H96" s="224">
        <v>4</v>
      </c>
      <c r="I96" s="225"/>
      <c r="J96" s="226">
        <f>ROUND(I96*H96,2)</f>
        <v>0</v>
      </c>
      <c r="K96" s="222" t="s">
        <v>150</v>
      </c>
      <c r="L96" s="71"/>
      <c r="M96" s="227" t="s">
        <v>24</v>
      </c>
      <c r="N96" s="228" t="s">
        <v>48</v>
      </c>
      <c r="O96" s="46"/>
      <c r="P96" s="229">
        <f>O96*H96</f>
        <v>0</v>
      </c>
      <c r="Q96" s="229">
        <v>0</v>
      </c>
      <c r="R96" s="229">
        <f>Q96*H96</f>
        <v>0</v>
      </c>
      <c r="S96" s="229">
        <v>0</v>
      </c>
      <c r="T96" s="230">
        <f>S96*H96</f>
        <v>0</v>
      </c>
      <c r="AR96" s="23" t="s">
        <v>151</v>
      </c>
      <c r="AT96" s="23" t="s">
        <v>146</v>
      </c>
      <c r="AU96" s="23" t="s">
        <v>86</v>
      </c>
      <c r="AY96" s="23" t="s">
        <v>144</v>
      </c>
      <c r="BE96" s="231">
        <f>IF(N96="základní",J96,0)</f>
        <v>0</v>
      </c>
      <c r="BF96" s="231">
        <f>IF(N96="snížená",J96,0)</f>
        <v>0</v>
      </c>
      <c r="BG96" s="231">
        <f>IF(N96="zákl. přenesená",J96,0)</f>
        <v>0</v>
      </c>
      <c r="BH96" s="231">
        <f>IF(N96="sníž. přenesená",J96,0)</f>
        <v>0</v>
      </c>
      <c r="BI96" s="231">
        <f>IF(N96="nulová",J96,0)</f>
        <v>0</v>
      </c>
      <c r="BJ96" s="23" t="s">
        <v>25</v>
      </c>
      <c r="BK96" s="231">
        <f>ROUND(I96*H96,2)</f>
        <v>0</v>
      </c>
      <c r="BL96" s="23" t="s">
        <v>151</v>
      </c>
      <c r="BM96" s="23" t="s">
        <v>170</v>
      </c>
    </row>
    <row r="97" s="1" customFormat="1">
      <c r="B97" s="45"/>
      <c r="C97" s="73"/>
      <c r="D97" s="232" t="s">
        <v>153</v>
      </c>
      <c r="E97" s="73"/>
      <c r="F97" s="233" t="s">
        <v>171</v>
      </c>
      <c r="G97" s="73"/>
      <c r="H97" s="73"/>
      <c r="I97" s="190"/>
      <c r="J97" s="73"/>
      <c r="K97" s="73"/>
      <c r="L97" s="71"/>
      <c r="M97" s="234"/>
      <c r="N97" s="46"/>
      <c r="O97" s="46"/>
      <c r="P97" s="46"/>
      <c r="Q97" s="46"/>
      <c r="R97" s="46"/>
      <c r="S97" s="46"/>
      <c r="T97" s="94"/>
      <c r="AT97" s="23" t="s">
        <v>153</v>
      </c>
      <c r="AU97" s="23" t="s">
        <v>86</v>
      </c>
    </row>
    <row r="98" s="1" customFormat="1" ht="63.75" customHeight="1">
      <c r="B98" s="45"/>
      <c r="C98" s="220" t="s">
        <v>172</v>
      </c>
      <c r="D98" s="220" t="s">
        <v>146</v>
      </c>
      <c r="E98" s="221" t="s">
        <v>173</v>
      </c>
      <c r="F98" s="222" t="s">
        <v>174</v>
      </c>
      <c r="G98" s="223" t="s">
        <v>149</v>
      </c>
      <c r="H98" s="224">
        <v>1309.9500000000001</v>
      </c>
      <c r="I98" s="225"/>
      <c r="J98" s="226">
        <f>ROUND(I98*H98,2)</f>
        <v>0</v>
      </c>
      <c r="K98" s="222" t="s">
        <v>150</v>
      </c>
      <c r="L98" s="71"/>
      <c r="M98" s="227" t="s">
        <v>24</v>
      </c>
      <c r="N98" s="228" t="s">
        <v>48</v>
      </c>
      <c r="O98" s="46"/>
      <c r="P98" s="229">
        <f>O98*H98</f>
        <v>0</v>
      </c>
      <c r="Q98" s="229">
        <v>4.0000000000000003E-05</v>
      </c>
      <c r="R98" s="229">
        <f>Q98*H98</f>
        <v>0.052398000000000007</v>
      </c>
      <c r="S98" s="229">
        <v>0</v>
      </c>
      <c r="T98" s="230">
        <f>S98*H98</f>
        <v>0</v>
      </c>
      <c r="AR98" s="23" t="s">
        <v>151</v>
      </c>
      <c r="AT98" s="23" t="s">
        <v>146</v>
      </c>
      <c r="AU98" s="23" t="s">
        <v>86</v>
      </c>
      <c r="AY98" s="23" t="s">
        <v>144</v>
      </c>
      <c r="BE98" s="231">
        <f>IF(N98="základní",J98,0)</f>
        <v>0</v>
      </c>
      <c r="BF98" s="231">
        <f>IF(N98="snížená",J98,0)</f>
        <v>0</v>
      </c>
      <c r="BG98" s="231">
        <f>IF(N98="zákl. přenesená",J98,0)</f>
        <v>0</v>
      </c>
      <c r="BH98" s="231">
        <f>IF(N98="sníž. přenesená",J98,0)</f>
        <v>0</v>
      </c>
      <c r="BI98" s="231">
        <f>IF(N98="nulová",J98,0)</f>
        <v>0</v>
      </c>
      <c r="BJ98" s="23" t="s">
        <v>25</v>
      </c>
      <c r="BK98" s="231">
        <f>ROUND(I98*H98,2)</f>
        <v>0</v>
      </c>
      <c r="BL98" s="23" t="s">
        <v>151</v>
      </c>
      <c r="BM98" s="23" t="s">
        <v>175</v>
      </c>
    </row>
    <row r="99" s="1" customFormat="1">
      <c r="B99" s="45"/>
      <c r="C99" s="73"/>
      <c r="D99" s="232" t="s">
        <v>153</v>
      </c>
      <c r="E99" s="73"/>
      <c r="F99" s="233" t="s">
        <v>176</v>
      </c>
      <c r="G99" s="73"/>
      <c r="H99" s="73"/>
      <c r="I99" s="190"/>
      <c r="J99" s="73"/>
      <c r="K99" s="73"/>
      <c r="L99" s="71"/>
      <c r="M99" s="234"/>
      <c r="N99" s="46"/>
      <c r="O99" s="46"/>
      <c r="P99" s="46"/>
      <c r="Q99" s="46"/>
      <c r="R99" s="46"/>
      <c r="S99" s="46"/>
      <c r="T99" s="94"/>
      <c r="AT99" s="23" t="s">
        <v>153</v>
      </c>
      <c r="AU99" s="23" t="s">
        <v>86</v>
      </c>
    </row>
    <row r="100" s="11" customFormat="1">
      <c r="B100" s="235"/>
      <c r="C100" s="236"/>
      <c r="D100" s="232" t="s">
        <v>155</v>
      </c>
      <c r="E100" s="237" t="s">
        <v>24</v>
      </c>
      <c r="F100" s="238" t="s">
        <v>177</v>
      </c>
      <c r="G100" s="236"/>
      <c r="H100" s="239">
        <v>329.12</v>
      </c>
      <c r="I100" s="240"/>
      <c r="J100" s="236"/>
      <c r="K100" s="236"/>
      <c r="L100" s="241"/>
      <c r="M100" s="242"/>
      <c r="N100" s="243"/>
      <c r="O100" s="243"/>
      <c r="P100" s="243"/>
      <c r="Q100" s="243"/>
      <c r="R100" s="243"/>
      <c r="S100" s="243"/>
      <c r="T100" s="244"/>
      <c r="AT100" s="245" t="s">
        <v>155</v>
      </c>
      <c r="AU100" s="245" t="s">
        <v>86</v>
      </c>
      <c r="AV100" s="11" t="s">
        <v>86</v>
      </c>
      <c r="AW100" s="11" t="s">
        <v>40</v>
      </c>
      <c r="AX100" s="11" t="s">
        <v>77</v>
      </c>
      <c r="AY100" s="245" t="s">
        <v>144</v>
      </c>
    </row>
    <row r="101" s="11" customFormat="1">
      <c r="B101" s="235"/>
      <c r="C101" s="236"/>
      <c r="D101" s="232" t="s">
        <v>155</v>
      </c>
      <c r="E101" s="237" t="s">
        <v>24</v>
      </c>
      <c r="F101" s="238" t="s">
        <v>178</v>
      </c>
      <c r="G101" s="236"/>
      <c r="H101" s="239">
        <v>327.14999999999998</v>
      </c>
      <c r="I101" s="240"/>
      <c r="J101" s="236"/>
      <c r="K101" s="236"/>
      <c r="L101" s="241"/>
      <c r="M101" s="242"/>
      <c r="N101" s="243"/>
      <c r="O101" s="243"/>
      <c r="P101" s="243"/>
      <c r="Q101" s="243"/>
      <c r="R101" s="243"/>
      <c r="S101" s="243"/>
      <c r="T101" s="244"/>
      <c r="AT101" s="245" t="s">
        <v>155</v>
      </c>
      <c r="AU101" s="245" t="s">
        <v>86</v>
      </c>
      <c r="AV101" s="11" t="s">
        <v>86</v>
      </c>
      <c r="AW101" s="11" t="s">
        <v>40</v>
      </c>
      <c r="AX101" s="11" t="s">
        <v>77</v>
      </c>
      <c r="AY101" s="245" t="s">
        <v>144</v>
      </c>
    </row>
    <row r="102" s="11" customFormat="1">
      <c r="B102" s="235"/>
      <c r="C102" s="236"/>
      <c r="D102" s="232" t="s">
        <v>155</v>
      </c>
      <c r="E102" s="237" t="s">
        <v>24</v>
      </c>
      <c r="F102" s="238" t="s">
        <v>179</v>
      </c>
      <c r="G102" s="236"/>
      <c r="H102" s="239">
        <v>327.07999999999998</v>
      </c>
      <c r="I102" s="240"/>
      <c r="J102" s="236"/>
      <c r="K102" s="236"/>
      <c r="L102" s="241"/>
      <c r="M102" s="242"/>
      <c r="N102" s="243"/>
      <c r="O102" s="243"/>
      <c r="P102" s="243"/>
      <c r="Q102" s="243"/>
      <c r="R102" s="243"/>
      <c r="S102" s="243"/>
      <c r="T102" s="244"/>
      <c r="AT102" s="245" t="s">
        <v>155</v>
      </c>
      <c r="AU102" s="245" t="s">
        <v>86</v>
      </c>
      <c r="AV102" s="11" t="s">
        <v>86</v>
      </c>
      <c r="AW102" s="11" t="s">
        <v>40</v>
      </c>
      <c r="AX102" s="11" t="s">
        <v>77</v>
      </c>
      <c r="AY102" s="245" t="s">
        <v>144</v>
      </c>
    </row>
    <row r="103" s="11" customFormat="1">
      <c r="B103" s="235"/>
      <c r="C103" s="236"/>
      <c r="D103" s="232" t="s">
        <v>155</v>
      </c>
      <c r="E103" s="237" t="s">
        <v>24</v>
      </c>
      <c r="F103" s="238" t="s">
        <v>180</v>
      </c>
      <c r="G103" s="236"/>
      <c r="H103" s="239">
        <v>326.60000000000002</v>
      </c>
      <c r="I103" s="240"/>
      <c r="J103" s="236"/>
      <c r="K103" s="236"/>
      <c r="L103" s="241"/>
      <c r="M103" s="242"/>
      <c r="N103" s="243"/>
      <c r="O103" s="243"/>
      <c r="P103" s="243"/>
      <c r="Q103" s="243"/>
      <c r="R103" s="243"/>
      <c r="S103" s="243"/>
      <c r="T103" s="244"/>
      <c r="AT103" s="245" t="s">
        <v>155</v>
      </c>
      <c r="AU103" s="245" t="s">
        <v>86</v>
      </c>
      <c r="AV103" s="11" t="s">
        <v>86</v>
      </c>
      <c r="AW103" s="11" t="s">
        <v>40</v>
      </c>
      <c r="AX103" s="11" t="s">
        <v>77</v>
      </c>
      <c r="AY103" s="245" t="s">
        <v>144</v>
      </c>
    </row>
    <row r="104" s="12" customFormat="1">
      <c r="B104" s="246"/>
      <c r="C104" s="247"/>
      <c r="D104" s="232" t="s">
        <v>155</v>
      </c>
      <c r="E104" s="248" t="s">
        <v>24</v>
      </c>
      <c r="F104" s="249" t="s">
        <v>181</v>
      </c>
      <c r="G104" s="247"/>
      <c r="H104" s="250">
        <v>1309.9500000000001</v>
      </c>
      <c r="I104" s="251"/>
      <c r="J104" s="247"/>
      <c r="K104" s="247"/>
      <c r="L104" s="252"/>
      <c r="M104" s="253"/>
      <c r="N104" s="254"/>
      <c r="O104" s="254"/>
      <c r="P104" s="254"/>
      <c r="Q104" s="254"/>
      <c r="R104" s="254"/>
      <c r="S104" s="254"/>
      <c r="T104" s="255"/>
      <c r="AT104" s="256" t="s">
        <v>155</v>
      </c>
      <c r="AU104" s="256" t="s">
        <v>86</v>
      </c>
      <c r="AV104" s="12" t="s">
        <v>151</v>
      </c>
      <c r="AW104" s="12" t="s">
        <v>40</v>
      </c>
      <c r="AX104" s="12" t="s">
        <v>25</v>
      </c>
      <c r="AY104" s="256" t="s">
        <v>144</v>
      </c>
    </row>
    <row r="105" s="1" customFormat="1" ht="16.5" customHeight="1">
      <c r="B105" s="45"/>
      <c r="C105" s="220" t="s">
        <v>182</v>
      </c>
      <c r="D105" s="220" t="s">
        <v>146</v>
      </c>
      <c r="E105" s="221" t="s">
        <v>183</v>
      </c>
      <c r="F105" s="222" t="s">
        <v>184</v>
      </c>
      <c r="G105" s="223" t="s">
        <v>185</v>
      </c>
      <c r="H105" s="224">
        <v>4.5</v>
      </c>
      <c r="I105" s="225"/>
      <c r="J105" s="226">
        <f>ROUND(I105*H105,2)</f>
        <v>0</v>
      </c>
      <c r="K105" s="222" t="s">
        <v>150</v>
      </c>
      <c r="L105" s="71"/>
      <c r="M105" s="227" t="s">
        <v>24</v>
      </c>
      <c r="N105" s="228" t="s">
        <v>48</v>
      </c>
      <c r="O105" s="46"/>
      <c r="P105" s="229">
        <f>O105*H105</f>
        <v>0</v>
      </c>
      <c r="Q105" s="229">
        <v>0</v>
      </c>
      <c r="R105" s="229">
        <f>Q105*H105</f>
        <v>0</v>
      </c>
      <c r="S105" s="229">
        <v>2</v>
      </c>
      <c r="T105" s="230">
        <f>S105*H105</f>
        <v>9</v>
      </c>
      <c r="AR105" s="23" t="s">
        <v>151</v>
      </c>
      <c r="AT105" s="23" t="s">
        <v>146</v>
      </c>
      <c r="AU105" s="23" t="s">
        <v>86</v>
      </c>
      <c r="AY105" s="23" t="s">
        <v>144</v>
      </c>
      <c r="BE105" s="231">
        <f>IF(N105="základní",J105,0)</f>
        <v>0</v>
      </c>
      <c r="BF105" s="231">
        <f>IF(N105="snížená",J105,0)</f>
        <v>0</v>
      </c>
      <c r="BG105" s="231">
        <f>IF(N105="zákl. přenesená",J105,0)</f>
        <v>0</v>
      </c>
      <c r="BH105" s="231">
        <f>IF(N105="sníž. přenesená",J105,0)</f>
        <v>0</v>
      </c>
      <c r="BI105" s="231">
        <f>IF(N105="nulová",J105,0)</f>
        <v>0</v>
      </c>
      <c r="BJ105" s="23" t="s">
        <v>25</v>
      </c>
      <c r="BK105" s="231">
        <f>ROUND(I105*H105,2)</f>
        <v>0</v>
      </c>
      <c r="BL105" s="23" t="s">
        <v>151</v>
      </c>
      <c r="BM105" s="23" t="s">
        <v>186</v>
      </c>
    </row>
    <row r="106" s="11" customFormat="1">
      <c r="B106" s="235"/>
      <c r="C106" s="236"/>
      <c r="D106" s="232" t="s">
        <v>155</v>
      </c>
      <c r="E106" s="237" t="s">
        <v>24</v>
      </c>
      <c r="F106" s="238" t="s">
        <v>187</v>
      </c>
      <c r="G106" s="236"/>
      <c r="H106" s="239">
        <v>4.5</v>
      </c>
      <c r="I106" s="240"/>
      <c r="J106" s="236"/>
      <c r="K106" s="236"/>
      <c r="L106" s="241"/>
      <c r="M106" s="242"/>
      <c r="N106" s="243"/>
      <c r="O106" s="243"/>
      <c r="P106" s="243"/>
      <c r="Q106" s="243"/>
      <c r="R106" s="243"/>
      <c r="S106" s="243"/>
      <c r="T106" s="244"/>
      <c r="AT106" s="245" t="s">
        <v>155</v>
      </c>
      <c r="AU106" s="245" t="s">
        <v>86</v>
      </c>
      <c r="AV106" s="11" t="s">
        <v>86</v>
      </c>
      <c r="AW106" s="11" t="s">
        <v>40</v>
      </c>
      <c r="AX106" s="11" t="s">
        <v>25</v>
      </c>
      <c r="AY106" s="245" t="s">
        <v>144</v>
      </c>
    </row>
    <row r="107" s="1" customFormat="1" ht="16.5" customHeight="1">
      <c r="B107" s="45"/>
      <c r="C107" s="220" t="s">
        <v>188</v>
      </c>
      <c r="D107" s="220" t="s">
        <v>146</v>
      </c>
      <c r="E107" s="221" t="s">
        <v>189</v>
      </c>
      <c r="F107" s="222" t="s">
        <v>190</v>
      </c>
      <c r="G107" s="223" t="s">
        <v>149</v>
      </c>
      <c r="H107" s="224">
        <v>1240</v>
      </c>
      <c r="I107" s="225"/>
      <c r="J107" s="226">
        <f>ROUND(I107*H107,2)</f>
        <v>0</v>
      </c>
      <c r="K107" s="222" t="s">
        <v>150</v>
      </c>
      <c r="L107" s="71"/>
      <c r="M107" s="227" t="s">
        <v>24</v>
      </c>
      <c r="N107" s="228" t="s">
        <v>48</v>
      </c>
      <c r="O107" s="46"/>
      <c r="P107" s="229">
        <f>O107*H107</f>
        <v>0</v>
      </c>
      <c r="Q107" s="229">
        <v>0</v>
      </c>
      <c r="R107" s="229">
        <f>Q107*H107</f>
        <v>0</v>
      </c>
      <c r="S107" s="229">
        <v>0</v>
      </c>
      <c r="T107" s="230">
        <f>S107*H107</f>
        <v>0</v>
      </c>
      <c r="AR107" s="23" t="s">
        <v>151</v>
      </c>
      <c r="AT107" s="23" t="s">
        <v>146</v>
      </c>
      <c r="AU107" s="23" t="s">
        <v>86</v>
      </c>
      <c r="AY107" s="23" t="s">
        <v>144</v>
      </c>
      <c r="BE107" s="231">
        <f>IF(N107="základní",J107,0)</f>
        <v>0</v>
      </c>
      <c r="BF107" s="231">
        <f>IF(N107="snížená",J107,0)</f>
        <v>0</v>
      </c>
      <c r="BG107" s="231">
        <f>IF(N107="zákl. přenesená",J107,0)</f>
        <v>0</v>
      </c>
      <c r="BH107" s="231">
        <f>IF(N107="sníž. přenesená",J107,0)</f>
        <v>0</v>
      </c>
      <c r="BI107" s="231">
        <f>IF(N107="nulová",J107,0)</f>
        <v>0</v>
      </c>
      <c r="BJ107" s="23" t="s">
        <v>25</v>
      </c>
      <c r="BK107" s="231">
        <f>ROUND(I107*H107,2)</f>
        <v>0</v>
      </c>
      <c r="BL107" s="23" t="s">
        <v>151</v>
      </c>
      <c r="BM107" s="23" t="s">
        <v>191</v>
      </c>
    </row>
    <row r="108" s="1" customFormat="1">
      <c r="B108" s="45"/>
      <c r="C108" s="73"/>
      <c r="D108" s="232" t="s">
        <v>153</v>
      </c>
      <c r="E108" s="73"/>
      <c r="F108" s="233" t="s">
        <v>192</v>
      </c>
      <c r="G108" s="73"/>
      <c r="H108" s="73"/>
      <c r="I108" s="190"/>
      <c r="J108" s="73"/>
      <c r="K108" s="73"/>
      <c r="L108" s="71"/>
      <c r="M108" s="234"/>
      <c r="N108" s="46"/>
      <c r="O108" s="46"/>
      <c r="P108" s="46"/>
      <c r="Q108" s="46"/>
      <c r="R108" s="46"/>
      <c r="S108" s="46"/>
      <c r="T108" s="94"/>
      <c r="AT108" s="23" t="s">
        <v>153</v>
      </c>
      <c r="AU108" s="23" t="s">
        <v>86</v>
      </c>
    </row>
    <row r="109" s="11" customFormat="1">
      <c r="B109" s="235"/>
      <c r="C109" s="236"/>
      <c r="D109" s="232" t="s">
        <v>155</v>
      </c>
      <c r="E109" s="237" t="s">
        <v>24</v>
      </c>
      <c r="F109" s="238" t="s">
        <v>193</v>
      </c>
      <c r="G109" s="236"/>
      <c r="H109" s="239">
        <v>310</v>
      </c>
      <c r="I109" s="240"/>
      <c r="J109" s="236"/>
      <c r="K109" s="236"/>
      <c r="L109" s="241"/>
      <c r="M109" s="242"/>
      <c r="N109" s="243"/>
      <c r="O109" s="243"/>
      <c r="P109" s="243"/>
      <c r="Q109" s="243"/>
      <c r="R109" s="243"/>
      <c r="S109" s="243"/>
      <c r="T109" s="244"/>
      <c r="AT109" s="245" t="s">
        <v>155</v>
      </c>
      <c r="AU109" s="245" t="s">
        <v>86</v>
      </c>
      <c r="AV109" s="11" t="s">
        <v>86</v>
      </c>
      <c r="AW109" s="11" t="s">
        <v>40</v>
      </c>
      <c r="AX109" s="11" t="s">
        <v>77</v>
      </c>
      <c r="AY109" s="245" t="s">
        <v>144</v>
      </c>
    </row>
    <row r="110" s="11" customFormat="1">
      <c r="B110" s="235"/>
      <c r="C110" s="236"/>
      <c r="D110" s="232" t="s">
        <v>155</v>
      </c>
      <c r="E110" s="237" t="s">
        <v>24</v>
      </c>
      <c r="F110" s="238" t="s">
        <v>194</v>
      </c>
      <c r="G110" s="236"/>
      <c r="H110" s="239">
        <v>310</v>
      </c>
      <c r="I110" s="240"/>
      <c r="J110" s="236"/>
      <c r="K110" s="236"/>
      <c r="L110" s="241"/>
      <c r="M110" s="242"/>
      <c r="N110" s="243"/>
      <c r="O110" s="243"/>
      <c r="P110" s="243"/>
      <c r="Q110" s="243"/>
      <c r="R110" s="243"/>
      <c r="S110" s="243"/>
      <c r="T110" s="244"/>
      <c r="AT110" s="245" t="s">
        <v>155</v>
      </c>
      <c r="AU110" s="245" t="s">
        <v>86</v>
      </c>
      <c r="AV110" s="11" t="s">
        <v>86</v>
      </c>
      <c r="AW110" s="11" t="s">
        <v>40</v>
      </c>
      <c r="AX110" s="11" t="s">
        <v>77</v>
      </c>
      <c r="AY110" s="245" t="s">
        <v>144</v>
      </c>
    </row>
    <row r="111" s="11" customFormat="1">
      <c r="B111" s="235"/>
      <c r="C111" s="236"/>
      <c r="D111" s="232" t="s">
        <v>155</v>
      </c>
      <c r="E111" s="237" t="s">
        <v>24</v>
      </c>
      <c r="F111" s="238" t="s">
        <v>195</v>
      </c>
      <c r="G111" s="236"/>
      <c r="H111" s="239">
        <v>310</v>
      </c>
      <c r="I111" s="240"/>
      <c r="J111" s="236"/>
      <c r="K111" s="236"/>
      <c r="L111" s="241"/>
      <c r="M111" s="242"/>
      <c r="N111" s="243"/>
      <c r="O111" s="243"/>
      <c r="P111" s="243"/>
      <c r="Q111" s="243"/>
      <c r="R111" s="243"/>
      <c r="S111" s="243"/>
      <c r="T111" s="244"/>
      <c r="AT111" s="245" t="s">
        <v>155</v>
      </c>
      <c r="AU111" s="245" t="s">
        <v>86</v>
      </c>
      <c r="AV111" s="11" t="s">
        <v>86</v>
      </c>
      <c r="AW111" s="11" t="s">
        <v>40</v>
      </c>
      <c r="AX111" s="11" t="s">
        <v>77</v>
      </c>
      <c r="AY111" s="245" t="s">
        <v>144</v>
      </c>
    </row>
    <row r="112" s="11" customFormat="1">
      <c r="B112" s="235"/>
      <c r="C112" s="236"/>
      <c r="D112" s="232" t="s">
        <v>155</v>
      </c>
      <c r="E112" s="237" t="s">
        <v>24</v>
      </c>
      <c r="F112" s="238" t="s">
        <v>196</v>
      </c>
      <c r="G112" s="236"/>
      <c r="H112" s="239">
        <v>310</v>
      </c>
      <c r="I112" s="240"/>
      <c r="J112" s="236"/>
      <c r="K112" s="236"/>
      <c r="L112" s="241"/>
      <c r="M112" s="242"/>
      <c r="N112" s="243"/>
      <c r="O112" s="243"/>
      <c r="P112" s="243"/>
      <c r="Q112" s="243"/>
      <c r="R112" s="243"/>
      <c r="S112" s="243"/>
      <c r="T112" s="244"/>
      <c r="AT112" s="245" t="s">
        <v>155</v>
      </c>
      <c r="AU112" s="245" t="s">
        <v>86</v>
      </c>
      <c r="AV112" s="11" t="s">
        <v>86</v>
      </c>
      <c r="AW112" s="11" t="s">
        <v>40</v>
      </c>
      <c r="AX112" s="11" t="s">
        <v>77</v>
      </c>
      <c r="AY112" s="245" t="s">
        <v>144</v>
      </c>
    </row>
    <row r="113" s="12" customFormat="1">
      <c r="B113" s="246"/>
      <c r="C113" s="247"/>
      <c r="D113" s="232" t="s">
        <v>155</v>
      </c>
      <c r="E113" s="248" t="s">
        <v>24</v>
      </c>
      <c r="F113" s="249" t="s">
        <v>181</v>
      </c>
      <c r="G113" s="247"/>
      <c r="H113" s="250">
        <v>1240</v>
      </c>
      <c r="I113" s="251"/>
      <c r="J113" s="247"/>
      <c r="K113" s="247"/>
      <c r="L113" s="252"/>
      <c r="M113" s="253"/>
      <c r="N113" s="254"/>
      <c r="O113" s="254"/>
      <c r="P113" s="254"/>
      <c r="Q113" s="254"/>
      <c r="R113" s="254"/>
      <c r="S113" s="254"/>
      <c r="T113" s="255"/>
      <c r="AT113" s="256" t="s">
        <v>155</v>
      </c>
      <c r="AU113" s="256" t="s">
        <v>86</v>
      </c>
      <c r="AV113" s="12" t="s">
        <v>151</v>
      </c>
      <c r="AW113" s="12" t="s">
        <v>40</v>
      </c>
      <c r="AX113" s="12" t="s">
        <v>25</v>
      </c>
      <c r="AY113" s="256" t="s">
        <v>144</v>
      </c>
    </row>
    <row r="114" s="1" customFormat="1" ht="25.5" customHeight="1">
      <c r="B114" s="45"/>
      <c r="C114" s="220" t="s">
        <v>197</v>
      </c>
      <c r="D114" s="220" t="s">
        <v>146</v>
      </c>
      <c r="E114" s="221" t="s">
        <v>198</v>
      </c>
      <c r="F114" s="222" t="s">
        <v>199</v>
      </c>
      <c r="G114" s="223" t="s">
        <v>149</v>
      </c>
      <c r="H114" s="224">
        <v>179.53</v>
      </c>
      <c r="I114" s="225"/>
      <c r="J114" s="226">
        <f>ROUND(I114*H114,2)</f>
        <v>0</v>
      </c>
      <c r="K114" s="222" t="s">
        <v>150</v>
      </c>
      <c r="L114" s="71"/>
      <c r="M114" s="227" t="s">
        <v>24</v>
      </c>
      <c r="N114" s="228" t="s">
        <v>48</v>
      </c>
      <c r="O114" s="46"/>
      <c r="P114" s="229">
        <f>O114*H114</f>
        <v>0</v>
      </c>
      <c r="Q114" s="229">
        <v>0</v>
      </c>
      <c r="R114" s="229">
        <f>Q114*H114</f>
        <v>0</v>
      </c>
      <c r="S114" s="229">
        <v>0.035000000000000003</v>
      </c>
      <c r="T114" s="230">
        <f>S114*H114</f>
        <v>6.2835500000000009</v>
      </c>
      <c r="AR114" s="23" t="s">
        <v>151</v>
      </c>
      <c r="AT114" s="23" t="s">
        <v>146</v>
      </c>
      <c r="AU114" s="23" t="s">
        <v>86</v>
      </c>
      <c r="AY114" s="23" t="s">
        <v>144</v>
      </c>
      <c r="BE114" s="231">
        <f>IF(N114="základní",J114,0)</f>
        <v>0</v>
      </c>
      <c r="BF114" s="231">
        <f>IF(N114="snížená",J114,0)</f>
        <v>0</v>
      </c>
      <c r="BG114" s="231">
        <f>IF(N114="zákl. přenesená",J114,0)</f>
        <v>0</v>
      </c>
      <c r="BH114" s="231">
        <f>IF(N114="sníž. přenesená",J114,0)</f>
        <v>0</v>
      </c>
      <c r="BI114" s="231">
        <f>IF(N114="nulová",J114,0)</f>
        <v>0</v>
      </c>
      <c r="BJ114" s="23" t="s">
        <v>25</v>
      </c>
      <c r="BK114" s="231">
        <f>ROUND(I114*H114,2)</f>
        <v>0</v>
      </c>
      <c r="BL114" s="23" t="s">
        <v>151</v>
      </c>
      <c r="BM114" s="23" t="s">
        <v>200</v>
      </c>
    </row>
    <row r="115" s="1" customFormat="1">
      <c r="B115" s="45"/>
      <c r="C115" s="73"/>
      <c r="D115" s="232" t="s">
        <v>153</v>
      </c>
      <c r="E115" s="73"/>
      <c r="F115" s="233" t="s">
        <v>201</v>
      </c>
      <c r="G115" s="73"/>
      <c r="H115" s="73"/>
      <c r="I115" s="190"/>
      <c r="J115" s="73"/>
      <c r="K115" s="73"/>
      <c r="L115" s="71"/>
      <c r="M115" s="234"/>
      <c r="N115" s="46"/>
      <c r="O115" s="46"/>
      <c r="P115" s="46"/>
      <c r="Q115" s="46"/>
      <c r="R115" s="46"/>
      <c r="S115" s="46"/>
      <c r="T115" s="94"/>
      <c r="AT115" s="23" t="s">
        <v>153</v>
      </c>
      <c r="AU115" s="23" t="s">
        <v>86</v>
      </c>
    </row>
    <row r="116" s="11" customFormat="1">
      <c r="B116" s="235"/>
      <c r="C116" s="236"/>
      <c r="D116" s="232" t="s">
        <v>155</v>
      </c>
      <c r="E116" s="237" t="s">
        <v>24</v>
      </c>
      <c r="F116" s="238" t="s">
        <v>202</v>
      </c>
      <c r="G116" s="236"/>
      <c r="H116" s="239">
        <v>0</v>
      </c>
      <c r="I116" s="240"/>
      <c r="J116" s="236"/>
      <c r="K116" s="236"/>
      <c r="L116" s="241"/>
      <c r="M116" s="242"/>
      <c r="N116" s="243"/>
      <c r="O116" s="243"/>
      <c r="P116" s="243"/>
      <c r="Q116" s="243"/>
      <c r="R116" s="243"/>
      <c r="S116" s="243"/>
      <c r="T116" s="244"/>
      <c r="AT116" s="245" t="s">
        <v>155</v>
      </c>
      <c r="AU116" s="245" t="s">
        <v>86</v>
      </c>
      <c r="AV116" s="11" t="s">
        <v>86</v>
      </c>
      <c r="AW116" s="11" t="s">
        <v>40</v>
      </c>
      <c r="AX116" s="11" t="s">
        <v>77</v>
      </c>
      <c r="AY116" s="245" t="s">
        <v>144</v>
      </c>
    </row>
    <row r="117" s="11" customFormat="1">
      <c r="B117" s="235"/>
      <c r="C117" s="236"/>
      <c r="D117" s="232" t="s">
        <v>155</v>
      </c>
      <c r="E117" s="237" t="s">
        <v>24</v>
      </c>
      <c r="F117" s="238" t="s">
        <v>203</v>
      </c>
      <c r="G117" s="236"/>
      <c r="H117" s="239">
        <v>12.77</v>
      </c>
      <c r="I117" s="240"/>
      <c r="J117" s="236"/>
      <c r="K117" s="236"/>
      <c r="L117" s="241"/>
      <c r="M117" s="242"/>
      <c r="N117" s="243"/>
      <c r="O117" s="243"/>
      <c r="P117" s="243"/>
      <c r="Q117" s="243"/>
      <c r="R117" s="243"/>
      <c r="S117" s="243"/>
      <c r="T117" s="244"/>
      <c r="AT117" s="245" t="s">
        <v>155</v>
      </c>
      <c r="AU117" s="245" t="s">
        <v>86</v>
      </c>
      <c r="AV117" s="11" t="s">
        <v>86</v>
      </c>
      <c r="AW117" s="11" t="s">
        <v>40</v>
      </c>
      <c r="AX117" s="11" t="s">
        <v>77</v>
      </c>
      <c r="AY117" s="245" t="s">
        <v>144</v>
      </c>
    </row>
    <row r="118" s="11" customFormat="1">
      <c r="B118" s="235"/>
      <c r="C118" s="236"/>
      <c r="D118" s="232" t="s">
        <v>155</v>
      </c>
      <c r="E118" s="237" t="s">
        <v>24</v>
      </c>
      <c r="F118" s="238" t="s">
        <v>204</v>
      </c>
      <c r="G118" s="236"/>
      <c r="H118" s="239">
        <v>83.620000000000005</v>
      </c>
      <c r="I118" s="240"/>
      <c r="J118" s="236"/>
      <c r="K118" s="236"/>
      <c r="L118" s="241"/>
      <c r="M118" s="242"/>
      <c r="N118" s="243"/>
      <c r="O118" s="243"/>
      <c r="P118" s="243"/>
      <c r="Q118" s="243"/>
      <c r="R118" s="243"/>
      <c r="S118" s="243"/>
      <c r="T118" s="244"/>
      <c r="AT118" s="245" t="s">
        <v>155</v>
      </c>
      <c r="AU118" s="245" t="s">
        <v>86</v>
      </c>
      <c r="AV118" s="11" t="s">
        <v>86</v>
      </c>
      <c r="AW118" s="11" t="s">
        <v>40</v>
      </c>
      <c r="AX118" s="11" t="s">
        <v>77</v>
      </c>
      <c r="AY118" s="245" t="s">
        <v>144</v>
      </c>
    </row>
    <row r="119" s="11" customFormat="1">
      <c r="B119" s="235"/>
      <c r="C119" s="236"/>
      <c r="D119" s="232" t="s">
        <v>155</v>
      </c>
      <c r="E119" s="237" t="s">
        <v>24</v>
      </c>
      <c r="F119" s="238" t="s">
        <v>205</v>
      </c>
      <c r="G119" s="236"/>
      <c r="H119" s="239">
        <v>83.140000000000001</v>
      </c>
      <c r="I119" s="240"/>
      <c r="J119" s="236"/>
      <c r="K119" s="236"/>
      <c r="L119" s="241"/>
      <c r="M119" s="242"/>
      <c r="N119" s="243"/>
      <c r="O119" s="243"/>
      <c r="P119" s="243"/>
      <c r="Q119" s="243"/>
      <c r="R119" s="243"/>
      <c r="S119" s="243"/>
      <c r="T119" s="244"/>
      <c r="AT119" s="245" t="s">
        <v>155</v>
      </c>
      <c r="AU119" s="245" t="s">
        <v>86</v>
      </c>
      <c r="AV119" s="11" t="s">
        <v>86</v>
      </c>
      <c r="AW119" s="11" t="s">
        <v>40</v>
      </c>
      <c r="AX119" s="11" t="s">
        <v>77</v>
      </c>
      <c r="AY119" s="245" t="s">
        <v>144</v>
      </c>
    </row>
    <row r="120" s="12" customFormat="1">
      <c r="B120" s="246"/>
      <c r="C120" s="247"/>
      <c r="D120" s="232" t="s">
        <v>155</v>
      </c>
      <c r="E120" s="248" t="s">
        <v>24</v>
      </c>
      <c r="F120" s="249" t="s">
        <v>181</v>
      </c>
      <c r="G120" s="247"/>
      <c r="H120" s="250">
        <v>179.53</v>
      </c>
      <c r="I120" s="251"/>
      <c r="J120" s="247"/>
      <c r="K120" s="247"/>
      <c r="L120" s="252"/>
      <c r="M120" s="253"/>
      <c r="N120" s="254"/>
      <c r="O120" s="254"/>
      <c r="P120" s="254"/>
      <c r="Q120" s="254"/>
      <c r="R120" s="254"/>
      <c r="S120" s="254"/>
      <c r="T120" s="255"/>
      <c r="AT120" s="256" t="s">
        <v>155</v>
      </c>
      <c r="AU120" s="256" t="s">
        <v>86</v>
      </c>
      <c r="AV120" s="12" t="s">
        <v>151</v>
      </c>
      <c r="AW120" s="12" t="s">
        <v>40</v>
      </c>
      <c r="AX120" s="12" t="s">
        <v>25</v>
      </c>
      <c r="AY120" s="256" t="s">
        <v>144</v>
      </c>
    </row>
    <row r="121" s="1" customFormat="1" ht="25.5" customHeight="1">
      <c r="B121" s="45"/>
      <c r="C121" s="220" t="s">
        <v>157</v>
      </c>
      <c r="D121" s="220" t="s">
        <v>146</v>
      </c>
      <c r="E121" s="221" t="s">
        <v>206</v>
      </c>
      <c r="F121" s="222" t="s">
        <v>207</v>
      </c>
      <c r="G121" s="223" t="s">
        <v>149</v>
      </c>
      <c r="H121" s="224">
        <v>9.7200000000000006</v>
      </c>
      <c r="I121" s="225"/>
      <c r="J121" s="226">
        <f>ROUND(I121*H121,2)</f>
        <v>0</v>
      </c>
      <c r="K121" s="222" t="s">
        <v>150</v>
      </c>
      <c r="L121" s="71"/>
      <c r="M121" s="227" t="s">
        <v>24</v>
      </c>
      <c r="N121" s="228" t="s">
        <v>48</v>
      </c>
      <c r="O121" s="46"/>
      <c r="P121" s="229">
        <f>O121*H121</f>
        <v>0</v>
      </c>
      <c r="Q121" s="229">
        <v>0</v>
      </c>
      <c r="R121" s="229">
        <f>Q121*H121</f>
        <v>0</v>
      </c>
      <c r="S121" s="229">
        <v>0.062</v>
      </c>
      <c r="T121" s="230">
        <f>S121*H121</f>
        <v>0.60264000000000006</v>
      </c>
      <c r="AR121" s="23" t="s">
        <v>151</v>
      </c>
      <c r="AT121" s="23" t="s">
        <v>146</v>
      </c>
      <c r="AU121" s="23" t="s">
        <v>86</v>
      </c>
      <c r="AY121" s="23" t="s">
        <v>144</v>
      </c>
      <c r="BE121" s="231">
        <f>IF(N121="základní",J121,0)</f>
        <v>0</v>
      </c>
      <c r="BF121" s="231">
        <f>IF(N121="snížená",J121,0)</f>
        <v>0</v>
      </c>
      <c r="BG121" s="231">
        <f>IF(N121="zákl. přenesená",J121,0)</f>
        <v>0</v>
      </c>
      <c r="BH121" s="231">
        <f>IF(N121="sníž. přenesená",J121,0)</f>
        <v>0</v>
      </c>
      <c r="BI121" s="231">
        <f>IF(N121="nulová",J121,0)</f>
        <v>0</v>
      </c>
      <c r="BJ121" s="23" t="s">
        <v>25</v>
      </c>
      <c r="BK121" s="231">
        <f>ROUND(I121*H121,2)</f>
        <v>0</v>
      </c>
      <c r="BL121" s="23" t="s">
        <v>151</v>
      </c>
      <c r="BM121" s="23" t="s">
        <v>208</v>
      </c>
    </row>
    <row r="122" s="1" customFormat="1">
      <c r="B122" s="45"/>
      <c r="C122" s="73"/>
      <c r="D122" s="232" t="s">
        <v>153</v>
      </c>
      <c r="E122" s="73"/>
      <c r="F122" s="233" t="s">
        <v>209</v>
      </c>
      <c r="G122" s="73"/>
      <c r="H122" s="73"/>
      <c r="I122" s="190"/>
      <c r="J122" s="73"/>
      <c r="K122" s="73"/>
      <c r="L122" s="71"/>
      <c r="M122" s="234"/>
      <c r="N122" s="46"/>
      <c r="O122" s="46"/>
      <c r="P122" s="46"/>
      <c r="Q122" s="46"/>
      <c r="R122" s="46"/>
      <c r="S122" s="46"/>
      <c r="T122" s="94"/>
      <c r="AT122" s="23" t="s">
        <v>153</v>
      </c>
      <c r="AU122" s="23" t="s">
        <v>86</v>
      </c>
    </row>
    <row r="123" s="11" customFormat="1">
      <c r="B123" s="235"/>
      <c r="C123" s="236"/>
      <c r="D123" s="232" t="s">
        <v>155</v>
      </c>
      <c r="E123" s="237" t="s">
        <v>24</v>
      </c>
      <c r="F123" s="238" t="s">
        <v>210</v>
      </c>
      <c r="G123" s="236"/>
      <c r="H123" s="239">
        <v>9.7200000000000006</v>
      </c>
      <c r="I123" s="240"/>
      <c r="J123" s="236"/>
      <c r="K123" s="236"/>
      <c r="L123" s="241"/>
      <c r="M123" s="242"/>
      <c r="N123" s="243"/>
      <c r="O123" s="243"/>
      <c r="P123" s="243"/>
      <c r="Q123" s="243"/>
      <c r="R123" s="243"/>
      <c r="S123" s="243"/>
      <c r="T123" s="244"/>
      <c r="AT123" s="245" t="s">
        <v>155</v>
      </c>
      <c r="AU123" s="245" t="s">
        <v>86</v>
      </c>
      <c r="AV123" s="11" t="s">
        <v>86</v>
      </c>
      <c r="AW123" s="11" t="s">
        <v>40</v>
      </c>
      <c r="AX123" s="11" t="s">
        <v>25</v>
      </c>
      <c r="AY123" s="245" t="s">
        <v>144</v>
      </c>
    </row>
    <row r="124" s="1" customFormat="1" ht="25.5" customHeight="1">
      <c r="B124" s="45"/>
      <c r="C124" s="220" t="s">
        <v>30</v>
      </c>
      <c r="D124" s="220" t="s">
        <v>146</v>
      </c>
      <c r="E124" s="221" t="s">
        <v>211</v>
      </c>
      <c r="F124" s="222" t="s">
        <v>212</v>
      </c>
      <c r="G124" s="223" t="s">
        <v>149</v>
      </c>
      <c r="H124" s="224">
        <v>4.3200000000000003</v>
      </c>
      <c r="I124" s="225"/>
      <c r="J124" s="226">
        <f>ROUND(I124*H124,2)</f>
        <v>0</v>
      </c>
      <c r="K124" s="222" t="s">
        <v>150</v>
      </c>
      <c r="L124" s="71"/>
      <c r="M124" s="227" t="s">
        <v>24</v>
      </c>
      <c r="N124" s="228" t="s">
        <v>48</v>
      </c>
      <c r="O124" s="46"/>
      <c r="P124" s="229">
        <f>O124*H124</f>
        <v>0</v>
      </c>
      <c r="Q124" s="229">
        <v>0</v>
      </c>
      <c r="R124" s="229">
        <f>Q124*H124</f>
        <v>0</v>
      </c>
      <c r="S124" s="229">
        <v>0.063</v>
      </c>
      <c r="T124" s="230">
        <f>S124*H124</f>
        <v>0.27216000000000001</v>
      </c>
      <c r="AR124" s="23" t="s">
        <v>151</v>
      </c>
      <c r="AT124" s="23" t="s">
        <v>146</v>
      </c>
      <c r="AU124" s="23" t="s">
        <v>86</v>
      </c>
      <c r="AY124" s="23" t="s">
        <v>144</v>
      </c>
      <c r="BE124" s="231">
        <f>IF(N124="základní",J124,0)</f>
        <v>0</v>
      </c>
      <c r="BF124" s="231">
        <f>IF(N124="snížená",J124,0)</f>
        <v>0</v>
      </c>
      <c r="BG124" s="231">
        <f>IF(N124="zákl. přenesená",J124,0)</f>
        <v>0</v>
      </c>
      <c r="BH124" s="231">
        <f>IF(N124="sníž. přenesená",J124,0)</f>
        <v>0</v>
      </c>
      <c r="BI124" s="231">
        <f>IF(N124="nulová",J124,0)</f>
        <v>0</v>
      </c>
      <c r="BJ124" s="23" t="s">
        <v>25</v>
      </c>
      <c r="BK124" s="231">
        <f>ROUND(I124*H124,2)</f>
        <v>0</v>
      </c>
      <c r="BL124" s="23" t="s">
        <v>151</v>
      </c>
      <c r="BM124" s="23" t="s">
        <v>213</v>
      </c>
    </row>
    <row r="125" s="1" customFormat="1">
      <c r="B125" s="45"/>
      <c r="C125" s="73"/>
      <c r="D125" s="232" t="s">
        <v>153</v>
      </c>
      <c r="E125" s="73"/>
      <c r="F125" s="233" t="s">
        <v>214</v>
      </c>
      <c r="G125" s="73"/>
      <c r="H125" s="73"/>
      <c r="I125" s="190"/>
      <c r="J125" s="73"/>
      <c r="K125" s="73"/>
      <c r="L125" s="71"/>
      <c r="M125" s="234"/>
      <c r="N125" s="46"/>
      <c r="O125" s="46"/>
      <c r="P125" s="46"/>
      <c r="Q125" s="46"/>
      <c r="R125" s="46"/>
      <c r="S125" s="46"/>
      <c r="T125" s="94"/>
      <c r="AT125" s="23" t="s">
        <v>153</v>
      </c>
      <c r="AU125" s="23" t="s">
        <v>86</v>
      </c>
    </row>
    <row r="126" s="11" customFormat="1">
      <c r="B126" s="235"/>
      <c r="C126" s="236"/>
      <c r="D126" s="232" t="s">
        <v>155</v>
      </c>
      <c r="E126" s="237" t="s">
        <v>24</v>
      </c>
      <c r="F126" s="238" t="s">
        <v>215</v>
      </c>
      <c r="G126" s="236"/>
      <c r="H126" s="239">
        <v>0</v>
      </c>
      <c r="I126" s="240"/>
      <c r="J126" s="236"/>
      <c r="K126" s="236"/>
      <c r="L126" s="241"/>
      <c r="M126" s="242"/>
      <c r="N126" s="243"/>
      <c r="O126" s="243"/>
      <c r="P126" s="243"/>
      <c r="Q126" s="243"/>
      <c r="R126" s="243"/>
      <c r="S126" s="243"/>
      <c r="T126" s="244"/>
      <c r="AT126" s="245" t="s">
        <v>155</v>
      </c>
      <c r="AU126" s="245" t="s">
        <v>86</v>
      </c>
      <c r="AV126" s="11" t="s">
        <v>86</v>
      </c>
      <c r="AW126" s="11" t="s">
        <v>40</v>
      </c>
      <c r="AX126" s="11" t="s">
        <v>77</v>
      </c>
      <c r="AY126" s="245" t="s">
        <v>144</v>
      </c>
    </row>
    <row r="127" s="11" customFormat="1">
      <c r="B127" s="235"/>
      <c r="C127" s="236"/>
      <c r="D127" s="232" t="s">
        <v>155</v>
      </c>
      <c r="E127" s="237" t="s">
        <v>24</v>
      </c>
      <c r="F127" s="238" t="s">
        <v>216</v>
      </c>
      <c r="G127" s="236"/>
      <c r="H127" s="239">
        <v>4.3200000000000003</v>
      </c>
      <c r="I127" s="240"/>
      <c r="J127" s="236"/>
      <c r="K127" s="236"/>
      <c r="L127" s="241"/>
      <c r="M127" s="242"/>
      <c r="N127" s="243"/>
      <c r="O127" s="243"/>
      <c r="P127" s="243"/>
      <c r="Q127" s="243"/>
      <c r="R127" s="243"/>
      <c r="S127" s="243"/>
      <c r="T127" s="244"/>
      <c r="AT127" s="245" t="s">
        <v>155</v>
      </c>
      <c r="AU127" s="245" t="s">
        <v>86</v>
      </c>
      <c r="AV127" s="11" t="s">
        <v>86</v>
      </c>
      <c r="AW127" s="11" t="s">
        <v>40</v>
      </c>
      <c r="AX127" s="11" t="s">
        <v>77</v>
      </c>
      <c r="AY127" s="245" t="s">
        <v>144</v>
      </c>
    </row>
    <row r="128" s="11" customFormat="1">
      <c r="B128" s="235"/>
      <c r="C128" s="236"/>
      <c r="D128" s="232" t="s">
        <v>155</v>
      </c>
      <c r="E128" s="237" t="s">
        <v>24</v>
      </c>
      <c r="F128" s="238" t="s">
        <v>217</v>
      </c>
      <c r="G128" s="236"/>
      <c r="H128" s="239">
        <v>0</v>
      </c>
      <c r="I128" s="240"/>
      <c r="J128" s="236"/>
      <c r="K128" s="236"/>
      <c r="L128" s="241"/>
      <c r="M128" s="242"/>
      <c r="N128" s="243"/>
      <c r="O128" s="243"/>
      <c r="P128" s="243"/>
      <c r="Q128" s="243"/>
      <c r="R128" s="243"/>
      <c r="S128" s="243"/>
      <c r="T128" s="244"/>
      <c r="AT128" s="245" t="s">
        <v>155</v>
      </c>
      <c r="AU128" s="245" t="s">
        <v>86</v>
      </c>
      <c r="AV128" s="11" t="s">
        <v>86</v>
      </c>
      <c r="AW128" s="11" t="s">
        <v>40</v>
      </c>
      <c r="AX128" s="11" t="s">
        <v>77</v>
      </c>
      <c r="AY128" s="245" t="s">
        <v>144</v>
      </c>
    </row>
    <row r="129" s="11" customFormat="1">
      <c r="B129" s="235"/>
      <c r="C129" s="236"/>
      <c r="D129" s="232" t="s">
        <v>155</v>
      </c>
      <c r="E129" s="237" t="s">
        <v>24</v>
      </c>
      <c r="F129" s="238" t="s">
        <v>218</v>
      </c>
      <c r="G129" s="236"/>
      <c r="H129" s="239">
        <v>0</v>
      </c>
      <c r="I129" s="240"/>
      <c r="J129" s="236"/>
      <c r="K129" s="236"/>
      <c r="L129" s="241"/>
      <c r="M129" s="242"/>
      <c r="N129" s="243"/>
      <c r="O129" s="243"/>
      <c r="P129" s="243"/>
      <c r="Q129" s="243"/>
      <c r="R129" s="243"/>
      <c r="S129" s="243"/>
      <c r="T129" s="244"/>
      <c r="AT129" s="245" t="s">
        <v>155</v>
      </c>
      <c r="AU129" s="245" t="s">
        <v>86</v>
      </c>
      <c r="AV129" s="11" t="s">
        <v>86</v>
      </c>
      <c r="AW129" s="11" t="s">
        <v>40</v>
      </c>
      <c r="AX129" s="11" t="s">
        <v>77</v>
      </c>
      <c r="AY129" s="245" t="s">
        <v>144</v>
      </c>
    </row>
    <row r="130" s="12" customFormat="1">
      <c r="B130" s="246"/>
      <c r="C130" s="247"/>
      <c r="D130" s="232" t="s">
        <v>155</v>
      </c>
      <c r="E130" s="248" t="s">
        <v>24</v>
      </c>
      <c r="F130" s="249" t="s">
        <v>181</v>
      </c>
      <c r="G130" s="247"/>
      <c r="H130" s="250">
        <v>4.3200000000000003</v>
      </c>
      <c r="I130" s="251"/>
      <c r="J130" s="247"/>
      <c r="K130" s="247"/>
      <c r="L130" s="252"/>
      <c r="M130" s="253"/>
      <c r="N130" s="254"/>
      <c r="O130" s="254"/>
      <c r="P130" s="254"/>
      <c r="Q130" s="254"/>
      <c r="R130" s="254"/>
      <c r="S130" s="254"/>
      <c r="T130" s="255"/>
      <c r="AT130" s="256" t="s">
        <v>155</v>
      </c>
      <c r="AU130" s="256" t="s">
        <v>86</v>
      </c>
      <c r="AV130" s="12" t="s">
        <v>151</v>
      </c>
      <c r="AW130" s="12" t="s">
        <v>40</v>
      </c>
      <c r="AX130" s="12" t="s">
        <v>25</v>
      </c>
      <c r="AY130" s="256" t="s">
        <v>144</v>
      </c>
    </row>
    <row r="131" s="1" customFormat="1" ht="25.5" customHeight="1">
      <c r="B131" s="45"/>
      <c r="C131" s="220" t="s">
        <v>219</v>
      </c>
      <c r="D131" s="220" t="s">
        <v>146</v>
      </c>
      <c r="E131" s="221" t="s">
        <v>220</v>
      </c>
      <c r="F131" s="222" t="s">
        <v>221</v>
      </c>
      <c r="G131" s="223" t="s">
        <v>149</v>
      </c>
      <c r="H131" s="224">
        <v>28</v>
      </c>
      <c r="I131" s="225"/>
      <c r="J131" s="226">
        <f>ROUND(I131*H131,2)</f>
        <v>0</v>
      </c>
      <c r="K131" s="222" t="s">
        <v>150</v>
      </c>
      <c r="L131" s="71"/>
      <c r="M131" s="227" t="s">
        <v>24</v>
      </c>
      <c r="N131" s="228" t="s">
        <v>48</v>
      </c>
      <c r="O131" s="46"/>
      <c r="P131" s="229">
        <f>O131*H131</f>
        <v>0</v>
      </c>
      <c r="Q131" s="229">
        <v>0</v>
      </c>
      <c r="R131" s="229">
        <f>Q131*H131</f>
        <v>0</v>
      </c>
      <c r="S131" s="229">
        <v>0.045999999999999999</v>
      </c>
      <c r="T131" s="230">
        <f>S131*H131</f>
        <v>1.288</v>
      </c>
      <c r="AR131" s="23" t="s">
        <v>151</v>
      </c>
      <c r="AT131" s="23" t="s">
        <v>146</v>
      </c>
      <c r="AU131" s="23" t="s">
        <v>86</v>
      </c>
      <c r="AY131" s="23" t="s">
        <v>144</v>
      </c>
      <c r="BE131" s="231">
        <f>IF(N131="základní",J131,0)</f>
        <v>0</v>
      </c>
      <c r="BF131" s="231">
        <f>IF(N131="snížená",J131,0)</f>
        <v>0</v>
      </c>
      <c r="BG131" s="231">
        <f>IF(N131="zákl. přenesená",J131,0)</f>
        <v>0</v>
      </c>
      <c r="BH131" s="231">
        <f>IF(N131="sníž. přenesená",J131,0)</f>
        <v>0</v>
      </c>
      <c r="BI131" s="231">
        <f>IF(N131="nulová",J131,0)</f>
        <v>0</v>
      </c>
      <c r="BJ131" s="23" t="s">
        <v>25</v>
      </c>
      <c r="BK131" s="231">
        <f>ROUND(I131*H131,2)</f>
        <v>0</v>
      </c>
      <c r="BL131" s="23" t="s">
        <v>151</v>
      </c>
      <c r="BM131" s="23" t="s">
        <v>222</v>
      </c>
    </row>
    <row r="132" s="1" customFormat="1">
      <c r="B132" s="45"/>
      <c r="C132" s="73"/>
      <c r="D132" s="232" t="s">
        <v>153</v>
      </c>
      <c r="E132" s="73"/>
      <c r="F132" s="233" t="s">
        <v>223</v>
      </c>
      <c r="G132" s="73"/>
      <c r="H132" s="73"/>
      <c r="I132" s="190"/>
      <c r="J132" s="73"/>
      <c r="K132" s="73"/>
      <c r="L132" s="71"/>
      <c r="M132" s="234"/>
      <c r="N132" s="46"/>
      <c r="O132" s="46"/>
      <c r="P132" s="46"/>
      <c r="Q132" s="46"/>
      <c r="R132" s="46"/>
      <c r="S132" s="46"/>
      <c r="T132" s="94"/>
      <c r="AT132" s="23" t="s">
        <v>153</v>
      </c>
      <c r="AU132" s="23" t="s">
        <v>86</v>
      </c>
    </row>
    <row r="133" s="13" customFormat="1">
      <c r="B133" s="257"/>
      <c r="C133" s="258"/>
      <c r="D133" s="232" t="s">
        <v>155</v>
      </c>
      <c r="E133" s="259" t="s">
        <v>24</v>
      </c>
      <c r="F133" s="260" t="s">
        <v>224</v>
      </c>
      <c r="G133" s="258"/>
      <c r="H133" s="259" t="s">
        <v>24</v>
      </c>
      <c r="I133" s="261"/>
      <c r="J133" s="258"/>
      <c r="K133" s="258"/>
      <c r="L133" s="262"/>
      <c r="M133" s="263"/>
      <c r="N133" s="264"/>
      <c r="O133" s="264"/>
      <c r="P133" s="264"/>
      <c r="Q133" s="264"/>
      <c r="R133" s="264"/>
      <c r="S133" s="264"/>
      <c r="T133" s="265"/>
      <c r="AT133" s="266" t="s">
        <v>155</v>
      </c>
      <c r="AU133" s="266" t="s">
        <v>86</v>
      </c>
      <c r="AV133" s="13" t="s">
        <v>25</v>
      </c>
      <c r="AW133" s="13" t="s">
        <v>40</v>
      </c>
      <c r="AX133" s="13" t="s">
        <v>77</v>
      </c>
      <c r="AY133" s="266" t="s">
        <v>144</v>
      </c>
    </row>
    <row r="134" s="11" customFormat="1">
      <c r="B134" s="235"/>
      <c r="C134" s="236"/>
      <c r="D134" s="232" t="s">
        <v>155</v>
      </c>
      <c r="E134" s="237" t="s">
        <v>24</v>
      </c>
      <c r="F134" s="238" t="s">
        <v>225</v>
      </c>
      <c r="G134" s="236"/>
      <c r="H134" s="239">
        <v>12</v>
      </c>
      <c r="I134" s="240"/>
      <c r="J134" s="236"/>
      <c r="K134" s="236"/>
      <c r="L134" s="241"/>
      <c r="M134" s="242"/>
      <c r="N134" s="243"/>
      <c r="O134" s="243"/>
      <c r="P134" s="243"/>
      <c r="Q134" s="243"/>
      <c r="R134" s="243"/>
      <c r="S134" s="243"/>
      <c r="T134" s="244"/>
      <c r="AT134" s="245" t="s">
        <v>155</v>
      </c>
      <c r="AU134" s="245" t="s">
        <v>86</v>
      </c>
      <c r="AV134" s="11" t="s">
        <v>86</v>
      </c>
      <c r="AW134" s="11" t="s">
        <v>40</v>
      </c>
      <c r="AX134" s="11" t="s">
        <v>77</v>
      </c>
      <c r="AY134" s="245" t="s">
        <v>144</v>
      </c>
    </row>
    <row r="135" s="11" customFormat="1">
      <c r="B135" s="235"/>
      <c r="C135" s="236"/>
      <c r="D135" s="232" t="s">
        <v>155</v>
      </c>
      <c r="E135" s="237" t="s">
        <v>24</v>
      </c>
      <c r="F135" s="238" t="s">
        <v>226</v>
      </c>
      <c r="G135" s="236"/>
      <c r="H135" s="239">
        <v>16</v>
      </c>
      <c r="I135" s="240"/>
      <c r="J135" s="236"/>
      <c r="K135" s="236"/>
      <c r="L135" s="241"/>
      <c r="M135" s="242"/>
      <c r="N135" s="243"/>
      <c r="O135" s="243"/>
      <c r="P135" s="243"/>
      <c r="Q135" s="243"/>
      <c r="R135" s="243"/>
      <c r="S135" s="243"/>
      <c r="T135" s="244"/>
      <c r="AT135" s="245" t="s">
        <v>155</v>
      </c>
      <c r="AU135" s="245" t="s">
        <v>86</v>
      </c>
      <c r="AV135" s="11" t="s">
        <v>86</v>
      </c>
      <c r="AW135" s="11" t="s">
        <v>40</v>
      </c>
      <c r="AX135" s="11" t="s">
        <v>77</v>
      </c>
      <c r="AY135" s="245" t="s">
        <v>144</v>
      </c>
    </row>
    <row r="136" s="11" customFormat="1">
      <c r="B136" s="235"/>
      <c r="C136" s="236"/>
      <c r="D136" s="232" t="s">
        <v>155</v>
      </c>
      <c r="E136" s="237" t="s">
        <v>24</v>
      </c>
      <c r="F136" s="238" t="s">
        <v>217</v>
      </c>
      <c r="G136" s="236"/>
      <c r="H136" s="239">
        <v>0</v>
      </c>
      <c r="I136" s="240"/>
      <c r="J136" s="236"/>
      <c r="K136" s="236"/>
      <c r="L136" s="241"/>
      <c r="M136" s="242"/>
      <c r="N136" s="243"/>
      <c r="O136" s="243"/>
      <c r="P136" s="243"/>
      <c r="Q136" s="243"/>
      <c r="R136" s="243"/>
      <c r="S136" s="243"/>
      <c r="T136" s="244"/>
      <c r="AT136" s="245" t="s">
        <v>155</v>
      </c>
      <c r="AU136" s="245" t="s">
        <v>86</v>
      </c>
      <c r="AV136" s="11" t="s">
        <v>86</v>
      </c>
      <c r="AW136" s="11" t="s">
        <v>40</v>
      </c>
      <c r="AX136" s="11" t="s">
        <v>77</v>
      </c>
      <c r="AY136" s="245" t="s">
        <v>144</v>
      </c>
    </row>
    <row r="137" s="11" customFormat="1">
      <c r="B137" s="235"/>
      <c r="C137" s="236"/>
      <c r="D137" s="232" t="s">
        <v>155</v>
      </c>
      <c r="E137" s="237" t="s">
        <v>24</v>
      </c>
      <c r="F137" s="238" t="s">
        <v>218</v>
      </c>
      <c r="G137" s="236"/>
      <c r="H137" s="239">
        <v>0</v>
      </c>
      <c r="I137" s="240"/>
      <c r="J137" s="236"/>
      <c r="K137" s="236"/>
      <c r="L137" s="241"/>
      <c r="M137" s="242"/>
      <c r="N137" s="243"/>
      <c r="O137" s="243"/>
      <c r="P137" s="243"/>
      <c r="Q137" s="243"/>
      <c r="R137" s="243"/>
      <c r="S137" s="243"/>
      <c r="T137" s="244"/>
      <c r="AT137" s="245" t="s">
        <v>155</v>
      </c>
      <c r="AU137" s="245" t="s">
        <v>86</v>
      </c>
      <c r="AV137" s="11" t="s">
        <v>86</v>
      </c>
      <c r="AW137" s="11" t="s">
        <v>40</v>
      </c>
      <c r="AX137" s="11" t="s">
        <v>77</v>
      </c>
      <c r="AY137" s="245" t="s">
        <v>144</v>
      </c>
    </row>
    <row r="138" s="12" customFormat="1">
      <c r="B138" s="246"/>
      <c r="C138" s="247"/>
      <c r="D138" s="232" t="s">
        <v>155</v>
      </c>
      <c r="E138" s="248" t="s">
        <v>24</v>
      </c>
      <c r="F138" s="249" t="s">
        <v>181</v>
      </c>
      <c r="G138" s="247"/>
      <c r="H138" s="250">
        <v>28</v>
      </c>
      <c r="I138" s="251"/>
      <c r="J138" s="247"/>
      <c r="K138" s="247"/>
      <c r="L138" s="252"/>
      <c r="M138" s="253"/>
      <c r="N138" s="254"/>
      <c r="O138" s="254"/>
      <c r="P138" s="254"/>
      <c r="Q138" s="254"/>
      <c r="R138" s="254"/>
      <c r="S138" s="254"/>
      <c r="T138" s="255"/>
      <c r="AT138" s="256" t="s">
        <v>155</v>
      </c>
      <c r="AU138" s="256" t="s">
        <v>86</v>
      </c>
      <c r="AV138" s="12" t="s">
        <v>151</v>
      </c>
      <c r="AW138" s="12" t="s">
        <v>40</v>
      </c>
      <c r="AX138" s="12" t="s">
        <v>25</v>
      </c>
      <c r="AY138" s="256" t="s">
        <v>144</v>
      </c>
    </row>
    <row r="139" s="1" customFormat="1" ht="16.5" customHeight="1">
      <c r="B139" s="45"/>
      <c r="C139" s="220" t="s">
        <v>227</v>
      </c>
      <c r="D139" s="220" t="s">
        <v>146</v>
      </c>
      <c r="E139" s="221" t="s">
        <v>228</v>
      </c>
      <c r="F139" s="222" t="s">
        <v>229</v>
      </c>
      <c r="G139" s="223" t="s">
        <v>149</v>
      </c>
      <c r="H139" s="224">
        <v>9.9000000000000004</v>
      </c>
      <c r="I139" s="225"/>
      <c r="J139" s="226">
        <f>ROUND(I139*H139,2)</f>
        <v>0</v>
      </c>
      <c r="K139" s="222" t="s">
        <v>24</v>
      </c>
      <c r="L139" s="71"/>
      <c r="M139" s="227" t="s">
        <v>24</v>
      </c>
      <c r="N139" s="228" t="s">
        <v>48</v>
      </c>
      <c r="O139" s="46"/>
      <c r="P139" s="229">
        <f>O139*H139</f>
        <v>0</v>
      </c>
      <c r="Q139" s="229">
        <v>0</v>
      </c>
      <c r="R139" s="229">
        <f>Q139*H139</f>
        <v>0</v>
      </c>
      <c r="S139" s="229">
        <v>0.0064999999999999997</v>
      </c>
      <c r="T139" s="230">
        <f>S139*H139</f>
        <v>0.064350000000000004</v>
      </c>
      <c r="AR139" s="23" t="s">
        <v>151</v>
      </c>
      <c r="AT139" s="23" t="s">
        <v>146</v>
      </c>
      <c r="AU139" s="23" t="s">
        <v>86</v>
      </c>
      <c r="AY139" s="23" t="s">
        <v>144</v>
      </c>
      <c r="BE139" s="231">
        <f>IF(N139="základní",J139,0)</f>
        <v>0</v>
      </c>
      <c r="BF139" s="231">
        <f>IF(N139="snížená",J139,0)</f>
        <v>0</v>
      </c>
      <c r="BG139" s="231">
        <f>IF(N139="zákl. přenesená",J139,0)</f>
        <v>0</v>
      </c>
      <c r="BH139" s="231">
        <f>IF(N139="sníž. přenesená",J139,0)</f>
        <v>0</v>
      </c>
      <c r="BI139" s="231">
        <f>IF(N139="nulová",J139,0)</f>
        <v>0</v>
      </c>
      <c r="BJ139" s="23" t="s">
        <v>25</v>
      </c>
      <c r="BK139" s="231">
        <f>ROUND(I139*H139,2)</f>
        <v>0</v>
      </c>
      <c r="BL139" s="23" t="s">
        <v>151</v>
      </c>
      <c r="BM139" s="23" t="s">
        <v>230</v>
      </c>
    </row>
    <row r="140" s="11" customFormat="1">
      <c r="B140" s="235"/>
      <c r="C140" s="236"/>
      <c r="D140" s="232" t="s">
        <v>155</v>
      </c>
      <c r="E140" s="237" t="s">
        <v>24</v>
      </c>
      <c r="F140" s="238" t="s">
        <v>231</v>
      </c>
      <c r="G140" s="236"/>
      <c r="H140" s="239">
        <v>9.9000000000000004</v>
      </c>
      <c r="I140" s="240"/>
      <c r="J140" s="236"/>
      <c r="K140" s="236"/>
      <c r="L140" s="241"/>
      <c r="M140" s="242"/>
      <c r="N140" s="243"/>
      <c r="O140" s="243"/>
      <c r="P140" s="243"/>
      <c r="Q140" s="243"/>
      <c r="R140" s="243"/>
      <c r="S140" s="243"/>
      <c r="T140" s="244"/>
      <c r="AT140" s="245" t="s">
        <v>155</v>
      </c>
      <c r="AU140" s="245" t="s">
        <v>86</v>
      </c>
      <c r="AV140" s="11" t="s">
        <v>86</v>
      </c>
      <c r="AW140" s="11" t="s">
        <v>40</v>
      </c>
      <c r="AX140" s="11" t="s">
        <v>77</v>
      </c>
      <c r="AY140" s="245" t="s">
        <v>144</v>
      </c>
    </row>
    <row r="141" s="13" customFormat="1">
      <c r="B141" s="257"/>
      <c r="C141" s="258"/>
      <c r="D141" s="232" t="s">
        <v>155</v>
      </c>
      <c r="E141" s="259" t="s">
        <v>24</v>
      </c>
      <c r="F141" s="260" t="s">
        <v>232</v>
      </c>
      <c r="G141" s="258"/>
      <c r="H141" s="259" t="s">
        <v>24</v>
      </c>
      <c r="I141" s="261"/>
      <c r="J141" s="258"/>
      <c r="K141" s="258"/>
      <c r="L141" s="262"/>
      <c r="M141" s="263"/>
      <c r="N141" s="264"/>
      <c r="O141" s="264"/>
      <c r="P141" s="264"/>
      <c r="Q141" s="264"/>
      <c r="R141" s="264"/>
      <c r="S141" s="264"/>
      <c r="T141" s="265"/>
      <c r="AT141" s="266" t="s">
        <v>155</v>
      </c>
      <c r="AU141" s="266" t="s">
        <v>86</v>
      </c>
      <c r="AV141" s="13" t="s">
        <v>25</v>
      </c>
      <c r="AW141" s="13" t="s">
        <v>40</v>
      </c>
      <c r="AX141" s="13" t="s">
        <v>77</v>
      </c>
      <c r="AY141" s="266" t="s">
        <v>144</v>
      </c>
    </row>
    <row r="142" s="13" customFormat="1">
      <c r="B142" s="257"/>
      <c r="C142" s="258"/>
      <c r="D142" s="232" t="s">
        <v>155</v>
      </c>
      <c r="E142" s="259" t="s">
        <v>24</v>
      </c>
      <c r="F142" s="260" t="s">
        <v>233</v>
      </c>
      <c r="G142" s="258"/>
      <c r="H142" s="259" t="s">
        <v>24</v>
      </c>
      <c r="I142" s="261"/>
      <c r="J142" s="258"/>
      <c r="K142" s="258"/>
      <c r="L142" s="262"/>
      <c r="M142" s="263"/>
      <c r="N142" s="264"/>
      <c r="O142" s="264"/>
      <c r="P142" s="264"/>
      <c r="Q142" s="264"/>
      <c r="R142" s="264"/>
      <c r="S142" s="264"/>
      <c r="T142" s="265"/>
      <c r="AT142" s="266" t="s">
        <v>155</v>
      </c>
      <c r="AU142" s="266" t="s">
        <v>86</v>
      </c>
      <c r="AV142" s="13" t="s">
        <v>25</v>
      </c>
      <c r="AW142" s="13" t="s">
        <v>40</v>
      </c>
      <c r="AX142" s="13" t="s">
        <v>77</v>
      </c>
      <c r="AY142" s="266" t="s">
        <v>144</v>
      </c>
    </row>
    <row r="143" s="13" customFormat="1">
      <c r="B143" s="257"/>
      <c r="C143" s="258"/>
      <c r="D143" s="232" t="s">
        <v>155</v>
      </c>
      <c r="E143" s="259" t="s">
        <v>24</v>
      </c>
      <c r="F143" s="260" t="s">
        <v>234</v>
      </c>
      <c r="G143" s="258"/>
      <c r="H143" s="259" t="s">
        <v>24</v>
      </c>
      <c r="I143" s="261"/>
      <c r="J143" s="258"/>
      <c r="K143" s="258"/>
      <c r="L143" s="262"/>
      <c r="M143" s="263"/>
      <c r="N143" s="264"/>
      <c r="O143" s="264"/>
      <c r="P143" s="264"/>
      <c r="Q143" s="264"/>
      <c r="R143" s="264"/>
      <c r="S143" s="264"/>
      <c r="T143" s="265"/>
      <c r="AT143" s="266" t="s">
        <v>155</v>
      </c>
      <c r="AU143" s="266" t="s">
        <v>86</v>
      </c>
      <c r="AV143" s="13" t="s">
        <v>25</v>
      </c>
      <c r="AW143" s="13" t="s">
        <v>40</v>
      </c>
      <c r="AX143" s="13" t="s">
        <v>77</v>
      </c>
      <c r="AY143" s="266" t="s">
        <v>144</v>
      </c>
    </row>
    <row r="144" s="12" customFormat="1">
      <c r="B144" s="246"/>
      <c r="C144" s="247"/>
      <c r="D144" s="232" t="s">
        <v>155</v>
      </c>
      <c r="E144" s="248" t="s">
        <v>24</v>
      </c>
      <c r="F144" s="249" t="s">
        <v>181</v>
      </c>
      <c r="G144" s="247"/>
      <c r="H144" s="250">
        <v>9.9000000000000004</v>
      </c>
      <c r="I144" s="251"/>
      <c r="J144" s="247"/>
      <c r="K144" s="247"/>
      <c r="L144" s="252"/>
      <c r="M144" s="253"/>
      <c r="N144" s="254"/>
      <c r="O144" s="254"/>
      <c r="P144" s="254"/>
      <c r="Q144" s="254"/>
      <c r="R144" s="254"/>
      <c r="S144" s="254"/>
      <c r="T144" s="255"/>
      <c r="AT144" s="256" t="s">
        <v>155</v>
      </c>
      <c r="AU144" s="256" t="s">
        <v>86</v>
      </c>
      <c r="AV144" s="12" t="s">
        <v>151</v>
      </c>
      <c r="AW144" s="12" t="s">
        <v>40</v>
      </c>
      <c r="AX144" s="12" t="s">
        <v>25</v>
      </c>
      <c r="AY144" s="256" t="s">
        <v>144</v>
      </c>
    </row>
    <row r="145" s="1" customFormat="1" ht="16.5" customHeight="1">
      <c r="B145" s="45"/>
      <c r="C145" s="220" t="s">
        <v>235</v>
      </c>
      <c r="D145" s="220" t="s">
        <v>146</v>
      </c>
      <c r="E145" s="221" t="s">
        <v>236</v>
      </c>
      <c r="F145" s="222" t="s">
        <v>237</v>
      </c>
      <c r="G145" s="223" t="s">
        <v>161</v>
      </c>
      <c r="H145" s="224">
        <v>106</v>
      </c>
      <c r="I145" s="225"/>
      <c r="J145" s="226">
        <f>ROUND(I145*H145,2)</f>
        <v>0</v>
      </c>
      <c r="K145" s="222" t="s">
        <v>24</v>
      </c>
      <c r="L145" s="71"/>
      <c r="M145" s="227" t="s">
        <v>24</v>
      </c>
      <c r="N145" s="228" t="s">
        <v>48</v>
      </c>
      <c r="O145" s="46"/>
      <c r="P145" s="229">
        <f>O145*H145</f>
        <v>0</v>
      </c>
      <c r="Q145" s="229">
        <v>0</v>
      </c>
      <c r="R145" s="229">
        <f>Q145*H145</f>
        <v>0</v>
      </c>
      <c r="S145" s="229">
        <v>0.095000000000000001</v>
      </c>
      <c r="T145" s="230">
        <f>S145*H145</f>
        <v>10.07</v>
      </c>
      <c r="AR145" s="23" t="s">
        <v>151</v>
      </c>
      <c r="AT145" s="23" t="s">
        <v>146</v>
      </c>
      <c r="AU145" s="23" t="s">
        <v>86</v>
      </c>
      <c r="AY145" s="23" t="s">
        <v>144</v>
      </c>
      <c r="BE145" s="231">
        <f>IF(N145="základní",J145,0)</f>
        <v>0</v>
      </c>
      <c r="BF145" s="231">
        <f>IF(N145="snížená",J145,0)</f>
        <v>0</v>
      </c>
      <c r="BG145" s="231">
        <f>IF(N145="zákl. přenesená",J145,0)</f>
        <v>0</v>
      </c>
      <c r="BH145" s="231">
        <f>IF(N145="sníž. přenesená",J145,0)</f>
        <v>0</v>
      </c>
      <c r="BI145" s="231">
        <f>IF(N145="nulová",J145,0)</f>
        <v>0</v>
      </c>
      <c r="BJ145" s="23" t="s">
        <v>25</v>
      </c>
      <c r="BK145" s="231">
        <f>ROUND(I145*H145,2)</f>
        <v>0</v>
      </c>
      <c r="BL145" s="23" t="s">
        <v>151</v>
      </c>
      <c r="BM145" s="23" t="s">
        <v>238</v>
      </c>
    </row>
    <row r="146" s="11" customFormat="1">
      <c r="B146" s="235"/>
      <c r="C146" s="236"/>
      <c r="D146" s="232" t="s">
        <v>155</v>
      </c>
      <c r="E146" s="237" t="s">
        <v>24</v>
      </c>
      <c r="F146" s="238" t="s">
        <v>239</v>
      </c>
      <c r="G146" s="236"/>
      <c r="H146" s="239">
        <v>48</v>
      </c>
      <c r="I146" s="240"/>
      <c r="J146" s="236"/>
      <c r="K146" s="236"/>
      <c r="L146" s="241"/>
      <c r="M146" s="242"/>
      <c r="N146" s="243"/>
      <c r="O146" s="243"/>
      <c r="P146" s="243"/>
      <c r="Q146" s="243"/>
      <c r="R146" s="243"/>
      <c r="S146" s="243"/>
      <c r="T146" s="244"/>
      <c r="AT146" s="245" t="s">
        <v>155</v>
      </c>
      <c r="AU146" s="245" t="s">
        <v>86</v>
      </c>
      <c r="AV146" s="11" t="s">
        <v>86</v>
      </c>
      <c r="AW146" s="11" t="s">
        <v>40</v>
      </c>
      <c r="AX146" s="11" t="s">
        <v>77</v>
      </c>
      <c r="AY146" s="245" t="s">
        <v>144</v>
      </c>
    </row>
    <row r="147" s="11" customFormat="1">
      <c r="B147" s="235"/>
      <c r="C147" s="236"/>
      <c r="D147" s="232" t="s">
        <v>155</v>
      </c>
      <c r="E147" s="237" t="s">
        <v>24</v>
      </c>
      <c r="F147" s="238" t="s">
        <v>240</v>
      </c>
      <c r="G147" s="236"/>
      <c r="H147" s="239">
        <v>58</v>
      </c>
      <c r="I147" s="240"/>
      <c r="J147" s="236"/>
      <c r="K147" s="236"/>
      <c r="L147" s="241"/>
      <c r="M147" s="242"/>
      <c r="N147" s="243"/>
      <c r="O147" s="243"/>
      <c r="P147" s="243"/>
      <c r="Q147" s="243"/>
      <c r="R147" s="243"/>
      <c r="S147" s="243"/>
      <c r="T147" s="244"/>
      <c r="AT147" s="245" t="s">
        <v>155</v>
      </c>
      <c r="AU147" s="245" t="s">
        <v>86</v>
      </c>
      <c r="AV147" s="11" t="s">
        <v>86</v>
      </c>
      <c r="AW147" s="11" t="s">
        <v>40</v>
      </c>
      <c r="AX147" s="11" t="s">
        <v>77</v>
      </c>
      <c r="AY147" s="245" t="s">
        <v>144</v>
      </c>
    </row>
    <row r="148" s="11" customFormat="1">
      <c r="B148" s="235"/>
      <c r="C148" s="236"/>
      <c r="D148" s="232" t="s">
        <v>155</v>
      </c>
      <c r="E148" s="237" t="s">
        <v>24</v>
      </c>
      <c r="F148" s="238" t="s">
        <v>217</v>
      </c>
      <c r="G148" s="236"/>
      <c r="H148" s="239">
        <v>0</v>
      </c>
      <c r="I148" s="240"/>
      <c r="J148" s="236"/>
      <c r="K148" s="236"/>
      <c r="L148" s="241"/>
      <c r="M148" s="242"/>
      <c r="N148" s="243"/>
      <c r="O148" s="243"/>
      <c r="P148" s="243"/>
      <c r="Q148" s="243"/>
      <c r="R148" s="243"/>
      <c r="S148" s="243"/>
      <c r="T148" s="244"/>
      <c r="AT148" s="245" t="s">
        <v>155</v>
      </c>
      <c r="AU148" s="245" t="s">
        <v>86</v>
      </c>
      <c r="AV148" s="11" t="s">
        <v>86</v>
      </c>
      <c r="AW148" s="11" t="s">
        <v>40</v>
      </c>
      <c r="AX148" s="11" t="s">
        <v>77</v>
      </c>
      <c r="AY148" s="245" t="s">
        <v>144</v>
      </c>
    </row>
    <row r="149" s="11" customFormat="1">
      <c r="B149" s="235"/>
      <c r="C149" s="236"/>
      <c r="D149" s="232" t="s">
        <v>155</v>
      </c>
      <c r="E149" s="237" t="s">
        <v>24</v>
      </c>
      <c r="F149" s="238" t="s">
        <v>218</v>
      </c>
      <c r="G149" s="236"/>
      <c r="H149" s="239">
        <v>0</v>
      </c>
      <c r="I149" s="240"/>
      <c r="J149" s="236"/>
      <c r="K149" s="236"/>
      <c r="L149" s="241"/>
      <c r="M149" s="242"/>
      <c r="N149" s="243"/>
      <c r="O149" s="243"/>
      <c r="P149" s="243"/>
      <c r="Q149" s="243"/>
      <c r="R149" s="243"/>
      <c r="S149" s="243"/>
      <c r="T149" s="244"/>
      <c r="AT149" s="245" t="s">
        <v>155</v>
      </c>
      <c r="AU149" s="245" t="s">
        <v>86</v>
      </c>
      <c r="AV149" s="11" t="s">
        <v>86</v>
      </c>
      <c r="AW149" s="11" t="s">
        <v>40</v>
      </c>
      <c r="AX149" s="11" t="s">
        <v>77</v>
      </c>
      <c r="AY149" s="245" t="s">
        <v>144</v>
      </c>
    </row>
    <row r="150" s="12" customFormat="1">
      <c r="B150" s="246"/>
      <c r="C150" s="247"/>
      <c r="D150" s="232" t="s">
        <v>155</v>
      </c>
      <c r="E150" s="248" t="s">
        <v>24</v>
      </c>
      <c r="F150" s="249" t="s">
        <v>181</v>
      </c>
      <c r="G150" s="247"/>
      <c r="H150" s="250">
        <v>106</v>
      </c>
      <c r="I150" s="251"/>
      <c r="J150" s="247"/>
      <c r="K150" s="247"/>
      <c r="L150" s="252"/>
      <c r="M150" s="253"/>
      <c r="N150" s="254"/>
      <c r="O150" s="254"/>
      <c r="P150" s="254"/>
      <c r="Q150" s="254"/>
      <c r="R150" s="254"/>
      <c r="S150" s="254"/>
      <c r="T150" s="255"/>
      <c r="AT150" s="256" t="s">
        <v>155</v>
      </c>
      <c r="AU150" s="256" t="s">
        <v>86</v>
      </c>
      <c r="AV150" s="12" t="s">
        <v>151</v>
      </c>
      <c r="AW150" s="12" t="s">
        <v>40</v>
      </c>
      <c r="AX150" s="12" t="s">
        <v>25</v>
      </c>
      <c r="AY150" s="256" t="s">
        <v>144</v>
      </c>
    </row>
    <row r="151" s="1" customFormat="1" ht="16.5" customHeight="1">
      <c r="B151" s="45"/>
      <c r="C151" s="220" t="s">
        <v>241</v>
      </c>
      <c r="D151" s="220" t="s">
        <v>146</v>
      </c>
      <c r="E151" s="221" t="s">
        <v>242</v>
      </c>
      <c r="F151" s="222" t="s">
        <v>243</v>
      </c>
      <c r="G151" s="223" t="s">
        <v>244</v>
      </c>
      <c r="H151" s="224">
        <v>74</v>
      </c>
      <c r="I151" s="225"/>
      <c r="J151" s="226">
        <f>ROUND(I151*H151,2)</f>
        <v>0</v>
      </c>
      <c r="K151" s="222" t="s">
        <v>24</v>
      </c>
      <c r="L151" s="71"/>
      <c r="M151" s="227" t="s">
        <v>24</v>
      </c>
      <c r="N151" s="228" t="s">
        <v>48</v>
      </c>
      <c r="O151" s="46"/>
      <c r="P151" s="229">
        <f>O151*H151</f>
        <v>0</v>
      </c>
      <c r="Q151" s="229">
        <v>0</v>
      </c>
      <c r="R151" s="229">
        <f>Q151*H151</f>
        <v>0</v>
      </c>
      <c r="S151" s="229">
        <v>0.012</v>
      </c>
      <c r="T151" s="230">
        <f>S151*H151</f>
        <v>0.88800000000000001</v>
      </c>
      <c r="AR151" s="23" t="s">
        <v>151</v>
      </c>
      <c r="AT151" s="23" t="s">
        <v>146</v>
      </c>
      <c r="AU151" s="23" t="s">
        <v>86</v>
      </c>
      <c r="AY151" s="23" t="s">
        <v>144</v>
      </c>
      <c r="BE151" s="231">
        <f>IF(N151="základní",J151,0)</f>
        <v>0</v>
      </c>
      <c r="BF151" s="231">
        <f>IF(N151="snížená",J151,0)</f>
        <v>0</v>
      </c>
      <c r="BG151" s="231">
        <f>IF(N151="zákl. přenesená",J151,0)</f>
        <v>0</v>
      </c>
      <c r="BH151" s="231">
        <f>IF(N151="sníž. přenesená",J151,0)</f>
        <v>0</v>
      </c>
      <c r="BI151" s="231">
        <f>IF(N151="nulová",J151,0)</f>
        <v>0</v>
      </c>
      <c r="BJ151" s="23" t="s">
        <v>25</v>
      </c>
      <c r="BK151" s="231">
        <f>ROUND(I151*H151,2)</f>
        <v>0</v>
      </c>
      <c r="BL151" s="23" t="s">
        <v>151</v>
      </c>
      <c r="BM151" s="23" t="s">
        <v>245</v>
      </c>
    </row>
    <row r="152" s="1" customFormat="1" ht="16.5" customHeight="1">
      <c r="B152" s="45"/>
      <c r="C152" s="220" t="s">
        <v>10</v>
      </c>
      <c r="D152" s="220" t="s">
        <v>146</v>
      </c>
      <c r="E152" s="221" t="s">
        <v>246</v>
      </c>
      <c r="F152" s="222" t="s">
        <v>247</v>
      </c>
      <c r="G152" s="223" t="s">
        <v>149</v>
      </c>
      <c r="H152" s="224">
        <v>98.079999999999998</v>
      </c>
      <c r="I152" s="225"/>
      <c r="J152" s="226">
        <f>ROUND(I152*H152,2)</f>
        <v>0</v>
      </c>
      <c r="K152" s="222" t="s">
        <v>150</v>
      </c>
      <c r="L152" s="71"/>
      <c r="M152" s="227" t="s">
        <v>24</v>
      </c>
      <c r="N152" s="228" t="s">
        <v>48</v>
      </c>
      <c r="O152" s="46"/>
      <c r="P152" s="229">
        <f>O152*H152</f>
        <v>0</v>
      </c>
      <c r="Q152" s="229">
        <v>0</v>
      </c>
      <c r="R152" s="229">
        <f>Q152*H152</f>
        <v>0</v>
      </c>
      <c r="S152" s="229">
        <v>0</v>
      </c>
      <c r="T152" s="230">
        <f>S152*H152</f>
        <v>0</v>
      </c>
      <c r="AR152" s="23" t="s">
        <v>151</v>
      </c>
      <c r="AT152" s="23" t="s">
        <v>146</v>
      </c>
      <c r="AU152" s="23" t="s">
        <v>86</v>
      </c>
      <c r="AY152" s="23" t="s">
        <v>144</v>
      </c>
      <c r="BE152" s="231">
        <f>IF(N152="základní",J152,0)</f>
        <v>0</v>
      </c>
      <c r="BF152" s="231">
        <f>IF(N152="snížená",J152,0)</f>
        <v>0</v>
      </c>
      <c r="BG152" s="231">
        <f>IF(N152="zákl. přenesená",J152,0)</f>
        <v>0</v>
      </c>
      <c r="BH152" s="231">
        <f>IF(N152="sníž. přenesená",J152,0)</f>
        <v>0</v>
      </c>
      <c r="BI152" s="231">
        <f>IF(N152="nulová",J152,0)</f>
        <v>0</v>
      </c>
      <c r="BJ152" s="23" t="s">
        <v>25</v>
      </c>
      <c r="BK152" s="231">
        <f>ROUND(I152*H152,2)</f>
        <v>0</v>
      </c>
      <c r="BL152" s="23" t="s">
        <v>151</v>
      </c>
      <c r="BM152" s="23" t="s">
        <v>248</v>
      </c>
    </row>
    <row r="153" s="1" customFormat="1">
      <c r="B153" s="45"/>
      <c r="C153" s="73"/>
      <c r="D153" s="232" t="s">
        <v>153</v>
      </c>
      <c r="E153" s="73"/>
      <c r="F153" s="233" t="s">
        <v>249</v>
      </c>
      <c r="G153" s="73"/>
      <c r="H153" s="73"/>
      <c r="I153" s="190"/>
      <c r="J153" s="73"/>
      <c r="K153" s="73"/>
      <c r="L153" s="71"/>
      <c r="M153" s="234"/>
      <c r="N153" s="46"/>
      <c r="O153" s="46"/>
      <c r="P153" s="46"/>
      <c r="Q153" s="46"/>
      <c r="R153" s="46"/>
      <c r="S153" s="46"/>
      <c r="T153" s="94"/>
      <c r="AT153" s="23" t="s">
        <v>153</v>
      </c>
      <c r="AU153" s="23" t="s">
        <v>86</v>
      </c>
    </row>
    <row r="154" s="13" customFormat="1">
      <c r="B154" s="257"/>
      <c r="C154" s="258"/>
      <c r="D154" s="232" t="s">
        <v>155</v>
      </c>
      <c r="E154" s="259" t="s">
        <v>24</v>
      </c>
      <c r="F154" s="260" t="s">
        <v>250</v>
      </c>
      <c r="G154" s="258"/>
      <c r="H154" s="259" t="s">
        <v>24</v>
      </c>
      <c r="I154" s="261"/>
      <c r="J154" s="258"/>
      <c r="K154" s="258"/>
      <c r="L154" s="262"/>
      <c r="M154" s="263"/>
      <c r="N154" s="264"/>
      <c r="O154" s="264"/>
      <c r="P154" s="264"/>
      <c r="Q154" s="264"/>
      <c r="R154" s="264"/>
      <c r="S154" s="264"/>
      <c r="T154" s="265"/>
      <c r="AT154" s="266" t="s">
        <v>155</v>
      </c>
      <c r="AU154" s="266" t="s">
        <v>86</v>
      </c>
      <c r="AV154" s="13" t="s">
        <v>25</v>
      </c>
      <c r="AW154" s="13" t="s">
        <v>40</v>
      </c>
      <c r="AX154" s="13" t="s">
        <v>77</v>
      </c>
      <c r="AY154" s="266" t="s">
        <v>144</v>
      </c>
    </row>
    <row r="155" s="11" customFormat="1">
      <c r="B155" s="235"/>
      <c r="C155" s="236"/>
      <c r="D155" s="232" t="s">
        <v>155</v>
      </c>
      <c r="E155" s="237" t="s">
        <v>24</v>
      </c>
      <c r="F155" s="238" t="s">
        <v>251</v>
      </c>
      <c r="G155" s="236"/>
      <c r="H155" s="239">
        <v>26.219999999999999</v>
      </c>
      <c r="I155" s="240"/>
      <c r="J155" s="236"/>
      <c r="K155" s="236"/>
      <c r="L155" s="241"/>
      <c r="M155" s="242"/>
      <c r="N155" s="243"/>
      <c r="O155" s="243"/>
      <c r="P155" s="243"/>
      <c r="Q155" s="243"/>
      <c r="R155" s="243"/>
      <c r="S155" s="243"/>
      <c r="T155" s="244"/>
      <c r="AT155" s="245" t="s">
        <v>155</v>
      </c>
      <c r="AU155" s="245" t="s">
        <v>86</v>
      </c>
      <c r="AV155" s="11" t="s">
        <v>86</v>
      </c>
      <c r="AW155" s="11" t="s">
        <v>40</v>
      </c>
      <c r="AX155" s="11" t="s">
        <v>77</v>
      </c>
      <c r="AY155" s="245" t="s">
        <v>144</v>
      </c>
    </row>
    <row r="156" s="11" customFormat="1">
      <c r="B156" s="235"/>
      <c r="C156" s="236"/>
      <c r="D156" s="232" t="s">
        <v>155</v>
      </c>
      <c r="E156" s="237" t="s">
        <v>24</v>
      </c>
      <c r="F156" s="238" t="s">
        <v>252</v>
      </c>
      <c r="G156" s="236"/>
      <c r="H156" s="239">
        <v>24.120000000000001</v>
      </c>
      <c r="I156" s="240"/>
      <c r="J156" s="236"/>
      <c r="K156" s="236"/>
      <c r="L156" s="241"/>
      <c r="M156" s="242"/>
      <c r="N156" s="243"/>
      <c r="O156" s="243"/>
      <c r="P156" s="243"/>
      <c r="Q156" s="243"/>
      <c r="R156" s="243"/>
      <c r="S156" s="243"/>
      <c r="T156" s="244"/>
      <c r="AT156" s="245" t="s">
        <v>155</v>
      </c>
      <c r="AU156" s="245" t="s">
        <v>86</v>
      </c>
      <c r="AV156" s="11" t="s">
        <v>86</v>
      </c>
      <c r="AW156" s="11" t="s">
        <v>40</v>
      </c>
      <c r="AX156" s="11" t="s">
        <v>77</v>
      </c>
      <c r="AY156" s="245" t="s">
        <v>144</v>
      </c>
    </row>
    <row r="157" s="11" customFormat="1">
      <c r="B157" s="235"/>
      <c r="C157" s="236"/>
      <c r="D157" s="232" t="s">
        <v>155</v>
      </c>
      <c r="E157" s="237" t="s">
        <v>24</v>
      </c>
      <c r="F157" s="238" t="s">
        <v>253</v>
      </c>
      <c r="G157" s="236"/>
      <c r="H157" s="239">
        <v>24.120000000000001</v>
      </c>
      <c r="I157" s="240"/>
      <c r="J157" s="236"/>
      <c r="K157" s="236"/>
      <c r="L157" s="241"/>
      <c r="M157" s="242"/>
      <c r="N157" s="243"/>
      <c r="O157" s="243"/>
      <c r="P157" s="243"/>
      <c r="Q157" s="243"/>
      <c r="R157" s="243"/>
      <c r="S157" s="243"/>
      <c r="T157" s="244"/>
      <c r="AT157" s="245" t="s">
        <v>155</v>
      </c>
      <c r="AU157" s="245" t="s">
        <v>86</v>
      </c>
      <c r="AV157" s="11" t="s">
        <v>86</v>
      </c>
      <c r="AW157" s="11" t="s">
        <v>40</v>
      </c>
      <c r="AX157" s="11" t="s">
        <v>77</v>
      </c>
      <c r="AY157" s="245" t="s">
        <v>144</v>
      </c>
    </row>
    <row r="158" s="11" customFormat="1">
      <c r="B158" s="235"/>
      <c r="C158" s="236"/>
      <c r="D158" s="232" t="s">
        <v>155</v>
      </c>
      <c r="E158" s="237" t="s">
        <v>24</v>
      </c>
      <c r="F158" s="238" t="s">
        <v>254</v>
      </c>
      <c r="G158" s="236"/>
      <c r="H158" s="239">
        <v>23.620000000000001</v>
      </c>
      <c r="I158" s="240"/>
      <c r="J158" s="236"/>
      <c r="K158" s="236"/>
      <c r="L158" s="241"/>
      <c r="M158" s="242"/>
      <c r="N158" s="243"/>
      <c r="O158" s="243"/>
      <c r="P158" s="243"/>
      <c r="Q158" s="243"/>
      <c r="R158" s="243"/>
      <c r="S158" s="243"/>
      <c r="T158" s="244"/>
      <c r="AT158" s="245" t="s">
        <v>155</v>
      </c>
      <c r="AU158" s="245" t="s">
        <v>86</v>
      </c>
      <c r="AV158" s="11" t="s">
        <v>86</v>
      </c>
      <c r="AW158" s="11" t="s">
        <v>40</v>
      </c>
      <c r="AX158" s="11" t="s">
        <v>77</v>
      </c>
      <c r="AY158" s="245" t="s">
        <v>144</v>
      </c>
    </row>
    <row r="159" s="12" customFormat="1">
      <c r="B159" s="246"/>
      <c r="C159" s="247"/>
      <c r="D159" s="232" t="s">
        <v>155</v>
      </c>
      <c r="E159" s="248" t="s">
        <v>24</v>
      </c>
      <c r="F159" s="249" t="s">
        <v>181</v>
      </c>
      <c r="G159" s="247"/>
      <c r="H159" s="250">
        <v>98.079999999999998</v>
      </c>
      <c r="I159" s="251"/>
      <c r="J159" s="247"/>
      <c r="K159" s="247"/>
      <c r="L159" s="252"/>
      <c r="M159" s="253"/>
      <c r="N159" s="254"/>
      <c r="O159" s="254"/>
      <c r="P159" s="254"/>
      <c r="Q159" s="254"/>
      <c r="R159" s="254"/>
      <c r="S159" s="254"/>
      <c r="T159" s="255"/>
      <c r="AT159" s="256" t="s">
        <v>155</v>
      </c>
      <c r="AU159" s="256" t="s">
        <v>86</v>
      </c>
      <c r="AV159" s="12" t="s">
        <v>151</v>
      </c>
      <c r="AW159" s="12" t="s">
        <v>40</v>
      </c>
      <c r="AX159" s="12" t="s">
        <v>25</v>
      </c>
      <c r="AY159" s="256" t="s">
        <v>144</v>
      </c>
    </row>
    <row r="160" s="10" customFormat="1" ht="29.88" customHeight="1">
      <c r="B160" s="204"/>
      <c r="C160" s="205"/>
      <c r="D160" s="206" t="s">
        <v>76</v>
      </c>
      <c r="E160" s="218" t="s">
        <v>255</v>
      </c>
      <c r="F160" s="218" t="s">
        <v>256</v>
      </c>
      <c r="G160" s="205"/>
      <c r="H160" s="205"/>
      <c r="I160" s="208"/>
      <c r="J160" s="219">
        <f>BK160</f>
        <v>0</v>
      </c>
      <c r="K160" s="205"/>
      <c r="L160" s="210"/>
      <c r="M160" s="211"/>
      <c r="N160" s="212"/>
      <c r="O160" s="212"/>
      <c r="P160" s="213">
        <f>SUM(P161:P169)</f>
        <v>0</v>
      </c>
      <c r="Q160" s="212"/>
      <c r="R160" s="213">
        <f>SUM(R161:R169)</f>
        <v>0</v>
      </c>
      <c r="S160" s="212"/>
      <c r="T160" s="214">
        <f>SUM(T161:T169)</f>
        <v>0</v>
      </c>
      <c r="AR160" s="215" t="s">
        <v>25</v>
      </c>
      <c r="AT160" s="216" t="s">
        <v>76</v>
      </c>
      <c r="AU160" s="216" t="s">
        <v>25</v>
      </c>
      <c r="AY160" s="215" t="s">
        <v>144</v>
      </c>
      <c r="BK160" s="217">
        <f>SUM(BK161:BK169)</f>
        <v>0</v>
      </c>
    </row>
    <row r="161" s="1" customFormat="1" ht="25.5" customHeight="1">
      <c r="B161" s="45"/>
      <c r="C161" s="220" t="s">
        <v>257</v>
      </c>
      <c r="D161" s="220" t="s">
        <v>146</v>
      </c>
      <c r="E161" s="221" t="s">
        <v>258</v>
      </c>
      <c r="F161" s="222" t="s">
        <v>259</v>
      </c>
      <c r="G161" s="223" t="s">
        <v>260</v>
      </c>
      <c r="H161" s="224">
        <v>30.774000000000001</v>
      </c>
      <c r="I161" s="225"/>
      <c r="J161" s="226">
        <f>ROUND(I161*H161,2)</f>
        <v>0</v>
      </c>
      <c r="K161" s="222" t="s">
        <v>150</v>
      </c>
      <c r="L161" s="71"/>
      <c r="M161" s="227" t="s">
        <v>24</v>
      </c>
      <c r="N161" s="228" t="s">
        <v>48</v>
      </c>
      <c r="O161" s="46"/>
      <c r="P161" s="229">
        <f>O161*H161</f>
        <v>0</v>
      </c>
      <c r="Q161" s="229">
        <v>0</v>
      </c>
      <c r="R161" s="229">
        <f>Q161*H161</f>
        <v>0</v>
      </c>
      <c r="S161" s="229">
        <v>0</v>
      </c>
      <c r="T161" s="230">
        <f>S161*H161</f>
        <v>0</v>
      </c>
      <c r="AR161" s="23" t="s">
        <v>151</v>
      </c>
      <c r="AT161" s="23" t="s">
        <v>146</v>
      </c>
      <c r="AU161" s="23" t="s">
        <v>86</v>
      </c>
      <c r="AY161" s="23" t="s">
        <v>144</v>
      </c>
      <c r="BE161" s="231">
        <f>IF(N161="základní",J161,0)</f>
        <v>0</v>
      </c>
      <c r="BF161" s="231">
        <f>IF(N161="snížená",J161,0)</f>
        <v>0</v>
      </c>
      <c r="BG161" s="231">
        <f>IF(N161="zákl. přenesená",J161,0)</f>
        <v>0</v>
      </c>
      <c r="BH161" s="231">
        <f>IF(N161="sníž. přenesená",J161,0)</f>
        <v>0</v>
      </c>
      <c r="BI161" s="231">
        <f>IF(N161="nulová",J161,0)</f>
        <v>0</v>
      </c>
      <c r="BJ161" s="23" t="s">
        <v>25</v>
      </c>
      <c r="BK161" s="231">
        <f>ROUND(I161*H161,2)</f>
        <v>0</v>
      </c>
      <c r="BL161" s="23" t="s">
        <v>151</v>
      </c>
      <c r="BM161" s="23" t="s">
        <v>261</v>
      </c>
    </row>
    <row r="162" s="1" customFormat="1">
      <c r="B162" s="45"/>
      <c r="C162" s="73"/>
      <c r="D162" s="232" t="s">
        <v>153</v>
      </c>
      <c r="E162" s="73"/>
      <c r="F162" s="233" t="s">
        <v>262</v>
      </c>
      <c r="G162" s="73"/>
      <c r="H162" s="73"/>
      <c r="I162" s="190"/>
      <c r="J162" s="73"/>
      <c r="K162" s="73"/>
      <c r="L162" s="71"/>
      <c r="M162" s="234"/>
      <c r="N162" s="46"/>
      <c r="O162" s="46"/>
      <c r="P162" s="46"/>
      <c r="Q162" s="46"/>
      <c r="R162" s="46"/>
      <c r="S162" s="46"/>
      <c r="T162" s="94"/>
      <c r="AT162" s="23" t="s">
        <v>153</v>
      </c>
      <c r="AU162" s="23" t="s">
        <v>86</v>
      </c>
    </row>
    <row r="163" s="1" customFormat="1" ht="25.5" customHeight="1">
      <c r="B163" s="45"/>
      <c r="C163" s="220" t="s">
        <v>263</v>
      </c>
      <c r="D163" s="220" t="s">
        <v>146</v>
      </c>
      <c r="E163" s="221" t="s">
        <v>264</v>
      </c>
      <c r="F163" s="222" t="s">
        <v>265</v>
      </c>
      <c r="G163" s="223" t="s">
        <v>260</v>
      </c>
      <c r="H163" s="224">
        <v>30.774000000000001</v>
      </c>
      <c r="I163" s="225"/>
      <c r="J163" s="226">
        <f>ROUND(I163*H163,2)</f>
        <v>0</v>
      </c>
      <c r="K163" s="222" t="s">
        <v>150</v>
      </c>
      <c r="L163" s="71"/>
      <c r="M163" s="227" t="s">
        <v>24</v>
      </c>
      <c r="N163" s="228" t="s">
        <v>48</v>
      </c>
      <c r="O163" s="46"/>
      <c r="P163" s="229">
        <f>O163*H163</f>
        <v>0</v>
      </c>
      <c r="Q163" s="229">
        <v>0</v>
      </c>
      <c r="R163" s="229">
        <f>Q163*H163</f>
        <v>0</v>
      </c>
      <c r="S163" s="229">
        <v>0</v>
      </c>
      <c r="T163" s="230">
        <f>S163*H163</f>
        <v>0</v>
      </c>
      <c r="AR163" s="23" t="s">
        <v>151</v>
      </c>
      <c r="AT163" s="23" t="s">
        <v>146</v>
      </c>
      <c r="AU163" s="23" t="s">
        <v>86</v>
      </c>
      <c r="AY163" s="23" t="s">
        <v>144</v>
      </c>
      <c r="BE163" s="231">
        <f>IF(N163="základní",J163,0)</f>
        <v>0</v>
      </c>
      <c r="BF163" s="231">
        <f>IF(N163="snížená",J163,0)</f>
        <v>0</v>
      </c>
      <c r="BG163" s="231">
        <f>IF(N163="zákl. přenesená",J163,0)</f>
        <v>0</v>
      </c>
      <c r="BH163" s="231">
        <f>IF(N163="sníž. přenesená",J163,0)</f>
        <v>0</v>
      </c>
      <c r="BI163" s="231">
        <f>IF(N163="nulová",J163,0)</f>
        <v>0</v>
      </c>
      <c r="BJ163" s="23" t="s">
        <v>25</v>
      </c>
      <c r="BK163" s="231">
        <f>ROUND(I163*H163,2)</f>
        <v>0</v>
      </c>
      <c r="BL163" s="23" t="s">
        <v>151</v>
      </c>
      <c r="BM163" s="23" t="s">
        <v>266</v>
      </c>
    </row>
    <row r="164" s="1" customFormat="1">
      <c r="B164" s="45"/>
      <c r="C164" s="73"/>
      <c r="D164" s="232" t="s">
        <v>153</v>
      </c>
      <c r="E164" s="73"/>
      <c r="F164" s="233" t="s">
        <v>267</v>
      </c>
      <c r="G164" s="73"/>
      <c r="H164" s="73"/>
      <c r="I164" s="190"/>
      <c r="J164" s="73"/>
      <c r="K164" s="73"/>
      <c r="L164" s="71"/>
      <c r="M164" s="234"/>
      <c r="N164" s="46"/>
      <c r="O164" s="46"/>
      <c r="P164" s="46"/>
      <c r="Q164" s="46"/>
      <c r="R164" s="46"/>
      <c r="S164" s="46"/>
      <c r="T164" s="94"/>
      <c r="AT164" s="23" t="s">
        <v>153</v>
      </c>
      <c r="AU164" s="23" t="s">
        <v>86</v>
      </c>
    </row>
    <row r="165" s="1" customFormat="1" ht="25.5" customHeight="1">
      <c r="B165" s="45"/>
      <c r="C165" s="220" t="s">
        <v>268</v>
      </c>
      <c r="D165" s="220" t="s">
        <v>146</v>
      </c>
      <c r="E165" s="221" t="s">
        <v>269</v>
      </c>
      <c r="F165" s="222" t="s">
        <v>270</v>
      </c>
      <c r="G165" s="223" t="s">
        <v>260</v>
      </c>
      <c r="H165" s="224">
        <v>615.48000000000002</v>
      </c>
      <c r="I165" s="225"/>
      <c r="J165" s="226">
        <f>ROUND(I165*H165,2)</f>
        <v>0</v>
      </c>
      <c r="K165" s="222" t="s">
        <v>150</v>
      </c>
      <c r="L165" s="71"/>
      <c r="M165" s="227" t="s">
        <v>24</v>
      </c>
      <c r="N165" s="228" t="s">
        <v>48</v>
      </c>
      <c r="O165" s="46"/>
      <c r="P165" s="229">
        <f>O165*H165</f>
        <v>0</v>
      </c>
      <c r="Q165" s="229">
        <v>0</v>
      </c>
      <c r="R165" s="229">
        <f>Q165*H165</f>
        <v>0</v>
      </c>
      <c r="S165" s="229">
        <v>0</v>
      </c>
      <c r="T165" s="230">
        <f>S165*H165</f>
        <v>0</v>
      </c>
      <c r="AR165" s="23" t="s">
        <v>151</v>
      </c>
      <c r="AT165" s="23" t="s">
        <v>146</v>
      </c>
      <c r="AU165" s="23" t="s">
        <v>86</v>
      </c>
      <c r="AY165" s="23" t="s">
        <v>144</v>
      </c>
      <c r="BE165" s="231">
        <f>IF(N165="základní",J165,0)</f>
        <v>0</v>
      </c>
      <c r="BF165" s="231">
        <f>IF(N165="snížená",J165,0)</f>
        <v>0</v>
      </c>
      <c r="BG165" s="231">
        <f>IF(N165="zákl. přenesená",J165,0)</f>
        <v>0</v>
      </c>
      <c r="BH165" s="231">
        <f>IF(N165="sníž. přenesená",J165,0)</f>
        <v>0</v>
      </c>
      <c r="BI165" s="231">
        <f>IF(N165="nulová",J165,0)</f>
        <v>0</v>
      </c>
      <c r="BJ165" s="23" t="s">
        <v>25</v>
      </c>
      <c r="BK165" s="231">
        <f>ROUND(I165*H165,2)</f>
        <v>0</v>
      </c>
      <c r="BL165" s="23" t="s">
        <v>151</v>
      </c>
      <c r="BM165" s="23" t="s">
        <v>271</v>
      </c>
    </row>
    <row r="166" s="1" customFormat="1">
      <c r="B166" s="45"/>
      <c r="C166" s="73"/>
      <c r="D166" s="232" t="s">
        <v>153</v>
      </c>
      <c r="E166" s="73"/>
      <c r="F166" s="233" t="s">
        <v>267</v>
      </c>
      <c r="G166" s="73"/>
      <c r="H166" s="73"/>
      <c r="I166" s="190"/>
      <c r="J166" s="73"/>
      <c r="K166" s="73"/>
      <c r="L166" s="71"/>
      <c r="M166" s="234"/>
      <c r="N166" s="46"/>
      <c r="O166" s="46"/>
      <c r="P166" s="46"/>
      <c r="Q166" s="46"/>
      <c r="R166" s="46"/>
      <c r="S166" s="46"/>
      <c r="T166" s="94"/>
      <c r="AT166" s="23" t="s">
        <v>153</v>
      </c>
      <c r="AU166" s="23" t="s">
        <v>86</v>
      </c>
    </row>
    <row r="167" s="11" customFormat="1">
      <c r="B167" s="235"/>
      <c r="C167" s="236"/>
      <c r="D167" s="232" t="s">
        <v>155</v>
      </c>
      <c r="E167" s="236"/>
      <c r="F167" s="238" t="s">
        <v>272</v>
      </c>
      <c r="G167" s="236"/>
      <c r="H167" s="239">
        <v>615.48000000000002</v>
      </c>
      <c r="I167" s="240"/>
      <c r="J167" s="236"/>
      <c r="K167" s="236"/>
      <c r="L167" s="241"/>
      <c r="M167" s="242"/>
      <c r="N167" s="243"/>
      <c r="O167" s="243"/>
      <c r="P167" s="243"/>
      <c r="Q167" s="243"/>
      <c r="R167" s="243"/>
      <c r="S167" s="243"/>
      <c r="T167" s="244"/>
      <c r="AT167" s="245" t="s">
        <v>155</v>
      </c>
      <c r="AU167" s="245" t="s">
        <v>86</v>
      </c>
      <c r="AV167" s="11" t="s">
        <v>86</v>
      </c>
      <c r="AW167" s="11" t="s">
        <v>6</v>
      </c>
      <c r="AX167" s="11" t="s">
        <v>25</v>
      </c>
      <c r="AY167" s="245" t="s">
        <v>144</v>
      </c>
    </row>
    <row r="168" s="1" customFormat="1" ht="16.5" customHeight="1">
      <c r="B168" s="45"/>
      <c r="C168" s="220" t="s">
        <v>273</v>
      </c>
      <c r="D168" s="220" t="s">
        <v>146</v>
      </c>
      <c r="E168" s="221" t="s">
        <v>274</v>
      </c>
      <c r="F168" s="222" t="s">
        <v>275</v>
      </c>
      <c r="G168" s="223" t="s">
        <v>260</v>
      </c>
      <c r="H168" s="224">
        <v>30.774000000000001</v>
      </c>
      <c r="I168" s="225"/>
      <c r="J168" s="226">
        <f>ROUND(I168*H168,2)</f>
        <v>0</v>
      </c>
      <c r="K168" s="222" t="s">
        <v>150</v>
      </c>
      <c r="L168" s="71"/>
      <c r="M168" s="227" t="s">
        <v>24</v>
      </c>
      <c r="N168" s="228" t="s">
        <v>48</v>
      </c>
      <c r="O168" s="46"/>
      <c r="P168" s="229">
        <f>O168*H168</f>
        <v>0</v>
      </c>
      <c r="Q168" s="229">
        <v>0</v>
      </c>
      <c r="R168" s="229">
        <f>Q168*H168</f>
        <v>0</v>
      </c>
      <c r="S168" s="229">
        <v>0</v>
      </c>
      <c r="T168" s="230">
        <f>S168*H168</f>
        <v>0</v>
      </c>
      <c r="AR168" s="23" t="s">
        <v>151</v>
      </c>
      <c r="AT168" s="23" t="s">
        <v>146</v>
      </c>
      <c r="AU168" s="23" t="s">
        <v>86</v>
      </c>
      <c r="AY168" s="23" t="s">
        <v>144</v>
      </c>
      <c r="BE168" s="231">
        <f>IF(N168="základní",J168,0)</f>
        <v>0</v>
      </c>
      <c r="BF168" s="231">
        <f>IF(N168="snížená",J168,0)</f>
        <v>0</v>
      </c>
      <c r="BG168" s="231">
        <f>IF(N168="zákl. přenesená",J168,0)</f>
        <v>0</v>
      </c>
      <c r="BH168" s="231">
        <f>IF(N168="sníž. přenesená",J168,0)</f>
        <v>0</v>
      </c>
      <c r="BI168" s="231">
        <f>IF(N168="nulová",J168,0)</f>
        <v>0</v>
      </c>
      <c r="BJ168" s="23" t="s">
        <v>25</v>
      </c>
      <c r="BK168" s="231">
        <f>ROUND(I168*H168,2)</f>
        <v>0</v>
      </c>
      <c r="BL168" s="23" t="s">
        <v>151</v>
      </c>
      <c r="BM168" s="23" t="s">
        <v>276</v>
      </c>
    </row>
    <row r="169" s="1" customFormat="1">
      <c r="B169" s="45"/>
      <c r="C169" s="73"/>
      <c r="D169" s="232" t="s">
        <v>153</v>
      </c>
      <c r="E169" s="73"/>
      <c r="F169" s="233" t="s">
        <v>277</v>
      </c>
      <c r="G169" s="73"/>
      <c r="H169" s="73"/>
      <c r="I169" s="190"/>
      <c r="J169" s="73"/>
      <c r="K169" s="73"/>
      <c r="L169" s="71"/>
      <c r="M169" s="234"/>
      <c r="N169" s="46"/>
      <c r="O169" s="46"/>
      <c r="P169" s="46"/>
      <c r="Q169" s="46"/>
      <c r="R169" s="46"/>
      <c r="S169" s="46"/>
      <c r="T169" s="94"/>
      <c r="AT169" s="23" t="s">
        <v>153</v>
      </c>
      <c r="AU169" s="23" t="s">
        <v>86</v>
      </c>
    </row>
    <row r="170" s="10" customFormat="1" ht="29.88" customHeight="1">
      <c r="B170" s="204"/>
      <c r="C170" s="205"/>
      <c r="D170" s="206" t="s">
        <v>76</v>
      </c>
      <c r="E170" s="218" t="s">
        <v>278</v>
      </c>
      <c r="F170" s="218" t="s">
        <v>279</v>
      </c>
      <c r="G170" s="205"/>
      <c r="H170" s="205"/>
      <c r="I170" s="208"/>
      <c r="J170" s="219">
        <f>BK170</f>
        <v>0</v>
      </c>
      <c r="K170" s="205"/>
      <c r="L170" s="210"/>
      <c r="M170" s="211"/>
      <c r="N170" s="212"/>
      <c r="O170" s="212"/>
      <c r="P170" s="213">
        <f>SUM(P171:P172)</f>
        <v>0</v>
      </c>
      <c r="Q170" s="212"/>
      <c r="R170" s="213">
        <f>SUM(R171:R172)</f>
        <v>0</v>
      </c>
      <c r="S170" s="212"/>
      <c r="T170" s="214">
        <f>SUM(T171:T172)</f>
        <v>0</v>
      </c>
      <c r="AR170" s="215" t="s">
        <v>25</v>
      </c>
      <c r="AT170" s="216" t="s">
        <v>76</v>
      </c>
      <c r="AU170" s="216" t="s">
        <v>25</v>
      </c>
      <c r="AY170" s="215" t="s">
        <v>144</v>
      </c>
      <c r="BK170" s="217">
        <f>SUM(BK171:BK172)</f>
        <v>0</v>
      </c>
    </row>
    <row r="171" s="1" customFormat="1" ht="38.25" customHeight="1">
      <c r="B171" s="45"/>
      <c r="C171" s="220" t="s">
        <v>280</v>
      </c>
      <c r="D171" s="220" t="s">
        <v>146</v>
      </c>
      <c r="E171" s="221" t="s">
        <v>281</v>
      </c>
      <c r="F171" s="222" t="s">
        <v>282</v>
      </c>
      <c r="G171" s="223" t="s">
        <v>260</v>
      </c>
      <c r="H171" s="224">
        <v>0.051999999999999998</v>
      </c>
      <c r="I171" s="225"/>
      <c r="J171" s="226">
        <f>ROUND(I171*H171,2)</f>
        <v>0</v>
      </c>
      <c r="K171" s="222" t="s">
        <v>150</v>
      </c>
      <c r="L171" s="71"/>
      <c r="M171" s="227" t="s">
        <v>24</v>
      </c>
      <c r="N171" s="228" t="s">
        <v>48</v>
      </c>
      <c r="O171" s="46"/>
      <c r="P171" s="229">
        <f>O171*H171</f>
        <v>0</v>
      </c>
      <c r="Q171" s="229">
        <v>0</v>
      </c>
      <c r="R171" s="229">
        <f>Q171*H171</f>
        <v>0</v>
      </c>
      <c r="S171" s="229">
        <v>0</v>
      </c>
      <c r="T171" s="230">
        <f>S171*H171</f>
        <v>0</v>
      </c>
      <c r="AR171" s="23" t="s">
        <v>151</v>
      </c>
      <c r="AT171" s="23" t="s">
        <v>146</v>
      </c>
      <c r="AU171" s="23" t="s">
        <v>86</v>
      </c>
      <c r="AY171" s="23" t="s">
        <v>144</v>
      </c>
      <c r="BE171" s="231">
        <f>IF(N171="základní",J171,0)</f>
        <v>0</v>
      </c>
      <c r="BF171" s="231">
        <f>IF(N171="snížená",J171,0)</f>
        <v>0</v>
      </c>
      <c r="BG171" s="231">
        <f>IF(N171="zákl. přenesená",J171,0)</f>
        <v>0</v>
      </c>
      <c r="BH171" s="231">
        <f>IF(N171="sníž. přenesená",J171,0)</f>
        <v>0</v>
      </c>
      <c r="BI171" s="231">
        <f>IF(N171="nulová",J171,0)</f>
        <v>0</v>
      </c>
      <c r="BJ171" s="23" t="s">
        <v>25</v>
      </c>
      <c r="BK171" s="231">
        <f>ROUND(I171*H171,2)</f>
        <v>0</v>
      </c>
      <c r="BL171" s="23" t="s">
        <v>151</v>
      </c>
      <c r="BM171" s="23" t="s">
        <v>283</v>
      </c>
    </row>
    <row r="172" s="1" customFormat="1">
      <c r="B172" s="45"/>
      <c r="C172" s="73"/>
      <c r="D172" s="232" t="s">
        <v>153</v>
      </c>
      <c r="E172" s="73"/>
      <c r="F172" s="233" t="s">
        <v>284</v>
      </c>
      <c r="G172" s="73"/>
      <c r="H172" s="73"/>
      <c r="I172" s="190"/>
      <c r="J172" s="73"/>
      <c r="K172" s="73"/>
      <c r="L172" s="71"/>
      <c r="M172" s="234"/>
      <c r="N172" s="46"/>
      <c r="O172" s="46"/>
      <c r="P172" s="46"/>
      <c r="Q172" s="46"/>
      <c r="R172" s="46"/>
      <c r="S172" s="46"/>
      <c r="T172" s="94"/>
      <c r="AT172" s="23" t="s">
        <v>153</v>
      </c>
      <c r="AU172" s="23" t="s">
        <v>86</v>
      </c>
    </row>
    <row r="173" s="10" customFormat="1" ht="37.44" customHeight="1">
      <c r="B173" s="204"/>
      <c r="C173" s="205"/>
      <c r="D173" s="206" t="s">
        <v>76</v>
      </c>
      <c r="E173" s="207" t="s">
        <v>285</v>
      </c>
      <c r="F173" s="207" t="s">
        <v>286</v>
      </c>
      <c r="G173" s="205"/>
      <c r="H173" s="205"/>
      <c r="I173" s="208"/>
      <c r="J173" s="209">
        <f>BK173</f>
        <v>0</v>
      </c>
      <c r="K173" s="205"/>
      <c r="L173" s="210"/>
      <c r="M173" s="211"/>
      <c r="N173" s="212"/>
      <c r="O173" s="212"/>
      <c r="P173" s="213">
        <f>P174+P201+P206</f>
        <v>0</v>
      </c>
      <c r="Q173" s="212"/>
      <c r="R173" s="213">
        <f>R174+R201+R206</f>
        <v>0</v>
      </c>
      <c r="S173" s="212"/>
      <c r="T173" s="214">
        <f>T174+T201+T206</f>
        <v>1.8215950000000003</v>
      </c>
      <c r="AR173" s="215" t="s">
        <v>86</v>
      </c>
      <c r="AT173" s="216" t="s">
        <v>76</v>
      </c>
      <c r="AU173" s="216" t="s">
        <v>77</v>
      </c>
      <c r="AY173" s="215" t="s">
        <v>144</v>
      </c>
      <c r="BK173" s="217">
        <f>BK174+BK201+BK206</f>
        <v>0</v>
      </c>
    </row>
    <row r="174" s="10" customFormat="1" ht="19.92" customHeight="1">
      <c r="B174" s="204"/>
      <c r="C174" s="205"/>
      <c r="D174" s="206" t="s">
        <v>76</v>
      </c>
      <c r="E174" s="218" t="s">
        <v>287</v>
      </c>
      <c r="F174" s="218" t="s">
        <v>288</v>
      </c>
      <c r="G174" s="205"/>
      <c r="H174" s="205"/>
      <c r="I174" s="208"/>
      <c r="J174" s="219">
        <f>BK174</f>
        <v>0</v>
      </c>
      <c r="K174" s="205"/>
      <c r="L174" s="210"/>
      <c r="M174" s="211"/>
      <c r="N174" s="212"/>
      <c r="O174" s="212"/>
      <c r="P174" s="213">
        <f>SUM(P175:P200)</f>
        <v>0</v>
      </c>
      <c r="Q174" s="212"/>
      <c r="R174" s="213">
        <f>SUM(R175:R200)</f>
        <v>0</v>
      </c>
      <c r="S174" s="212"/>
      <c r="T174" s="214">
        <f>SUM(T175:T200)</f>
        <v>0.65300000000000002</v>
      </c>
      <c r="AR174" s="215" t="s">
        <v>86</v>
      </c>
      <c r="AT174" s="216" t="s">
        <v>76</v>
      </c>
      <c r="AU174" s="216" t="s">
        <v>25</v>
      </c>
      <c r="AY174" s="215" t="s">
        <v>144</v>
      </c>
      <c r="BK174" s="217">
        <f>SUM(BK175:BK200)</f>
        <v>0</v>
      </c>
    </row>
    <row r="175" s="1" customFormat="1" ht="38.25" customHeight="1">
      <c r="B175" s="45"/>
      <c r="C175" s="220" t="s">
        <v>9</v>
      </c>
      <c r="D175" s="220" t="s">
        <v>146</v>
      </c>
      <c r="E175" s="221" t="s">
        <v>289</v>
      </c>
      <c r="F175" s="222" t="s">
        <v>290</v>
      </c>
      <c r="G175" s="223" t="s">
        <v>161</v>
      </c>
      <c r="H175" s="224">
        <v>10</v>
      </c>
      <c r="I175" s="225"/>
      <c r="J175" s="226">
        <f>ROUND(I175*H175,2)</f>
        <v>0</v>
      </c>
      <c r="K175" s="222" t="s">
        <v>150</v>
      </c>
      <c r="L175" s="71"/>
      <c r="M175" s="227" t="s">
        <v>24</v>
      </c>
      <c r="N175" s="228" t="s">
        <v>48</v>
      </c>
      <c r="O175" s="46"/>
      <c r="P175" s="229">
        <f>O175*H175</f>
        <v>0</v>
      </c>
      <c r="Q175" s="229">
        <v>0</v>
      </c>
      <c r="R175" s="229">
        <f>Q175*H175</f>
        <v>0</v>
      </c>
      <c r="S175" s="229">
        <v>0.012500000000000001</v>
      </c>
      <c r="T175" s="230">
        <f>S175*H175</f>
        <v>0.125</v>
      </c>
      <c r="AR175" s="23" t="s">
        <v>257</v>
      </c>
      <c r="AT175" s="23" t="s">
        <v>146</v>
      </c>
      <c r="AU175" s="23" t="s">
        <v>86</v>
      </c>
      <c r="AY175" s="23" t="s">
        <v>144</v>
      </c>
      <c r="BE175" s="231">
        <f>IF(N175="základní",J175,0)</f>
        <v>0</v>
      </c>
      <c r="BF175" s="231">
        <f>IF(N175="snížená",J175,0)</f>
        <v>0</v>
      </c>
      <c r="BG175" s="231">
        <f>IF(N175="zákl. přenesená",J175,0)</f>
        <v>0</v>
      </c>
      <c r="BH175" s="231">
        <f>IF(N175="sníž. přenesená",J175,0)</f>
        <v>0</v>
      </c>
      <c r="BI175" s="231">
        <f>IF(N175="nulová",J175,0)</f>
        <v>0</v>
      </c>
      <c r="BJ175" s="23" t="s">
        <v>25</v>
      </c>
      <c r="BK175" s="231">
        <f>ROUND(I175*H175,2)</f>
        <v>0</v>
      </c>
      <c r="BL175" s="23" t="s">
        <v>257</v>
      </c>
      <c r="BM175" s="23" t="s">
        <v>291</v>
      </c>
    </row>
    <row r="176" s="1" customFormat="1">
      <c r="B176" s="45"/>
      <c r="C176" s="73"/>
      <c r="D176" s="232" t="s">
        <v>153</v>
      </c>
      <c r="E176" s="73"/>
      <c r="F176" s="233" t="s">
        <v>292</v>
      </c>
      <c r="G176" s="73"/>
      <c r="H176" s="73"/>
      <c r="I176" s="190"/>
      <c r="J176" s="73"/>
      <c r="K176" s="73"/>
      <c r="L176" s="71"/>
      <c r="M176" s="234"/>
      <c r="N176" s="46"/>
      <c r="O176" s="46"/>
      <c r="P176" s="46"/>
      <c r="Q176" s="46"/>
      <c r="R176" s="46"/>
      <c r="S176" s="46"/>
      <c r="T176" s="94"/>
      <c r="AT176" s="23" t="s">
        <v>153</v>
      </c>
      <c r="AU176" s="23" t="s">
        <v>86</v>
      </c>
    </row>
    <row r="177" s="13" customFormat="1">
      <c r="B177" s="257"/>
      <c r="C177" s="258"/>
      <c r="D177" s="232" t="s">
        <v>155</v>
      </c>
      <c r="E177" s="259" t="s">
        <v>24</v>
      </c>
      <c r="F177" s="260" t="s">
        <v>293</v>
      </c>
      <c r="G177" s="258"/>
      <c r="H177" s="259" t="s">
        <v>24</v>
      </c>
      <c r="I177" s="261"/>
      <c r="J177" s="258"/>
      <c r="K177" s="258"/>
      <c r="L177" s="262"/>
      <c r="M177" s="263"/>
      <c r="N177" s="264"/>
      <c r="O177" s="264"/>
      <c r="P177" s="264"/>
      <c r="Q177" s="264"/>
      <c r="R177" s="264"/>
      <c r="S177" s="264"/>
      <c r="T177" s="265"/>
      <c r="AT177" s="266" t="s">
        <v>155</v>
      </c>
      <c r="AU177" s="266" t="s">
        <v>86</v>
      </c>
      <c r="AV177" s="13" t="s">
        <v>25</v>
      </c>
      <c r="AW177" s="13" t="s">
        <v>40</v>
      </c>
      <c r="AX177" s="13" t="s">
        <v>77</v>
      </c>
      <c r="AY177" s="266" t="s">
        <v>144</v>
      </c>
    </row>
    <row r="178" s="11" customFormat="1">
      <c r="B178" s="235"/>
      <c r="C178" s="236"/>
      <c r="D178" s="232" t="s">
        <v>155</v>
      </c>
      <c r="E178" s="237" t="s">
        <v>24</v>
      </c>
      <c r="F178" s="238" t="s">
        <v>294</v>
      </c>
      <c r="G178" s="236"/>
      <c r="H178" s="239">
        <v>10</v>
      </c>
      <c r="I178" s="240"/>
      <c r="J178" s="236"/>
      <c r="K178" s="236"/>
      <c r="L178" s="241"/>
      <c r="M178" s="242"/>
      <c r="N178" s="243"/>
      <c r="O178" s="243"/>
      <c r="P178" s="243"/>
      <c r="Q178" s="243"/>
      <c r="R178" s="243"/>
      <c r="S178" s="243"/>
      <c r="T178" s="244"/>
      <c r="AT178" s="245" t="s">
        <v>155</v>
      </c>
      <c r="AU178" s="245" t="s">
        <v>86</v>
      </c>
      <c r="AV178" s="11" t="s">
        <v>86</v>
      </c>
      <c r="AW178" s="11" t="s">
        <v>40</v>
      </c>
      <c r="AX178" s="11" t="s">
        <v>77</v>
      </c>
      <c r="AY178" s="245" t="s">
        <v>144</v>
      </c>
    </row>
    <row r="179" s="11" customFormat="1">
      <c r="B179" s="235"/>
      <c r="C179" s="236"/>
      <c r="D179" s="232" t="s">
        <v>155</v>
      </c>
      <c r="E179" s="237" t="s">
        <v>24</v>
      </c>
      <c r="F179" s="238" t="s">
        <v>295</v>
      </c>
      <c r="G179" s="236"/>
      <c r="H179" s="239">
        <v>0</v>
      </c>
      <c r="I179" s="240"/>
      <c r="J179" s="236"/>
      <c r="K179" s="236"/>
      <c r="L179" s="241"/>
      <c r="M179" s="242"/>
      <c r="N179" s="243"/>
      <c r="O179" s="243"/>
      <c r="P179" s="243"/>
      <c r="Q179" s="243"/>
      <c r="R179" s="243"/>
      <c r="S179" s="243"/>
      <c r="T179" s="244"/>
      <c r="AT179" s="245" t="s">
        <v>155</v>
      </c>
      <c r="AU179" s="245" t="s">
        <v>86</v>
      </c>
      <c r="AV179" s="11" t="s">
        <v>86</v>
      </c>
      <c r="AW179" s="11" t="s">
        <v>40</v>
      </c>
      <c r="AX179" s="11" t="s">
        <v>77</v>
      </c>
      <c r="AY179" s="245" t="s">
        <v>144</v>
      </c>
    </row>
    <row r="180" s="11" customFormat="1">
      <c r="B180" s="235"/>
      <c r="C180" s="236"/>
      <c r="D180" s="232" t="s">
        <v>155</v>
      </c>
      <c r="E180" s="237" t="s">
        <v>24</v>
      </c>
      <c r="F180" s="238" t="s">
        <v>217</v>
      </c>
      <c r="G180" s="236"/>
      <c r="H180" s="239">
        <v>0</v>
      </c>
      <c r="I180" s="240"/>
      <c r="J180" s="236"/>
      <c r="K180" s="236"/>
      <c r="L180" s="241"/>
      <c r="M180" s="242"/>
      <c r="N180" s="243"/>
      <c r="O180" s="243"/>
      <c r="P180" s="243"/>
      <c r="Q180" s="243"/>
      <c r="R180" s="243"/>
      <c r="S180" s="243"/>
      <c r="T180" s="244"/>
      <c r="AT180" s="245" t="s">
        <v>155</v>
      </c>
      <c r="AU180" s="245" t="s">
        <v>86</v>
      </c>
      <c r="AV180" s="11" t="s">
        <v>86</v>
      </c>
      <c r="AW180" s="11" t="s">
        <v>40</v>
      </c>
      <c r="AX180" s="11" t="s">
        <v>77</v>
      </c>
      <c r="AY180" s="245" t="s">
        <v>144</v>
      </c>
    </row>
    <row r="181" s="11" customFormat="1">
      <c r="B181" s="235"/>
      <c r="C181" s="236"/>
      <c r="D181" s="232" t="s">
        <v>155</v>
      </c>
      <c r="E181" s="237" t="s">
        <v>24</v>
      </c>
      <c r="F181" s="238" t="s">
        <v>218</v>
      </c>
      <c r="G181" s="236"/>
      <c r="H181" s="239">
        <v>0</v>
      </c>
      <c r="I181" s="240"/>
      <c r="J181" s="236"/>
      <c r="K181" s="236"/>
      <c r="L181" s="241"/>
      <c r="M181" s="242"/>
      <c r="N181" s="243"/>
      <c r="O181" s="243"/>
      <c r="P181" s="243"/>
      <c r="Q181" s="243"/>
      <c r="R181" s="243"/>
      <c r="S181" s="243"/>
      <c r="T181" s="244"/>
      <c r="AT181" s="245" t="s">
        <v>155</v>
      </c>
      <c r="AU181" s="245" t="s">
        <v>86</v>
      </c>
      <c r="AV181" s="11" t="s">
        <v>86</v>
      </c>
      <c r="AW181" s="11" t="s">
        <v>40</v>
      </c>
      <c r="AX181" s="11" t="s">
        <v>77</v>
      </c>
      <c r="AY181" s="245" t="s">
        <v>144</v>
      </c>
    </row>
    <row r="182" s="13" customFormat="1">
      <c r="B182" s="257"/>
      <c r="C182" s="258"/>
      <c r="D182" s="232" t="s">
        <v>155</v>
      </c>
      <c r="E182" s="259" t="s">
        <v>24</v>
      </c>
      <c r="F182" s="260" t="s">
        <v>296</v>
      </c>
      <c r="G182" s="258"/>
      <c r="H182" s="259" t="s">
        <v>24</v>
      </c>
      <c r="I182" s="261"/>
      <c r="J182" s="258"/>
      <c r="K182" s="258"/>
      <c r="L182" s="262"/>
      <c r="M182" s="263"/>
      <c r="N182" s="264"/>
      <c r="O182" s="264"/>
      <c r="P182" s="264"/>
      <c r="Q182" s="264"/>
      <c r="R182" s="264"/>
      <c r="S182" s="264"/>
      <c r="T182" s="265"/>
      <c r="AT182" s="266" t="s">
        <v>155</v>
      </c>
      <c r="AU182" s="266" t="s">
        <v>86</v>
      </c>
      <c r="AV182" s="13" t="s">
        <v>25</v>
      </c>
      <c r="AW182" s="13" t="s">
        <v>40</v>
      </c>
      <c r="AX182" s="13" t="s">
        <v>77</v>
      </c>
      <c r="AY182" s="266" t="s">
        <v>144</v>
      </c>
    </row>
    <row r="183" s="11" customFormat="1">
      <c r="B183" s="235"/>
      <c r="C183" s="236"/>
      <c r="D183" s="232" t="s">
        <v>155</v>
      </c>
      <c r="E183" s="237" t="s">
        <v>24</v>
      </c>
      <c r="F183" s="238" t="s">
        <v>215</v>
      </c>
      <c r="G183" s="236"/>
      <c r="H183" s="239">
        <v>0</v>
      </c>
      <c r="I183" s="240"/>
      <c r="J183" s="236"/>
      <c r="K183" s="236"/>
      <c r="L183" s="241"/>
      <c r="M183" s="242"/>
      <c r="N183" s="243"/>
      <c r="O183" s="243"/>
      <c r="P183" s="243"/>
      <c r="Q183" s="243"/>
      <c r="R183" s="243"/>
      <c r="S183" s="243"/>
      <c r="T183" s="244"/>
      <c r="AT183" s="245" t="s">
        <v>155</v>
      </c>
      <c r="AU183" s="245" t="s">
        <v>86</v>
      </c>
      <c r="AV183" s="11" t="s">
        <v>86</v>
      </c>
      <c r="AW183" s="11" t="s">
        <v>40</v>
      </c>
      <c r="AX183" s="11" t="s">
        <v>77</v>
      </c>
      <c r="AY183" s="245" t="s">
        <v>144</v>
      </c>
    </row>
    <row r="184" s="11" customFormat="1">
      <c r="B184" s="235"/>
      <c r="C184" s="236"/>
      <c r="D184" s="232" t="s">
        <v>155</v>
      </c>
      <c r="E184" s="237" t="s">
        <v>24</v>
      </c>
      <c r="F184" s="238" t="s">
        <v>295</v>
      </c>
      <c r="G184" s="236"/>
      <c r="H184" s="239">
        <v>0</v>
      </c>
      <c r="I184" s="240"/>
      <c r="J184" s="236"/>
      <c r="K184" s="236"/>
      <c r="L184" s="241"/>
      <c r="M184" s="242"/>
      <c r="N184" s="243"/>
      <c r="O184" s="243"/>
      <c r="P184" s="243"/>
      <c r="Q184" s="243"/>
      <c r="R184" s="243"/>
      <c r="S184" s="243"/>
      <c r="T184" s="244"/>
      <c r="AT184" s="245" t="s">
        <v>155</v>
      </c>
      <c r="AU184" s="245" t="s">
        <v>86</v>
      </c>
      <c r="AV184" s="11" t="s">
        <v>86</v>
      </c>
      <c r="AW184" s="11" t="s">
        <v>40</v>
      </c>
      <c r="AX184" s="11" t="s">
        <v>77</v>
      </c>
      <c r="AY184" s="245" t="s">
        <v>144</v>
      </c>
    </row>
    <row r="185" s="11" customFormat="1">
      <c r="B185" s="235"/>
      <c r="C185" s="236"/>
      <c r="D185" s="232" t="s">
        <v>155</v>
      </c>
      <c r="E185" s="237" t="s">
        <v>24</v>
      </c>
      <c r="F185" s="238" t="s">
        <v>217</v>
      </c>
      <c r="G185" s="236"/>
      <c r="H185" s="239">
        <v>0</v>
      </c>
      <c r="I185" s="240"/>
      <c r="J185" s="236"/>
      <c r="K185" s="236"/>
      <c r="L185" s="241"/>
      <c r="M185" s="242"/>
      <c r="N185" s="243"/>
      <c r="O185" s="243"/>
      <c r="P185" s="243"/>
      <c r="Q185" s="243"/>
      <c r="R185" s="243"/>
      <c r="S185" s="243"/>
      <c r="T185" s="244"/>
      <c r="AT185" s="245" t="s">
        <v>155</v>
      </c>
      <c r="AU185" s="245" t="s">
        <v>86</v>
      </c>
      <c r="AV185" s="11" t="s">
        <v>86</v>
      </c>
      <c r="AW185" s="11" t="s">
        <v>40</v>
      </c>
      <c r="AX185" s="11" t="s">
        <v>77</v>
      </c>
      <c r="AY185" s="245" t="s">
        <v>144</v>
      </c>
    </row>
    <row r="186" s="11" customFormat="1">
      <c r="B186" s="235"/>
      <c r="C186" s="236"/>
      <c r="D186" s="232" t="s">
        <v>155</v>
      </c>
      <c r="E186" s="237" t="s">
        <v>24</v>
      </c>
      <c r="F186" s="238" t="s">
        <v>297</v>
      </c>
      <c r="G186" s="236"/>
      <c r="H186" s="239">
        <v>0</v>
      </c>
      <c r="I186" s="240"/>
      <c r="J186" s="236"/>
      <c r="K186" s="236"/>
      <c r="L186" s="241"/>
      <c r="M186" s="242"/>
      <c r="N186" s="243"/>
      <c r="O186" s="243"/>
      <c r="P186" s="243"/>
      <c r="Q186" s="243"/>
      <c r="R186" s="243"/>
      <c r="S186" s="243"/>
      <c r="T186" s="244"/>
      <c r="AT186" s="245" t="s">
        <v>155</v>
      </c>
      <c r="AU186" s="245" t="s">
        <v>86</v>
      </c>
      <c r="AV186" s="11" t="s">
        <v>86</v>
      </c>
      <c r="AW186" s="11" t="s">
        <v>40</v>
      </c>
      <c r="AX186" s="11" t="s">
        <v>77</v>
      </c>
      <c r="AY186" s="245" t="s">
        <v>144</v>
      </c>
    </row>
    <row r="187" s="12" customFormat="1">
      <c r="B187" s="246"/>
      <c r="C187" s="247"/>
      <c r="D187" s="232" t="s">
        <v>155</v>
      </c>
      <c r="E187" s="248" t="s">
        <v>24</v>
      </c>
      <c r="F187" s="249" t="s">
        <v>181</v>
      </c>
      <c r="G187" s="247"/>
      <c r="H187" s="250">
        <v>10</v>
      </c>
      <c r="I187" s="251"/>
      <c r="J187" s="247"/>
      <c r="K187" s="247"/>
      <c r="L187" s="252"/>
      <c r="M187" s="253"/>
      <c r="N187" s="254"/>
      <c r="O187" s="254"/>
      <c r="P187" s="254"/>
      <c r="Q187" s="254"/>
      <c r="R187" s="254"/>
      <c r="S187" s="254"/>
      <c r="T187" s="255"/>
      <c r="AT187" s="256" t="s">
        <v>155</v>
      </c>
      <c r="AU187" s="256" t="s">
        <v>86</v>
      </c>
      <c r="AV187" s="12" t="s">
        <v>151</v>
      </c>
      <c r="AW187" s="12" t="s">
        <v>40</v>
      </c>
      <c r="AX187" s="12" t="s">
        <v>25</v>
      </c>
      <c r="AY187" s="256" t="s">
        <v>144</v>
      </c>
    </row>
    <row r="188" s="1" customFormat="1" ht="38.25" customHeight="1">
      <c r="B188" s="45"/>
      <c r="C188" s="220" t="s">
        <v>298</v>
      </c>
      <c r="D188" s="220" t="s">
        <v>146</v>
      </c>
      <c r="E188" s="221" t="s">
        <v>299</v>
      </c>
      <c r="F188" s="222" t="s">
        <v>300</v>
      </c>
      <c r="G188" s="223" t="s">
        <v>161</v>
      </c>
      <c r="H188" s="224">
        <v>22</v>
      </c>
      <c r="I188" s="225"/>
      <c r="J188" s="226">
        <f>ROUND(I188*H188,2)</f>
        <v>0</v>
      </c>
      <c r="K188" s="222" t="s">
        <v>150</v>
      </c>
      <c r="L188" s="71"/>
      <c r="M188" s="227" t="s">
        <v>24</v>
      </c>
      <c r="N188" s="228" t="s">
        <v>48</v>
      </c>
      <c r="O188" s="46"/>
      <c r="P188" s="229">
        <f>O188*H188</f>
        <v>0</v>
      </c>
      <c r="Q188" s="229">
        <v>0</v>
      </c>
      <c r="R188" s="229">
        <f>Q188*H188</f>
        <v>0</v>
      </c>
      <c r="S188" s="229">
        <v>0.024</v>
      </c>
      <c r="T188" s="230">
        <f>S188*H188</f>
        <v>0.52800000000000002</v>
      </c>
      <c r="AR188" s="23" t="s">
        <v>257</v>
      </c>
      <c r="AT188" s="23" t="s">
        <v>146</v>
      </c>
      <c r="AU188" s="23" t="s">
        <v>86</v>
      </c>
      <c r="AY188" s="23" t="s">
        <v>144</v>
      </c>
      <c r="BE188" s="231">
        <f>IF(N188="základní",J188,0)</f>
        <v>0</v>
      </c>
      <c r="BF188" s="231">
        <f>IF(N188="snížená",J188,0)</f>
        <v>0</v>
      </c>
      <c r="BG188" s="231">
        <f>IF(N188="zákl. přenesená",J188,0)</f>
        <v>0</v>
      </c>
      <c r="BH188" s="231">
        <f>IF(N188="sníž. přenesená",J188,0)</f>
        <v>0</v>
      </c>
      <c r="BI188" s="231">
        <f>IF(N188="nulová",J188,0)</f>
        <v>0</v>
      </c>
      <c r="BJ188" s="23" t="s">
        <v>25</v>
      </c>
      <c r="BK188" s="231">
        <f>ROUND(I188*H188,2)</f>
        <v>0</v>
      </c>
      <c r="BL188" s="23" t="s">
        <v>257</v>
      </c>
      <c r="BM188" s="23" t="s">
        <v>301</v>
      </c>
    </row>
    <row r="189" s="1" customFormat="1">
      <c r="B189" s="45"/>
      <c r="C189" s="73"/>
      <c r="D189" s="232" t="s">
        <v>153</v>
      </c>
      <c r="E189" s="73"/>
      <c r="F189" s="233" t="s">
        <v>292</v>
      </c>
      <c r="G189" s="73"/>
      <c r="H189" s="73"/>
      <c r="I189" s="190"/>
      <c r="J189" s="73"/>
      <c r="K189" s="73"/>
      <c r="L189" s="71"/>
      <c r="M189" s="234"/>
      <c r="N189" s="46"/>
      <c r="O189" s="46"/>
      <c r="P189" s="46"/>
      <c r="Q189" s="46"/>
      <c r="R189" s="46"/>
      <c r="S189" s="46"/>
      <c r="T189" s="94"/>
      <c r="AT189" s="23" t="s">
        <v>153</v>
      </c>
      <c r="AU189" s="23" t="s">
        <v>86</v>
      </c>
    </row>
    <row r="190" s="13" customFormat="1">
      <c r="B190" s="257"/>
      <c r="C190" s="258"/>
      <c r="D190" s="232" t="s">
        <v>155</v>
      </c>
      <c r="E190" s="259" t="s">
        <v>24</v>
      </c>
      <c r="F190" s="260" t="s">
        <v>302</v>
      </c>
      <c r="G190" s="258"/>
      <c r="H190" s="259" t="s">
        <v>24</v>
      </c>
      <c r="I190" s="261"/>
      <c r="J190" s="258"/>
      <c r="K190" s="258"/>
      <c r="L190" s="262"/>
      <c r="M190" s="263"/>
      <c r="N190" s="264"/>
      <c r="O190" s="264"/>
      <c r="P190" s="264"/>
      <c r="Q190" s="264"/>
      <c r="R190" s="264"/>
      <c r="S190" s="264"/>
      <c r="T190" s="265"/>
      <c r="AT190" s="266" t="s">
        <v>155</v>
      </c>
      <c r="AU190" s="266" t="s">
        <v>86</v>
      </c>
      <c r="AV190" s="13" t="s">
        <v>25</v>
      </c>
      <c r="AW190" s="13" t="s">
        <v>40</v>
      </c>
      <c r="AX190" s="13" t="s">
        <v>77</v>
      </c>
      <c r="AY190" s="266" t="s">
        <v>144</v>
      </c>
    </row>
    <row r="191" s="11" customFormat="1">
      <c r="B191" s="235"/>
      <c r="C191" s="236"/>
      <c r="D191" s="232" t="s">
        <v>155</v>
      </c>
      <c r="E191" s="237" t="s">
        <v>24</v>
      </c>
      <c r="F191" s="238" t="s">
        <v>303</v>
      </c>
      <c r="G191" s="236"/>
      <c r="H191" s="239">
        <v>3</v>
      </c>
      <c r="I191" s="240"/>
      <c r="J191" s="236"/>
      <c r="K191" s="236"/>
      <c r="L191" s="241"/>
      <c r="M191" s="242"/>
      <c r="N191" s="243"/>
      <c r="O191" s="243"/>
      <c r="P191" s="243"/>
      <c r="Q191" s="243"/>
      <c r="R191" s="243"/>
      <c r="S191" s="243"/>
      <c r="T191" s="244"/>
      <c r="AT191" s="245" t="s">
        <v>155</v>
      </c>
      <c r="AU191" s="245" t="s">
        <v>86</v>
      </c>
      <c r="AV191" s="11" t="s">
        <v>86</v>
      </c>
      <c r="AW191" s="11" t="s">
        <v>40</v>
      </c>
      <c r="AX191" s="11" t="s">
        <v>77</v>
      </c>
      <c r="AY191" s="245" t="s">
        <v>144</v>
      </c>
    </row>
    <row r="192" s="11" customFormat="1">
      <c r="B192" s="235"/>
      <c r="C192" s="236"/>
      <c r="D192" s="232" t="s">
        <v>155</v>
      </c>
      <c r="E192" s="237" t="s">
        <v>24</v>
      </c>
      <c r="F192" s="238" t="s">
        <v>304</v>
      </c>
      <c r="G192" s="236"/>
      <c r="H192" s="239">
        <v>6</v>
      </c>
      <c r="I192" s="240"/>
      <c r="J192" s="236"/>
      <c r="K192" s="236"/>
      <c r="L192" s="241"/>
      <c r="M192" s="242"/>
      <c r="N192" s="243"/>
      <c r="O192" s="243"/>
      <c r="P192" s="243"/>
      <c r="Q192" s="243"/>
      <c r="R192" s="243"/>
      <c r="S192" s="243"/>
      <c r="T192" s="244"/>
      <c r="AT192" s="245" t="s">
        <v>155</v>
      </c>
      <c r="AU192" s="245" t="s">
        <v>86</v>
      </c>
      <c r="AV192" s="11" t="s">
        <v>86</v>
      </c>
      <c r="AW192" s="11" t="s">
        <v>40</v>
      </c>
      <c r="AX192" s="11" t="s">
        <v>77</v>
      </c>
      <c r="AY192" s="245" t="s">
        <v>144</v>
      </c>
    </row>
    <row r="193" s="11" customFormat="1">
      <c r="B193" s="235"/>
      <c r="C193" s="236"/>
      <c r="D193" s="232" t="s">
        <v>155</v>
      </c>
      <c r="E193" s="237" t="s">
        <v>24</v>
      </c>
      <c r="F193" s="238" t="s">
        <v>305</v>
      </c>
      <c r="G193" s="236"/>
      <c r="H193" s="239">
        <v>5</v>
      </c>
      <c r="I193" s="240"/>
      <c r="J193" s="236"/>
      <c r="K193" s="236"/>
      <c r="L193" s="241"/>
      <c r="M193" s="242"/>
      <c r="N193" s="243"/>
      <c r="O193" s="243"/>
      <c r="P193" s="243"/>
      <c r="Q193" s="243"/>
      <c r="R193" s="243"/>
      <c r="S193" s="243"/>
      <c r="T193" s="244"/>
      <c r="AT193" s="245" t="s">
        <v>155</v>
      </c>
      <c r="AU193" s="245" t="s">
        <v>86</v>
      </c>
      <c r="AV193" s="11" t="s">
        <v>86</v>
      </c>
      <c r="AW193" s="11" t="s">
        <v>40</v>
      </c>
      <c r="AX193" s="11" t="s">
        <v>77</v>
      </c>
      <c r="AY193" s="245" t="s">
        <v>144</v>
      </c>
    </row>
    <row r="194" s="11" customFormat="1">
      <c r="B194" s="235"/>
      <c r="C194" s="236"/>
      <c r="D194" s="232" t="s">
        <v>155</v>
      </c>
      <c r="E194" s="237" t="s">
        <v>24</v>
      </c>
      <c r="F194" s="238" t="s">
        <v>306</v>
      </c>
      <c r="G194" s="236"/>
      <c r="H194" s="239">
        <v>8</v>
      </c>
      <c r="I194" s="240"/>
      <c r="J194" s="236"/>
      <c r="K194" s="236"/>
      <c r="L194" s="241"/>
      <c r="M194" s="242"/>
      <c r="N194" s="243"/>
      <c r="O194" s="243"/>
      <c r="P194" s="243"/>
      <c r="Q194" s="243"/>
      <c r="R194" s="243"/>
      <c r="S194" s="243"/>
      <c r="T194" s="244"/>
      <c r="AT194" s="245" t="s">
        <v>155</v>
      </c>
      <c r="AU194" s="245" t="s">
        <v>86</v>
      </c>
      <c r="AV194" s="11" t="s">
        <v>86</v>
      </c>
      <c r="AW194" s="11" t="s">
        <v>40</v>
      </c>
      <c r="AX194" s="11" t="s">
        <v>77</v>
      </c>
      <c r="AY194" s="245" t="s">
        <v>144</v>
      </c>
    </row>
    <row r="195" s="13" customFormat="1">
      <c r="B195" s="257"/>
      <c r="C195" s="258"/>
      <c r="D195" s="232" t="s">
        <v>155</v>
      </c>
      <c r="E195" s="259" t="s">
        <v>24</v>
      </c>
      <c r="F195" s="260" t="s">
        <v>307</v>
      </c>
      <c r="G195" s="258"/>
      <c r="H195" s="259" t="s">
        <v>24</v>
      </c>
      <c r="I195" s="261"/>
      <c r="J195" s="258"/>
      <c r="K195" s="258"/>
      <c r="L195" s="262"/>
      <c r="M195" s="263"/>
      <c r="N195" s="264"/>
      <c r="O195" s="264"/>
      <c r="P195" s="264"/>
      <c r="Q195" s="264"/>
      <c r="R195" s="264"/>
      <c r="S195" s="264"/>
      <c r="T195" s="265"/>
      <c r="AT195" s="266" t="s">
        <v>155</v>
      </c>
      <c r="AU195" s="266" t="s">
        <v>86</v>
      </c>
      <c r="AV195" s="13" t="s">
        <v>25</v>
      </c>
      <c r="AW195" s="13" t="s">
        <v>40</v>
      </c>
      <c r="AX195" s="13" t="s">
        <v>77</v>
      </c>
      <c r="AY195" s="266" t="s">
        <v>144</v>
      </c>
    </row>
    <row r="196" s="11" customFormat="1">
      <c r="B196" s="235"/>
      <c r="C196" s="236"/>
      <c r="D196" s="232" t="s">
        <v>155</v>
      </c>
      <c r="E196" s="237" t="s">
        <v>24</v>
      </c>
      <c r="F196" s="238" t="s">
        <v>215</v>
      </c>
      <c r="G196" s="236"/>
      <c r="H196" s="239">
        <v>0</v>
      </c>
      <c r="I196" s="240"/>
      <c r="J196" s="236"/>
      <c r="K196" s="236"/>
      <c r="L196" s="241"/>
      <c r="M196" s="242"/>
      <c r="N196" s="243"/>
      <c r="O196" s="243"/>
      <c r="P196" s="243"/>
      <c r="Q196" s="243"/>
      <c r="R196" s="243"/>
      <c r="S196" s="243"/>
      <c r="T196" s="244"/>
      <c r="AT196" s="245" t="s">
        <v>155</v>
      </c>
      <c r="AU196" s="245" t="s">
        <v>86</v>
      </c>
      <c r="AV196" s="11" t="s">
        <v>86</v>
      </c>
      <c r="AW196" s="11" t="s">
        <v>40</v>
      </c>
      <c r="AX196" s="11" t="s">
        <v>77</v>
      </c>
      <c r="AY196" s="245" t="s">
        <v>144</v>
      </c>
    </row>
    <row r="197" s="11" customFormat="1">
      <c r="B197" s="235"/>
      <c r="C197" s="236"/>
      <c r="D197" s="232" t="s">
        <v>155</v>
      </c>
      <c r="E197" s="237" t="s">
        <v>24</v>
      </c>
      <c r="F197" s="238" t="s">
        <v>295</v>
      </c>
      <c r="G197" s="236"/>
      <c r="H197" s="239">
        <v>0</v>
      </c>
      <c r="I197" s="240"/>
      <c r="J197" s="236"/>
      <c r="K197" s="236"/>
      <c r="L197" s="241"/>
      <c r="M197" s="242"/>
      <c r="N197" s="243"/>
      <c r="O197" s="243"/>
      <c r="P197" s="243"/>
      <c r="Q197" s="243"/>
      <c r="R197" s="243"/>
      <c r="S197" s="243"/>
      <c r="T197" s="244"/>
      <c r="AT197" s="245" t="s">
        <v>155</v>
      </c>
      <c r="AU197" s="245" t="s">
        <v>86</v>
      </c>
      <c r="AV197" s="11" t="s">
        <v>86</v>
      </c>
      <c r="AW197" s="11" t="s">
        <v>40</v>
      </c>
      <c r="AX197" s="11" t="s">
        <v>77</v>
      </c>
      <c r="AY197" s="245" t="s">
        <v>144</v>
      </c>
    </row>
    <row r="198" s="11" customFormat="1">
      <c r="B198" s="235"/>
      <c r="C198" s="236"/>
      <c r="D198" s="232" t="s">
        <v>155</v>
      </c>
      <c r="E198" s="237" t="s">
        <v>24</v>
      </c>
      <c r="F198" s="238" t="s">
        <v>217</v>
      </c>
      <c r="G198" s="236"/>
      <c r="H198" s="239">
        <v>0</v>
      </c>
      <c r="I198" s="240"/>
      <c r="J198" s="236"/>
      <c r="K198" s="236"/>
      <c r="L198" s="241"/>
      <c r="M198" s="242"/>
      <c r="N198" s="243"/>
      <c r="O198" s="243"/>
      <c r="P198" s="243"/>
      <c r="Q198" s="243"/>
      <c r="R198" s="243"/>
      <c r="S198" s="243"/>
      <c r="T198" s="244"/>
      <c r="AT198" s="245" t="s">
        <v>155</v>
      </c>
      <c r="AU198" s="245" t="s">
        <v>86</v>
      </c>
      <c r="AV198" s="11" t="s">
        <v>86</v>
      </c>
      <c r="AW198" s="11" t="s">
        <v>40</v>
      </c>
      <c r="AX198" s="11" t="s">
        <v>77</v>
      </c>
      <c r="AY198" s="245" t="s">
        <v>144</v>
      </c>
    </row>
    <row r="199" s="11" customFormat="1">
      <c r="B199" s="235"/>
      <c r="C199" s="236"/>
      <c r="D199" s="232" t="s">
        <v>155</v>
      </c>
      <c r="E199" s="237" t="s">
        <v>24</v>
      </c>
      <c r="F199" s="238" t="s">
        <v>218</v>
      </c>
      <c r="G199" s="236"/>
      <c r="H199" s="239">
        <v>0</v>
      </c>
      <c r="I199" s="240"/>
      <c r="J199" s="236"/>
      <c r="K199" s="236"/>
      <c r="L199" s="241"/>
      <c r="M199" s="242"/>
      <c r="N199" s="243"/>
      <c r="O199" s="243"/>
      <c r="P199" s="243"/>
      <c r="Q199" s="243"/>
      <c r="R199" s="243"/>
      <c r="S199" s="243"/>
      <c r="T199" s="244"/>
      <c r="AT199" s="245" t="s">
        <v>155</v>
      </c>
      <c r="AU199" s="245" t="s">
        <v>86</v>
      </c>
      <c r="AV199" s="11" t="s">
        <v>86</v>
      </c>
      <c r="AW199" s="11" t="s">
        <v>40</v>
      </c>
      <c r="AX199" s="11" t="s">
        <v>77</v>
      </c>
      <c r="AY199" s="245" t="s">
        <v>144</v>
      </c>
    </row>
    <row r="200" s="12" customFormat="1">
      <c r="B200" s="246"/>
      <c r="C200" s="247"/>
      <c r="D200" s="232" t="s">
        <v>155</v>
      </c>
      <c r="E200" s="248" t="s">
        <v>24</v>
      </c>
      <c r="F200" s="249" t="s">
        <v>181</v>
      </c>
      <c r="G200" s="247"/>
      <c r="H200" s="250">
        <v>22</v>
      </c>
      <c r="I200" s="251"/>
      <c r="J200" s="247"/>
      <c r="K200" s="247"/>
      <c r="L200" s="252"/>
      <c r="M200" s="253"/>
      <c r="N200" s="254"/>
      <c r="O200" s="254"/>
      <c r="P200" s="254"/>
      <c r="Q200" s="254"/>
      <c r="R200" s="254"/>
      <c r="S200" s="254"/>
      <c r="T200" s="255"/>
      <c r="AT200" s="256" t="s">
        <v>155</v>
      </c>
      <c r="AU200" s="256" t="s">
        <v>86</v>
      </c>
      <c r="AV200" s="12" t="s">
        <v>151</v>
      </c>
      <c r="AW200" s="12" t="s">
        <v>40</v>
      </c>
      <c r="AX200" s="12" t="s">
        <v>25</v>
      </c>
      <c r="AY200" s="256" t="s">
        <v>144</v>
      </c>
    </row>
    <row r="201" s="10" customFormat="1" ht="29.88" customHeight="1">
      <c r="B201" s="204"/>
      <c r="C201" s="205"/>
      <c r="D201" s="206" t="s">
        <v>76</v>
      </c>
      <c r="E201" s="218" t="s">
        <v>308</v>
      </c>
      <c r="F201" s="218" t="s">
        <v>309</v>
      </c>
      <c r="G201" s="205"/>
      <c r="H201" s="205"/>
      <c r="I201" s="208"/>
      <c r="J201" s="219">
        <f>BK201</f>
        <v>0</v>
      </c>
      <c r="K201" s="205"/>
      <c r="L201" s="210"/>
      <c r="M201" s="211"/>
      <c r="N201" s="212"/>
      <c r="O201" s="212"/>
      <c r="P201" s="213">
        <f>SUM(P202:P205)</f>
        <v>0</v>
      </c>
      <c r="Q201" s="212"/>
      <c r="R201" s="213">
        <f>SUM(R202:R205)</f>
        <v>0</v>
      </c>
      <c r="S201" s="212"/>
      <c r="T201" s="214">
        <f>SUM(T202:T205)</f>
        <v>0.124</v>
      </c>
      <c r="AR201" s="215" t="s">
        <v>86</v>
      </c>
      <c r="AT201" s="216" t="s">
        <v>76</v>
      </c>
      <c r="AU201" s="216" t="s">
        <v>25</v>
      </c>
      <c r="AY201" s="215" t="s">
        <v>144</v>
      </c>
      <c r="BK201" s="217">
        <f>SUM(BK202:BK205)</f>
        <v>0</v>
      </c>
    </row>
    <row r="202" s="1" customFormat="1" ht="38.25" customHeight="1">
      <c r="B202" s="45"/>
      <c r="C202" s="220" t="s">
        <v>310</v>
      </c>
      <c r="D202" s="220" t="s">
        <v>146</v>
      </c>
      <c r="E202" s="221" t="s">
        <v>311</v>
      </c>
      <c r="F202" s="222" t="s">
        <v>312</v>
      </c>
      <c r="G202" s="223" t="s">
        <v>161</v>
      </c>
      <c r="H202" s="224">
        <v>2</v>
      </c>
      <c r="I202" s="225"/>
      <c r="J202" s="226">
        <f>ROUND(I202*H202,2)</f>
        <v>0</v>
      </c>
      <c r="K202" s="222" t="s">
        <v>150</v>
      </c>
      <c r="L202" s="71"/>
      <c r="M202" s="227" t="s">
        <v>24</v>
      </c>
      <c r="N202" s="228" t="s">
        <v>48</v>
      </c>
      <c r="O202" s="46"/>
      <c r="P202" s="229">
        <f>O202*H202</f>
        <v>0</v>
      </c>
      <c r="Q202" s="229">
        <v>0</v>
      </c>
      <c r="R202" s="229">
        <f>Q202*H202</f>
        <v>0</v>
      </c>
      <c r="S202" s="229">
        <v>0</v>
      </c>
      <c r="T202" s="230">
        <f>S202*H202</f>
        <v>0</v>
      </c>
      <c r="AR202" s="23" t="s">
        <v>257</v>
      </c>
      <c r="AT202" s="23" t="s">
        <v>146</v>
      </c>
      <c r="AU202" s="23" t="s">
        <v>86</v>
      </c>
      <c r="AY202" s="23" t="s">
        <v>144</v>
      </c>
      <c r="BE202" s="231">
        <f>IF(N202="základní",J202,0)</f>
        <v>0</v>
      </c>
      <c r="BF202" s="231">
        <f>IF(N202="snížená",J202,0)</f>
        <v>0</v>
      </c>
      <c r="BG202" s="231">
        <f>IF(N202="zákl. přenesená",J202,0)</f>
        <v>0</v>
      </c>
      <c r="BH202" s="231">
        <f>IF(N202="sníž. přenesená",J202,0)</f>
        <v>0</v>
      </c>
      <c r="BI202" s="231">
        <f>IF(N202="nulová",J202,0)</f>
        <v>0</v>
      </c>
      <c r="BJ202" s="23" t="s">
        <v>25</v>
      </c>
      <c r="BK202" s="231">
        <f>ROUND(I202*H202,2)</f>
        <v>0</v>
      </c>
      <c r="BL202" s="23" t="s">
        <v>257</v>
      </c>
      <c r="BM202" s="23" t="s">
        <v>313</v>
      </c>
    </row>
    <row r="203" s="1" customFormat="1" ht="25.5" customHeight="1">
      <c r="B203" s="45"/>
      <c r="C203" s="220" t="s">
        <v>314</v>
      </c>
      <c r="D203" s="220" t="s">
        <v>146</v>
      </c>
      <c r="E203" s="221" t="s">
        <v>315</v>
      </c>
      <c r="F203" s="222" t="s">
        <v>316</v>
      </c>
      <c r="G203" s="223" t="s">
        <v>317</v>
      </c>
      <c r="H203" s="224">
        <v>124</v>
      </c>
      <c r="I203" s="225"/>
      <c r="J203" s="226">
        <f>ROUND(I203*H203,2)</f>
        <v>0</v>
      </c>
      <c r="K203" s="222" t="s">
        <v>150</v>
      </c>
      <c r="L203" s="71"/>
      <c r="M203" s="227" t="s">
        <v>24</v>
      </c>
      <c r="N203" s="228" t="s">
        <v>48</v>
      </c>
      <c r="O203" s="46"/>
      <c r="P203" s="229">
        <f>O203*H203</f>
        <v>0</v>
      </c>
      <c r="Q203" s="229">
        <v>0</v>
      </c>
      <c r="R203" s="229">
        <f>Q203*H203</f>
        <v>0</v>
      </c>
      <c r="S203" s="229">
        <v>0.001</v>
      </c>
      <c r="T203" s="230">
        <f>S203*H203</f>
        <v>0.124</v>
      </c>
      <c r="AR203" s="23" t="s">
        <v>257</v>
      </c>
      <c r="AT203" s="23" t="s">
        <v>146</v>
      </c>
      <c r="AU203" s="23" t="s">
        <v>86</v>
      </c>
      <c r="AY203" s="23" t="s">
        <v>144</v>
      </c>
      <c r="BE203" s="231">
        <f>IF(N203="základní",J203,0)</f>
        <v>0</v>
      </c>
      <c r="BF203" s="231">
        <f>IF(N203="snížená",J203,0)</f>
        <v>0</v>
      </c>
      <c r="BG203" s="231">
        <f>IF(N203="zákl. přenesená",J203,0)</f>
        <v>0</v>
      </c>
      <c r="BH203" s="231">
        <f>IF(N203="sníž. přenesená",J203,0)</f>
        <v>0</v>
      </c>
      <c r="BI203" s="231">
        <f>IF(N203="nulová",J203,0)</f>
        <v>0</v>
      </c>
      <c r="BJ203" s="23" t="s">
        <v>25</v>
      </c>
      <c r="BK203" s="231">
        <f>ROUND(I203*H203,2)</f>
        <v>0</v>
      </c>
      <c r="BL203" s="23" t="s">
        <v>257</v>
      </c>
      <c r="BM203" s="23" t="s">
        <v>318</v>
      </c>
    </row>
    <row r="204" s="1" customFormat="1">
      <c r="B204" s="45"/>
      <c r="C204" s="73"/>
      <c r="D204" s="232" t="s">
        <v>153</v>
      </c>
      <c r="E204" s="73"/>
      <c r="F204" s="233" t="s">
        <v>319</v>
      </c>
      <c r="G204" s="73"/>
      <c r="H204" s="73"/>
      <c r="I204" s="190"/>
      <c r="J204" s="73"/>
      <c r="K204" s="73"/>
      <c r="L204" s="71"/>
      <c r="M204" s="234"/>
      <c r="N204" s="46"/>
      <c r="O204" s="46"/>
      <c r="P204" s="46"/>
      <c r="Q204" s="46"/>
      <c r="R204" s="46"/>
      <c r="S204" s="46"/>
      <c r="T204" s="94"/>
      <c r="AT204" s="23" t="s">
        <v>153</v>
      </c>
      <c r="AU204" s="23" t="s">
        <v>86</v>
      </c>
    </row>
    <row r="205" s="11" customFormat="1">
      <c r="B205" s="235"/>
      <c r="C205" s="236"/>
      <c r="D205" s="232" t="s">
        <v>155</v>
      </c>
      <c r="E205" s="237" t="s">
        <v>24</v>
      </c>
      <c r="F205" s="238" t="s">
        <v>320</v>
      </c>
      <c r="G205" s="236"/>
      <c r="H205" s="239">
        <v>124</v>
      </c>
      <c r="I205" s="240"/>
      <c r="J205" s="236"/>
      <c r="K205" s="236"/>
      <c r="L205" s="241"/>
      <c r="M205" s="242"/>
      <c r="N205" s="243"/>
      <c r="O205" s="243"/>
      <c r="P205" s="243"/>
      <c r="Q205" s="243"/>
      <c r="R205" s="243"/>
      <c r="S205" s="243"/>
      <c r="T205" s="244"/>
      <c r="AT205" s="245" t="s">
        <v>155</v>
      </c>
      <c r="AU205" s="245" t="s">
        <v>86</v>
      </c>
      <c r="AV205" s="11" t="s">
        <v>86</v>
      </c>
      <c r="AW205" s="11" t="s">
        <v>40</v>
      </c>
      <c r="AX205" s="11" t="s">
        <v>25</v>
      </c>
      <c r="AY205" s="245" t="s">
        <v>144</v>
      </c>
    </row>
    <row r="206" s="10" customFormat="1" ht="29.88" customHeight="1">
      <c r="B206" s="204"/>
      <c r="C206" s="205"/>
      <c r="D206" s="206" t="s">
        <v>76</v>
      </c>
      <c r="E206" s="218" t="s">
        <v>321</v>
      </c>
      <c r="F206" s="218" t="s">
        <v>322</v>
      </c>
      <c r="G206" s="205"/>
      <c r="H206" s="205"/>
      <c r="I206" s="208"/>
      <c r="J206" s="219">
        <f>BK206</f>
        <v>0</v>
      </c>
      <c r="K206" s="205"/>
      <c r="L206" s="210"/>
      <c r="M206" s="211"/>
      <c r="N206" s="212"/>
      <c r="O206" s="212"/>
      <c r="P206" s="213">
        <f>SUM(P207:P231)</f>
        <v>0</v>
      </c>
      <c r="Q206" s="212"/>
      <c r="R206" s="213">
        <f>SUM(R207:R231)</f>
        <v>0</v>
      </c>
      <c r="S206" s="212"/>
      <c r="T206" s="214">
        <f>SUM(T207:T231)</f>
        <v>1.0445950000000002</v>
      </c>
      <c r="AR206" s="215" t="s">
        <v>86</v>
      </c>
      <c r="AT206" s="216" t="s">
        <v>76</v>
      </c>
      <c r="AU206" s="216" t="s">
        <v>25</v>
      </c>
      <c r="AY206" s="215" t="s">
        <v>144</v>
      </c>
      <c r="BK206" s="217">
        <f>SUM(BK207:BK231)</f>
        <v>0</v>
      </c>
    </row>
    <row r="207" s="1" customFormat="1" ht="16.5" customHeight="1">
      <c r="B207" s="45"/>
      <c r="C207" s="220" t="s">
        <v>323</v>
      </c>
      <c r="D207" s="220" t="s">
        <v>146</v>
      </c>
      <c r="E207" s="221" t="s">
        <v>324</v>
      </c>
      <c r="F207" s="222" t="s">
        <v>325</v>
      </c>
      <c r="G207" s="223" t="s">
        <v>326</v>
      </c>
      <c r="H207" s="224">
        <v>105.59999999999999</v>
      </c>
      <c r="I207" s="225"/>
      <c r="J207" s="226">
        <f>ROUND(I207*H207,2)</f>
        <v>0</v>
      </c>
      <c r="K207" s="222" t="s">
        <v>24</v>
      </c>
      <c r="L207" s="71"/>
      <c r="M207" s="227" t="s">
        <v>24</v>
      </c>
      <c r="N207" s="228" t="s">
        <v>48</v>
      </c>
      <c r="O207" s="46"/>
      <c r="P207" s="229">
        <f>O207*H207</f>
        <v>0</v>
      </c>
      <c r="Q207" s="229">
        <v>0</v>
      </c>
      <c r="R207" s="229">
        <f>Q207*H207</f>
        <v>0</v>
      </c>
      <c r="S207" s="229">
        <v>0.0023</v>
      </c>
      <c r="T207" s="230">
        <f>S207*H207</f>
        <v>0.24287999999999999</v>
      </c>
      <c r="AR207" s="23" t="s">
        <v>257</v>
      </c>
      <c r="AT207" s="23" t="s">
        <v>146</v>
      </c>
      <c r="AU207" s="23" t="s">
        <v>86</v>
      </c>
      <c r="AY207" s="23" t="s">
        <v>144</v>
      </c>
      <c r="BE207" s="231">
        <f>IF(N207="základní",J207,0)</f>
        <v>0</v>
      </c>
      <c r="BF207" s="231">
        <f>IF(N207="snížená",J207,0)</f>
        <v>0</v>
      </c>
      <c r="BG207" s="231">
        <f>IF(N207="zákl. přenesená",J207,0)</f>
        <v>0</v>
      </c>
      <c r="BH207" s="231">
        <f>IF(N207="sníž. přenesená",J207,0)</f>
        <v>0</v>
      </c>
      <c r="BI207" s="231">
        <f>IF(N207="nulová",J207,0)</f>
        <v>0</v>
      </c>
      <c r="BJ207" s="23" t="s">
        <v>25</v>
      </c>
      <c r="BK207" s="231">
        <f>ROUND(I207*H207,2)</f>
        <v>0</v>
      </c>
      <c r="BL207" s="23" t="s">
        <v>257</v>
      </c>
      <c r="BM207" s="23" t="s">
        <v>327</v>
      </c>
    </row>
    <row r="208" s="11" customFormat="1">
      <c r="B208" s="235"/>
      <c r="C208" s="236"/>
      <c r="D208" s="232" t="s">
        <v>155</v>
      </c>
      <c r="E208" s="237" t="s">
        <v>24</v>
      </c>
      <c r="F208" s="238" t="s">
        <v>328</v>
      </c>
      <c r="G208" s="236"/>
      <c r="H208" s="239">
        <v>33.600000000000001</v>
      </c>
      <c r="I208" s="240"/>
      <c r="J208" s="236"/>
      <c r="K208" s="236"/>
      <c r="L208" s="241"/>
      <c r="M208" s="242"/>
      <c r="N208" s="243"/>
      <c r="O208" s="243"/>
      <c r="P208" s="243"/>
      <c r="Q208" s="243"/>
      <c r="R208" s="243"/>
      <c r="S208" s="243"/>
      <c r="T208" s="244"/>
      <c r="AT208" s="245" t="s">
        <v>155</v>
      </c>
      <c r="AU208" s="245" t="s">
        <v>86</v>
      </c>
      <c r="AV208" s="11" t="s">
        <v>86</v>
      </c>
      <c r="AW208" s="11" t="s">
        <v>40</v>
      </c>
      <c r="AX208" s="11" t="s">
        <v>77</v>
      </c>
      <c r="AY208" s="245" t="s">
        <v>144</v>
      </c>
    </row>
    <row r="209" s="11" customFormat="1">
      <c r="B209" s="235"/>
      <c r="C209" s="236"/>
      <c r="D209" s="232" t="s">
        <v>155</v>
      </c>
      <c r="E209" s="237" t="s">
        <v>24</v>
      </c>
      <c r="F209" s="238" t="s">
        <v>329</v>
      </c>
      <c r="G209" s="236"/>
      <c r="H209" s="239">
        <v>36</v>
      </c>
      <c r="I209" s="240"/>
      <c r="J209" s="236"/>
      <c r="K209" s="236"/>
      <c r="L209" s="241"/>
      <c r="M209" s="242"/>
      <c r="N209" s="243"/>
      <c r="O209" s="243"/>
      <c r="P209" s="243"/>
      <c r="Q209" s="243"/>
      <c r="R209" s="243"/>
      <c r="S209" s="243"/>
      <c r="T209" s="244"/>
      <c r="AT209" s="245" t="s">
        <v>155</v>
      </c>
      <c r="AU209" s="245" t="s">
        <v>86</v>
      </c>
      <c r="AV209" s="11" t="s">
        <v>86</v>
      </c>
      <c r="AW209" s="11" t="s">
        <v>40</v>
      </c>
      <c r="AX209" s="11" t="s">
        <v>77</v>
      </c>
      <c r="AY209" s="245" t="s">
        <v>144</v>
      </c>
    </row>
    <row r="210" s="11" customFormat="1">
      <c r="B210" s="235"/>
      <c r="C210" s="236"/>
      <c r="D210" s="232" t="s">
        <v>155</v>
      </c>
      <c r="E210" s="237" t="s">
        <v>24</v>
      </c>
      <c r="F210" s="238" t="s">
        <v>330</v>
      </c>
      <c r="G210" s="236"/>
      <c r="H210" s="239">
        <v>36</v>
      </c>
      <c r="I210" s="240"/>
      <c r="J210" s="236"/>
      <c r="K210" s="236"/>
      <c r="L210" s="241"/>
      <c r="M210" s="242"/>
      <c r="N210" s="243"/>
      <c r="O210" s="243"/>
      <c r="P210" s="243"/>
      <c r="Q210" s="243"/>
      <c r="R210" s="243"/>
      <c r="S210" s="243"/>
      <c r="T210" s="244"/>
      <c r="AT210" s="245" t="s">
        <v>155</v>
      </c>
      <c r="AU210" s="245" t="s">
        <v>86</v>
      </c>
      <c r="AV210" s="11" t="s">
        <v>86</v>
      </c>
      <c r="AW210" s="11" t="s">
        <v>40</v>
      </c>
      <c r="AX210" s="11" t="s">
        <v>77</v>
      </c>
      <c r="AY210" s="245" t="s">
        <v>144</v>
      </c>
    </row>
    <row r="211" s="11" customFormat="1">
      <c r="B211" s="235"/>
      <c r="C211" s="236"/>
      <c r="D211" s="232" t="s">
        <v>155</v>
      </c>
      <c r="E211" s="237" t="s">
        <v>24</v>
      </c>
      <c r="F211" s="238" t="s">
        <v>218</v>
      </c>
      <c r="G211" s="236"/>
      <c r="H211" s="239">
        <v>0</v>
      </c>
      <c r="I211" s="240"/>
      <c r="J211" s="236"/>
      <c r="K211" s="236"/>
      <c r="L211" s="241"/>
      <c r="M211" s="242"/>
      <c r="N211" s="243"/>
      <c r="O211" s="243"/>
      <c r="P211" s="243"/>
      <c r="Q211" s="243"/>
      <c r="R211" s="243"/>
      <c r="S211" s="243"/>
      <c r="T211" s="244"/>
      <c r="AT211" s="245" t="s">
        <v>155</v>
      </c>
      <c r="AU211" s="245" t="s">
        <v>86</v>
      </c>
      <c r="AV211" s="11" t="s">
        <v>86</v>
      </c>
      <c r="AW211" s="11" t="s">
        <v>40</v>
      </c>
      <c r="AX211" s="11" t="s">
        <v>77</v>
      </c>
      <c r="AY211" s="245" t="s">
        <v>144</v>
      </c>
    </row>
    <row r="212" s="12" customFormat="1">
      <c r="B212" s="246"/>
      <c r="C212" s="247"/>
      <c r="D212" s="232" t="s">
        <v>155</v>
      </c>
      <c r="E212" s="248" t="s">
        <v>24</v>
      </c>
      <c r="F212" s="249" t="s">
        <v>181</v>
      </c>
      <c r="G212" s="247"/>
      <c r="H212" s="250">
        <v>105.59999999999999</v>
      </c>
      <c r="I212" s="251"/>
      <c r="J212" s="247"/>
      <c r="K212" s="247"/>
      <c r="L212" s="252"/>
      <c r="M212" s="253"/>
      <c r="N212" s="254"/>
      <c r="O212" s="254"/>
      <c r="P212" s="254"/>
      <c r="Q212" s="254"/>
      <c r="R212" s="254"/>
      <c r="S212" s="254"/>
      <c r="T212" s="255"/>
      <c r="AT212" s="256" t="s">
        <v>155</v>
      </c>
      <c r="AU212" s="256" t="s">
        <v>86</v>
      </c>
      <c r="AV212" s="12" t="s">
        <v>151</v>
      </c>
      <c r="AW212" s="12" t="s">
        <v>40</v>
      </c>
      <c r="AX212" s="12" t="s">
        <v>25</v>
      </c>
      <c r="AY212" s="256" t="s">
        <v>144</v>
      </c>
    </row>
    <row r="213" s="1" customFormat="1" ht="16.5" customHeight="1">
      <c r="B213" s="45"/>
      <c r="C213" s="220" t="s">
        <v>331</v>
      </c>
      <c r="D213" s="220" t="s">
        <v>146</v>
      </c>
      <c r="E213" s="221" t="s">
        <v>332</v>
      </c>
      <c r="F213" s="222" t="s">
        <v>333</v>
      </c>
      <c r="G213" s="223" t="s">
        <v>326</v>
      </c>
      <c r="H213" s="224">
        <v>52.799999999999997</v>
      </c>
      <c r="I213" s="225"/>
      <c r="J213" s="226">
        <f>ROUND(I213*H213,2)</f>
        <v>0</v>
      </c>
      <c r="K213" s="222" t="s">
        <v>24</v>
      </c>
      <c r="L213" s="71"/>
      <c r="M213" s="227" t="s">
        <v>24</v>
      </c>
      <c r="N213" s="228" t="s">
        <v>48</v>
      </c>
      <c r="O213" s="46"/>
      <c r="P213" s="229">
        <f>O213*H213</f>
        <v>0</v>
      </c>
      <c r="Q213" s="229">
        <v>0</v>
      </c>
      <c r="R213" s="229">
        <f>Q213*H213</f>
        <v>0</v>
      </c>
      <c r="S213" s="229">
        <v>0.00029999999999999997</v>
      </c>
      <c r="T213" s="230">
        <f>S213*H213</f>
        <v>0.015839999999999996</v>
      </c>
      <c r="AR213" s="23" t="s">
        <v>257</v>
      </c>
      <c r="AT213" s="23" t="s">
        <v>146</v>
      </c>
      <c r="AU213" s="23" t="s">
        <v>86</v>
      </c>
      <c r="AY213" s="23" t="s">
        <v>144</v>
      </c>
      <c r="BE213" s="231">
        <f>IF(N213="základní",J213,0)</f>
        <v>0</v>
      </c>
      <c r="BF213" s="231">
        <f>IF(N213="snížená",J213,0)</f>
        <v>0</v>
      </c>
      <c r="BG213" s="231">
        <f>IF(N213="zákl. přenesená",J213,0)</f>
        <v>0</v>
      </c>
      <c r="BH213" s="231">
        <f>IF(N213="sníž. přenesená",J213,0)</f>
        <v>0</v>
      </c>
      <c r="BI213" s="231">
        <f>IF(N213="nulová",J213,0)</f>
        <v>0</v>
      </c>
      <c r="BJ213" s="23" t="s">
        <v>25</v>
      </c>
      <c r="BK213" s="231">
        <f>ROUND(I213*H213,2)</f>
        <v>0</v>
      </c>
      <c r="BL213" s="23" t="s">
        <v>257</v>
      </c>
      <c r="BM213" s="23" t="s">
        <v>334</v>
      </c>
    </row>
    <row r="214" s="11" customFormat="1">
      <c r="B214" s="235"/>
      <c r="C214" s="236"/>
      <c r="D214" s="232" t="s">
        <v>155</v>
      </c>
      <c r="E214" s="237" t="s">
        <v>24</v>
      </c>
      <c r="F214" s="238" t="s">
        <v>335</v>
      </c>
      <c r="G214" s="236"/>
      <c r="H214" s="239">
        <v>16.800000000000001</v>
      </c>
      <c r="I214" s="240"/>
      <c r="J214" s="236"/>
      <c r="K214" s="236"/>
      <c r="L214" s="241"/>
      <c r="M214" s="242"/>
      <c r="N214" s="243"/>
      <c r="O214" s="243"/>
      <c r="P214" s="243"/>
      <c r="Q214" s="243"/>
      <c r="R214" s="243"/>
      <c r="S214" s="243"/>
      <c r="T214" s="244"/>
      <c r="AT214" s="245" t="s">
        <v>155</v>
      </c>
      <c r="AU214" s="245" t="s">
        <v>86</v>
      </c>
      <c r="AV214" s="11" t="s">
        <v>86</v>
      </c>
      <c r="AW214" s="11" t="s">
        <v>40</v>
      </c>
      <c r="AX214" s="11" t="s">
        <v>77</v>
      </c>
      <c r="AY214" s="245" t="s">
        <v>144</v>
      </c>
    </row>
    <row r="215" s="11" customFormat="1">
      <c r="B215" s="235"/>
      <c r="C215" s="236"/>
      <c r="D215" s="232" t="s">
        <v>155</v>
      </c>
      <c r="E215" s="237" t="s">
        <v>24</v>
      </c>
      <c r="F215" s="238" t="s">
        <v>336</v>
      </c>
      <c r="G215" s="236"/>
      <c r="H215" s="239">
        <v>18</v>
      </c>
      <c r="I215" s="240"/>
      <c r="J215" s="236"/>
      <c r="K215" s="236"/>
      <c r="L215" s="241"/>
      <c r="M215" s="242"/>
      <c r="N215" s="243"/>
      <c r="O215" s="243"/>
      <c r="P215" s="243"/>
      <c r="Q215" s="243"/>
      <c r="R215" s="243"/>
      <c r="S215" s="243"/>
      <c r="T215" s="244"/>
      <c r="AT215" s="245" t="s">
        <v>155</v>
      </c>
      <c r="AU215" s="245" t="s">
        <v>86</v>
      </c>
      <c r="AV215" s="11" t="s">
        <v>86</v>
      </c>
      <c r="AW215" s="11" t="s">
        <v>40</v>
      </c>
      <c r="AX215" s="11" t="s">
        <v>77</v>
      </c>
      <c r="AY215" s="245" t="s">
        <v>144</v>
      </c>
    </row>
    <row r="216" s="11" customFormat="1">
      <c r="B216" s="235"/>
      <c r="C216" s="236"/>
      <c r="D216" s="232" t="s">
        <v>155</v>
      </c>
      <c r="E216" s="237" t="s">
        <v>24</v>
      </c>
      <c r="F216" s="238" t="s">
        <v>337</v>
      </c>
      <c r="G216" s="236"/>
      <c r="H216" s="239">
        <v>18</v>
      </c>
      <c r="I216" s="240"/>
      <c r="J216" s="236"/>
      <c r="K216" s="236"/>
      <c r="L216" s="241"/>
      <c r="M216" s="242"/>
      <c r="N216" s="243"/>
      <c r="O216" s="243"/>
      <c r="P216" s="243"/>
      <c r="Q216" s="243"/>
      <c r="R216" s="243"/>
      <c r="S216" s="243"/>
      <c r="T216" s="244"/>
      <c r="AT216" s="245" t="s">
        <v>155</v>
      </c>
      <c r="AU216" s="245" t="s">
        <v>86</v>
      </c>
      <c r="AV216" s="11" t="s">
        <v>86</v>
      </c>
      <c r="AW216" s="11" t="s">
        <v>40</v>
      </c>
      <c r="AX216" s="11" t="s">
        <v>77</v>
      </c>
      <c r="AY216" s="245" t="s">
        <v>144</v>
      </c>
    </row>
    <row r="217" s="11" customFormat="1">
      <c r="B217" s="235"/>
      <c r="C217" s="236"/>
      <c r="D217" s="232" t="s">
        <v>155</v>
      </c>
      <c r="E217" s="237" t="s">
        <v>24</v>
      </c>
      <c r="F217" s="238" t="s">
        <v>218</v>
      </c>
      <c r="G217" s="236"/>
      <c r="H217" s="239">
        <v>0</v>
      </c>
      <c r="I217" s="240"/>
      <c r="J217" s="236"/>
      <c r="K217" s="236"/>
      <c r="L217" s="241"/>
      <c r="M217" s="242"/>
      <c r="N217" s="243"/>
      <c r="O217" s="243"/>
      <c r="P217" s="243"/>
      <c r="Q217" s="243"/>
      <c r="R217" s="243"/>
      <c r="S217" s="243"/>
      <c r="T217" s="244"/>
      <c r="AT217" s="245" t="s">
        <v>155</v>
      </c>
      <c r="AU217" s="245" t="s">
        <v>86</v>
      </c>
      <c r="AV217" s="11" t="s">
        <v>86</v>
      </c>
      <c r="AW217" s="11" t="s">
        <v>40</v>
      </c>
      <c r="AX217" s="11" t="s">
        <v>77</v>
      </c>
      <c r="AY217" s="245" t="s">
        <v>144</v>
      </c>
    </row>
    <row r="218" s="12" customFormat="1">
      <c r="B218" s="246"/>
      <c r="C218" s="247"/>
      <c r="D218" s="232" t="s">
        <v>155</v>
      </c>
      <c r="E218" s="248" t="s">
        <v>24</v>
      </c>
      <c r="F218" s="249" t="s">
        <v>181</v>
      </c>
      <c r="G218" s="247"/>
      <c r="H218" s="250">
        <v>52.799999999999997</v>
      </c>
      <c r="I218" s="251"/>
      <c r="J218" s="247"/>
      <c r="K218" s="247"/>
      <c r="L218" s="252"/>
      <c r="M218" s="253"/>
      <c r="N218" s="254"/>
      <c r="O218" s="254"/>
      <c r="P218" s="254"/>
      <c r="Q218" s="254"/>
      <c r="R218" s="254"/>
      <c r="S218" s="254"/>
      <c r="T218" s="255"/>
      <c r="AT218" s="256" t="s">
        <v>155</v>
      </c>
      <c r="AU218" s="256" t="s">
        <v>86</v>
      </c>
      <c r="AV218" s="12" t="s">
        <v>151</v>
      </c>
      <c r="AW218" s="12" t="s">
        <v>40</v>
      </c>
      <c r="AX218" s="12" t="s">
        <v>25</v>
      </c>
      <c r="AY218" s="256" t="s">
        <v>144</v>
      </c>
    </row>
    <row r="219" s="1" customFormat="1" ht="16.5" customHeight="1">
      <c r="B219" s="45"/>
      <c r="C219" s="220" t="s">
        <v>338</v>
      </c>
      <c r="D219" s="220" t="s">
        <v>146</v>
      </c>
      <c r="E219" s="221" t="s">
        <v>339</v>
      </c>
      <c r="F219" s="222" t="s">
        <v>340</v>
      </c>
      <c r="G219" s="223" t="s">
        <v>326</v>
      </c>
      <c r="H219" s="224">
        <v>226.71000000000001</v>
      </c>
      <c r="I219" s="225"/>
      <c r="J219" s="226">
        <f>ROUND(I219*H219,2)</f>
        <v>0</v>
      </c>
      <c r="K219" s="222" t="s">
        <v>24</v>
      </c>
      <c r="L219" s="71"/>
      <c r="M219" s="227" t="s">
        <v>24</v>
      </c>
      <c r="N219" s="228" t="s">
        <v>48</v>
      </c>
      <c r="O219" s="46"/>
      <c r="P219" s="229">
        <f>O219*H219</f>
        <v>0</v>
      </c>
      <c r="Q219" s="229">
        <v>0</v>
      </c>
      <c r="R219" s="229">
        <f>Q219*H219</f>
        <v>0</v>
      </c>
      <c r="S219" s="229">
        <v>0</v>
      </c>
      <c r="T219" s="230">
        <f>S219*H219</f>
        <v>0</v>
      </c>
      <c r="AR219" s="23" t="s">
        <v>257</v>
      </c>
      <c r="AT219" s="23" t="s">
        <v>146</v>
      </c>
      <c r="AU219" s="23" t="s">
        <v>86</v>
      </c>
      <c r="AY219" s="23" t="s">
        <v>144</v>
      </c>
      <c r="BE219" s="231">
        <f>IF(N219="základní",J219,0)</f>
        <v>0</v>
      </c>
      <c r="BF219" s="231">
        <f>IF(N219="snížená",J219,0)</f>
        <v>0</v>
      </c>
      <c r="BG219" s="231">
        <f>IF(N219="zákl. přenesená",J219,0)</f>
        <v>0</v>
      </c>
      <c r="BH219" s="231">
        <f>IF(N219="sníž. přenesená",J219,0)</f>
        <v>0</v>
      </c>
      <c r="BI219" s="231">
        <f>IF(N219="nulová",J219,0)</f>
        <v>0</v>
      </c>
      <c r="BJ219" s="23" t="s">
        <v>25</v>
      </c>
      <c r="BK219" s="231">
        <f>ROUND(I219*H219,2)</f>
        <v>0</v>
      </c>
      <c r="BL219" s="23" t="s">
        <v>257</v>
      </c>
      <c r="BM219" s="23" t="s">
        <v>341</v>
      </c>
    </row>
    <row r="220" s="11" customFormat="1">
      <c r="B220" s="235"/>
      <c r="C220" s="236"/>
      <c r="D220" s="232" t="s">
        <v>155</v>
      </c>
      <c r="E220" s="237" t="s">
        <v>24</v>
      </c>
      <c r="F220" s="238" t="s">
        <v>342</v>
      </c>
      <c r="G220" s="236"/>
      <c r="H220" s="239">
        <v>6.2999999999999998</v>
      </c>
      <c r="I220" s="240"/>
      <c r="J220" s="236"/>
      <c r="K220" s="236"/>
      <c r="L220" s="241"/>
      <c r="M220" s="242"/>
      <c r="N220" s="243"/>
      <c r="O220" s="243"/>
      <c r="P220" s="243"/>
      <c r="Q220" s="243"/>
      <c r="R220" s="243"/>
      <c r="S220" s="243"/>
      <c r="T220" s="244"/>
      <c r="AT220" s="245" t="s">
        <v>155</v>
      </c>
      <c r="AU220" s="245" t="s">
        <v>86</v>
      </c>
      <c r="AV220" s="11" t="s">
        <v>86</v>
      </c>
      <c r="AW220" s="11" t="s">
        <v>40</v>
      </c>
      <c r="AX220" s="11" t="s">
        <v>77</v>
      </c>
      <c r="AY220" s="245" t="s">
        <v>144</v>
      </c>
    </row>
    <row r="221" s="11" customFormat="1">
      <c r="B221" s="235"/>
      <c r="C221" s="236"/>
      <c r="D221" s="232" t="s">
        <v>155</v>
      </c>
      <c r="E221" s="237" t="s">
        <v>24</v>
      </c>
      <c r="F221" s="238" t="s">
        <v>343</v>
      </c>
      <c r="G221" s="236"/>
      <c r="H221" s="239">
        <v>241.00999999999999</v>
      </c>
      <c r="I221" s="240"/>
      <c r="J221" s="236"/>
      <c r="K221" s="236"/>
      <c r="L221" s="241"/>
      <c r="M221" s="242"/>
      <c r="N221" s="243"/>
      <c r="O221" s="243"/>
      <c r="P221" s="243"/>
      <c r="Q221" s="243"/>
      <c r="R221" s="243"/>
      <c r="S221" s="243"/>
      <c r="T221" s="244"/>
      <c r="AT221" s="245" t="s">
        <v>155</v>
      </c>
      <c r="AU221" s="245" t="s">
        <v>86</v>
      </c>
      <c r="AV221" s="11" t="s">
        <v>86</v>
      </c>
      <c r="AW221" s="11" t="s">
        <v>40</v>
      </c>
      <c r="AX221" s="11" t="s">
        <v>77</v>
      </c>
      <c r="AY221" s="245" t="s">
        <v>144</v>
      </c>
    </row>
    <row r="222" s="11" customFormat="1">
      <c r="B222" s="235"/>
      <c r="C222" s="236"/>
      <c r="D222" s="232" t="s">
        <v>155</v>
      </c>
      <c r="E222" s="237" t="s">
        <v>24</v>
      </c>
      <c r="F222" s="238" t="s">
        <v>344</v>
      </c>
      <c r="G222" s="236"/>
      <c r="H222" s="239">
        <v>-20.600000000000001</v>
      </c>
      <c r="I222" s="240"/>
      <c r="J222" s="236"/>
      <c r="K222" s="236"/>
      <c r="L222" s="241"/>
      <c r="M222" s="242"/>
      <c r="N222" s="243"/>
      <c r="O222" s="243"/>
      <c r="P222" s="243"/>
      <c r="Q222" s="243"/>
      <c r="R222" s="243"/>
      <c r="S222" s="243"/>
      <c r="T222" s="244"/>
      <c r="AT222" s="245" t="s">
        <v>155</v>
      </c>
      <c r="AU222" s="245" t="s">
        <v>86</v>
      </c>
      <c r="AV222" s="11" t="s">
        <v>86</v>
      </c>
      <c r="AW222" s="11" t="s">
        <v>40</v>
      </c>
      <c r="AX222" s="11" t="s">
        <v>77</v>
      </c>
      <c r="AY222" s="245" t="s">
        <v>144</v>
      </c>
    </row>
    <row r="223" s="11" customFormat="1">
      <c r="B223" s="235"/>
      <c r="C223" s="236"/>
      <c r="D223" s="232" t="s">
        <v>155</v>
      </c>
      <c r="E223" s="237" t="s">
        <v>24</v>
      </c>
      <c r="F223" s="238" t="s">
        <v>217</v>
      </c>
      <c r="G223" s="236"/>
      <c r="H223" s="239">
        <v>0</v>
      </c>
      <c r="I223" s="240"/>
      <c r="J223" s="236"/>
      <c r="K223" s="236"/>
      <c r="L223" s="241"/>
      <c r="M223" s="242"/>
      <c r="N223" s="243"/>
      <c r="O223" s="243"/>
      <c r="P223" s="243"/>
      <c r="Q223" s="243"/>
      <c r="R223" s="243"/>
      <c r="S223" s="243"/>
      <c r="T223" s="244"/>
      <c r="AT223" s="245" t="s">
        <v>155</v>
      </c>
      <c r="AU223" s="245" t="s">
        <v>86</v>
      </c>
      <c r="AV223" s="11" t="s">
        <v>86</v>
      </c>
      <c r="AW223" s="11" t="s">
        <v>40</v>
      </c>
      <c r="AX223" s="11" t="s">
        <v>77</v>
      </c>
      <c r="AY223" s="245" t="s">
        <v>144</v>
      </c>
    </row>
    <row r="224" s="11" customFormat="1">
      <c r="B224" s="235"/>
      <c r="C224" s="236"/>
      <c r="D224" s="232" t="s">
        <v>155</v>
      </c>
      <c r="E224" s="237" t="s">
        <v>24</v>
      </c>
      <c r="F224" s="238" t="s">
        <v>218</v>
      </c>
      <c r="G224" s="236"/>
      <c r="H224" s="239">
        <v>0</v>
      </c>
      <c r="I224" s="240"/>
      <c r="J224" s="236"/>
      <c r="K224" s="236"/>
      <c r="L224" s="241"/>
      <c r="M224" s="242"/>
      <c r="N224" s="243"/>
      <c r="O224" s="243"/>
      <c r="P224" s="243"/>
      <c r="Q224" s="243"/>
      <c r="R224" s="243"/>
      <c r="S224" s="243"/>
      <c r="T224" s="244"/>
      <c r="AT224" s="245" t="s">
        <v>155</v>
      </c>
      <c r="AU224" s="245" t="s">
        <v>86</v>
      </c>
      <c r="AV224" s="11" t="s">
        <v>86</v>
      </c>
      <c r="AW224" s="11" t="s">
        <v>40</v>
      </c>
      <c r="AX224" s="11" t="s">
        <v>77</v>
      </c>
      <c r="AY224" s="245" t="s">
        <v>144</v>
      </c>
    </row>
    <row r="225" s="12" customFormat="1">
      <c r="B225" s="246"/>
      <c r="C225" s="247"/>
      <c r="D225" s="232" t="s">
        <v>155</v>
      </c>
      <c r="E225" s="248" t="s">
        <v>24</v>
      </c>
      <c r="F225" s="249" t="s">
        <v>181</v>
      </c>
      <c r="G225" s="247"/>
      <c r="H225" s="250">
        <v>226.71000000000001</v>
      </c>
      <c r="I225" s="251"/>
      <c r="J225" s="247"/>
      <c r="K225" s="247"/>
      <c r="L225" s="252"/>
      <c r="M225" s="253"/>
      <c r="N225" s="254"/>
      <c r="O225" s="254"/>
      <c r="P225" s="254"/>
      <c r="Q225" s="254"/>
      <c r="R225" s="254"/>
      <c r="S225" s="254"/>
      <c r="T225" s="255"/>
      <c r="AT225" s="256" t="s">
        <v>155</v>
      </c>
      <c r="AU225" s="256" t="s">
        <v>86</v>
      </c>
      <c r="AV225" s="12" t="s">
        <v>151</v>
      </c>
      <c r="AW225" s="12" t="s">
        <v>40</v>
      </c>
      <c r="AX225" s="12" t="s">
        <v>25</v>
      </c>
      <c r="AY225" s="256" t="s">
        <v>144</v>
      </c>
    </row>
    <row r="226" s="1" customFormat="1" ht="16.5" customHeight="1">
      <c r="B226" s="45"/>
      <c r="C226" s="220" t="s">
        <v>345</v>
      </c>
      <c r="D226" s="220" t="s">
        <v>146</v>
      </c>
      <c r="E226" s="221" t="s">
        <v>346</v>
      </c>
      <c r="F226" s="222" t="s">
        <v>347</v>
      </c>
      <c r="G226" s="223" t="s">
        <v>149</v>
      </c>
      <c r="H226" s="224">
        <v>314.35000000000002</v>
      </c>
      <c r="I226" s="225"/>
      <c r="J226" s="226">
        <f>ROUND(I226*H226,2)</f>
        <v>0</v>
      </c>
      <c r="K226" s="222" t="s">
        <v>24</v>
      </c>
      <c r="L226" s="71"/>
      <c r="M226" s="227" t="s">
        <v>24</v>
      </c>
      <c r="N226" s="228" t="s">
        <v>48</v>
      </c>
      <c r="O226" s="46"/>
      <c r="P226" s="229">
        <f>O226*H226</f>
        <v>0</v>
      </c>
      <c r="Q226" s="229">
        <v>0</v>
      </c>
      <c r="R226" s="229">
        <f>Q226*H226</f>
        <v>0</v>
      </c>
      <c r="S226" s="229">
        <v>0.0025000000000000001</v>
      </c>
      <c r="T226" s="230">
        <f>S226*H226</f>
        <v>0.7858750000000001</v>
      </c>
      <c r="AR226" s="23" t="s">
        <v>257</v>
      </c>
      <c r="AT226" s="23" t="s">
        <v>146</v>
      </c>
      <c r="AU226" s="23" t="s">
        <v>86</v>
      </c>
      <c r="AY226" s="23" t="s">
        <v>144</v>
      </c>
      <c r="BE226" s="231">
        <f>IF(N226="základní",J226,0)</f>
        <v>0</v>
      </c>
      <c r="BF226" s="231">
        <f>IF(N226="snížená",J226,0)</f>
        <v>0</v>
      </c>
      <c r="BG226" s="231">
        <f>IF(N226="zákl. přenesená",J226,0)</f>
        <v>0</v>
      </c>
      <c r="BH226" s="231">
        <f>IF(N226="sníž. přenesená",J226,0)</f>
        <v>0</v>
      </c>
      <c r="BI226" s="231">
        <f>IF(N226="nulová",J226,0)</f>
        <v>0</v>
      </c>
      <c r="BJ226" s="23" t="s">
        <v>25</v>
      </c>
      <c r="BK226" s="231">
        <f>ROUND(I226*H226,2)</f>
        <v>0</v>
      </c>
      <c r="BL226" s="23" t="s">
        <v>257</v>
      </c>
      <c r="BM226" s="23" t="s">
        <v>348</v>
      </c>
    </row>
    <row r="227" s="11" customFormat="1">
      <c r="B227" s="235"/>
      <c r="C227" s="236"/>
      <c r="D227" s="232" t="s">
        <v>155</v>
      </c>
      <c r="E227" s="237" t="s">
        <v>24</v>
      </c>
      <c r="F227" s="238" t="s">
        <v>215</v>
      </c>
      <c r="G227" s="236"/>
      <c r="H227" s="239">
        <v>0</v>
      </c>
      <c r="I227" s="240"/>
      <c r="J227" s="236"/>
      <c r="K227" s="236"/>
      <c r="L227" s="241"/>
      <c r="M227" s="242"/>
      <c r="N227" s="243"/>
      <c r="O227" s="243"/>
      <c r="P227" s="243"/>
      <c r="Q227" s="243"/>
      <c r="R227" s="243"/>
      <c r="S227" s="243"/>
      <c r="T227" s="244"/>
      <c r="AT227" s="245" t="s">
        <v>155</v>
      </c>
      <c r="AU227" s="245" t="s">
        <v>86</v>
      </c>
      <c r="AV227" s="11" t="s">
        <v>86</v>
      </c>
      <c r="AW227" s="11" t="s">
        <v>40</v>
      </c>
      <c r="AX227" s="11" t="s">
        <v>77</v>
      </c>
      <c r="AY227" s="245" t="s">
        <v>144</v>
      </c>
    </row>
    <row r="228" s="11" customFormat="1">
      <c r="B228" s="235"/>
      <c r="C228" s="236"/>
      <c r="D228" s="232" t="s">
        <v>155</v>
      </c>
      <c r="E228" s="237" t="s">
        <v>24</v>
      </c>
      <c r="F228" s="238" t="s">
        <v>349</v>
      </c>
      <c r="G228" s="236"/>
      <c r="H228" s="239">
        <v>314.35000000000002</v>
      </c>
      <c r="I228" s="240"/>
      <c r="J228" s="236"/>
      <c r="K228" s="236"/>
      <c r="L228" s="241"/>
      <c r="M228" s="242"/>
      <c r="N228" s="243"/>
      <c r="O228" s="243"/>
      <c r="P228" s="243"/>
      <c r="Q228" s="243"/>
      <c r="R228" s="243"/>
      <c r="S228" s="243"/>
      <c r="T228" s="244"/>
      <c r="AT228" s="245" t="s">
        <v>155</v>
      </c>
      <c r="AU228" s="245" t="s">
        <v>86</v>
      </c>
      <c r="AV228" s="11" t="s">
        <v>86</v>
      </c>
      <c r="AW228" s="11" t="s">
        <v>40</v>
      </c>
      <c r="AX228" s="11" t="s">
        <v>77</v>
      </c>
      <c r="AY228" s="245" t="s">
        <v>144</v>
      </c>
    </row>
    <row r="229" s="11" customFormat="1">
      <c r="B229" s="235"/>
      <c r="C229" s="236"/>
      <c r="D229" s="232" t="s">
        <v>155</v>
      </c>
      <c r="E229" s="237" t="s">
        <v>24</v>
      </c>
      <c r="F229" s="238" t="s">
        <v>217</v>
      </c>
      <c r="G229" s="236"/>
      <c r="H229" s="239">
        <v>0</v>
      </c>
      <c r="I229" s="240"/>
      <c r="J229" s="236"/>
      <c r="K229" s="236"/>
      <c r="L229" s="241"/>
      <c r="M229" s="242"/>
      <c r="N229" s="243"/>
      <c r="O229" s="243"/>
      <c r="P229" s="243"/>
      <c r="Q229" s="243"/>
      <c r="R229" s="243"/>
      <c r="S229" s="243"/>
      <c r="T229" s="244"/>
      <c r="AT229" s="245" t="s">
        <v>155</v>
      </c>
      <c r="AU229" s="245" t="s">
        <v>86</v>
      </c>
      <c r="AV229" s="11" t="s">
        <v>86</v>
      </c>
      <c r="AW229" s="11" t="s">
        <v>40</v>
      </c>
      <c r="AX229" s="11" t="s">
        <v>77</v>
      </c>
      <c r="AY229" s="245" t="s">
        <v>144</v>
      </c>
    </row>
    <row r="230" s="11" customFormat="1">
      <c r="B230" s="235"/>
      <c r="C230" s="236"/>
      <c r="D230" s="232" t="s">
        <v>155</v>
      </c>
      <c r="E230" s="237" t="s">
        <v>24</v>
      </c>
      <c r="F230" s="238" t="s">
        <v>218</v>
      </c>
      <c r="G230" s="236"/>
      <c r="H230" s="239">
        <v>0</v>
      </c>
      <c r="I230" s="240"/>
      <c r="J230" s="236"/>
      <c r="K230" s="236"/>
      <c r="L230" s="241"/>
      <c r="M230" s="242"/>
      <c r="N230" s="243"/>
      <c r="O230" s="243"/>
      <c r="P230" s="243"/>
      <c r="Q230" s="243"/>
      <c r="R230" s="243"/>
      <c r="S230" s="243"/>
      <c r="T230" s="244"/>
      <c r="AT230" s="245" t="s">
        <v>155</v>
      </c>
      <c r="AU230" s="245" t="s">
        <v>86</v>
      </c>
      <c r="AV230" s="11" t="s">
        <v>86</v>
      </c>
      <c r="AW230" s="11" t="s">
        <v>40</v>
      </c>
      <c r="AX230" s="11" t="s">
        <v>77</v>
      </c>
      <c r="AY230" s="245" t="s">
        <v>144</v>
      </c>
    </row>
    <row r="231" s="12" customFormat="1">
      <c r="B231" s="246"/>
      <c r="C231" s="247"/>
      <c r="D231" s="232" t="s">
        <v>155</v>
      </c>
      <c r="E231" s="248" t="s">
        <v>24</v>
      </c>
      <c r="F231" s="249" t="s">
        <v>181</v>
      </c>
      <c r="G231" s="247"/>
      <c r="H231" s="250">
        <v>314.35000000000002</v>
      </c>
      <c r="I231" s="251"/>
      <c r="J231" s="247"/>
      <c r="K231" s="247"/>
      <c r="L231" s="252"/>
      <c r="M231" s="267"/>
      <c r="N231" s="268"/>
      <c r="O231" s="268"/>
      <c r="P231" s="268"/>
      <c r="Q231" s="268"/>
      <c r="R231" s="268"/>
      <c r="S231" s="268"/>
      <c r="T231" s="269"/>
      <c r="AT231" s="256" t="s">
        <v>155</v>
      </c>
      <c r="AU231" s="256" t="s">
        <v>86</v>
      </c>
      <c r="AV231" s="12" t="s">
        <v>151</v>
      </c>
      <c r="AW231" s="12" t="s">
        <v>40</v>
      </c>
      <c r="AX231" s="12" t="s">
        <v>25</v>
      </c>
      <c r="AY231" s="256" t="s">
        <v>144</v>
      </c>
    </row>
    <row r="232" s="1" customFormat="1" ht="6.96" customHeight="1">
      <c r="B232" s="66"/>
      <c r="C232" s="67"/>
      <c r="D232" s="67"/>
      <c r="E232" s="67"/>
      <c r="F232" s="67"/>
      <c r="G232" s="67"/>
      <c r="H232" s="67"/>
      <c r="I232" s="165"/>
      <c r="J232" s="67"/>
      <c r="K232" s="67"/>
      <c r="L232" s="71"/>
    </row>
  </sheetData>
  <sheetProtection sheet="1" autoFilter="0" formatColumns="0" formatRows="0" objects="1" scenarios="1" spinCount="100000" saltValue="sLBjC2pMeGct3098nAbj9MG7pAn9G0JpUf8UhMPP/TckGuGm43ia0G0CAhyxjRKP7qZQEJP90NYsCSjch688Kw==" hashValue="HZfiVxuXrw8stcxjpG0dNkqNN3hWOPJUikj3SmSvSvH7vJ86MkZ/hgZPAOcXfgMeuyGxzoi5LQBA00TotasKZw==" algorithmName="SHA-512" password="CC35"/>
  <autoFilter ref="C84:K231"/>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106</v>
      </c>
      <c r="G1" s="138" t="s">
        <v>107</v>
      </c>
      <c r="H1" s="138"/>
      <c r="I1" s="139"/>
      <c r="J1" s="138" t="s">
        <v>108</v>
      </c>
      <c r="K1" s="137" t="s">
        <v>109</v>
      </c>
      <c r="L1" s="138" t="s">
        <v>110</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89</v>
      </c>
    </row>
    <row r="3" ht="6.96" customHeight="1">
      <c r="B3" s="24"/>
      <c r="C3" s="25"/>
      <c r="D3" s="25"/>
      <c r="E3" s="25"/>
      <c r="F3" s="25"/>
      <c r="G3" s="25"/>
      <c r="H3" s="25"/>
      <c r="I3" s="140"/>
      <c r="J3" s="25"/>
      <c r="K3" s="26"/>
      <c r="AT3" s="23" t="s">
        <v>86</v>
      </c>
    </row>
    <row r="4" ht="36.96" customHeight="1">
      <c r="B4" s="27"/>
      <c r="C4" s="28"/>
      <c r="D4" s="29" t="s">
        <v>111</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domova dětí a mládeže DDM Beroun</v>
      </c>
      <c r="F7" s="39"/>
      <c r="G7" s="39"/>
      <c r="H7" s="39"/>
      <c r="I7" s="141"/>
      <c r="J7" s="28"/>
      <c r="K7" s="30"/>
    </row>
    <row r="8" s="1" customFormat="1">
      <c r="B8" s="45"/>
      <c r="C8" s="46"/>
      <c r="D8" s="39" t="s">
        <v>112</v>
      </c>
      <c r="E8" s="46"/>
      <c r="F8" s="46"/>
      <c r="G8" s="46"/>
      <c r="H8" s="46"/>
      <c r="I8" s="143"/>
      <c r="J8" s="46"/>
      <c r="K8" s="50"/>
    </row>
    <row r="9" s="1" customFormat="1" ht="36.96" customHeight="1">
      <c r="B9" s="45"/>
      <c r="C9" s="46"/>
      <c r="D9" s="46"/>
      <c r="E9" s="144" t="s">
        <v>350</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24</v>
      </c>
      <c r="K11" s="50"/>
    </row>
    <row r="12" s="1" customFormat="1" ht="14.4" customHeight="1">
      <c r="B12" s="45"/>
      <c r="C12" s="46"/>
      <c r="D12" s="39" t="s">
        <v>26</v>
      </c>
      <c r="E12" s="46"/>
      <c r="F12" s="34" t="s">
        <v>27</v>
      </c>
      <c r="G12" s="46"/>
      <c r="H12" s="46"/>
      <c r="I12" s="145" t="s">
        <v>28</v>
      </c>
      <c r="J12" s="146" t="str">
        <f>'Rekapitulace stavby'!AN8</f>
        <v>10.08.2017</v>
      </c>
      <c r="K12" s="50"/>
    </row>
    <row r="13" s="1" customFormat="1" ht="10.8" customHeight="1">
      <c r="B13" s="45"/>
      <c r="C13" s="46"/>
      <c r="D13" s="46"/>
      <c r="E13" s="46"/>
      <c r="F13" s="46"/>
      <c r="G13" s="46"/>
      <c r="H13" s="46"/>
      <c r="I13" s="143"/>
      <c r="J13" s="46"/>
      <c r="K13" s="50"/>
    </row>
    <row r="14" s="1" customFormat="1" ht="14.4" customHeight="1">
      <c r="B14" s="45"/>
      <c r="C14" s="46"/>
      <c r="D14" s="39" t="s">
        <v>32</v>
      </c>
      <c r="E14" s="46"/>
      <c r="F14" s="46"/>
      <c r="G14" s="46"/>
      <c r="H14" s="46"/>
      <c r="I14" s="145" t="s">
        <v>33</v>
      </c>
      <c r="J14" s="34" t="s">
        <v>24</v>
      </c>
      <c r="K14" s="50"/>
    </row>
    <row r="15" s="1" customFormat="1" ht="18" customHeight="1">
      <c r="B15" s="45"/>
      <c r="C15" s="46"/>
      <c r="D15" s="46"/>
      <c r="E15" s="34" t="s">
        <v>34</v>
      </c>
      <c r="F15" s="46"/>
      <c r="G15" s="46"/>
      <c r="H15" s="46"/>
      <c r="I15" s="145" t="s">
        <v>35</v>
      </c>
      <c r="J15" s="34" t="s">
        <v>24</v>
      </c>
      <c r="K15" s="50"/>
    </row>
    <row r="16" s="1" customFormat="1" ht="6.96" customHeight="1">
      <c r="B16" s="45"/>
      <c r="C16" s="46"/>
      <c r="D16" s="46"/>
      <c r="E16" s="46"/>
      <c r="F16" s="46"/>
      <c r="G16" s="46"/>
      <c r="H16" s="46"/>
      <c r="I16" s="143"/>
      <c r="J16" s="46"/>
      <c r="K16" s="50"/>
    </row>
    <row r="17" s="1" customFormat="1" ht="14.4" customHeight="1">
      <c r="B17" s="45"/>
      <c r="C17" s="46"/>
      <c r="D17" s="39" t="s">
        <v>36</v>
      </c>
      <c r="E17" s="46"/>
      <c r="F17" s="46"/>
      <c r="G17" s="46"/>
      <c r="H17" s="46"/>
      <c r="I17" s="145" t="s">
        <v>33</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35</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38</v>
      </c>
      <c r="E20" s="46"/>
      <c r="F20" s="46"/>
      <c r="G20" s="46"/>
      <c r="H20" s="46"/>
      <c r="I20" s="145" t="s">
        <v>33</v>
      </c>
      <c r="J20" s="34" t="s">
        <v>24</v>
      </c>
      <c r="K20" s="50"/>
    </row>
    <row r="21" s="1" customFormat="1" ht="18" customHeight="1">
      <c r="B21" s="45"/>
      <c r="C21" s="46"/>
      <c r="D21" s="46"/>
      <c r="E21" s="34" t="s">
        <v>39</v>
      </c>
      <c r="F21" s="46"/>
      <c r="G21" s="46"/>
      <c r="H21" s="46"/>
      <c r="I21" s="145" t="s">
        <v>35</v>
      </c>
      <c r="J21" s="34" t="s">
        <v>24</v>
      </c>
      <c r="K21" s="50"/>
    </row>
    <row r="22" s="1" customFormat="1" ht="6.96" customHeight="1">
      <c r="B22" s="45"/>
      <c r="C22" s="46"/>
      <c r="D22" s="46"/>
      <c r="E22" s="46"/>
      <c r="F22" s="46"/>
      <c r="G22" s="46"/>
      <c r="H22" s="46"/>
      <c r="I22" s="143"/>
      <c r="J22" s="46"/>
      <c r="K22" s="50"/>
    </row>
    <row r="23" s="1" customFormat="1" ht="14.4" customHeight="1">
      <c r="B23" s="45"/>
      <c r="C23" s="46"/>
      <c r="D23" s="39" t="s">
        <v>41</v>
      </c>
      <c r="E23" s="46"/>
      <c r="F23" s="46"/>
      <c r="G23" s="46"/>
      <c r="H23" s="46"/>
      <c r="I23" s="143"/>
      <c r="J23" s="46"/>
      <c r="K23" s="50"/>
    </row>
    <row r="24" s="6" customFormat="1" ht="16.5" customHeight="1">
      <c r="B24" s="147"/>
      <c r="C24" s="148"/>
      <c r="D24" s="148"/>
      <c r="E24" s="43" t="s">
        <v>24</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43</v>
      </c>
      <c r="E27" s="46"/>
      <c r="F27" s="46"/>
      <c r="G27" s="46"/>
      <c r="H27" s="46"/>
      <c r="I27" s="143"/>
      <c r="J27" s="154">
        <f>ROUND(J91,2)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45</v>
      </c>
      <c r="G29" s="46"/>
      <c r="H29" s="46"/>
      <c r="I29" s="155" t="s">
        <v>44</v>
      </c>
      <c r="J29" s="51" t="s">
        <v>46</v>
      </c>
      <c r="K29" s="50"/>
    </row>
    <row r="30" s="1" customFormat="1" ht="14.4" customHeight="1">
      <c r="B30" s="45"/>
      <c r="C30" s="46"/>
      <c r="D30" s="54" t="s">
        <v>47</v>
      </c>
      <c r="E30" s="54" t="s">
        <v>48</v>
      </c>
      <c r="F30" s="156">
        <f>ROUND(SUM(BE91:BE508), 2)</f>
        <v>0</v>
      </c>
      <c r="G30" s="46"/>
      <c r="H30" s="46"/>
      <c r="I30" s="157">
        <v>0.20999999999999999</v>
      </c>
      <c r="J30" s="156">
        <f>ROUND(ROUND((SUM(BE91:BE508)), 2)*I30, 2)</f>
        <v>0</v>
      </c>
      <c r="K30" s="50"/>
    </row>
    <row r="31" s="1" customFormat="1" ht="14.4" customHeight="1">
      <c r="B31" s="45"/>
      <c r="C31" s="46"/>
      <c r="D31" s="46"/>
      <c r="E31" s="54" t="s">
        <v>49</v>
      </c>
      <c r="F31" s="156">
        <f>ROUND(SUM(BF91:BF508), 2)</f>
        <v>0</v>
      </c>
      <c r="G31" s="46"/>
      <c r="H31" s="46"/>
      <c r="I31" s="157">
        <v>0.14999999999999999</v>
      </c>
      <c r="J31" s="156">
        <f>ROUND(ROUND((SUM(BF91:BF508)), 2)*I31, 2)</f>
        <v>0</v>
      </c>
      <c r="K31" s="50"/>
    </row>
    <row r="32" hidden="1" s="1" customFormat="1" ht="14.4" customHeight="1">
      <c r="B32" s="45"/>
      <c r="C32" s="46"/>
      <c r="D32" s="46"/>
      <c r="E32" s="54" t="s">
        <v>50</v>
      </c>
      <c r="F32" s="156">
        <f>ROUND(SUM(BG91:BG508), 2)</f>
        <v>0</v>
      </c>
      <c r="G32" s="46"/>
      <c r="H32" s="46"/>
      <c r="I32" s="157">
        <v>0.20999999999999999</v>
      </c>
      <c r="J32" s="156">
        <v>0</v>
      </c>
      <c r="K32" s="50"/>
    </row>
    <row r="33" hidden="1" s="1" customFormat="1" ht="14.4" customHeight="1">
      <c r="B33" s="45"/>
      <c r="C33" s="46"/>
      <c r="D33" s="46"/>
      <c r="E33" s="54" t="s">
        <v>51</v>
      </c>
      <c r="F33" s="156">
        <f>ROUND(SUM(BH91:BH508), 2)</f>
        <v>0</v>
      </c>
      <c r="G33" s="46"/>
      <c r="H33" s="46"/>
      <c r="I33" s="157">
        <v>0.14999999999999999</v>
      </c>
      <c r="J33" s="156">
        <v>0</v>
      </c>
      <c r="K33" s="50"/>
    </row>
    <row r="34" hidden="1" s="1" customFormat="1" ht="14.4" customHeight="1">
      <c r="B34" s="45"/>
      <c r="C34" s="46"/>
      <c r="D34" s="46"/>
      <c r="E34" s="54" t="s">
        <v>52</v>
      </c>
      <c r="F34" s="156">
        <f>ROUND(SUM(BI91:BI508),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53</v>
      </c>
      <c r="E36" s="97"/>
      <c r="F36" s="97"/>
      <c r="G36" s="160" t="s">
        <v>54</v>
      </c>
      <c r="H36" s="161" t="s">
        <v>55</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114</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domova dětí a mládeže DDM Beroun</v>
      </c>
      <c r="F45" s="39"/>
      <c r="G45" s="39"/>
      <c r="H45" s="39"/>
      <c r="I45" s="143"/>
      <c r="J45" s="46"/>
      <c r="K45" s="50"/>
    </row>
    <row r="46" s="1" customFormat="1" ht="14.4" customHeight="1">
      <c r="B46" s="45"/>
      <c r="C46" s="39" t="s">
        <v>112</v>
      </c>
      <c r="D46" s="46"/>
      <c r="E46" s="46"/>
      <c r="F46" s="46"/>
      <c r="G46" s="46"/>
      <c r="H46" s="46"/>
      <c r="I46" s="143"/>
      <c r="J46" s="46"/>
      <c r="K46" s="50"/>
    </row>
    <row r="47" s="1" customFormat="1" ht="17.25" customHeight="1">
      <c r="B47" s="45"/>
      <c r="C47" s="46"/>
      <c r="D47" s="46"/>
      <c r="E47" s="144" t="str">
        <f>E9</f>
        <v>0002 - Stavební a architektonická část</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26</v>
      </c>
      <c r="D49" s="46"/>
      <c r="E49" s="46"/>
      <c r="F49" s="34" t="str">
        <f>F12</f>
        <v>Beroun, U Stadionu 787</v>
      </c>
      <c r="G49" s="46"/>
      <c r="H49" s="46"/>
      <c r="I49" s="145" t="s">
        <v>28</v>
      </c>
      <c r="J49" s="146" t="str">
        <f>IF(J12="","",J12)</f>
        <v>10.08.2017</v>
      </c>
      <c r="K49" s="50"/>
    </row>
    <row r="50" s="1" customFormat="1" ht="6.96" customHeight="1">
      <c r="B50" s="45"/>
      <c r="C50" s="46"/>
      <c r="D50" s="46"/>
      <c r="E50" s="46"/>
      <c r="F50" s="46"/>
      <c r="G50" s="46"/>
      <c r="H50" s="46"/>
      <c r="I50" s="143"/>
      <c r="J50" s="46"/>
      <c r="K50" s="50"/>
    </row>
    <row r="51" s="1" customFormat="1">
      <c r="B51" s="45"/>
      <c r="C51" s="39" t="s">
        <v>32</v>
      </c>
      <c r="D51" s="46"/>
      <c r="E51" s="46"/>
      <c r="F51" s="34" t="str">
        <f>E15</f>
        <v>Dům dětí a mládeže Příbram</v>
      </c>
      <c r="G51" s="46"/>
      <c r="H51" s="46"/>
      <c r="I51" s="145" t="s">
        <v>38</v>
      </c>
      <c r="J51" s="43" t="str">
        <f>E21</f>
        <v>rala s.r.o.</v>
      </c>
      <c r="K51" s="50"/>
    </row>
    <row r="52" s="1" customFormat="1" ht="14.4" customHeight="1">
      <c r="B52" s="45"/>
      <c r="C52" s="39" t="s">
        <v>36</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115</v>
      </c>
      <c r="D54" s="158"/>
      <c r="E54" s="158"/>
      <c r="F54" s="158"/>
      <c r="G54" s="158"/>
      <c r="H54" s="158"/>
      <c r="I54" s="172"/>
      <c r="J54" s="173" t="s">
        <v>116</v>
      </c>
      <c r="K54" s="174"/>
    </row>
    <row r="55" s="1" customFormat="1" ht="10.32" customHeight="1">
      <c r="B55" s="45"/>
      <c r="C55" s="46"/>
      <c r="D55" s="46"/>
      <c r="E55" s="46"/>
      <c r="F55" s="46"/>
      <c r="G55" s="46"/>
      <c r="H55" s="46"/>
      <c r="I55" s="143"/>
      <c r="J55" s="46"/>
      <c r="K55" s="50"/>
    </row>
    <row r="56" s="1" customFormat="1" ht="29.28" customHeight="1">
      <c r="B56" s="45"/>
      <c r="C56" s="175" t="s">
        <v>117</v>
      </c>
      <c r="D56" s="46"/>
      <c r="E56" s="46"/>
      <c r="F56" s="46"/>
      <c r="G56" s="46"/>
      <c r="H56" s="46"/>
      <c r="I56" s="143"/>
      <c r="J56" s="154">
        <f>J91</f>
        <v>0</v>
      </c>
      <c r="K56" s="50"/>
      <c r="AU56" s="23" t="s">
        <v>118</v>
      </c>
    </row>
    <row r="57" s="7" customFormat="1" ht="24.96" customHeight="1">
      <c r="B57" s="176"/>
      <c r="C57" s="177"/>
      <c r="D57" s="178" t="s">
        <v>119</v>
      </c>
      <c r="E57" s="179"/>
      <c r="F57" s="179"/>
      <c r="G57" s="179"/>
      <c r="H57" s="179"/>
      <c r="I57" s="180"/>
      <c r="J57" s="181">
        <f>J92</f>
        <v>0</v>
      </c>
      <c r="K57" s="182"/>
    </row>
    <row r="58" s="8" customFormat="1" ht="19.92" customHeight="1">
      <c r="B58" s="183"/>
      <c r="C58" s="184"/>
      <c r="D58" s="185" t="s">
        <v>351</v>
      </c>
      <c r="E58" s="186"/>
      <c r="F58" s="186"/>
      <c r="G58" s="186"/>
      <c r="H58" s="186"/>
      <c r="I58" s="187"/>
      <c r="J58" s="188">
        <f>J93</f>
        <v>0</v>
      </c>
      <c r="K58" s="189"/>
    </row>
    <row r="59" s="8" customFormat="1" ht="19.92" customHeight="1">
      <c r="B59" s="183"/>
      <c r="C59" s="184"/>
      <c r="D59" s="185" t="s">
        <v>352</v>
      </c>
      <c r="E59" s="186"/>
      <c r="F59" s="186"/>
      <c r="G59" s="186"/>
      <c r="H59" s="186"/>
      <c r="I59" s="187"/>
      <c r="J59" s="188">
        <f>J107</f>
        <v>0</v>
      </c>
      <c r="K59" s="189"/>
    </row>
    <row r="60" s="8" customFormat="1" ht="19.92" customHeight="1">
      <c r="B60" s="183"/>
      <c r="C60" s="184"/>
      <c r="D60" s="185" t="s">
        <v>121</v>
      </c>
      <c r="E60" s="186"/>
      <c r="F60" s="186"/>
      <c r="G60" s="186"/>
      <c r="H60" s="186"/>
      <c r="I60" s="187"/>
      <c r="J60" s="188">
        <f>J179</f>
        <v>0</v>
      </c>
      <c r="K60" s="189"/>
    </row>
    <row r="61" s="7" customFormat="1" ht="24.96" customHeight="1">
      <c r="B61" s="176"/>
      <c r="C61" s="177"/>
      <c r="D61" s="178" t="s">
        <v>124</v>
      </c>
      <c r="E61" s="179"/>
      <c r="F61" s="179"/>
      <c r="G61" s="179"/>
      <c r="H61" s="179"/>
      <c r="I61" s="180"/>
      <c r="J61" s="181">
        <f>J182</f>
        <v>0</v>
      </c>
      <c r="K61" s="182"/>
    </row>
    <row r="62" s="8" customFormat="1" ht="19.92" customHeight="1">
      <c r="B62" s="183"/>
      <c r="C62" s="184"/>
      <c r="D62" s="185" t="s">
        <v>353</v>
      </c>
      <c r="E62" s="186"/>
      <c r="F62" s="186"/>
      <c r="G62" s="186"/>
      <c r="H62" s="186"/>
      <c r="I62" s="187"/>
      <c r="J62" s="188">
        <f>J183</f>
        <v>0</v>
      </c>
      <c r="K62" s="189"/>
    </row>
    <row r="63" s="8" customFormat="1" ht="19.92" customHeight="1">
      <c r="B63" s="183"/>
      <c r="C63" s="184"/>
      <c r="D63" s="185" t="s">
        <v>354</v>
      </c>
      <c r="E63" s="186"/>
      <c r="F63" s="186"/>
      <c r="G63" s="186"/>
      <c r="H63" s="186"/>
      <c r="I63" s="187"/>
      <c r="J63" s="188">
        <f>J238</f>
        <v>0</v>
      </c>
      <c r="K63" s="189"/>
    </row>
    <row r="64" s="8" customFormat="1" ht="19.92" customHeight="1">
      <c r="B64" s="183"/>
      <c r="C64" s="184"/>
      <c r="D64" s="185" t="s">
        <v>125</v>
      </c>
      <c r="E64" s="186"/>
      <c r="F64" s="186"/>
      <c r="G64" s="186"/>
      <c r="H64" s="186"/>
      <c r="I64" s="187"/>
      <c r="J64" s="188">
        <f>J247</f>
        <v>0</v>
      </c>
      <c r="K64" s="189"/>
    </row>
    <row r="65" s="8" customFormat="1" ht="19.92" customHeight="1">
      <c r="B65" s="183"/>
      <c r="C65" s="184"/>
      <c r="D65" s="185" t="s">
        <v>355</v>
      </c>
      <c r="E65" s="186"/>
      <c r="F65" s="186"/>
      <c r="G65" s="186"/>
      <c r="H65" s="186"/>
      <c r="I65" s="187"/>
      <c r="J65" s="188">
        <f>J308</f>
        <v>0</v>
      </c>
      <c r="K65" s="189"/>
    </row>
    <row r="66" s="8" customFormat="1" ht="19.92" customHeight="1">
      <c r="B66" s="183"/>
      <c r="C66" s="184"/>
      <c r="D66" s="185" t="s">
        <v>356</v>
      </c>
      <c r="E66" s="186"/>
      <c r="F66" s="186"/>
      <c r="G66" s="186"/>
      <c r="H66" s="186"/>
      <c r="I66" s="187"/>
      <c r="J66" s="188">
        <f>J341</f>
        <v>0</v>
      </c>
      <c r="K66" s="189"/>
    </row>
    <row r="67" s="8" customFormat="1" ht="19.92" customHeight="1">
      <c r="B67" s="183"/>
      <c r="C67" s="184"/>
      <c r="D67" s="185" t="s">
        <v>127</v>
      </c>
      <c r="E67" s="186"/>
      <c r="F67" s="186"/>
      <c r="G67" s="186"/>
      <c r="H67" s="186"/>
      <c r="I67" s="187"/>
      <c r="J67" s="188">
        <f>J384</f>
        <v>0</v>
      </c>
      <c r="K67" s="189"/>
    </row>
    <row r="68" s="8" customFormat="1" ht="19.92" customHeight="1">
      <c r="B68" s="183"/>
      <c r="C68" s="184"/>
      <c r="D68" s="185" t="s">
        <v>357</v>
      </c>
      <c r="E68" s="186"/>
      <c r="F68" s="186"/>
      <c r="G68" s="186"/>
      <c r="H68" s="186"/>
      <c r="I68" s="187"/>
      <c r="J68" s="188">
        <f>J442</f>
        <v>0</v>
      </c>
      <c r="K68" s="189"/>
    </row>
    <row r="69" s="8" customFormat="1" ht="19.92" customHeight="1">
      <c r="B69" s="183"/>
      <c r="C69" s="184"/>
      <c r="D69" s="185" t="s">
        <v>358</v>
      </c>
      <c r="E69" s="186"/>
      <c r="F69" s="186"/>
      <c r="G69" s="186"/>
      <c r="H69" s="186"/>
      <c r="I69" s="187"/>
      <c r="J69" s="188">
        <f>J473</f>
        <v>0</v>
      </c>
      <c r="K69" s="189"/>
    </row>
    <row r="70" s="8" customFormat="1" ht="19.92" customHeight="1">
      <c r="B70" s="183"/>
      <c r="C70" s="184"/>
      <c r="D70" s="185" t="s">
        <v>359</v>
      </c>
      <c r="E70" s="186"/>
      <c r="F70" s="186"/>
      <c r="G70" s="186"/>
      <c r="H70" s="186"/>
      <c r="I70" s="187"/>
      <c r="J70" s="188">
        <f>J490</f>
        <v>0</v>
      </c>
      <c r="K70" s="189"/>
    </row>
    <row r="71" s="8" customFormat="1" ht="19.92" customHeight="1">
      <c r="B71" s="183"/>
      <c r="C71" s="184"/>
      <c r="D71" s="185" t="s">
        <v>360</v>
      </c>
      <c r="E71" s="186"/>
      <c r="F71" s="186"/>
      <c r="G71" s="186"/>
      <c r="H71" s="186"/>
      <c r="I71" s="187"/>
      <c r="J71" s="188">
        <f>J501</f>
        <v>0</v>
      </c>
      <c r="K71" s="189"/>
    </row>
    <row r="72" s="1" customFormat="1" ht="21.84" customHeight="1">
      <c r="B72" s="45"/>
      <c r="C72" s="46"/>
      <c r="D72" s="46"/>
      <c r="E72" s="46"/>
      <c r="F72" s="46"/>
      <c r="G72" s="46"/>
      <c r="H72" s="46"/>
      <c r="I72" s="143"/>
      <c r="J72" s="46"/>
      <c r="K72" s="50"/>
    </row>
    <row r="73" s="1" customFormat="1" ht="6.96" customHeight="1">
      <c r="B73" s="66"/>
      <c r="C73" s="67"/>
      <c r="D73" s="67"/>
      <c r="E73" s="67"/>
      <c r="F73" s="67"/>
      <c r="G73" s="67"/>
      <c r="H73" s="67"/>
      <c r="I73" s="165"/>
      <c r="J73" s="67"/>
      <c r="K73" s="68"/>
    </row>
    <row r="77" s="1" customFormat="1" ht="6.96" customHeight="1">
      <c r="B77" s="69"/>
      <c r="C77" s="70"/>
      <c r="D77" s="70"/>
      <c r="E77" s="70"/>
      <c r="F77" s="70"/>
      <c r="G77" s="70"/>
      <c r="H77" s="70"/>
      <c r="I77" s="168"/>
      <c r="J77" s="70"/>
      <c r="K77" s="70"/>
      <c r="L77" s="71"/>
    </row>
    <row r="78" s="1" customFormat="1" ht="36.96" customHeight="1">
      <c r="B78" s="45"/>
      <c r="C78" s="72" t="s">
        <v>128</v>
      </c>
      <c r="D78" s="73"/>
      <c r="E78" s="73"/>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4.4" customHeight="1">
      <c r="B80" s="45"/>
      <c r="C80" s="75" t="s">
        <v>18</v>
      </c>
      <c r="D80" s="73"/>
      <c r="E80" s="73"/>
      <c r="F80" s="73"/>
      <c r="G80" s="73"/>
      <c r="H80" s="73"/>
      <c r="I80" s="190"/>
      <c r="J80" s="73"/>
      <c r="K80" s="73"/>
      <c r="L80" s="71"/>
    </row>
    <row r="81" s="1" customFormat="1" ht="16.5" customHeight="1">
      <c r="B81" s="45"/>
      <c r="C81" s="73"/>
      <c r="D81" s="73"/>
      <c r="E81" s="191" t="str">
        <f>E7</f>
        <v>Rekonstrukce domova dětí a mládeže DDM Beroun</v>
      </c>
      <c r="F81" s="75"/>
      <c r="G81" s="75"/>
      <c r="H81" s="75"/>
      <c r="I81" s="190"/>
      <c r="J81" s="73"/>
      <c r="K81" s="73"/>
      <c r="L81" s="71"/>
    </row>
    <row r="82" s="1" customFormat="1" ht="14.4" customHeight="1">
      <c r="B82" s="45"/>
      <c r="C82" s="75" t="s">
        <v>112</v>
      </c>
      <c r="D82" s="73"/>
      <c r="E82" s="73"/>
      <c r="F82" s="73"/>
      <c r="G82" s="73"/>
      <c r="H82" s="73"/>
      <c r="I82" s="190"/>
      <c r="J82" s="73"/>
      <c r="K82" s="73"/>
      <c r="L82" s="71"/>
    </row>
    <row r="83" s="1" customFormat="1" ht="17.25" customHeight="1">
      <c r="B83" s="45"/>
      <c r="C83" s="73"/>
      <c r="D83" s="73"/>
      <c r="E83" s="81" t="str">
        <f>E9</f>
        <v>0002 - Stavební a architektonická část</v>
      </c>
      <c r="F83" s="73"/>
      <c r="G83" s="73"/>
      <c r="H83" s="73"/>
      <c r="I83" s="190"/>
      <c r="J83" s="73"/>
      <c r="K83" s="73"/>
      <c r="L83" s="71"/>
    </row>
    <row r="84" s="1" customFormat="1" ht="6.96" customHeight="1">
      <c r="B84" s="45"/>
      <c r="C84" s="73"/>
      <c r="D84" s="73"/>
      <c r="E84" s="73"/>
      <c r="F84" s="73"/>
      <c r="G84" s="73"/>
      <c r="H84" s="73"/>
      <c r="I84" s="190"/>
      <c r="J84" s="73"/>
      <c r="K84" s="73"/>
      <c r="L84" s="71"/>
    </row>
    <row r="85" s="1" customFormat="1" ht="18" customHeight="1">
      <c r="B85" s="45"/>
      <c r="C85" s="75" t="s">
        <v>26</v>
      </c>
      <c r="D85" s="73"/>
      <c r="E85" s="73"/>
      <c r="F85" s="192" t="str">
        <f>F12</f>
        <v>Beroun, U Stadionu 787</v>
      </c>
      <c r="G85" s="73"/>
      <c r="H85" s="73"/>
      <c r="I85" s="193" t="s">
        <v>28</v>
      </c>
      <c r="J85" s="84" t="str">
        <f>IF(J12="","",J12)</f>
        <v>10.08.2017</v>
      </c>
      <c r="K85" s="73"/>
      <c r="L85" s="71"/>
    </row>
    <row r="86" s="1" customFormat="1" ht="6.96" customHeight="1">
      <c r="B86" s="45"/>
      <c r="C86" s="73"/>
      <c r="D86" s="73"/>
      <c r="E86" s="73"/>
      <c r="F86" s="73"/>
      <c r="G86" s="73"/>
      <c r="H86" s="73"/>
      <c r="I86" s="190"/>
      <c r="J86" s="73"/>
      <c r="K86" s="73"/>
      <c r="L86" s="71"/>
    </row>
    <row r="87" s="1" customFormat="1">
      <c r="B87" s="45"/>
      <c r="C87" s="75" t="s">
        <v>32</v>
      </c>
      <c r="D87" s="73"/>
      <c r="E87" s="73"/>
      <c r="F87" s="192" t="str">
        <f>E15</f>
        <v>Dům dětí a mládeže Příbram</v>
      </c>
      <c r="G87" s="73"/>
      <c r="H87" s="73"/>
      <c r="I87" s="193" t="s">
        <v>38</v>
      </c>
      <c r="J87" s="192" t="str">
        <f>E21</f>
        <v>rala s.r.o.</v>
      </c>
      <c r="K87" s="73"/>
      <c r="L87" s="71"/>
    </row>
    <row r="88" s="1" customFormat="1" ht="14.4" customHeight="1">
      <c r="B88" s="45"/>
      <c r="C88" s="75" t="s">
        <v>36</v>
      </c>
      <c r="D88" s="73"/>
      <c r="E88" s="73"/>
      <c r="F88" s="192" t="str">
        <f>IF(E18="","",E18)</f>
        <v/>
      </c>
      <c r="G88" s="73"/>
      <c r="H88" s="73"/>
      <c r="I88" s="190"/>
      <c r="J88" s="73"/>
      <c r="K88" s="73"/>
      <c r="L88" s="71"/>
    </row>
    <row r="89" s="1" customFormat="1" ht="10.32" customHeight="1">
      <c r="B89" s="45"/>
      <c r="C89" s="73"/>
      <c r="D89" s="73"/>
      <c r="E89" s="73"/>
      <c r="F89" s="73"/>
      <c r="G89" s="73"/>
      <c r="H89" s="73"/>
      <c r="I89" s="190"/>
      <c r="J89" s="73"/>
      <c r="K89" s="73"/>
      <c r="L89" s="71"/>
    </row>
    <row r="90" s="9" customFormat="1" ht="29.28" customHeight="1">
      <c r="B90" s="194"/>
      <c r="C90" s="195" t="s">
        <v>129</v>
      </c>
      <c r="D90" s="196" t="s">
        <v>62</v>
      </c>
      <c r="E90" s="196" t="s">
        <v>58</v>
      </c>
      <c r="F90" s="196" t="s">
        <v>130</v>
      </c>
      <c r="G90" s="196" t="s">
        <v>131</v>
      </c>
      <c r="H90" s="196" t="s">
        <v>132</v>
      </c>
      <c r="I90" s="197" t="s">
        <v>133</v>
      </c>
      <c r="J90" s="196" t="s">
        <v>116</v>
      </c>
      <c r="K90" s="198" t="s">
        <v>134</v>
      </c>
      <c r="L90" s="199"/>
      <c r="M90" s="101" t="s">
        <v>135</v>
      </c>
      <c r="N90" s="102" t="s">
        <v>47</v>
      </c>
      <c r="O90" s="102" t="s">
        <v>136</v>
      </c>
      <c r="P90" s="102" t="s">
        <v>137</v>
      </c>
      <c r="Q90" s="102" t="s">
        <v>138</v>
      </c>
      <c r="R90" s="102" t="s">
        <v>139</v>
      </c>
      <c r="S90" s="102" t="s">
        <v>140</v>
      </c>
      <c r="T90" s="103" t="s">
        <v>141</v>
      </c>
    </row>
    <row r="91" s="1" customFormat="1" ht="29.28" customHeight="1">
      <c r="B91" s="45"/>
      <c r="C91" s="107" t="s">
        <v>117</v>
      </c>
      <c r="D91" s="73"/>
      <c r="E91" s="73"/>
      <c r="F91" s="73"/>
      <c r="G91" s="73"/>
      <c r="H91" s="73"/>
      <c r="I91" s="190"/>
      <c r="J91" s="200">
        <f>BK91</f>
        <v>0</v>
      </c>
      <c r="K91" s="73"/>
      <c r="L91" s="71"/>
      <c r="M91" s="104"/>
      <c r="N91" s="105"/>
      <c r="O91" s="105"/>
      <c r="P91" s="201">
        <f>P92+P182</f>
        <v>0</v>
      </c>
      <c r="Q91" s="105"/>
      <c r="R91" s="201">
        <f>R92+R182</f>
        <v>35.441396269999998</v>
      </c>
      <c r="S91" s="105"/>
      <c r="T91" s="202">
        <f>T92+T182</f>
        <v>0.058300000000000005</v>
      </c>
      <c r="AT91" s="23" t="s">
        <v>76</v>
      </c>
      <c r="AU91" s="23" t="s">
        <v>118</v>
      </c>
      <c r="BK91" s="203">
        <f>BK92+BK182</f>
        <v>0</v>
      </c>
    </row>
    <row r="92" s="10" customFormat="1" ht="37.44" customHeight="1">
      <c r="B92" s="204"/>
      <c r="C92" s="205"/>
      <c r="D92" s="206" t="s">
        <v>76</v>
      </c>
      <c r="E92" s="207" t="s">
        <v>142</v>
      </c>
      <c r="F92" s="207" t="s">
        <v>143</v>
      </c>
      <c r="G92" s="205"/>
      <c r="H92" s="205"/>
      <c r="I92" s="208"/>
      <c r="J92" s="209">
        <f>BK92</f>
        <v>0</v>
      </c>
      <c r="K92" s="205"/>
      <c r="L92" s="210"/>
      <c r="M92" s="211"/>
      <c r="N92" s="212"/>
      <c r="O92" s="212"/>
      <c r="P92" s="213">
        <f>P93+P107+P179</f>
        <v>0</v>
      </c>
      <c r="Q92" s="212"/>
      <c r="R92" s="213">
        <f>R93+R107+R179</f>
        <v>15.058546</v>
      </c>
      <c r="S92" s="212"/>
      <c r="T92" s="214">
        <f>T93+T107+T179</f>
        <v>0</v>
      </c>
      <c r="AR92" s="215" t="s">
        <v>25</v>
      </c>
      <c r="AT92" s="216" t="s">
        <v>76</v>
      </c>
      <c r="AU92" s="216" t="s">
        <v>77</v>
      </c>
      <c r="AY92" s="215" t="s">
        <v>144</v>
      </c>
      <c r="BK92" s="217">
        <f>BK93+BK107+BK179</f>
        <v>0</v>
      </c>
    </row>
    <row r="93" s="10" customFormat="1" ht="19.92" customHeight="1">
      <c r="B93" s="204"/>
      <c r="C93" s="205"/>
      <c r="D93" s="206" t="s">
        <v>76</v>
      </c>
      <c r="E93" s="218" t="s">
        <v>164</v>
      </c>
      <c r="F93" s="218" t="s">
        <v>361</v>
      </c>
      <c r="G93" s="205"/>
      <c r="H93" s="205"/>
      <c r="I93" s="208"/>
      <c r="J93" s="219">
        <f>BK93</f>
        <v>0</v>
      </c>
      <c r="K93" s="205"/>
      <c r="L93" s="210"/>
      <c r="M93" s="211"/>
      <c r="N93" s="212"/>
      <c r="O93" s="212"/>
      <c r="P93" s="213">
        <f>SUM(P94:P106)</f>
        <v>0</v>
      </c>
      <c r="Q93" s="212"/>
      <c r="R93" s="213">
        <f>SUM(R94:R106)</f>
        <v>2.2530890000000001</v>
      </c>
      <c r="S93" s="212"/>
      <c r="T93" s="214">
        <f>SUM(T94:T106)</f>
        <v>0</v>
      </c>
      <c r="AR93" s="215" t="s">
        <v>25</v>
      </c>
      <c r="AT93" s="216" t="s">
        <v>76</v>
      </c>
      <c r="AU93" s="216" t="s">
        <v>25</v>
      </c>
      <c r="AY93" s="215" t="s">
        <v>144</v>
      </c>
      <c r="BK93" s="217">
        <f>SUM(BK94:BK106)</f>
        <v>0</v>
      </c>
    </row>
    <row r="94" s="1" customFormat="1" ht="25.5" customHeight="1">
      <c r="B94" s="45"/>
      <c r="C94" s="220" t="s">
        <v>25</v>
      </c>
      <c r="D94" s="220" t="s">
        <v>146</v>
      </c>
      <c r="E94" s="221" t="s">
        <v>362</v>
      </c>
      <c r="F94" s="222" t="s">
        <v>363</v>
      </c>
      <c r="G94" s="223" t="s">
        <v>185</v>
      </c>
      <c r="H94" s="224">
        <v>0.27000000000000002</v>
      </c>
      <c r="I94" s="225"/>
      <c r="J94" s="226">
        <f>ROUND(I94*H94,2)</f>
        <v>0</v>
      </c>
      <c r="K94" s="222" t="s">
        <v>150</v>
      </c>
      <c r="L94" s="71"/>
      <c r="M94" s="227" t="s">
        <v>24</v>
      </c>
      <c r="N94" s="228" t="s">
        <v>48</v>
      </c>
      <c r="O94" s="46"/>
      <c r="P94" s="229">
        <f>O94*H94</f>
        <v>0</v>
      </c>
      <c r="Q94" s="229">
        <v>1.8775</v>
      </c>
      <c r="R94" s="229">
        <f>Q94*H94</f>
        <v>0.50692500000000007</v>
      </c>
      <c r="S94" s="229">
        <v>0</v>
      </c>
      <c r="T94" s="230">
        <f>S94*H94</f>
        <v>0</v>
      </c>
      <c r="AR94" s="23" t="s">
        <v>151</v>
      </c>
      <c r="AT94" s="23" t="s">
        <v>146</v>
      </c>
      <c r="AU94" s="23" t="s">
        <v>86</v>
      </c>
      <c r="AY94" s="23" t="s">
        <v>144</v>
      </c>
      <c r="BE94" s="231">
        <f>IF(N94="základní",J94,0)</f>
        <v>0</v>
      </c>
      <c r="BF94" s="231">
        <f>IF(N94="snížená",J94,0)</f>
        <v>0</v>
      </c>
      <c r="BG94" s="231">
        <f>IF(N94="zákl. přenesená",J94,0)</f>
        <v>0</v>
      </c>
      <c r="BH94" s="231">
        <f>IF(N94="sníž. přenesená",J94,0)</f>
        <v>0</v>
      </c>
      <c r="BI94" s="231">
        <f>IF(N94="nulová",J94,0)</f>
        <v>0</v>
      </c>
      <c r="BJ94" s="23" t="s">
        <v>25</v>
      </c>
      <c r="BK94" s="231">
        <f>ROUND(I94*H94,2)</f>
        <v>0</v>
      </c>
      <c r="BL94" s="23" t="s">
        <v>151</v>
      </c>
      <c r="BM94" s="23" t="s">
        <v>364</v>
      </c>
    </row>
    <row r="95" s="13" customFormat="1">
      <c r="B95" s="257"/>
      <c r="C95" s="258"/>
      <c r="D95" s="232" t="s">
        <v>155</v>
      </c>
      <c r="E95" s="259" t="s">
        <v>24</v>
      </c>
      <c r="F95" s="260" t="s">
        <v>365</v>
      </c>
      <c r="G95" s="258"/>
      <c r="H95" s="259" t="s">
        <v>24</v>
      </c>
      <c r="I95" s="261"/>
      <c r="J95" s="258"/>
      <c r="K95" s="258"/>
      <c r="L95" s="262"/>
      <c r="M95" s="263"/>
      <c r="N95" s="264"/>
      <c r="O95" s="264"/>
      <c r="P95" s="264"/>
      <c r="Q95" s="264"/>
      <c r="R95" s="264"/>
      <c r="S95" s="264"/>
      <c r="T95" s="265"/>
      <c r="AT95" s="266" t="s">
        <v>155</v>
      </c>
      <c r="AU95" s="266" t="s">
        <v>86</v>
      </c>
      <c r="AV95" s="13" t="s">
        <v>25</v>
      </c>
      <c r="AW95" s="13" t="s">
        <v>40</v>
      </c>
      <c r="AX95" s="13" t="s">
        <v>77</v>
      </c>
      <c r="AY95" s="266" t="s">
        <v>144</v>
      </c>
    </row>
    <row r="96" s="11" customFormat="1">
      <c r="B96" s="235"/>
      <c r="C96" s="236"/>
      <c r="D96" s="232" t="s">
        <v>155</v>
      </c>
      <c r="E96" s="237" t="s">
        <v>24</v>
      </c>
      <c r="F96" s="238" t="s">
        <v>366</v>
      </c>
      <c r="G96" s="236"/>
      <c r="H96" s="239">
        <v>0.27000000000000002</v>
      </c>
      <c r="I96" s="240"/>
      <c r="J96" s="236"/>
      <c r="K96" s="236"/>
      <c r="L96" s="241"/>
      <c r="M96" s="242"/>
      <c r="N96" s="243"/>
      <c r="O96" s="243"/>
      <c r="P96" s="243"/>
      <c r="Q96" s="243"/>
      <c r="R96" s="243"/>
      <c r="S96" s="243"/>
      <c r="T96" s="244"/>
      <c r="AT96" s="245" t="s">
        <v>155</v>
      </c>
      <c r="AU96" s="245" t="s">
        <v>86</v>
      </c>
      <c r="AV96" s="11" t="s">
        <v>86</v>
      </c>
      <c r="AW96" s="11" t="s">
        <v>40</v>
      </c>
      <c r="AX96" s="11" t="s">
        <v>77</v>
      </c>
      <c r="AY96" s="245" t="s">
        <v>144</v>
      </c>
    </row>
    <row r="97" s="11" customFormat="1">
      <c r="B97" s="235"/>
      <c r="C97" s="236"/>
      <c r="D97" s="232" t="s">
        <v>155</v>
      </c>
      <c r="E97" s="237" t="s">
        <v>24</v>
      </c>
      <c r="F97" s="238" t="s">
        <v>295</v>
      </c>
      <c r="G97" s="236"/>
      <c r="H97" s="239">
        <v>0</v>
      </c>
      <c r="I97" s="240"/>
      <c r="J97" s="236"/>
      <c r="K97" s="236"/>
      <c r="L97" s="241"/>
      <c r="M97" s="242"/>
      <c r="N97" s="243"/>
      <c r="O97" s="243"/>
      <c r="P97" s="243"/>
      <c r="Q97" s="243"/>
      <c r="R97" s="243"/>
      <c r="S97" s="243"/>
      <c r="T97" s="244"/>
      <c r="AT97" s="245" t="s">
        <v>155</v>
      </c>
      <c r="AU97" s="245" t="s">
        <v>86</v>
      </c>
      <c r="AV97" s="11" t="s">
        <v>86</v>
      </c>
      <c r="AW97" s="11" t="s">
        <v>40</v>
      </c>
      <c r="AX97" s="11" t="s">
        <v>77</v>
      </c>
      <c r="AY97" s="245" t="s">
        <v>144</v>
      </c>
    </row>
    <row r="98" s="11" customFormat="1">
      <c r="B98" s="235"/>
      <c r="C98" s="236"/>
      <c r="D98" s="232" t="s">
        <v>155</v>
      </c>
      <c r="E98" s="237" t="s">
        <v>24</v>
      </c>
      <c r="F98" s="238" t="s">
        <v>217</v>
      </c>
      <c r="G98" s="236"/>
      <c r="H98" s="239">
        <v>0</v>
      </c>
      <c r="I98" s="240"/>
      <c r="J98" s="236"/>
      <c r="K98" s="236"/>
      <c r="L98" s="241"/>
      <c r="M98" s="242"/>
      <c r="N98" s="243"/>
      <c r="O98" s="243"/>
      <c r="P98" s="243"/>
      <c r="Q98" s="243"/>
      <c r="R98" s="243"/>
      <c r="S98" s="243"/>
      <c r="T98" s="244"/>
      <c r="AT98" s="245" t="s">
        <v>155</v>
      </c>
      <c r="AU98" s="245" t="s">
        <v>86</v>
      </c>
      <c r="AV98" s="11" t="s">
        <v>86</v>
      </c>
      <c r="AW98" s="11" t="s">
        <v>40</v>
      </c>
      <c r="AX98" s="11" t="s">
        <v>77</v>
      </c>
      <c r="AY98" s="245" t="s">
        <v>144</v>
      </c>
    </row>
    <row r="99" s="11" customFormat="1">
      <c r="B99" s="235"/>
      <c r="C99" s="236"/>
      <c r="D99" s="232" t="s">
        <v>155</v>
      </c>
      <c r="E99" s="237" t="s">
        <v>24</v>
      </c>
      <c r="F99" s="238" t="s">
        <v>218</v>
      </c>
      <c r="G99" s="236"/>
      <c r="H99" s="239">
        <v>0</v>
      </c>
      <c r="I99" s="240"/>
      <c r="J99" s="236"/>
      <c r="K99" s="236"/>
      <c r="L99" s="241"/>
      <c r="M99" s="242"/>
      <c r="N99" s="243"/>
      <c r="O99" s="243"/>
      <c r="P99" s="243"/>
      <c r="Q99" s="243"/>
      <c r="R99" s="243"/>
      <c r="S99" s="243"/>
      <c r="T99" s="244"/>
      <c r="AT99" s="245" t="s">
        <v>155</v>
      </c>
      <c r="AU99" s="245" t="s">
        <v>86</v>
      </c>
      <c r="AV99" s="11" t="s">
        <v>86</v>
      </c>
      <c r="AW99" s="11" t="s">
        <v>40</v>
      </c>
      <c r="AX99" s="11" t="s">
        <v>77</v>
      </c>
      <c r="AY99" s="245" t="s">
        <v>144</v>
      </c>
    </row>
    <row r="100" s="12" customFormat="1">
      <c r="B100" s="246"/>
      <c r="C100" s="247"/>
      <c r="D100" s="232" t="s">
        <v>155</v>
      </c>
      <c r="E100" s="248" t="s">
        <v>24</v>
      </c>
      <c r="F100" s="249" t="s">
        <v>181</v>
      </c>
      <c r="G100" s="247"/>
      <c r="H100" s="250">
        <v>0.27000000000000002</v>
      </c>
      <c r="I100" s="251"/>
      <c r="J100" s="247"/>
      <c r="K100" s="247"/>
      <c r="L100" s="252"/>
      <c r="M100" s="253"/>
      <c r="N100" s="254"/>
      <c r="O100" s="254"/>
      <c r="P100" s="254"/>
      <c r="Q100" s="254"/>
      <c r="R100" s="254"/>
      <c r="S100" s="254"/>
      <c r="T100" s="255"/>
      <c r="AT100" s="256" t="s">
        <v>155</v>
      </c>
      <c r="AU100" s="256" t="s">
        <v>86</v>
      </c>
      <c r="AV100" s="12" t="s">
        <v>151</v>
      </c>
      <c r="AW100" s="12" t="s">
        <v>40</v>
      </c>
      <c r="AX100" s="12" t="s">
        <v>25</v>
      </c>
      <c r="AY100" s="256" t="s">
        <v>144</v>
      </c>
    </row>
    <row r="101" s="1" customFormat="1" ht="25.5" customHeight="1">
      <c r="B101" s="45"/>
      <c r="C101" s="220" t="s">
        <v>86</v>
      </c>
      <c r="D101" s="220" t="s">
        <v>146</v>
      </c>
      <c r="E101" s="221" t="s">
        <v>367</v>
      </c>
      <c r="F101" s="222" t="s">
        <v>368</v>
      </c>
      <c r="G101" s="223" t="s">
        <v>149</v>
      </c>
      <c r="H101" s="224">
        <v>9.8000000000000007</v>
      </c>
      <c r="I101" s="225"/>
      <c r="J101" s="226">
        <f>ROUND(I101*H101,2)</f>
        <v>0</v>
      </c>
      <c r="K101" s="222" t="s">
        <v>150</v>
      </c>
      <c r="L101" s="71"/>
      <c r="M101" s="227" t="s">
        <v>24</v>
      </c>
      <c r="N101" s="228" t="s">
        <v>48</v>
      </c>
      <c r="O101" s="46"/>
      <c r="P101" s="229">
        <f>O101*H101</f>
        <v>0</v>
      </c>
      <c r="Q101" s="229">
        <v>0.17818000000000001</v>
      </c>
      <c r="R101" s="229">
        <f>Q101*H101</f>
        <v>1.7461640000000003</v>
      </c>
      <c r="S101" s="229">
        <v>0</v>
      </c>
      <c r="T101" s="230">
        <f>S101*H101</f>
        <v>0</v>
      </c>
      <c r="AR101" s="23" t="s">
        <v>151</v>
      </c>
      <c r="AT101" s="23" t="s">
        <v>146</v>
      </c>
      <c r="AU101" s="23" t="s">
        <v>86</v>
      </c>
      <c r="AY101" s="23" t="s">
        <v>144</v>
      </c>
      <c r="BE101" s="231">
        <f>IF(N101="základní",J101,0)</f>
        <v>0</v>
      </c>
      <c r="BF101" s="231">
        <f>IF(N101="snížená",J101,0)</f>
        <v>0</v>
      </c>
      <c r="BG101" s="231">
        <f>IF(N101="zákl. přenesená",J101,0)</f>
        <v>0</v>
      </c>
      <c r="BH101" s="231">
        <f>IF(N101="sníž. přenesená",J101,0)</f>
        <v>0</v>
      </c>
      <c r="BI101" s="231">
        <f>IF(N101="nulová",J101,0)</f>
        <v>0</v>
      </c>
      <c r="BJ101" s="23" t="s">
        <v>25</v>
      </c>
      <c r="BK101" s="231">
        <f>ROUND(I101*H101,2)</f>
        <v>0</v>
      </c>
      <c r="BL101" s="23" t="s">
        <v>151</v>
      </c>
      <c r="BM101" s="23" t="s">
        <v>369</v>
      </c>
    </row>
    <row r="102" s="11" customFormat="1">
      <c r="B102" s="235"/>
      <c r="C102" s="236"/>
      <c r="D102" s="232" t="s">
        <v>155</v>
      </c>
      <c r="E102" s="237" t="s">
        <v>24</v>
      </c>
      <c r="F102" s="238" t="s">
        <v>370</v>
      </c>
      <c r="G102" s="236"/>
      <c r="H102" s="239">
        <v>4.2000000000000002</v>
      </c>
      <c r="I102" s="240"/>
      <c r="J102" s="236"/>
      <c r="K102" s="236"/>
      <c r="L102" s="241"/>
      <c r="M102" s="242"/>
      <c r="N102" s="243"/>
      <c r="O102" s="243"/>
      <c r="P102" s="243"/>
      <c r="Q102" s="243"/>
      <c r="R102" s="243"/>
      <c r="S102" s="243"/>
      <c r="T102" s="244"/>
      <c r="AT102" s="245" t="s">
        <v>155</v>
      </c>
      <c r="AU102" s="245" t="s">
        <v>86</v>
      </c>
      <c r="AV102" s="11" t="s">
        <v>86</v>
      </c>
      <c r="AW102" s="11" t="s">
        <v>40</v>
      </c>
      <c r="AX102" s="11" t="s">
        <v>77</v>
      </c>
      <c r="AY102" s="245" t="s">
        <v>144</v>
      </c>
    </row>
    <row r="103" s="11" customFormat="1">
      <c r="B103" s="235"/>
      <c r="C103" s="236"/>
      <c r="D103" s="232" t="s">
        <v>155</v>
      </c>
      <c r="E103" s="237" t="s">
        <v>24</v>
      </c>
      <c r="F103" s="238" t="s">
        <v>371</v>
      </c>
      <c r="G103" s="236"/>
      <c r="H103" s="239">
        <v>5.5999999999999996</v>
      </c>
      <c r="I103" s="240"/>
      <c r="J103" s="236"/>
      <c r="K103" s="236"/>
      <c r="L103" s="241"/>
      <c r="M103" s="242"/>
      <c r="N103" s="243"/>
      <c r="O103" s="243"/>
      <c r="P103" s="243"/>
      <c r="Q103" s="243"/>
      <c r="R103" s="243"/>
      <c r="S103" s="243"/>
      <c r="T103" s="244"/>
      <c r="AT103" s="245" t="s">
        <v>155</v>
      </c>
      <c r="AU103" s="245" t="s">
        <v>86</v>
      </c>
      <c r="AV103" s="11" t="s">
        <v>86</v>
      </c>
      <c r="AW103" s="11" t="s">
        <v>40</v>
      </c>
      <c r="AX103" s="11" t="s">
        <v>77</v>
      </c>
      <c r="AY103" s="245" t="s">
        <v>144</v>
      </c>
    </row>
    <row r="104" s="11" customFormat="1">
      <c r="B104" s="235"/>
      <c r="C104" s="236"/>
      <c r="D104" s="232" t="s">
        <v>155</v>
      </c>
      <c r="E104" s="237" t="s">
        <v>24</v>
      </c>
      <c r="F104" s="238" t="s">
        <v>217</v>
      </c>
      <c r="G104" s="236"/>
      <c r="H104" s="239">
        <v>0</v>
      </c>
      <c r="I104" s="240"/>
      <c r="J104" s="236"/>
      <c r="K104" s="236"/>
      <c r="L104" s="241"/>
      <c r="M104" s="242"/>
      <c r="N104" s="243"/>
      <c r="O104" s="243"/>
      <c r="P104" s="243"/>
      <c r="Q104" s="243"/>
      <c r="R104" s="243"/>
      <c r="S104" s="243"/>
      <c r="T104" s="244"/>
      <c r="AT104" s="245" t="s">
        <v>155</v>
      </c>
      <c r="AU104" s="245" t="s">
        <v>86</v>
      </c>
      <c r="AV104" s="11" t="s">
        <v>86</v>
      </c>
      <c r="AW104" s="11" t="s">
        <v>40</v>
      </c>
      <c r="AX104" s="11" t="s">
        <v>77</v>
      </c>
      <c r="AY104" s="245" t="s">
        <v>144</v>
      </c>
    </row>
    <row r="105" s="11" customFormat="1">
      <c r="B105" s="235"/>
      <c r="C105" s="236"/>
      <c r="D105" s="232" t="s">
        <v>155</v>
      </c>
      <c r="E105" s="237" t="s">
        <v>24</v>
      </c>
      <c r="F105" s="238" t="s">
        <v>218</v>
      </c>
      <c r="G105" s="236"/>
      <c r="H105" s="239">
        <v>0</v>
      </c>
      <c r="I105" s="240"/>
      <c r="J105" s="236"/>
      <c r="K105" s="236"/>
      <c r="L105" s="241"/>
      <c r="M105" s="242"/>
      <c r="N105" s="243"/>
      <c r="O105" s="243"/>
      <c r="P105" s="243"/>
      <c r="Q105" s="243"/>
      <c r="R105" s="243"/>
      <c r="S105" s="243"/>
      <c r="T105" s="244"/>
      <c r="AT105" s="245" t="s">
        <v>155</v>
      </c>
      <c r="AU105" s="245" t="s">
        <v>86</v>
      </c>
      <c r="AV105" s="11" t="s">
        <v>86</v>
      </c>
      <c r="AW105" s="11" t="s">
        <v>40</v>
      </c>
      <c r="AX105" s="11" t="s">
        <v>77</v>
      </c>
      <c r="AY105" s="245" t="s">
        <v>144</v>
      </c>
    </row>
    <row r="106" s="12" customFormat="1">
      <c r="B106" s="246"/>
      <c r="C106" s="247"/>
      <c r="D106" s="232" t="s">
        <v>155</v>
      </c>
      <c r="E106" s="248" t="s">
        <v>24</v>
      </c>
      <c r="F106" s="249" t="s">
        <v>181</v>
      </c>
      <c r="G106" s="247"/>
      <c r="H106" s="250">
        <v>9.8000000000000007</v>
      </c>
      <c r="I106" s="251"/>
      <c r="J106" s="247"/>
      <c r="K106" s="247"/>
      <c r="L106" s="252"/>
      <c r="M106" s="253"/>
      <c r="N106" s="254"/>
      <c r="O106" s="254"/>
      <c r="P106" s="254"/>
      <c r="Q106" s="254"/>
      <c r="R106" s="254"/>
      <c r="S106" s="254"/>
      <c r="T106" s="255"/>
      <c r="AT106" s="256" t="s">
        <v>155</v>
      </c>
      <c r="AU106" s="256" t="s">
        <v>86</v>
      </c>
      <c r="AV106" s="12" t="s">
        <v>151</v>
      </c>
      <c r="AW106" s="12" t="s">
        <v>40</v>
      </c>
      <c r="AX106" s="12" t="s">
        <v>25</v>
      </c>
      <c r="AY106" s="256" t="s">
        <v>144</v>
      </c>
    </row>
    <row r="107" s="10" customFormat="1" ht="29.88" customHeight="1">
      <c r="B107" s="204"/>
      <c r="C107" s="205"/>
      <c r="D107" s="206" t="s">
        <v>76</v>
      </c>
      <c r="E107" s="218" t="s">
        <v>182</v>
      </c>
      <c r="F107" s="218" t="s">
        <v>372</v>
      </c>
      <c r="G107" s="205"/>
      <c r="H107" s="205"/>
      <c r="I107" s="208"/>
      <c r="J107" s="219">
        <f>BK107</f>
        <v>0</v>
      </c>
      <c r="K107" s="205"/>
      <c r="L107" s="210"/>
      <c r="M107" s="211"/>
      <c r="N107" s="212"/>
      <c r="O107" s="212"/>
      <c r="P107" s="213">
        <f>SUM(P108:P178)</f>
        <v>0</v>
      </c>
      <c r="Q107" s="212"/>
      <c r="R107" s="213">
        <f>SUM(R108:R178)</f>
        <v>12.805456999999999</v>
      </c>
      <c r="S107" s="212"/>
      <c r="T107" s="214">
        <f>SUM(T108:T178)</f>
        <v>0</v>
      </c>
      <c r="AR107" s="215" t="s">
        <v>25</v>
      </c>
      <c r="AT107" s="216" t="s">
        <v>76</v>
      </c>
      <c r="AU107" s="216" t="s">
        <v>25</v>
      </c>
      <c r="AY107" s="215" t="s">
        <v>144</v>
      </c>
      <c r="BK107" s="217">
        <f>SUM(BK108:BK178)</f>
        <v>0</v>
      </c>
    </row>
    <row r="108" s="1" customFormat="1" ht="25.5" customHeight="1">
      <c r="B108" s="45"/>
      <c r="C108" s="220" t="s">
        <v>164</v>
      </c>
      <c r="D108" s="220" t="s">
        <v>146</v>
      </c>
      <c r="E108" s="221" t="s">
        <v>373</v>
      </c>
      <c r="F108" s="222" t="s">
        <v>374</v>
      </c>
      <c r="G108" s="223" t="s">
        <v>149</v>
      </c>
      <c r="H108" s="224">
        <v>48.200000000000003</v>
      </c>
      <c r="I108" s="225"/>
      <c r="J108" s="226">
        <f>ROUND(I108*H108,2)</f>
        <v>0</v>
      </c>
      <c r="K108" s="222" t="s">
        <v>150</v>
      </c>
      <c r="L108" s="71"/>
      <c r="M108" s="227" t="s">
        <v>24</v>
      </c>
      <c r="N108" s="228" t="s">
        <v>48</v>
      </c>
      <c r="O108" s="46"/>
      <c r="P108" s="229">
        <f>O108*H108</f>
        <v>0</v>
      </c>
      <c r="Q108" s="229">
        <v>0.00025999999999999998</v>
      </c>
      <c r="R108" s="229">
        <f>Q108*H108</f>
        <v>0.012532</v>
      </c>
      <c r="S108" s="229">
        <v>0</v>
      </c>
      <c r="T108" s="230">
        <f>S108*H108</f>
        <v>0</v>
      </c>
      <c r="AR108" s="23" t="s">
        <v>151</v>
      </c>
      <c r="AT108" s="23" t="s">
        <v>146</v>
      </c>
      <c r="AU108" s="23" t="s">
        <v>86</v>
      </c>
      <c r="AY108" s="23" t="s">
        <v>144</v>
      </c>
      <c r="BE108" s="231">
        <f>IF(N108="základní",J108,0)</f>
        <v>0</v>
      </c>
      <c r="BF108" s="231">
        <f>IF(N108="snížená",J108,0)</f>
        <v>0</v>
      </c>
      <c r="BG108" s="231">
        <f>IF(N108="zákl. přenesená",J108,0)</f>
        <v>0</v>
      </c>
      <c r="BH108" s="231">
        <f>IF(N108="sníž. přenesená",J108,0)</f>
        <v>0</v>
      </c>
      <c r="BI108" s="231">
        <f>IF(N108="nulová",J108,0)</f>
        <v>0</v>
      </c>
      <c r="BJ108" s="23" t="s">
        <v>25</v>
      </c>
      <c r="BK108" s="231">
        <f>ROUND(I108*H108,2)</f>
        <v>0</v>
      </c>
      <c r="BL108" s="23" t="s">
        <v>151</v>
      </c>
      <c r="BM108" s="23" t="s">
        <v>375</v>
      </c>
    </row>
    <row r="109" s="11" customFormat="1">
      <c r="B109" s="235"/>
      <c r="C109" s="236"/>
      <c r="D109" s="232" t="s">
        <v>155</v>
      </c>
      <c r="E109" s="237" t="s">
        <v>24</v>
      </c>
      <c r="F109" s="238" t="s">
        <v>376</v>
      </c>
      <c r="G109" s="236"/>
      <c r="H109" s="239">
        <v>48.200000000000003</v>
      </c>
      <c r="I109" s="240"/>
      <c r="J109" s="236"/>
      <c r="K109" s="236"/>
      <c r="L109" s="241"/>
      <c r="M109" s="242"/>
      <c r="N109" s="243"/>
      <c r="O109" s="243"/>
      <c r="P109" s="243"/>
      <c r="Q109" s="243"/>
      <c r="R109" s="243"/>
      <c r="S109" s="243"/>
      <c r="T109" s="244"/>
      <c r="AT109" s="245" t="s">
        <v>155</v>
      </c>
      <c r="AU109" s="245" t="s">
        <v>86</v>
      </c>
      <c r="AV109" s="11" t="s">
        <v>86</v>
      </c>
      <c r="AW109" s="11" t="s">
        <v>40</v>
      </c>
      <c r="AX109" s="11" t="s">
        <v>25</v>
      </c>
      <c r="AY109" s="245" t="s">
        <v>144</v>
      </c>
    </row>
    <row r="110" s="1" customFormat="1" ht="25.5" customHeight="1">
      <c r="B110" s="45"/>
      <c r="C110" s="220" t="s">
        <v>151</v>
      </c>
      <c r="D110" s="220" t="s">
        <v>146</v>
      </c>
      <c r="E110" s="221" t="s">
        <v>377</v>
      </c>
      <c r="F110" s="222" t="s">
        <v>378</v>
      </c>
      <c r="G110" s="223" t="s">
        <v>149</v>
      </c>
      <c r="H110" s="224">
        <v>9</v>
      </c>
      <c r="I110" s="225"/>
      <c r="J110" s="226">
        <f>ROUND(I110*H110,2)</f>
        <v>0</v>
      </c>
      <c r="K110" s="222" t="s">
        <v>150</v>
      </c>
      <c r="L110" s="71"/>
      <c r="M110" s="227" t="s">
        <v>24</v>
      </c>
      <c r="N110" s="228" t="s">
        <v>48</v>
      </c>
      <c r="O110" s="46"/>
      <c r="P110" s="229">
        <f>O110*H110</f>
        <v>0</v>
      </c>
      <c r="Q110" s="229">
        <v>0.00025999999999999998</v>
      </c>
      <c r="R110" s="229">
        <f>Q110*H110</f>
        <v>0.0023399999999999996</v>
      </c>
      <c r="S110" s="229">
        <v>0</v>
      </c>
      <c r="T110" s="230">
        <f>S110*H110</f>
        <v>0</v>
      </c>
      <c r="AR110" s="23" t="s">
        <v>151</v>
      </c>
      <c r="AT110" s="23" t="s">
        <v>146</v>
      </c>
      <c r="AU110" s="23" t="s">
        <v>86</v>
      </c>
      <c r="AY110" s="23" t="s">
        <v>144</v>
      </c>
      <c r="BE110" s="231">
        <f>IF(N110="základní",J110,0)</f>
        <v>0</v>
      </c>
      <c r="BF110" s="231">
        <f>IF(N110="snížená",J110,0)</f>
        <v>0</v>
      </c>
      <c r="BG110" s="231">
        <f>IF(N110="zákl. přenesená",J110,0)</f>
        <v>0</v>
      </c>
      <c r="BH110" s="231">
        <f>IF(N110="sníž. přenesená",J110,0)</f>
        <v>0</v>
      </c>
      <c r="BI110" s="231">
        <f>IF(N110="nulová",J110,0)</f>
        <v>0</v>
      </c>
      <c r="BJ110" s="23" t="s">
        <v>25</v>
      </c>
      <c r="BK110" s="231">
        <f>ROUND(I110*H110,2)</f>
        <v>0</v>
      </c>
      <c r="BL110" s="23" t="s">
        <v>151</v>
      </c>
      <c r="BM110" s="23" t="s">
        <v>379</v>
      </c>
    </row>
    <row r="111" s="11" customFormat="1">
      <c r="B111" s="235"/>
      <c r="C111" s="236"/>
      <c r="D111" s="232" t="s">
        <v>155</v>
      </c>
      <c r="E111" s="237" t="s">
        <v>24</v>
      </c>
      <c r="F111" s="238" t="s">
        <v>380</v>
      </c>
      <c r="G111" s="236"/>
      <c r="H111" s="239">
        <v>9</v>
      </c>
      <c r="I111" s="240"/>
      <c r="J111" s="236"/>
      <c r="K111" s="236"/>
      <c r="L111" s="241"/>
      <c r="M111" s="242"/>
      <c r="N111" s="243"/>
      <c r="O111" s="243"/>
      <c r="P111" s="243"/>
      <c r="Q111" s="243"/>
      <c r="R111" s="243"/>
      <c r="S111" s="243"/>
      <c r="T111" s="244"/>
      <c r="AT111" s="245" t="s">
        <v>155</v>
      </c>
      <c r="AU111" s="245" t="s">
        <v>86</v>
      </c>
      <c r="AV111" s="11" t="s">
        <v>86</v>
      </c>
      <c r="AW111" s="11" t="s">
        <v>40</v>
      </c>
      <c r="AX111" s="11" t="s">
        <v>25</v>
      </c>
      <c r="AY111" s="245" t="s">
        <v>144</v>
      </c>
    </row>
    <row r="112" s="1" customFormat="1" ht="25.5" customHeight="1">
      <c r="B112" s="45"/>
      <c r="C112" s="220" t="s">
        <v>172</v>
      </c>
      <c r="D112" s="220" t="s">
        <v>146</v>
      </c>
      <c r="E112" s="221" t="s">
        <v>381</v>
      </c>
      <c r="F112" s="222" t="s">
        <v>382</v>
      </c>
      <c r="G112" s="223" t="s">
        <v>149</v>
      </c>
      <c r="H112" s="224">
        <v>48.200000000000003</v>
      </c>
      <c r="I112" s="225"/>
      <c r="J112" s="226">
        <f>ROUND(I112*H112,2)</f>
        <v>0</v>
      </c>
      <c r="K112" s="222" t="s">
        <v>150</v>
      </c>
      <c r="L112" s="71"/>
      <c r="M112" s="227" t="s">
        <v>24</v>
      </c>
      <c r="N112" s="228" t="s">
        <v>48</v>
      </c>
      <c r="O112" s="46"/>
      <c r="P112" s="229">
        <f>O112*H112</f>
        <v>0</v>
      </c>
      <c r="Q112" s="229">
        <v>0.002</v>
      </c>
      <c r="R112" s="229">
        <f>Q112*H112</f>
        <v>0.096400000000000013</v>
      </c>
      <c r="S112" s="229">
        <v>0</v>
      </c>
      <c r="T112" s="230">
        <f>S112*H112</f>
        <v>0</v>
      </c>
      <c r="AR112" s="23" t="s">
        <v>151</v>
      </c>
      <c r="AT112" s="23" t="s">
        <v>146</v>
      </c>
      <c r="AU112" s="23" t="s">
        <v>86</v>
      </c>
      <c r="AY112" s="23" t="s">
        <v>144</v>
      </c>
      <c r="BE112" s="231">
        <f>IF(N112="základní",J112,0)</f>
        <v>0</v>
      </c>
      <c r="BF112" s="231">
        <f>IF(N112="snížená",J112,0)</f>
        <v>0</v>
      </c>
      <c r="BG112" s="231">
        <f>IF(N112="zákl. přenesená",J112,0)</f>
        <v>0</v>
      </c>
      <c r="BH112" s="231">
        <f>IF(N112="sníž. přenesená",J112,0)</f>
        <v>0</v>
      </c>
      <c r="BI112" s="231">
        <f>IF(N112="nulová",J112,0)</f>
        <v>0</v>
      </c>
      <c r="BJ112" s="23" t="s">
        <v>25</v>
      </c>
      <c r="BK112" s="231">
        <f>ROUND(I112*H112,2)</f>
        <v>0</v>
      </c>
      <c r="BL112" s="23" t="s">
        <v>151</v>
      </c>
      <c r="BM112" s="23" t="s">
        <v>383</v>
      </c>
    </row>
    <row r="113" s="1" customFormat="1">
      <c r="B113" s="45"/>
      <c r="C113" s="73"/>
      <c r="D113" s="232" t="s">
        <v>153</v>
      </c>
      <c r="E113" s="73"/>
      <c r="F113" s="233" t="s">
        <v>384</v>
      </c>
      <c r="G113" s="73"/>
      <c r="H113" s="73"/>
      <c r="I113" s="190"/>
      <c r="J113" s="73"/>
      <c r="K113" s="73"/>
      <c r="L113" s="71"/>
      <c r="M113" s="234"/>
      <c r="N113" s="46"/>
      <c r="O113" s="46"/>
      <c r="P113" s="46"/>
      <c r="Q113" s="46"/>
      <c r="R113" s="46"/>
      <c r="S113" s="46"/>
      <c r="T113" s="94"/>
      <c r="AT113" s="23" t="s">
        <v>153</v>
      </c>
      <c r="AU113" s="23" t="s">
        <v>86</v>
      </c>
    </row>
    <row r="114" s="11" customFormat="1">
      <c r="B114" s="235"/>
      <c r="C114" s="236"/>
      <c r="D114" s="232" t="s">
        <v>155</v>
      </c>
      <c r="E114" s="237" t="s">
        <v>24</v>
      </c>
      <c r="F114" s="238" t="s">
        <v>376</v>
      </c>
      <c r="G114" s="236"/>
      <c r="H114" s="239">
        <v>48.200000000000003</v>
      </c>
      <c r="I114" s="240"/>
      <c r="J114" s="236"/>
      <c r="K114" s="236"/>
      <c r="L114" s="241"/>
      <c r="M114" s="242"/>
      <c r="N114" s="243"/>
      <c r="O114" s="243"/>
      <c r="P114" s="243"/>
      <c r="Q114" s="243"/>
      <c r="R114" s="243"/>
      <c r="S114" s="243"/>
      <c r="T114" s="244"/>
      <c r="AT114" s="245" t="s">
        <v>155</v>
      </c>
      <c r="AU114" s="245" t="s">
        <v>86</v>
      </c>
      <c r="AV114" s="11" t="s">
        <v>86</v>
      </c>
      <c r="AW114" s="11" t="s">
        <v>40</v>
      </c>
      <c r="AX114" s="11" t="s">
        <v>25</v>
      </c>
      <c r="AY114" s="245" t="s">
        <v>144</v>
      </c>
    </row>
    <row r="115" s="1" customFormat="1" ht="25.5" customHeight="1">
      <c r="B115" s="45"/>
      <c r="C115" s="220" t="s">
        <v>182</v>
      </c>
      <c r="D115" s="220" t="s">
        <v>146</v>
      </c>
      <c r="E115" s="221" t="s">
        <v>385</v>
      </c>
      <c r="F115" s="222" t="s">
        <v>386</v>
      </c>
      <c r="G115" s="223" t="s">
        <v>149</v>
      </c>
      <c r="H115" s="224">
        <v>9</v>
      </c>
      <c r="I115" s="225"/>
      <c r="J115" s="226">
        <f>ROUND(I115*H115,2)</f>
        <v>0</v>
      </c>
      <c r="K115" s="222" t="s">
        <v>150</v>
      </c>
      <c r="L115" s="71"/>
      <c r="M115" s="227" t="s">
        <v>24</v>
      </c>
      <c r="N115" s="228" t="s">
        <v>48</v>
      </c>
      <c r="O115" s="46"/>
      <c r="P115" s="229">
        <f>O115*H115</f>
        <v>0</v>
      </c>
      <c r="Q115" s="229">
        <v>0.002</v>
      </c>
      <c r="R115" s="229">
        <f>Q115*H115</f>
        <v>0.018000000000000002</v>
      </c>
      <c r="S115" s="229">
        <v>0</v>
      </c>
      <c r="T115" s="230">
        <f>S115*H115</f>
        <v>0</v>
      </c>
      <c r="AR115" s="23" t="s">
        <v>151</v>
      </c>
      <c r="AT115" s="23" t="s">
        <v>146</v>
      </c>
      <c r="AU115" s="23" t="s">
        <v>86</v>
      </c>
      <c r="AY115" s="23" t="s">
        <v>144</v>
      </c>
      <c r="BE115" s="231">
        <f>IF(N115="základní",J115,0)</f>
        <v>0</v>
      </c>
      <c r="BF115" s="231">
        <f>IF(N115="snížená",J115,0)</f>
        <v>0</v>
      </c>
      <c r="BG115" s="231">
        <f>IF(N115="zákl. přenesená",J115,0)</f>
        <v>0</v>
      </c>
      <c r="BH115" s="231">
        <f>IF(N115="sníž. přenesená",J115,0)</f>
        <v>0</v>
      </c>
      <c r="BI115" s="231">
        <f>IF(N115="nulová",J115,0)</f>
        <v>0</v>
      </c>
      <c r="BJ115" s="23" t="s">
        <v>25</v>
      </c>
      <c r="BK115" s="231">
        <f>ROUND(I115*H115,2)</f>
        <v>0</v>
      </c>
      <c r="BL115" s="23" t="s">
        <v>151</v>
      </c>
      <c r="BM115" s="23" t="s">
        <v>387</v>
      </c>
    </row>
    <row r="116" s="1" customFormat="1">
      <c r="B116" s="45"/>
      <c r="C116" s="73"/>
      <c r="D116" s="232" t="s">
        <v>153</v>
      </c>
      <c r="E116" s="73"/>
      <c r="F116" s="233" t="s">
        <v>384</v>
      </c>
      <c r="G116" s="73"/>
      <c r="H116" s="73"/>
      <c r="I116" s="190"/>
      <c r="J116" s="73"/>
      <c r="K116" s="73"/>
      <c r="L116" s="71"/>
      <c r="M116" s="234"/>
      <c r="N116" s="46"/>
      <c r="O116" s="46"/>
      <c r="P116" s="46"/>
      <c r="Q116" s="46"/>
      <c r="R116" s="46"/>
      <c r="S116" s="46"/>
      <c r="T116" s="94"/>
      <c r="AT116" s="23" t="s">
        <v>153</v>
      </c>
      <c r="AU116" s="23" t="s">
        <v>86</v>
      </c>
    </row>
    <row r="117" s="11" customFormat="1">
      <c r="B117" s="235"/>
      <c r="C117" s="236"/>
      <c r="D117" s="232" t="s">
        <v>155</v>
      </c>
      <c r="E117" s="237" t="s">
        <v>24</v>
      </c>
      <c r="F117" s="238" t="s">
        <v>380</v>
      </c>
      <c r="G117" s="236"/>
      <c r="H117" s="239">
        <v>9</v>
      </c>
      <c r="I117" s="240"/>
      <c r="J117" s="236"/>
      <c r="K117" s="236"/>
      <c r="L117" s="241"/>
      <c r="M117" s="242"/>
      <c r="N117" s="243"/>
      <c r="O117" s="243"/>
      <c r="P117" s="243"/>
      <c r="Q117" s="243"/>
      <c r="R117" s="243"/>
      <c r="S117" s="243"/>
      <c r="T117" s="244"/>
      <c r="AT117" s="245" t="s">
        <v>155</v>
      </c>
      <c r="AU117" s="245" t="s">
        <v>86</v>
      </c>
      <c r="AV117" s="11" t="s">
        <v>86</v>
      </c>
      <c r="AW117" s="11" t="s">
        <v>40</v>
      </c>
      <c r="AX117" s="11" t="s">
        <v>25</v>
      </c>
      <c r="AY117" s="245" t="s">
        <v>144</v>
      </c>
    </row>
    <row r="118" s="1" customFormat="1" ht="25.5" customHeight="1">
      <c r="B118" s="45"/>
      <c r="C118" s="220" t="s">
        <v>188</v>
      </c>
      <c r="D118" s="220" t="s">
        <v>146</v>
      </c>
      <c r="E118" s="221" t="s">
        <v>388</v>
      </c>
      <c r="F118" s="222" t="s">
        <v>389</v>
      </c>
      <c r="G118" s="223" t="s">
        <v>161</v>
      </c>
      <c r="H118" s="224">
        <v>22</v>
      </c>
      <c r="I118" s="225"/>
      <c r="J118" s="226">
        <f>ROUND(I118*H118,2)</f>
        <v>0</v>
      </c>
      <c r="K118" s="222" t="s">
        <v>150</v>
      </c>
      <c r="L118" s="71"/>
      <c r="M118" s="227" t="s">
        <v>24</v>
      </c>
      <c r="N118" s="228" t="s">
        <v>48</v>
      </c>
      <c r="O118" s="46"/>
      <c r="P118" s="229">
        <f>O118*H118</f>
        <v>0</v>
      </c>
      <c r="Q118" s="229">
        <v>0.010200000000000001</v>
      </c>
      <c r="R118" s="229">
        <f>Q118*H118</f>
        <v>0.22440000000000002</v>
      </c>
      <c r="S118" s="229">
        <v>0</v>
      </c>
      <c r="T118" s="230">
        <f>S118*H118</f>
        <v>0</v>
      </c>
      <c r="AR118" s="23" t="s">
        <v>151</v>
      </c>
      <c r="AT118" s="23" t="s">
        <v>146</v>
      </c>
      <c r="AU118" s="23" t="s">
        <v>86</v>
      </c>
      <c r="AY118" s="23" t="s">
        <v>144</v>
      </c>
      <c r="BE118" s="231">
        <f>IF(N118="základní",J118,0)</f>
        <v>0</v>
      </c>
      <c r="BF118" s="231">
        <f>IF(N118="snížená",J118,0)</f>
        <v>0</v>
      </c>
      <c r="BG118" s="231">
        <f>IF(N118="zákl. přenesená",J118,0)</f>
        <v>0</v>
      </c>
      <c r="BH118" s="231">
        <f>IF(N118="sníž. přenesená",J118,0)</f>
        <v>0</v>
      </c>
      <c r="BI118" s="231">
        <f>IF(N118="nulová",J118,0)</f>
        <v>0</v>
      </c>
      <c r="BJ118" s="23" t="s">
        <v>25</v>
      </c>
      <c r="BK118" s="231">
        <f>ROUND(I118*H118,2)</f>
        <v>0</v>
      </c>
      <c r="BL118" s="23" t="s">
        <v>151</v>
      </c>
      <c r="BM118" s="23" t="s">
        <v>390</v>
      </c>
    </row>
    <row r="119" s="11" customFormat="1">
      <c r="B119" s="235"/>
      <c r="C119" s="236"/>
      <c r="D119" s="232" t="s">
        <v>155</v>
      </c>
      <c r="E119" s="237" t="s">
        <v>24</v>
      </c>
      <c r="F119" s="238" t="s">
        <v>391</v>
      </c>
      <c r="G119" s="236"/>
      <c r="H119" s="239">
        <v>12</v>
      </c>
      <c r="I119" s="240"/>
      <c r="J119" s="236"/>
      <c r="K119" s="236"/>
      <c r="L119" s="241"/>
      <c r="M119" s="242"/>
      <c r="N119" s="243"/>
      <c r="O119" s="243"/>
      <c r="P119" s="243"/>
      <c r="Q119" s="243"/>
      <c r="R119" s="243"/>
      <c r="S119" s="243"/>
      <c r="T119" s="244"/>
      <c r="AT119" s="245" t="s">
        <v>155</v>
      </c>
      <c r="AU119" s="245" t="s">
        <v>86</v>
      </c>
      <c r="AV119" s="11" t="s">
        <v>86</v>
      </c>
      <c r="AW119" s="11" t="s">
        <v>40</v>
      </c>
      <c r="AX119" s="11" t="s">
        <v>77</v>
      </c>
      <c r="AY119" s="245" t="s">
        <v>144</v>
      </c>
    </row>
    <row r="120" s="11" customFormat="1">
      <c r="B120" s="235"/>
      <c r="C120" s="236"/>
      <c r="D120" s="232" t="s">
        <v>155</v>
      </c>
      <c r="E120" s="237" t="s">
        <v>24</v>
      </c>
      <c r="F120" s="238" t="s">
        <v>392</v>
      </c>
      <c r="G120" s="236"/>
      <c r="H120" s="239">
        <v>10</v>
      </c>
      <c r="I120" s="240"/>
      <c r="J120" s="236"/>
      <c r="K120" s="236"/>
      <c r="L120" s="241"/>
      <c r="M120" s="242"/>
      <c r="N120" s="243"/>
      <c r="O120" s="243"/>
      <c r="P120" s="243"/>
      <c r="Q120" s="243"/>
      <c r="R120" s="243"/>
      <c r="S120" s="243"/>
      <c r="T120" s="244"/>
      <c r="AT120" s="245" t="s">
        <v>155</v>
      </c>
      <c r="AU120" s="245" t="s">
        <v>86</v>
      </c>
      <c r="AV120" s="11" t="s">
        <v>86</v>
      </c>
      <c r="AW120" s="11" t="s">
        <v>40</v>
      </c>
      <c r="AX120" s="11" t="s">
        <v>77</v>
      </c>
      <c r="AY120" s="245" t="s">
        <v>144</v>
      </c>
    </row>
    <row r="121" s="11" customFormat="1">
      <c r="B121" s="235"/>
      <c r="C121" s="236"/>
      <c r="D121" s="232" t="s">
        <v>155</v>
      </c>
      <c r="E121" s="237" t="s">
        <v>24</v>
      </c>
      <c r="F121" s="238" t="s">
        <v>217</v>
      </c>
      <c r="G121" s="236"/>
      <c r="H121" s="239">
        <v>0</v>
      </c>
      <c r="I121" s="240"/>
      <c r="J121" s="236"/>
      <c r="K121" s="236"/>
      <c r="L121" s="241"/>
      <c r="M121" s="242"/>
      <c r="N121" s="243"/>
      <c r="O121" s="243"/>
      <c r="P121" s="243"/>
      <c r="Q121" s="243"/>
      <c r="R121" s="243"/>
      <c r="S121" s="243"/>
      <c r="T121" s="244"/>
      <c r="AT121" s="245" t="s">
        <v>155</v>
      </c>
      <c r="AU121" s="245" t="s">
        <v>86</v>
      </c>
      <c r="AV121" s="11" t="s">
        <v>86</v>
      </c>
      <c r="AW121" s="11" t="s">
        <v>40</v>
      </c>
      <c r="AX121" s="11" t="s">
        <v>77</v>
      </c>
      <c r="AY121" s="245" t="s">
        <v>144</v>
      </c>
    </row>
    <row r="122" s="11" customFormat="1">
      <c r="B122" s="235"/>
      <c r="C122" s="236"/>
      <c r="D122" s="232" t="s">
        <v>155</v>
      </c>
      <c r="E122" s="237" t="s">
        <v>24</v>
      </c>
      <c r="F122" s="238" t="s">
        <v>218</v>
      </c>
      <c r="G122" s="236"/>
      <c r="H122" s="239">
        <v>0</v>
      </c>
      <c r="I122" s="240"/>
      <c r="J122" s="236"/>
      <c r="K122" s="236"/>
      <c r="L122" s="241"/>
      <c r="M122" s="242"/>
      <c r="N122" s="243"/>
      <c r="O122" s="243"/>
      <c r="P122" s="243"/>
      <c r="Q122" s="243"/>
      <c r="R122" s="243"/>
      <c r="S122" s="243"/>
      <c r="T122" s="244"/>
      <c r="AT122" s="245" t="s">
        <v>155</v>
      </c>
      <c r="AU122" s="245" t="s">
        <v>86</v>
      </c>
      <c r="AV122" s="11" t="s">
        <v>86</v>
      </c>
      <c r="AW122" s="11" t="s">
        <v>40</v>
      </c>
      <c r="AX122" s="11" t="s">
        <v>77</v>
      </c>
      <c r="AY122" s="245" t="s">
        <v>144</v>
      </c>
    </row>
    <row r="123" s="12" customFormat="1">
      <c r="B123" s="246"/>
      <c r="C123" s="247"/>
      <c r="D123" s="232" t="s">
        <v>155</v>
      </c>
      <c r="E123" s="248" t="s">
        <v>24</v>
      </c>
      <c r="F123" s="249" t="s">
        <v>181</v>
      </c>
      <c r="G123" s="247"/>
      <c r="H123" s="250">
        <v>22</v>
      </c>
      <c r="I123" s="251"/>
      <c r="J123" s="247"/>
      <c r="K123" s="247"/>
      <c r="L123" s="252"/>
      <c r="M123" s="253"/>
      <c r="N123" s="254"/>
      <c r="O123" s="254"/>
      <c r="P123" s="254"/>
      <c r="Q123" s="254"/>
      <c r="R123" s="254"/>
      <c r="S123" s="254"/>
      <c r="T123" s="255"/>
      <c r="AT123" s="256" t="s">
        <v>155</v>
      </c>
      <c r="AU123" s="256" t="s">
        <v>86</v>
      </c>
      <c r="AV123" s="12" t="s">
        <v>151</v>
      </c>
      <c r="AW123" s="12" t="s">
        <v>40</v>
      </c>
      <c r="AX123" s="12" t="s">
        <v>25</v>
      </c>
      <c r="AY123" s="256" t="s">
        <v>144</v>
      </c>
    </row>
    <row r="124" s="1" customFormat="1" ht="25.5" customHeight="1">
      <c r="B124" s="45"/>
      <c r="C124" s="220" t="s">
        <v>197</v>
      </c>
      <c r="D124" s="220" t="s">
        <v>146</v>
      </c>
      <c r="E124" s="221" t="s">
        <v>393</v>
      </c>
      <c r="F124" s="222" t="s">
        <v>394</v>
      </c>
      <c r="G124" s="223" t="s">
        <v>161</v>
      </c>
      <c r="H124" s="224">
        <v>15</v>
      </c>
      <c r="I124" s="225"/>
      <c r="J124" s="226">
        <f>ROUND(I124*H124,2)</f>
        <v>0</v>
      </c>
      <c r="K124" s="222" t="s">
        <v>150</v>
      </c>
      <c r="L124" s="71"/>
      <c r="M124" s="227" t="s">
        <v>24</v>
      </c>
      <c r="N124" s="228" t="s">
        <v>48</v>
      </c>
      <c r="O124" s="46"/>
      <c r="P124" s="229">
        <f>O124*H124</f>
        <v>0</v>
      </c>
      <c r="Q124" s="229">
        <v>0.1575</v>
      </c>
      <c r="R124" s="229">
        <f>Q124*H124</f>
        <v>2.3624999999999998</v>
      </c>
      <c r="S124" s="229">
        <v>0</v>
      </c>
      <c r="T124" s="230">
        <f>S124*H124</f>
        <v>0</v>
      </c>
      <c r="AR124" s="23" t="s">
        <v>151</v>
      </c>
      <c r="AT124" s="23" t="s">
        <v>146</v>
      </c>
      <c r="AU124" s="23" t="s">
        <v>86</v>
      </c>
      <c r="AY124" s="23" t="s">
        <v>144</v>
      </c>
      <c r="BE124" s="231">
        <f>IF(N124="základní",J124,0)</f>
        <v>0</v>
      </c>
      <c r="BF124" s="231">
        <f>IF(N124="snížená",J124,0)</f>
        <v>0</v>
      </c>
      <c r="BG124" s="231">
        <f>IF(N124="zákl. přenesená",J124,0)</f>
        <v>0</v>
      </c>
      <c r="BH124" s="231">
        <f>IF(N124="sníž. přenesená",J124,0)</f>
        <v>0</v>
      </c>
      <c r="BI124" s="231">
        <f>IF(N124="nulová",J124,0)</f>
        <v>0</v>
      </c>
      <c r="BJ124" s="23" t="s">
        <v>25</v>
      </c>
      <c r="BK124" s="231">
        <f>ROUND(I124*H124,2)</f>
        <v>0</v>
      </c>
      <c r="BL124" s="23" t="s">
        <v>151</v>
      </c>
      <c r="BM124" s="23" t="s">
        <v>395</v>
      </c>
    </row>
    <row r="125" s="11" customFormat="1">
      <c r="B125" s="235"/>
      <c r="C125" s="236"/>
      <c r="D125" s="232" t="s">
        <v>155</v>
      </c>
      <c r="E125" s="237" t="s">
        <v>24</v>
      </c>
      <c r="F125" s="238" t="s">
        <v>396</v>
      </c>
      <c r="G125" s="236"/>
      <c r="H125" s="239">
        <v>6</v>
      </c>
      <c r="I125" s="240"/>
      <c r="J125" s="236"/>
      <c r="K125" s="236"/>
      <c r="L125" s="241"/>
      <c r="M125" s="242"/>
      <c r="N125" s="243"/>
      <c r="O125" s="243"/>
      <c r="P125" s="243"/>
      <c r="Q125" s="243"/>
      <c r="R125" s="243"/>
      <c r="S125" s="243"/>
      <c r="T125" s="244"/>
      <c r="AT125" s="245" t="s">
        <v>155</v>
      </c>
      <c r="AU125" s="245" t="s">
        <v>86</v>
      </c>
      <c r="AV125" s="11" t="s">
        <v>86</v>
      </c>
      <c r="AW125" s="11" t="s">
        <v>40</v>
      </c>
      <c r="AX125" s="11" t="s">
        <v>77</v>
      </c>
      <c r="AY125" s="245" t="s">
        <v>144</v>
      </c>
    </row>
    <row r="126" s="11" customFormat="1">
      <c r="B126" s="235"/>
      <c r="C126" s="236"/>
      <c r="D126" s="232" t="s">
        <v>155</v>
      </c>
      <c r="E126" s="237" t="s">
        <v>24</v>
      </c>
      <c r="F126" s="238" t="s">
        <v>397</v>
      </c>
      <c r="G126" s="236"/>
      <c r="H126" s="239">
        <v>9</v>
      </c>
      <c r="I126" s="240"/>
      <c r="J126" s="236"/>
      <c r="K126" s="236"/>
      <c r="L126" s="241"/>
      <c r="M126" s="242"/>
      <c r="N126" s="243"/>
      <c r="O126" s="243"/>
      <c r="P126" s="243"/>
      <c r="Q126" s="243"/>
      <c r="R126" s="243"/>
      <c r="S126" s="243"/>
      <c r="T126" s="244"/>
      <c r="AT126" s="245" t="s">
        <v>155</v>
      </c>
      <c r="AU126" s="245" t="s">
        <v>86</v>
      </c>
      <c r="AV126" s="11" t="s">
        <v>86</v>
      </c>
      <c r="AW126" s="11" t="s">
        <v>40</v>
      </c>
      <c r="AX126" s="11" t="s">
        <v>77</v>
      </c>
      <c r="AY126" s="245" t="s">
        <v>144</v>
      </c>
    </row>
    <row r="127" s="11" customFormat="1">
      <c r="B127" s="235"/>
      <c r="C127" s="236"/>
      <c r="D127" s="232" t="s">
        <v>155</v>
      </c>
      <c r="E127" s="237" t="s">
        <v>24</v>
      </c>
      <c r="F127" s="238" t="s">
        <v>217</v>
      </c>
      <c r="G127" s="236"/>
      <c r="H127" s="239">
        <v>0</v>
      </c>
      <c r="I127" s="240"/>
      <c r="J127" s="236"/>
      <c r="K127" s="236"/>
      <c r="L127" s="241"/>
      <c r="M127" s="242"/>
      <c r="N127" s="243"/>
      <c r="O127" s="243"/>
      <c r="P127" s="243"/>
      <c r="Q127" s="243"/>
      <c r="R127" s="243"/>
      <c r="S127" s="243"/>
      <c r="T127" s="244"/>
      <c r="AT127" s="245" t="s">
        <v>155</v>
      </c>
      <c r="AU127" s="245" t="s">
        <v>86</v>
      </c>
      <c r="AV127" s="11" t="s">
        <v>86</v>
      </c>
      <c r="AW127" s="11" t="s">
        <v>40</v>
      </c>
      <c r="AX127" s="11" t="s">
        <v>77</v>
      </c>
      <c r="AY127" s="245" t="s">
        <v>144</v>
      </c>
    </row>
    <row r="128" s="11" customFormat="1">
      <c r="B128" s="235"/>
      <c r="C128" s="236"/>
      <c r="D128" s="232" t="s">
        <v>155</v>
      </c>
      <c r="E128" s="237" t="s">
        <v>24</v>
      </c>
      <c r="F128" s="238" t="s">
        <v>218</v>
      </c>
      <c r="G128" s="236"/>
      <c r="H128" s="239">
        <v>0</v>
      </c>
      <c r="I128" s="240"/>
      <c r="J128" s="236"/>
      <c r="K128" s="236"/>
      <c r="L128" s="241"/>
      <c r="M128" s="242"/>
      <c r="N128" s="243"/>
      <c r="O128" s="243"/>
      <c r="P128" s="243"/>
      <c r="Q128" s="243"/>
      <c r="R128" s="243"/>
      <c r="S128" s="243"/>
      <c r="T128" s="244"/>
      <c r="AT128" s="245" t="s">
        <v>155</v>
      </c>
      <c r="AU128" s="245" t="s">
        <v>86</v>
      </c>
      <c r="AV128" s="11" t="s">
        <v>86</v>
      </c>
      <c r="AW128" s="11" t="s">
        <v>40</v>
      </c>
      <c r="AX128" s="11" t="s">
        <v>77</v>
      </c>
      <c r="AY128" s="245" t="s">
        <v>144</v>
      </c>
    </row>
    <row r="129" s="12" customFormat="1">
      <c r="B129" s="246"/>
      <c r="C129" s="247"/>
      <c r="D129" s="232" t="s">
        <v>155</v>
      </c>
      <c r="E129" s="248" t="s">
        <v>24</v>
      </c>
      <c r="F129" s="249" t="s">
        <v>181</v>
      </c>
      <c r="G129" s="247"/>
      <c r="H129" s="250">
        <v>15</v>
      </c>
      <c r="I129" s="251"/>
      <c r="J129" s="247"/>
      <c r="K129" s="247"/>
      <c r="L129" s="252"/>
      <c r="M129" s="253"/>
      <c r="N129" s="254"/>
      <c r="O129" s="254"/>
      <c r="P129" s="254"/>
      <c r="Q129" s="254"/>
      <c r="R129" s="254"/>
      <c r="S129" s="254"/>
      <c r="T129" s="255"/>
      <c r="AT129" s="256" t="s">
        <v>155</v>
      </c>
      <c r="AU129" s="256" t="s">
        <v>86</v>
      </c>
      <c r="AV129" s="12" t="s">
        <v>151</v>
      </c>
      <c r="AW129" s="12" t="s">
        <v>40</v>
      </c>
      <c r="AX129" s="12" t="s">
        <v>25</v>
      </c>
      <c r="AY129" s="256" t="s">
        <v>144</v>
      </c>
    </row>
    <row r="130" s="1" customFormat="1" ht="25.5" customHeight="1">
      <c r="B130" s="45"/>
      <c r="C130" s="220" t="s">
        <v>157</v>
      </c>
      <c r="D130" s="220" t="s">
        <v>146</v>
      </c>
      <c r="E130" s="221" t="s">
        <v>398</v>
      </c>
      <c r="F130" s="222" t="s">
        <v>399</v>
      </c>
      <c r="G130" s="223" t="s">
        <v>149</v>
      </c>
      <c r="H130" s="224">
        <v>583.35000000000002</v>
      </c>
      <c r="I130" s="225"/>
      <c r="J130" s="226">
        <f>ROUND(I130*H130,2)</f>
        <v>0</v>
      </c>
      <c r="K130" s="222" t="s">
        <v>150</v>
      </c>
      <c r="L130" s="71"/>
      <c r="M130" s="227" t="s">
        <v>24</v>
      </c>
      <c r="N130" s="228" t="s">
        <v>48</v>
      </c>
      <c r="O130" s="46"/>
      <c r="P130" s="229">
        <f>O130*H130</f>
        <v>0</v>
      </c>
      <c r="Q130" s="229">
        <v>0.00025999999999999998</v>
      </c>
      <c r="R130" s="229">
        <f>Q130*H130</f>
        <v>0.151671</v>
      </c>
      <c r="S130" s="229">
        <v>0</v>
      </c>
      <c r="T130" s="230">
        <f>S130*H130</f>
        <v>0</v>
      </c>
      <c r="AR130" s="23" t="s">
        <v>151</v>
      </c>
      <c r="AT130" s="23" t="s">
        <v>146</v>
      </c>
      <c r="AU130" s="23" t="s">
        <v>86</v>
      </c>
      <c r="AY130" s="23" t="s">
        <v>144</v>
      </c>
      <c r="BE130" s="231">
        <f>IF(N130="základní",J130,0)</f>
        <v>0</v>
      </c>
      <c r="BF130" s="231">
        <f>IF(N130="snížená",J130,0)</f>
        <v>0</v>
      </c>
      <c r="BG130" s="231">
        <f>IF(N130="zákl. přenesená",J130,0)</f>
        <v>0</v>
      </c>
      <c r="BH130" s="231">
        <f>IF(N130="sníž. přenesená",J130,0)</f>
        <v>0</v>
      </c>
      <c r="BI130" s="231">
        <f>IF(N130="nulová",J130,0)</f>
        <v>0</v>
      </c>
      <c r="BJ130" s="23" t="s">
        <v>25</v>
      </c>
      <c r="BK130" s="231">
        <f>ROUND(I130*H130,2)</f>
        <v>0</v>
      </c>
      <c r="BL130" s="23" t="s">
        <v>151</v>
      </c>
      <c r="BM130" s="23" t="s">
        <v>400</v>
      </c>
    </row>
    <row r="131" s="11" customFormat="1">
      <c r="B131" s="235"/>
      <c r="C131" s="236"/>
      <c r="D131" s="232" t="s">
        <v>155</v>
      </c>
      <c r="E131" s="237" t="s">
        <v>24</v>
      </c>
      <c r="F131" s="238" t="s">
        <v>401</v>
      </c>
      <c r="G131" s="236"/>
      <c r="H131" s="239">
        <v>362.80000000000001</v>
      </c>
      <c r="I131" s="240"/>
      <c r="J131" s="236"/>
      <c r="K131" s="236"/>
      <c r="L131" s="241"/>
      <c r="M131" s="242"/>
      <c r="N131" s="243"/>
      <c r="O131" s="243"/>
      <c r="P131" s="243"/>
      <c r="Q131" s="243"/>
      <c r="R131" s="243"/>
      <c r="S131" s="243"/>
      <c r="T131" s="244"/>
      <c r="AT131" s="245" t="s">
        <v>155</v>
      </c>
      <c r="AU131" s="245" t="s">
        <v>86</v>
      </c>
      <c r="AV131" s="11" t="s">
        <v>86</v>
      </c>
      <c r="AW131" s="11" t="s">
        <v>40</v>
      </c>
      <c r="AX131" s="11" t="s">
        <v>77</v>
      </c>
      <c r="AY131" s="245" t="s">
        <v>144</v>
      </c>
    </row>
    <row r="132" s="11" customFormat="1">
      <c r="B132" s="235"/>
      <c r="C132" s="236"/>
      <c r="D132" s="232" t="s">
        <v>155</v>
      </c>
      <c r="E132" s="237" t="s">
        <v>24</v>
      </c>
      <c r="F132" s="238" t="s">
        <v>402</v>
      </c>
      <c r="G132" s="236"/>
      <c r="H132" s="239">
        <v>220.55000000000001</v>
      </c>
      <c r="I132" s="240"/>
      <c r="J132" s="236"/>
      <c r="K132" s="236"/>
      <c r="L132" s="241"/>
      <c r="M132" s="242"/>
      <c r="N132" s="243"/>
      <c r="O132" s="243"/>
      <c r="P132" s="243"/>
      <c r="Q132" s="243"/>
      <c r="R132" s="243"/>
      <c r="S132" s="243"/>
      <c r="T132" s="244"/>
      <c r="AT132" s="245" t="s">
        <v>155</v>
      </c>
      <c r="AU132" s="245" t="s">
        <v>86</v>
      </c>
      <c r="AV132" s="11" t="s">
        <v>86</v>
      </c>
      <c r="AW132" s="11" t="s">
        <v>40</v>
      </c>
      <c r="AX132" s="11" t="s">
        <v>77</v>
      </c>
      <c r="AY132" s="245" t="s">
        <v>144</v>
      </c>
    </row>
    <row r="133" s="12" customFormat="1">
      <c r="B133" s="246"/>
      <c r="C133" s="247"/>
      <c r="D133" s="232" t="s">
        <v>155</v>
      </c>
      <c r="E133" s="248" t="s">
        <v>24</v>
      </c>
      <c r="F133" s="249" t="s">
        <v>181</v>
      </c>
      <c r="G133" s="247"/>
      <c r="H133" s="250">
        <v>583.35000000000002</v>
      </c>
      <c r="I133" s="251"/>
      <c r="J133" s="247"/>
      <c r="K133" s="247"/>
      <c r="L133" s="252"/>
      <c r="M133" s="253"/>
      <c r="N133" s="254"/>
      <c r="O133" s="254"/>
      <c r="P133" s="254"/>
      <c r="Q133" s="254"/>
      <c r="R133" s="254"/>
      <c r="S133" s="254"/>
      <c r="T133" s="255"/>
      <c r="AT133" s="256" t="s">
        <v>155</v>
      </c>
      <c r="AU133" s="256" t="s">
        <v>86</v>
      </c>
      <c r="AV133" s="12" t="s">
        <v>151</v>
      </c>
      <c r="AW133" s="12" t="s">
        <v>40</v>
      </c>
      <c r="AX133" s="12" t="s">
        <v>25</v>
      </c>
      <c r="AY133" s="256" t="s">
        <v>144</v>
      </c>
    </row>
    <row r="134" s="1" customFormat="1" ht="25.5" customHeight="1">
      <c r="B134" s="45"/>
      <c r="C134" s="220" t="s">
        <v>30</v>
      </c>
      <c r="D134" s="220" t="s">
        <v>146</v>
      </c>
      <c r="E134" s="221" t="s">
        <v>403</v>
      </c>
      <c r="F134" s="222" t="s">
        <v>404</v>
      </c>
      <c r="G134" s="223" t="s">
        <v>149</v>
      </c>
      <c r="H134" s="224">
        <v>362.80000000000001</v>
      </c>
      <c r="I134" s="225"/>
      <c r="J134" s="226">
        <f>ROUND(I134*H134,2)</f>
        <v>0</v>
      </c>
      <c r="K134" s="222" t="s">
        <v>150</v>
      </c>
      <c r="L134" s="71"/>
      <c r="M134" s="227" t="s">
        <v>24</v>
      </c>
      <c r="N134" s="228" t="s">
        <v>48</v>
      </c>
      <c r="O134" s="46"/>
      <c r="P134" s="229">
        <f>O134*H134</f>
        <v>0</v>
      </c>
      <c r="Q134" s="229">
        <v>0.0048900000000000002</v>
      </c>
      <c r="R134" s="229">
        <f>Q134*H134</f>
        <v>1.7740920000000002</v>
      </c>
      <c r="S134" s="229">
        <v>0</v>
      </c>
      <c r="T134" s="230">
        <f>S134*H134</f>
        <v>0</v>
      </c>
      <c r="AR134" s="23" t="s">
        <v>151</v>
      </c>
      <c r="AT134" s="23" t="s">
        <v>146</v>
      </c>
      <c r="AU134" s="23" t="s">
        <v>86</v>
      </c>
      <c r="AY134" s="23" t="s">
        <v>144</v>
      </c>
      <c r="BE134" s="231">
        <f>IF(N134="základní",J134,0)</f>
        <v>0</v>
      </c>
      <c r="BF134" s="231">
        <f>IF(N134="snížená",J134,0)</f>
        <v>0</v>
      </c>
      <c r="BG134" s="231">
        <f>IF(N134="zákl. přenesená",J134,0)</f>
        <v>0</v>
      </c>
      <c r="BH134" s="231">
        <f>IF(N134="sníž. přenesená",J134,0)</f>
        <v>0</v>
      </c>
      <c r="BI134" s="231">
        <f>IF(N134="nulová",J134,0)</f>
        <v>0</v>
      </c>
      <c r="BJ134" s="23" t="s">
        <v>25</v>
      </c>
      <c r="BK134" s="231">
        <f>ROUND(I134*H134,2)</f>
        <v>0</v>
      </c>
      <c r="BL134" s="23" t="s">
        <v>151</v>
      </c>
      <c r="BM134" s="23" t="s">
        <v>405</v>
      </c>
    </row>
    <row r="135" s="1" customFormat="1">
      <c r="B135" s="45"/>
      <c r="C135" s="73"/>
      <c r="D135" s="232" t="s">
        <v>153</v>
      </c>
      <c r="E135" s="73"/>
      <c r="F135" s="233" t="s">
        <v>406</v>
      </c>
      <c r="G135" s="73"/>
      <c r="H135" s="73"/>
      <c r="I135" s="190"/>
      <c r="J135" s="73"/>
      <c r="K135" s="73"/>
      <c r="L135" s="71"/>
      <c r="M135" s="234"/>
      <c r="N135" s="46"/>
      <c r="O135" s="46"/>
      <c r="P135" s="46"/>
      <c r="Q135" s="46"/>
      <c r="R135" s="46"/>
      <c r="S135" s="46"/>
      <c r="T135" s="94"/>
      <c r="AT135" s="23" t="s">
        <v>153</v>
      </c>
      <c r="AU135" s="23" t="s">
        <v>86</v>
      </c>
    </row>
    <row r="136" s="11" customFormat="1">
      <c r="B136" s="235"/>
      <c r="C136" s="236"/>
      <c r="D136" s="232" t="s">
        <v>155</v>
      </c>
      <c r="E136" s="237" t="s">
        <v>24</v>
      </c>
      <c r="F136" s="238" t="s">
        <v>407</v>
      </c>
      <c r="G136" s="236"/>
      <c r="H136" s="239">
        <v>362.80000000000001</v>
      </c>
      <c r="I136" s="240"/>
      <c r="J136" s="236"/>
      <c r="K136" s="236"/>
      <c r="L136" s="241"/>
      <c r="M136" s="242"/>
      <c r="N136" s="243"/>
      <c r="O136" s="243"/>
      <c r="P136" s="243"/>
      <c r="Q136" s="243"/>
      <c r="R136" s="243"/>
      <c r="S136" s="243"/>
      <c r="T136" s="244"/>
      <c r="AT136" s="245" t="s">
        <v>155</v>
      </c>
      <c r="AU136" s="245" t="s">
        <v>86</v>
      </c>
      <c r="AV136" s="11" t="s">
        <v>86</v>
      </c>
      <c r="AW136" s="11" t="s">
        <v>40</v>
      </c>
      <c r="AX136" s="11" t="s">
        <v>25</v>
      </c>
      <c r="AY136" s="245" t="s">
        <v>144</v>
      </c>
    </row>
    <row r="137" s="1" customFormat="1" ht="25.5" customHeight="1">
      <c r="B137" s="45"/>
      <c r="C137" s="220" t="s">
        <v>219</v>
      </c>
      <c r="D137" s="220" t="s">
        <v>146</v>
      </c>
      <c r="E137" s="221" t="s">
        <v>408</v>
      </c>
      <c r="F137" s="222" t="s">
        <v>409</v>
      </c>
      <c r="G137" s="223" t="s">
        <v>149</v>
      </c>
      <c r="H137" s="224">
        <v>530.01599999999996</v>
      </c>
      <c r="I137" s="225"/>
      <c r="J137" s="226">
        <f>ROUND(I137*H137,2)</f>
        <v>0</v>
      </c>
      <c r="K137" s="222" t="s">
        <v>150</v>
      </c>
      <c r="L137" s="71"/>
      <c r="M137" s="227" t="s">
        <v>24</v>
      </c>
      <c r="N137" s="228" t="s">
        <v>48</v>
      </c>
      <c r="O137" s="46"/>
      <c r="P137" s="229">
        <f>O137*H137</f>
        <v>0</v>
      </c>
      <c r="Q137" s="229">
        <v>0.002</v>
      </c>
      <c r="R137" s="229">
        <f>Q137*H137</f>
        <v>1.0600319999999999</v>
      </c>
      <c r="S137" s="229">
        <v>0</v>
      </c>
      <c r="T137" s="230">
        <f>S137*H137</f>
        <v>0</v>
      </c>
      <c r="AR137" s="23" t="s">
        <v>151</v>
      </c>
      <c r="AT137" s="23" t="s">
        <v>146</v>
      </c>
      <c r="AU137" s="23" t="s">
        <v>86</v>
      </c>
      <c r="AY137" s="23" t="s">
        <v>144</v>
      </c>
      <c r="BE137" s="231">
        <f>IF(N137="základní",J137,0)</f>
        <v>0</v>
      </c>
      <c r="BF137" s="231">
        <f>IF(N137="snížená",J137,0)</f>
        <v>0</v>
      </c>
      <c r="BG137" s="231">
        <f>IF(N137="zákl. přenesená",J137,0)</f>
        <v>0</v>
      </c>
      <c r="BH137" s="231">
        <f>IF(N137="sníž. přenesená",J137,0)</f>
        <v>0</v>
      </c>
      <c r="BI137" s="231">
        <f>IF(N137="nulová",J137,0)</f>
        <v>0</v>
      </c>
      <c r="BJ137" s="23" t="s">
        <v>25</v>
      </c>
      <c r="BK137" s="231">
        <f>ROUND(I137*H137,2)</f>
        <v>0</v>
      </c>
      <c r="BL137" s="23" t="s">
        <v>151</v>
      </c>
      <c r="BM137" s="23" t="s">
        <v>410</v>
      </c>
    </row>
    <row r="138" s="1" customFormat="1">
      <c r="B138" s="45"/>
      <c r="C138" s="73"/>
      <c r="D138" s="232" t="s">
        <v>153</v>
      </c>
      <c r="E138" s="73"/>
      <c r="F138" s="233" t="s">
        <v>384</v>
      </c>
      <c r="G138" s="73"/>
      <c r="H138" s="73"/>
      <c r="I138" s="190"/>
      <c r="J138" s="73"/>
      <c r="K138" s="73"/>
      <c r="L138" s="71"/>
      <c r="M138" s="234"/>
      <c r="N138" s="46"/>
      <c r="O138" s="46"/>
      <c r="P138" s="46"/>
      <c r="Q138" s="46"/>
      <c r="R138" s="46"/>
      <c r="S138" s="46"/>
      <c r="T138" s="94"/>
      <c r="AT138" s="23" t="s">
        <v>153</v>
      </c>
      <c r="AU138" s="23" t="s">
        <v>86</v>
      </c>
    </row>
    <row r="139" s="11" customFormat="1">
      <c r="B139" s="235"/>
      <c r="C139" s="236"/>
      <c r="D139" s="232" t="s">
        <v>155</v>
      </c>
      <c r="E139" s="237" t="s">
        <v>24</v>
      </c>
      <c r="F139" s="238" t="s">
        <v>407</v>
      </c>
      <c r="G139" s="236"/>
      <c r="H139" s="239">
        <v>362.80000000000001</v>
      </c>
      <c r="I139" s="240"/>
      <c r="J139" s="236"/>
      <c r="K139" s="236"/>
      <c r="L139" s="241"/>
      <c r="M139" s="242"/>
      <c r="N139" s="243"/>
      <c r="O139" s="243"/>
      <c r="P139" s="243"/>
      <c r="Q139" s="243"/>
      <c r="R139" s="243"/>
      <c r="S139" s="243"/>
      <c r="T139" s="244"/>
      <c r="AT139" s="245" t="s">
        <v>155</v>
      </c>
      <c r="AU139" s="245" t="s">
        <v>86</v>
      </c>
      <c r="AV139" s="11" t="s">
        <v>86</v>
      </c>
      <c r="AW139" s="11" t="s">
        <v>40</v>
      </c>
      <c r="AX139" s="11" t="s">
        <v>77</v>
      </c>
      <c r="AY139" s="245" t="s">
        <v>144</v>
      </c>
    </row>
    <row r="140" s="11" customFormat="1">
      <c r="B140" s="235"/>
      <c r="C140" s="236"/>
      <c r="D140" s="232" t="s">
        <v>155</v>
      </c>
      <c r="E140" s="237" t="s">
        <v>24</v>
      </c>
      <c r="F140" s="238" t="s">
        <v>402</v>
      </c>
      <c r="G140" s="236"/>
      <c r="H140" s="239">
        <v>220.55000000000001</v>
      </c>
      <c r="I140" s="240"/>
      <c r="J140" s="236"/>
      <c r="K140" s="236"/>
      <c r="L140" s="241"/>
      <c r="M140" s="242"/>
      <c r="N140" s="243"/>
      <c r="O140" s="243"/>
      <c r="P140" s="243"/>
      <c r="Q140" s="243"/>
      <c r="R140" s="243"/>
      <c r="S140" s="243"/>
      <c r="T140" s="244"/>
      <c r="AT140" s="245" t="s">
        <v>155</v>
      </c>
      <c r="AU140" s="245" t="s">
        <v>86</v>
      </c>
      <c r="AV140" s="11" t="s">
        <v>86</v>
      </c>
      <c r="AW140" s="11" t="s">
        <v>40</v>
      </c>
      <c r="AX140" s="11" t="s">
        <v>77</v>
      </c>
      <c r="AY140" s="245" t="s">
        <v>144</v>
      </c>
    </row>
    <row r="141" s="11" customFormat="1">
      <c r="B141" s="235"/>
      <c r="C141" s="236"/>
      <c r="D141" s="232" t="s">
        <v>155</v>
      </c>
      <c r="E141" s="237" t="s">
        <v>24</v>
      </c>
      <c r="F141" s="238" t="s">
        <v>411</v>
      </c>
      <c r="G141" s="236"/>
      <c r="H141" s="239">
        <v>-53.334000000000003</v>
      </c>
      <c r="I141" s="240"/>
      <c r="J141" s="236"/>
      <c r="K141" s="236"/>
      <c r="L141" s="241"/>
      <c r="M141" s="242"/>
      <c r="N141" s="243"/>
      <c r="O141" s="243"/>
      <c r="P141" s="243"/>
      <c r="Q141" s="243"/>
      <c r="R141" s="243"/>
      <c r="S141" s="243"/>
      <c r="T141" s="244"/>
      <c r="AT141" s="245" t="s">
        <v>155</v>
      </c>
      <c r="AU141" s="245" t="s">
        <v>86</v>
      </c>
      <c r="AV141" s="11" t="s">
        <v>86</v>
      </c>
      <c r="AW141" s="11" t="s">
        <v>40</v>
      </c>
      <c r="AX141" s="11" t="s">
        <v>77</v>
      </c>
      <c r="AY141" s="245" t="s">
        <v>144</v>
      </c>
    </row>
    <row r="142" s="12" customFormat="1">
      <c r="B142" s="246"/>
      <c r="C142" s="247"/>
      <c r="D142" s="232" t="s">
        <v>155</v>
      </c>
      <c r="E142" s="248" t="s">
        <v>24</v>
      </c>
      <c r="F142" s="249" t="s">
        <v>181</v>
      </c>
      <c r="G142" s="247"/>
      <c r="H142" s="250">
        <v>530.01599999999996</v>
      </c>
      <c r="I142" s="251"/>
      <c r="J142" s="247"/>
      <c r="K142" s="247"/>
      <c r="L142" s="252"/>
      <c r="M142" s="253"/>
      <c r="N142" s="254"/>
      <c r="O142" s="254"/>
      <c r="P142" s="254"/>
      <c r="Q142" s="254"/>
      <c r="R142" s="254"/>
      <c r="S142" s="254"/>
      <c r="T142" s="255"/>
      <c r="AT142" s="256" t="s">
        <v>155</v>
      </c>
      <c r="AU142" s="256" t="s">
        <v>86</v>
      </c>
      <c r="AV142" s="12" t="s">
        <v>151</v>
      </c>
      <c r="AW142" s="12" t="s">
        <v>40</v>
      </c>
      <c r="AX142" s="12" t="s">
        <v>25</v>
      </c>
      <c r="AY142" s="256" t="s">
        <v>144</v>
      </c>
    </row>
    <row r="143" s="1" customFormat="1" ht="25.5" customHeight="1">
      <c r="B143" s="45"/>
      <c r="C143" s="220" t="s">
        <v>227</v>
      </c>
      <c r="D143" s="220" t="s">
        <v>146</v>
      </c>
      <c r="E143" s="221" t="s">
        <v>412</v>
      </c>
      <c r="F143" s="222" t="s">
        <v>413</v>
      </c>
      <c r="G143" s="223" t="s">
        <v>161</v>
      </c>
      <c r="H143" s="224">
        <v>35</v>
      </c>
      <c r="I143" s="225"/>
      <c r="J143" s="226">
        <f>ROUND(I143*H143,2)</f>
        <v>0</v>
      </c>
      <c r="K143" s="222" t="s">
        <v>150</v>
      </c>
      <c r="L143" s="71"/>
      <c r="M143" s="227" t="s">
        <v>24</v>
      </c>
      <c r="N143" s="228" t="s">
        <v>48</v>
      </c>
      <c r="O143" s="46"/>
      <c r="P143" s="229">
        <f>O143*H143</f>
        <v>0</v>
      </c>
      <c r="Q143" s="229">
        <v>0.010200000000000001</v>
      </c>
      <c r="R143" s="229">
        <f>Q143*H143</f>
        <v>0.35700000000000004</v>
      </c>
      <c r="S143" s="229">
        <v>0</v>
      </c>
      <c r="T143" s="230">
        <f>S143*H143</f>
        <v>0</v>
      </c>
      <c r="AR143" s="23" t="s">
        <v>151</v>
      </c>
      <c r="AT143" s="23" t="s">
        <v>146</v>
      </c>
      <c r="AU143" s="23" t="s">
        <v>86</v>
      </c>
      <c r="AY143" s="23" t="s">
        <v>144</v>
      </c>
      <c r="BE143" s="231">
        <f>IF(N143="základní",J143,0)</f>
        <v>0</v>
      </c>
      <c r="BF143" s="231">
        <f>IF(N143="snížená",J143,0)</f>
        <v>0</v>
      </c>
      <c r="BG143" s="231">
        <f>IF(N143="zákl. přenesená",J143,0)</f>
        <v>0</v>
      </c>
      <c r="BH143" s="231">
        <f>IF(N143="sníž. přenesená",J143,0)</f>
        <v>0</v>
      </c>
      <c r="BI143" s="231">
        <f>IF(N143="nulová",J143,0)</f>
        <v>0</v>
      </c>
      <c r="BJ143" s="23" t="s">
        <v>25</v>
      </c>
      <c r="BK143" s="231">
        <f>ROUND(I143*H143,2)</f>
        <v>0</v>
      </c>
      <c r="BL143" s="23" t="s">
        <v>151</v>
      </c>
      <c r="BM143" s="23" t="s">
        <v>414</v>
      </c>
    </row>
    <row r="144" s="11" customFormat="1">
      <c r="B144" s="235"/>
      <c r="C144" s="236"/>
      <c r="D144" s="232" t="s">
        <v>155</v>
      </c>
      <c r="E144" s="237" t="s">
        <v>24</v>
      </c>
      <c r="F144" s="238" t="s">
        <v>415</v>
      </c>
      <c r="G144" s="236"/>
      <c r="H144" s="239">
        <v>35</v>
      </c>
      <c r="I144" s="240"/>
      <c r="J144" s="236"/>
      <c r="K144" s="236"/>
      <c r="L144" s="241"/>
      <c r="M144" s="242"/>
      <c r="N144" s="243"/>
      <c r="O144" s="243"/>
      <c r="P144" s="243"/>
      <c r="Q144" s="243"/>
      <c r="R144" s="243"/>
      <c r="S144" s="243"/>
      <c r="T144" s="244"/>
      <c r="AT144" s="245" t="s">
        <v>155</v>
      </c>
      <c r="AU144" s="245" t="s">
        <v>86</v>
      </c>
      <c r="AV144" s="11" t="s">
        <v>86</v>
      </c>
      <c r="AW144" s="11" t="s">
        <v>40</v>
      </c>
      <c r="AX144" s="11" t="s">
        <v>25</v>
      </c>
      <c r="AY144" s="245" t="s">
        <v>144</v>
      </c>
    </row>
    <row r="145" s="1" customFormat="1" ht="25.5" customHeight="1">
      <c r="B145" s="45"/>
      <c r="C145" s="220" t="s">
        <v>235</v>
      </c>
      <c r="D145" s="220" t="s">
        <v>146</v>
      </c>
      <c r="E145" s="221" t="s">
        <v>416</v>
      </c>
      <c r="F145" s="222" t="s">
        <v>417</v>
      </c>
      <c r="G145" s="223" t="s">
        <v>161</v>
      </c>
      <c r="H145" s="224">
        <v>22</v>
      </c>
      <c r="I145" s="225"/>
      <c r="J145" s="226">
        <f>ROUND(I145*H145,2)</f>
        <v>0</v>
      </c>
      <c r="K145" s="222" t="s">
        <v>150</v>
      </c>
      <c r="L145" s="71"/>
      <c r="M145" s="227" t="s">
        <v>24</v>
      </c>
      <c r="N145" s="228" t="s">
        <v>48</v>
      </c>
      <c r="O145" s="46"/>
      <c r="P145" s="229">
        <f>O145*H145</f>
        <v>0</v>
      </c>
      <c r="Q145" s="229">
        <v>0.041500000000000002</v>
      </c>
      <c r="R145" s="229">
        <f>Q145*H145</f>
        <v>0.91300000000000003</v>
      </c>
      <c r="S145" s="229">
        <v>0</v>
      </c>
      <c r="T145" s="230">
        <f>S145*H145</f>
        <v>0</v>
      </c>
      <c r="AR145" s="23" t="s">
        <v>151</v>
      </c>
      <c r="AT145" s="23" t="s">
        <v>146</v>
      </c>
      <c r="AU145" s="23" t="s">
        <v>86</v>
      </c>
      <c r="AY145" s="23" t="s">
        <v>144</v>
      </c>
      <c r="BE145" s="231">
        <f>IF(N145="základní",J145,0)</f>
        <v>0</v>
      </c>
      <c r="BF145" s="231">
        <f>IF(N145="snížená",J145,0)</f>
        <v>0</v>
      </c>
      <c r="BG145" s="231">
        <f>IF(N145="zákl. přenesená",J145,0)</f>
        <v>0</v>
      </c>
      <c r="BH145" s="231">
        <f>IF(N145="sníž. přenesená",J145,0)</f>
        <v>0</v>
      </c>
      <c r="BI145" s="231">
        <f>IF(N145="nulová",J145,0)</f>
        <v>0</v>
      </c>
      <c r="BJ145" s="23" t="s">
        <v>25</v>
      </c>
      <c r="BK145" s="231">
        <f>ROUND(I145*H145,2)</f>
        <v>0</v>
      </c>
      <c r="BL145" s="23" t="s">
        <v>151</v>
      </c>
      <c r="BM145" s="23" t="s">
        <v>418</v>
      </c>
    </row>
    <row r="146" s="11" customFormat="1">
      <c r="B146" s="235"/>
      <c r="C146" s="236"/>
      <c r="D146" s="232" t="s">
        <v>155</v>
      </c>
      <c r="E146" s="237" t="s">
        <v>24</v>
      </c>
      <c r="F146" s="238" t="s">
        <v>396</v>
      </c>
      <c r="G146" s="236"/>
      <c r="H146" s="239">
        <v>6</v>
      </c>
      <c r="I146" s="240"/>
      <c r="J146" s="236"/>
      <c r="K146" s="236"/>
      <c r="L146" s="241"/>
      <c r="M146" s="242"/>
      <c r="N146" s="243"/>
      <c r="O146" s="243"/>
      <c r="P146" s="243"/>
      <c r="Q146" s="243"/>
      <c r="R146" s="243"/>
      <c r="S146" s="243"/>
      <c r="T146" s="244"/>
      <c r="AT146" s="245" t="s">
        <v>155</v>
      </c>
      <c r="AU146" s="245" t="s">
        <v>86</v>
      </c>
      <c r="AV146" s="11" t="s">
        <v>86</v>
      </c>
      <c r="AW146" s="11" t="s">
        <v>40</v>
      </c>
      <c r="AX146" s="11" t="s">
        <v>77</v>
      </c>
      <c r="AY146" s="245" t="s">
        <v>144</v>
      </c>
    </row>
    <row r="147" s="11" customFormat="1">
      <c r="B147" s="235"/>
      <c r="C147" s="236"/>
      <c r="D147" s="232" t="s">
        <v>155</v>
      </c>
      <c r="E147" s="237" t="s">
        <v>24</v>
      </c>
      <c r="F147" s="238" t="s">
        <v>419</v>
      </c>
      <c r="G147" s="236"/>
      <c r="H147" s="239">
        <v>6</v>
      </c>
      <c r="I147" s="240"/>
      <c r="J147" s="236"/>
      <c r="K147" s="236"/>
      <c r="L147" s="241"/>
      <c r="M147" s="242"/>
      <c r="N147" s="243"/>
      <c r="O147" s="243"/>
      <c r="P147" s="243"/>
      <c r="Q147" s="243"/>
      <c r="R147" s="243"/>
      <c r="S147" s="243"/>
      <c r="T147" s="244"/>
      <c r="AT147" s="245" t="s">
        <v>155</v>
      </c>
      <c r="AU147" s="245" t="s">
        <v>86</v>
      </c>
      <c r="AV147" s="11" t="s">
        <v>86</v>
      </c>
      <c r="AW147" s="11" t="s">
        <v>40</v>
      </c>
      <c r="AX147" s="11" t="s">
        <v>77</v>
      </c>
      <c r="AY147" s="245" t="s">
        <v>144</v>
      </c>
    </row>
    <row r="148" s="11" customFormat="1">
      <c r="B148" s="235"/>
      <c r="C148" s="236"/>
      <c r="D148" s="232" t="s">
        <v>155</v>
      </c>
      <c r="E148" s="237" t="s">
        <v>24</v>
      </c>
      <c r="F148" s="238" t="s">
        <v>217</v>
      </c>
      <c r="G148" s="236"/>
      <c r="H148" s="239">
        <v>0</v>
      </c>
      <c r="I148" s="240"/>
      <c r="J148" s="236"/>
      <c r="K148" s="236"/>
      <c r="L148" s="241"/>
      <c r="M148" s="242"/>
      <c r="N148" s="243"/>
      <c r="O148" s="243"/>
      <c r="P148" s="243"/>
      <c r="Q148" s="243"/>
      <c r="R148" s="243"/>
      <c r="S148" s="243"/>
      <c r="T148" s="244"/>
      <c r="AT148" s="245" t="s">
        <v>155</v>
      </c>
      <c r="AU148" s="245" t="s">
        <v>86</v>
      </c>
      <c r="AV148" s="11" t="s">
        <v>86</v>
      </c>
      <c r="AW148" s="11" t="s">
        <v>40</v>
      </c>
      <c r="AX148" s="11" t="s">
        <v>77</v>
      </c>
      <c r="AY148" s="245" t="s">
        <v>144</v>
      </c>
    </row>
    <row r="149" s="11" customFormat="1">
      <c r="B149" s="235"/>
      <c r="C149" s="236"/>
      <c r="D149" s="232" t="s">
        <v>155</v>
      </c>
      <c r="E149" s="237" t="s">
        <v>24</v>
      </c>
      <c r="F149" s="238" t="s">
        <v>218</v>
      </c>
      <c r="G149" s="236"/>
      <c r="H149" s="239">
        <v>0</v>
      </c>
      <c r="I149" s="240"/>
      <c r="J149" s="236"/>
      <c r="K149" s="236"/>
      <c r="L149" s="241"/>
      <c r="M149" s="242"/>
      <c r="N149" s="243"/>
      <c r="O149" s="243"/>
      <c r="P149" s="243"/>
      <c r="Q149" s="243"/>
      <c r="R149" s="243"/>
      <c r="S149" s="243"/>
      <c r="T149" s="244"/>
      <c r="AT149" s="245" t="s">
        <v>155</v>
      </c>
      <c r="AU149" s="245" t="s">
        <v>86</v>
      </c>
      <c r="AV149" s="11" t="s">
        <v>86</v>
      </c>
      <c r="AW149" s="11" t="s">
        <v>40</v>
      </c>
      <c r="AX149" s="11" t="s">
        <v>77</v>
      </c>
      <c r="AY149" s="245" t="s">
        <v>144</v>
      </c>
    </row>
    <row r="150" s="11" customFormat="1">
      <c r="B150" s="235"/>
      <c r="C150" s="236"/>
      <c r="D150" s="232" t="s">
        <v>155</v>
      </c>
      <c r="E150" s="237" t="s">
        <v>24</v>
      </c>
      <c r="F150" s="238" t="s">
        <v>420</v>
      </c>
      <c r="G150" s="236"/>
      <c r="H150" s="239">
        <v>10</v>
      </c>
      <c r="I150" s="240"/>
      <c r="J150" s="236"/>
      <c r="K150" s="236"/>
      <c r="L150" s="241"/>
      <c r="M150" s="242"/>
      <c r="N150" s="243"/>
      <c r="O150" s="243"/>
      <c r="P150" s="243"/>
      <c r="Q150" s="243"/>
      <c r="R150" s="243"/>
      <c r="S150" s="243"/>
      <c r="T150" s="244"/>
      <c r="AT150" s="245" t="s">
        <v>155</v>
      </c>
      <c r="AU150" s="245" t="s">
        <v>86</v>
      </c>
      <c r="AV150" s="11" t="s">
        <v>86</v>
      </c>
      <c r="AW150" s="11" t="s">
        <v>40</v>
      </c>
      <c r="AX150" s="11" t="s">
        <v>77</v>
      </c>
      <c r="AY150" s="245" t="s">
        <v>144</v>
      </c>
    </row>
    <row r="151" s="12" customFormat="1">
      <c r="B151" s="246"/>
      <c r="C151" s="247"/>
      <c r="D151" s="232" t="s">
        <v>155</v>
      </c>
      <c r="E151" s="248" t="s">
        <v>24</v>
      </c>
      <c r="F151" s="249" t="s">
        <v>181</v>
      </c>
      <c r="G151" s="247"/>
      <c r="H151" s="250">
        <v>22</v>
      </c>
      <c r="I151" s="251"/>
      <c r="J151" s="247"/>
      <c r="K151" s="247"/>
      <c r="L151" s="252"/>
      <c r="M151" s="253"/>
      <c r="N151" s="254"/>
      <c r="O151" s="254"/>
      <c r="P151" s="254"/>
      <c r="Q151" s="254"/>
      <c r="R151" s="254"/>
      <c r="S151" s="254"/>
      <c r="T151" s="255"/>
      <c r="AT151" s="256" t="s">
        <v>155</v>
      </c>
      <c r="AU151" s="256" t="s">
        <v>86</v>
      </c>
      <c r="AV151" s="12" t="s">
        <v>151</v>
      </c>
      <c r="AW151" s="12" t="s">
        <v>40</v>
      </c>
      <c r="AX151" s="12" t="s">
        <v>25</v>
      </c>
      <c r="AY151" s="256" t="s">
        <v>144</v>
      </c>
    </row>
    <row r="152" s="1" customFormat="1" ht="25.5" customHeight="1">
      <c r="B152" s="45"/>
      <c r="C152" s="220" t="s">
        <v>241</v>
      </c>
      <c r="D152" s="220" t="s">
        <v>146</v>
      </c>
      <c r="E152" s="221" t="s">
        <v>421</v>
      </c>
      <c r="F152" s="222" t="s">
        <v>422</v>
      </c>
      <c r="G152" s="223" t="s">
        <v>161</v>
      </c>
      <c r="H152" s="224">
        <v>28</v>
      </c>
      <c r="I152" s="225"/>
      <c r="J152" s="226">
        <f>ROUND(I152*H152,2)</f>
        <v>0</v>
      </c>
      <c r="K152" s="222" t="s">
        <v>150</v>
      </c>
      <c r="L152" s="71"/>
      <c r="M152" s="227" t="s">
        <v>24</v>
      </c>
      <c r="N152" s="228" t="s">
        <v>48</v>
      </c>
      <c r="O152" s="46"/>
      <c r="P152" s="229">
        <f>O152*H152</f>
        <v>0</v>
      </c>
      <c r="Q152" s="229">
        <v>0.1575</v>
      </c>
      <c r="R152" s="229">
        <f>Q152*H152</f>
        <v>4.4100000000000001</v>
      </c>
      <c r="S152" s="229">
        <v>0</v>
      </c>
      <c r="T152" s="230">
        <f>S152*H152</f>
        <v>0</v>
      </c>
      <c r="AR152" s="23" t="s">
        <v>151</v>
      </c>
      <c r="AT152" s="23" t="s">
        <v>146</v>
      </c>
      <c r="AU152" s="23" t="s">
        <v>86</v>
      </c>
      <c r="AY152" s="23" t="s">
        <v>144</v>
      </c>
      <c r="BE152" s="231">
        <f>IF(N152="základní",J152,0)</f>
        <v>0</v>
      </c>
      <c r="BF152" s="231">
        <f>IF(N152="snížená",J152,0)</f>
        <v>0</v>
      </c>
      <c r="BG152" s="231">
        <f>IF(N152="zákl. přenesená",J152,0)</f>
        <v>0</v>
      </c>
      <c r="BH152" s="231">
        <f>IF(N152="sníž. přenesená",J152,0)</f>
        <v>0</v>
      </c>
      <c r="BI152" s="231">
        <f>IF(N152="nulová",J152,0)</f>
        <v>0</v>
      </c>
      <c r="BJ152" s="23" t="s">
        <v>25</v>
      </c>
      <c r="BK152" s="231">
        <f>ROUND(I152*H152,2)</f>
        <v>0</v>
      </c>
      <c r="BL152" s="23" t="s">
        <v>151</v>
      </c>
      <c r="BM152" s="23" t="s">
        <v>423</v>
      </c>
    </row>
    <row r="153" s="11" customFormat="1">
      <c r="B153" s="235"/>
      <c r="C153" s="236"/>
      <c r="D153" s="232" t="s">
        <v>155</v>
      </c>
      <c r="E153" s="237" t="s">
        <v>24</v>
      </c>
      <c r="F153" s="238" t="s">
        <v>294</v>
      </c>
      <c r="G153" s="236"/>
      <c r="H153" s="239">
        <v>10</v>
      </c>
      <c r="I153" s="240"/>
      <c r="J153" s="236"/>
      <c r="K153" s="236"/>
      <c r="L153" s="241"/>
      <c r="M153" s="242"/>
      <c r="N153" s="243"/>
      <c r="O153" s="243"/>
      <c r="P153" s="243"/>
      <c r="Q153" s="243"/>
      <c r="R153" s="243"/>
      <c r="S153" s="243"/>
      <c r="T153" s="244"/>
      <c r="AT153" s="245" t="s">
        <v>155</v>
      </c>
      <c r="AU153" s="245" t="s">
        <v>86</v>
      </c>
      <c r="AV153" s="11" t="s">
        <v>86</v>
      </c>
      <c r="AW153" s="11" t="s">
        <v>40</v>
      </c>
      <c r="AX153" s="11" t="s">
        <v>77</v>
      </c>
      <c r="AY153" s="245" t="s">
        <v>144</v>
      </c>
    </row>
    <row r="154" s="11" customFormat="1">
      <c r="B154" s="235"/>
      <c r="C154" s="236"/>
      <c r="D154" s="232" t="s">
        <v>155</v>
      </c>
      <c r="E154" s="237" t="s">
        <v>24</v>
      </c>
      <c r="F154" s="238" t="s">
        <v>424</v>
      </c>
      <c r="G154" s="236"/>
      <c r="H154" s="239">
        <v>18</v>
      </c>
      <c r="I154" s="240"/>
      <c r="J154" s="236"/>
      <c r="K154" s="236"/>
      <c r="L154" s="241"/>
      <c r="M154" s="242"/>
      <c r="N154" s="243"/>
      <c r="O154" s="243"/>
      <c r="P154" s="243"/>
      <c r="Q154" s="243"/>
      <c r="R154" s="243"/>
      <c r="S154" s="243"/>
      <c r="T154" s="244"/>
      <c r="AT154" s="245" t="s">
        <v>155</v>
      </c>
      <c r="AU154" s="245" t="s">
        <v>86</v>
      </c>
      <c r="AV154" s="11" t="s">
        <v>86</v>
      </c>
      <c r="AW154" s="11" t="s">
        <v>40</v>
      </c>
      <c r="AX154" s="11" t="s">
        <v>77</v>
      </c>
      <c r="AY154" s="245" t="s">
        <v>144</v>
      </c>
    </row>
    <row r="155" s="11" customFormat="1">
      <c r="B155" s="235"/>
      <c r="C155" s="236"/>
      <c r="D155" s="232" t="s">
        <v>155</v>
      </c>
      <c r="E155" s="237" t="s">
        <v>24</v>
      </c>
      <c r="F155" s="238" t="s">
        <v>217</v>
      </c>
      <c r="G155" s="236"/>
      <c r="H155" s="239">
        <v>0</v>
      </c>
      <c r="I155" s="240"/>
      <c r="J155" s="236"/>
      <c r="K155" s="236"/>
      <c r="L155" s="241"/>
      <c r="M155" s="242"/>
      <c r="N155" s="243"/>
      <c r="O155" s="243"/>
      <c r="P155" s="243"/>
      <c r="Q155" s="243"/>
      <c r="R155" s="243"/>
      <c r="S155" s="243"/>
      <c r="T155" s="244"/>
      <c r="AT155" s="245" t="s">
        <v>155</v>
      </c>
      <c r="AU155" s="245" t="s">
        <v>86</v>
      </c>
      <c r="AV155" s="11" t="s">
        <v>86</v>
      </c>
      <c r="AW155" s="11" t="s">
        <v>40</v>
      </c>
      <c r="AX155" s="11" t="s">
        <v>77</v>
      </c>
      <c r="AY155" s="245" t="s">
        <v>144</v>
      </c>
    </row>
    <row r="156" s="11" customFormat="1">
      <c r="B156" s="235"/>
      <c r="C156" s="236"/>
      <c r="D156" s="232" t="s">
        <v>155</v>
      </c>
      <c r="E156" s="237" t="s">
        <v>24</v>
      </c>
      <c r="F156" s="238" t="s">
        <v>218</v>
      </c>
      <c r="G156" s="236"/>
      <c r="H156" s="239">
        <v>0</v>
      </c>
      <c r="I156" s="240"/>
      <c r="J156" s="236"/>
      <c r="K156" s="236"/>
      <c r="L156" s="241"/>
      <c r="M156" s="242"/>
      <c r="N156" s="243"/>
      <c r="O156" s="243"/>
      <c r="P156" s="243"/>
      <c r="Q156" s="243"/>
      <c r="R156" s="243"/>
      <c r="S156" s="243"/>
      <c r="T156" s="244"/>
      <c r="AT156" s="245" t="s">
        <v>155</v>
      </c>
      <c r="AU156" s="245" t="s">
        <v>86</v>
      </c>
      <c r="AV156" s="11" t="s">
        <v>86</v>
      </c>
      <c r="AW156" s="11" t="s">
        <v>40</v>
      </c>
      <c r="AX156" s="11" t="s">
        <v>77</v>
      </c>
      <c r="AY156" s="245" t="s">
        <v>144</v>
      </c>
    </row>
    <row r="157" s="12" customFormat="1">
      <c r="B157" s="246"/>
      <c r="C157" s="247"/>
      <c r="D157" s="232" t="s">
        <v>155</v>
      </c>
      <c r="E157" s="248" t="s">
        <v>24</v>
      </c>
      <c r="F157" s="249" t="s">
        <v>181</v>
      </c>
      <c r="G157" s="247"/>
      <c r="H157" s="250">
        <v>28</v>
      </c>
      <c r="I157" s="251"/>
      <c r="J157" s="247"/>
      <c r="K157" s="247"/>
      <c r="L157" s="252"/>
      <c r="M157" s="253"/>
      <c r="N157" s="254"/>
      <c r="O157" s="254"/>
      <c r="P157" s="254"/>
      <c r="Q157" s="254"/>
      <c r="R157" s="254"/>
      <c r="S157" s="254"/>
      <c r="T157" s="255"/>
      <c r="AT157" s="256" t="s">
        <v>155</v>
      </c>
      <c r="AU157" s="256" t="s">
        <v>86</v>
      </c>
      <c r="AV157" s="12" t="s">
        <v>151</v>
      </c>
      <c r="AW157" s="12" t="s">
        <v>40</v>
      </c>
      <c r="AX157" s="12" t="s">
        <v>25</v>
      </c>
      <c r="AY157" s="256" t="s">
        <v>144</v>
      </c>
    </row>
    <row r="158" s="1" customFormat="1" ht="16.5" customHeight="1">
      <c r="B158" s="45"/>
      <c r="C158" s="220" t="s">
        <v>10</v>
      </c>
      <c r="D158" s="220" t="s">
        <v>146</v>
      </c>
      <c r="E158" s="221" t="s">
        <v>425</v>
      </c>
      <c r="F158" s="222" t="s">
        <v>426</v>
      </c>
      <c r="G158" s="223" t="s">
        <v>149</v>
      </c>
      <c r="H158" s="224">
        <v>18</v>
      </c>
      <c r="I158" s="225"/>
      <c r="J158" s="226">
        <f>ROUND(I158*H158,2)</f>
        <v>0</v>
      </c>
      <c r="K158" s="222" t="s">
        <v>150</v>
      </c>
      <c r="L158" s="71"/>
      <c r="M158" s="227" t="s">
        <v>24</v>
      </c>
      <c r="N158" s="228" t="s">
        <v>48</v>
      </c>
      <c r="O158" s="46"/>
      <c r="P158" s="229">
        <f>O158*H158</f>
        <v>0</v>
      </c>
      <c r="Q158" s="229">
        <v>0.033579999999999999</v>
      </c>
      <c r="R158" s="229">
        <f>Q158*H158</f>
        <v>0.60443999999999998</v>
      </c>
      <c r="S158" s="229">
        <v>0</v>
      </c>
      <c r="T158" s="230">
        <f>S158*H158</f>
        <v>0</v>
      </c>
      <c r="AR158" s="23" t="s">
        <v>151</v>
      </c>
      <c r="AT158" s="23" t="s">
        <v>146</v>
      </c>
      <c r="AU158" s="23" t="s">
        <v>86</v>
      </c>
      <c r="AY158" s="23" t="s">
        <v>144</v>
      </c>
      <c r="BE158" s="231">
        <f>IF(N158="základní",J158,0)</f>
        <v>0</v>
      </c>
      <c r="BF158" s="231">
        <f>IF(N158="snížená",J158,0)</f>
        <v>0</v>
      </c>
      <c r="BG158" s="231">
        <f>IF(N158="zákl. přenesená",J158,0)</f>
        <v>0</v>
      </c>
      <c r="BH158" s="231">
        <f>IF(N158="sníž. přenesená",J158,0)</f>
        <v>0</v>
      </c>
      <c r="BI158" s="231">
        <f>IF(N158="nulová",J158,0)</f>
        <v>0</v>
      </c>
      <c r="BJ158" s="23" t="s">
        <v>25</v>
      </c>
      <c r="BK158" s="231">
        <f>ROUND(I158*H158,2)</f>
        <v>0</v>
      </c>
      <c r="BL158" s="23" t="s">
        <v>151</v>
      </c>
      <c r="BM158" s="23" t="s">
        <v>427</v>
      </c>
    </row>
    <row r="159" s="1" customFormat="1">
      <c r="B159" s="45"/>
      <c r="C159" s="73"/>
      <c r="D159" s="232" t="s">
        <v>153</v>
      </c>
      <c r="E159" s="73"/>
      <c r="F159" s="233" t="s">
        <v>428</v>
      </c>
      <c r="G159" s="73"/>
      <c r="H159" s="73"/>
      <c r="I159" s="190"/>
      <c r="J159" s="73"/>
      <c r="K159" s="73"/>
      <c r="L159" s="71"/>
      <c r="M159" s="234"/>
      <c r="N159" s="46"/>
      <c r="O159" s="46"/>
      <c r="P159" s="46"/>
      <c r="Q159" s="46"/>
      <c r="R159" s="46"/>
      <c r="S159" s="46"/>
      <c r="T159" s="94"/>
      <c r="AT159" s="23" t="s">
        <v>153</v>
      </c>
      <c r="AU159" s="23" t="s">
        <v>86</v>
      </c>
    </row>
    <row r="160" s="11" customFormat="1">
      <c r="B160" s="235"/>
      <c r="C160" s="236"/>
      <c r="D160" s="232" t="s">
        <v>155</v>
      </c>
      <c r="E160" s="237" t="s">
        <v>24</v>
      </c>
      <c r="F160" s="238" t="s">
        <v>429</v>
      </c>
      <c r="G160" s="236"/>
      <c r="H160" s="239">
        <v>18</v>
      </c>
      <c r="I160" s="240"/>
      <c r="J160" s="236"/>
      <c r="K160" s="236"/>
      <c r="L160" s="241"/>
      <c r="M160" s="242"/>
      <c r="N160" s="243"/>
      <c r="O160" s="243"/>
      <c r="P160" s="243"/>
      <c r="Q160" s="243"/>
      <c r="R160" s="243"/>
      <c r="S160" s="243"/>
      <c r="T160" s="244"/>
      <c r="AT160" s="245" t="s">
        <v>155</v>
      </c>
      <c r="AU160" s="245" t="s">
        <v>86</v>
      </c>
      <c r="AV160" s="11" t="s">
        <v>86</v>
      </c>
      <c r="AW160" s="11" t="s">
        <v>40</v>
      </c>
      <c r="AX160" s="11" t="s">
        <v>25</v>
      </c>
      <c r="AY160" s="245" t="s">
        <v>144</v>
      </c>
    </row>
    <row r="161" s="1" customFormat="1" ht="16.5" customHeight="1">
      <c r="B161" s="45"/>
      <c r="C161" s="220" t="s">
        <v>257</v>
      </c>
      <c r="D161" s="220" t="s">
        <v>146</v>
      </c>
      <c r="E161" s="221" t="s">
        <v>430</v>
      </c>
      <c r="F161" s="222" t="s">
        <v>431</v>
      </c>
      <c r="G161" s="223" t="s">
        <v>326</v>
      </c>
      <c r="H161" s="224">
        <v>527.89999999999998</v>
      </c>
      <c r="I161" s="225"/>
      <c r="J161" s="226">
        <f>ROUND(I161*H161,2)</f>
        <v>0</v>
      </c>
      <c r="K161" s="222" t="s">
        <v>150</v>
      </c>
      <c r="L161" s="71"/>
      <c r="M161" s="227" t="s">
        <v>24</v>
      </c>
      <c r="N161" s="228" t="s">
        <v>48</v>
      </c>
      <c r="O161" s="46"/>
      <c r="P161" s="229">
        <f>O161*H161</f>
        <v>0</v>
      </c>
      <c r="Q161" s="229">
        <v>0.0015</v>
      </c>
      <c r="R161" s="229">
        <f>Q161*H161</f>
        <v>0.79184999999999994</v>
      </c>
      <c r="S161" s="229">
        <v>0</v>
      </c>
      <c r="T161" s="230">
        <f>S161*H161</f>
        <v>0</v>
      </c>
      <c r="AR161" s="23" t="s">
        <v>151</v>
      </c>
      <c r="AT161" s="23" t="s">
        <v>146</v>
      </c>
      <c r="AU161" s="23" t="s">
        <v>86</v>
      </c>
      <c r="AY161" s="23" t="s">
        <v>144</v>
      </c>
      <c r="BE161" s="231">
        <f>IF(N161="základní",J161,0)</f>
        <v>0</v>
      </c>
      <c r="BF161" s="231">
        <f>IF(N161="snížená",J161,0)</f>
        <v>0</v>
      </c>
      <c r="BG161" s="231">
        <f>IF(N161="zákl. přenesená",J161,0)</f>
        <v>0</v>
      </c>
      <c r="BH161" s="231">
        <f>IF(N161="sníž. přenesená",J161,0)</f>
        <v>0</v>
      </c>
      <c r="BI161" s="231">
        <f>IF(N161="nulová",J161,0)</f>
        <v>0</v>
      </c>
      <c r="BJ161" s="23" t="s">
        <v>25</v>
      </c>
      <c r="BK161" s="231">
        <f>ROUND(I161*H161,2)</f>
        <v>0</v>
      </c>
      <c r="BL161" s="23" t="s">
        <v>151</v>
      </c>
      <c r="BM161" s="23" t="s">
        <v>432</v>
      </c>
    </row>
    <row r="162" s="1" customFormat="1">
      <c r="B162" s="45"/>
      <c r="C162" s="73"/>
      <c r="D162" s="232" t="s">
        <v>153</v>
      </c>
      <c r="E162" s="73"/>
      <c r="F162" s="233" t="s">
        <v>433</v>
      </c>
      <c r="G162" s="73"/>
      <c r="H162" s="73"/>
      <c r="I162" s="190"/>
      <c r="J162" s="73"/>
      <c r="K162" s="73"/>
      <c r="L162" s="71"/>
      <c r="M162" s="234"/>
      <c r="N162" s="46"/>
      <c r="O162" s="46"/>
      <c r="P162" s="46"/>
      <c r="Q162" s="46"/>
      <c r="R162" s="46"/>
      <c r="S162" s="46"/>
      <c r="T162" s="94"/>
      <c r="AT162" s="23" t="s">
        <v>153</v>
      </c>
      <c r="AU162" s="23" t="s">
        <v>86</v>
      </c>
    </row>
    <row r="163" s="11" customFormat="1">
      <c r="B163" s="235"/>
      <c r="C163" s="236"/>
      <c r="D163" s="232" t="s">
        <v>155</v>
      </c>
      <c r="E163" s="237" t="s">
        <v>24</v>
      </c>
      <c r="F163" s="238" t="s">
        <v>434</v>
      </c>
      <c r="G163" s="236"/>
      <c r="H163" s="239">
        <v>82.900000000000006</v>
      </c>
      <c r="I163" s="240"/>
      <c r="J163" s="236"/>
      <c r="K163" s="236"/>
      <c r="L163" s="241"/>
      <c r="M163" s="242"/>
      <c r="N163" s="243"/>
      <c r="O163" s="243"/>
      <c r="P163" s="243"/>
      <c r="Q163" s="243"/>
      <c r="R163" s="243"/>
      <c r="S163" s="243"/>
      <c r="T163" s="244"/>
      <c r="AT163" s="245" t="s">
        <v>155</v>
      </c>
      <c r="AU163" s="245" t="s">
        <v>86</v>
      </c>
      <c r="AV163" s="11" t="s">
        <v>86</v>
      </c>
      <c r="AW163" s="11" t="s">
        <v>40</v>
      </c>
      <c r="AX163" s="11" t="s">
        <v>77</v>
      </c>
      <c r="AY163" s="245" t="s">
        <v>144</v>
      </c>
    </row>
    <row r="164" s="11" customFormat="1">
      <c r="B164" s="235"/>
      <c r="C164" s="236"/>
      <c r="D164" s="232" t="s">
        <v>155</v>
      </c>
      <c r="E164" s="237" t="s">
        <v>24</v>
      </c>
      <c r="F164" s="238" t="s">
        <v>435</v>
      </c>
      <c r="G164" s="236"/>
      <c r="H164" s="239">
        <v>445</v>
      </c>
      <c r="I164" s="240"/>
      <c r="J164" s="236"/>
      <c r="K164" s="236"/>
      <c r="L164" s="241"/>
      <c r="M164" s="242"/>
      <c r="N164" s="243"/>
      <c r="O164" s="243"/>
      <c r="P164" s="243"/>
      <c r="Q164" s="243"/>
      <c r="R164" s="243"/>
      <c r="S164" s="243"/>
      <c r="T164" s="244"/>
      <c r="AT164" s="245" t="s">
        <v>155</v>
      </c>
      <c r="AU164" s="245" t="s">
        <v>86</v>
      </c>
      <c r="AV164" s="11" t="s">
        <v>86</v>
      </c>
      <c r="AW164" s="11" t="s">
        <v>40</v>
      </c>
      <c r="AX164" s="11" t="s">
        <v>77</v>
      </c>
      <c r="AY164" s="245" t="s">
        <v>144</v>
      </c>
    </row>
    <row r="165" s="12" customFormat="1">
      <c r="B165" s="246"/>
      <c r="C165" s="247"/>
      <c r="D165" s="232" t="s">
        <v>155</v>
      </c>
      <c r="E165" s="248" t="s">
        <v>24</v>
      </c>
      <c r="F165" s="249" t="s">
        <v>181</v>
      </c>
      <c r="G165" s="247"/>
      <c r="H165" s="250">
        <v>527.89999999999998</v>
      </c>
      <c r="I165" s="251"/>
      <c r="J165" s="247"/>
      <c r="K165" s="247"/>
      <c r="L165" s="252"/>
      <c r="M165" s="253"/>
      <c r="N165" s="254"/>
      <c r="O165" s="254"/>
      <c r="P165" s="254"/>
      <c r="Q165" s="254"/>
      <c r="R165" s="254"/>
      <c r="S165" s="254"/>
      <c r="T165" s="255"/>
      <c r="AT165" s="256" t="s">
        <v>155</v>
      </c>
      <c r="AU165" s="256" t="s">
        <v>86</v>
      </c>
      <c r="AV165" s="12" t="s">
        <v>151</v>
      </c>
      <c r="AW165" s="12" t="s">
        <v>40</v>
      </c>
      <c r="AX165" s="12" t="s">
        <v>25</v>
      </c>
      <c r="AY165" s="256" t="s">
        <v>144</v>
      </c>
    </row>
    <row r="166" s="1" customFormat="1" ht="25.5" customHeight="1">
      <c r="B166" s="45"/>
      <c r="C166" s="220" t="s">
        <v>263</v>
      </c>
      <c r="D166" s="220" t="s">
        <v>146</v>
      </c>
      <c r="E166" s="221" t="s">
        <v>436</v>
      </c>
      <c r="F166" s="222" t="s">
        <v>437</v>
      </c>
      <c r="G166" s="223" t="s">
        <v>161</v>
      </c>
      <c r="H166" s="224">
        <v>1</v>
      </c>
      <c r="I166" s="225"/>
      <c r="J166" s="226">
        <f>ROUND(I166*H166,2)</f>
        <v>0</v>
      </c>
      <c r="K166" s="222" t="s">
        <v>150</v>
      </c>
      <c r="L166" s="71"/>
      <c r="M166" s="227" t="s">
        <v>24</v>
      </c>
      <c r="N166" s="228" t="s">
        <v>48</v>
      </c>
      <c r="O166" s="46"/>
      <c r="P166" s="229">
        <f>O166*H166</f>
        <v>0</v>
      </c>
      <c r="Q166" s="229">
        <v>0.00096000000000000002</v>
      </c>
      <c r="R166" s="229">
        <f>Q166*H166</f>
        <v>0.00096000000000000002</v>
      </c>
      <c r="S166" s="229">
        <v>0</v>
      </c>
      <c r="T166" s="230">
        <f>S166*H166</f>
        <v>0</v>
      </c>
      <c r="AR166" s="23" t="s">
        <v>151</v>
      </c>
      <c r="AT166" s="23" t="s">
        <v>146</v>
      </c>
      <c r="AU166" s="23" t="s">
        <v>86</v>
      </c>
      <c r="AY166" s="23" t="s">
        <v>144</v>
      </c>
      <c r="BE166" s="231">
        <f>IF(N166="základní",J166,0)</f>
        <v>0</v>
      </c>
      <c r="BF166" s="231">
        <f>IF(N166="snížená",J166,0)</f>
        <v>0</v>
      </c>
      <c r="BG166" s="231">
        <f>IF(N166="zákl. přenesená",J166,0)</f>
        <v>0</v>
      </c>
      <c r="BH166" s="231">
        <f>IF(N166="sníž. přenesená",J166,0)</f>
        <v>0</v>
      </c>
      <c r="BI166" s="231">
        <f>IF(N166="nulová",J166,0)</f>
        <v>0</v>
      </c>
      <c r="BJ166" s="23" t="s">
        <v>25</v>
      </c>
      <c r="BK166" s="231">
        <f>ROUND(I166*H166,2)</f>
        <v>0</v>
      </c>
      <c r="BL166" s="23" t="s">
        <v>151</v>
      </c>
      <c r="BM166" s="23" t="s">
        <v>438</v>
      </c>
    </row>
    <row r="167" s="1" customFormat="1">
      <c r="B167" s="45"/>
      <c r="C167" s="73"/>
      <c r="D167" s="232" t="s">
        <v>153</v>
      </c>
      <c r="E167" s="73"/>
      <c r="F167" s="233" t="s">
        <v>439</v>
      </c>
      <c r="G167" s="73"/>
      <c r="H167" s="73"/>
      <c r="I167" s="190"/>
      <c r="J167" s="73"/>
      <c r="K167" s="73"/>
      <c r="L167" s="71"/>
      <c r="M167" s="234"/>
      <c r="N167" s="46"/>
      <c r="O167" s="46"/>
      <c r="P167" s="46"/>
      <c r="Q167" s="46"/>
      <c r="R167" s="46"/>
      <c r="S167" s="46"/>
      <c r="T167" s="94"/>
      <c r="AT167" s="23" t="s">
        <v>153</v>
      </c>
      <c r="AU167" s="23" t="s">
        <v>86</v>
      </c>
    </row>
    <row r="168" s="11" customFormat="1">
      <c r="B168" s="235"/>
      <c r="C168" s="236"/>
      <c r="D168" s="232" t="s">
        <v>155</v>
      </c>
      <c r="E168" s="237" t="s">
        <v>24</v>
      </c>
      <c r="F168" s="238" t="s">
        <v>215</v>
      </c>
      <c r="G168" s="236"/>
      <c r="H168" s="239">
        <v>0</v>
      </c>
      <c r="I168" s="240"/>
      <c r="J168" s="236"/>
      <c r="K168" s="236"/>
      <c r="L168" s="241"/>
      <c r="M168" s="242"/>
      <c r="N168" s="243"/>
      <c r="O168" s="243"/>
      <c r="P168" s="243"/>
      <c r="Q168" s="243"/>
      <c r="R168" s="243"/>
      <c r="S168" s="243"/>
      <c r="T168" s="244"/>
      <c r="AT168" s="245" t="s">
        <v>155</v>
      </c>
      <c r="AU168" s="245" t="s">
        <v>86</v>
      </c>
      <c r="AV168" s="11" t="s">
        <v>86</v>
      </c>
      <c r="AW168" s="11" t="s">
        <v>40</v>
      </c>
      <c r="AX168" s="11" t="s">
        <v>77</v>
      </c>
      <c r="AY168" s="245" t="s">
        <v>144</v>
      </c>
    </row>
    <row r="169" s="11" customFormat="1">
      <c r="B169" s="235"/>
      <c r="C169" s="236"/>
      <c r="D169" s="232" t="s">
        <v>155</v>
      </c>
      <c r="E169" s="237" t="s">
        <v>24</v>
      </c>
      <c r="F169" s="238" t="s">
        <v>440</v>
      </c>
      <c r="G169" s="236"/>
      <c r="H169" s="239">
        <v>1</v>
      </c>
      <c r="I169" s="240"/>
      <c r="J169" s="236"/>
      <c r="K169" s="236"/>
      <c r="L169" s="241"/>
      <c r="M169" s="242"/>
      <c r="N169" s="243"/>
      <c r="O169" s="243"/>
      <c r="P169" s="243"/>
      <c r="Q169" s="243"/>
      <c r="R169" s="243"/>
      <c r="S169" s="243"/>
      <c r="T169" s="244"/>
      <c r="AT169" s="245" t="s">
        <v>155</v>
      </c>
      <c r="AU169" s="245" t="s">
        <v>86</v>
      </c>
      <c r="AV169" s="11" t="s">
        <v>86</v>
      </c>
      <c r="AW169" s="11" t="s">
        <v>40</v>
      </c>
      <c r="AX169" s="11" t="s">
        <v>77</v>
      </c>
      <c r="AY169" s="245" t="s">
        <v>144</v>
      </c>
    </row>
    <row r="170" s="11" customFormat="1">
      <c r="B170" s="235"/>
      <c r="C170" s="236"/>
      <c r="D170" s="232" t="s">
        <v>155</v>
      </c>
      <c r="E170" s="237" t="s">
        <v>24</v>
      </c>
      <c r="F170" s="238" t="s">
        <v>441</v>
      </c>
      <c r="G170" s="236"/>
      <c r="H170" s="239">
        <v>0</v>
      </c>
      <c r="I170" s="240"/>
      <c r="J170" s="236"/>
      <c r="K170" s="236"/>
      <c r="L170" s="241"/>
      <c r="M170" s="242"/>
      <c r="N170" s="243"/>
      <c r="O170" s="243"/>
      <c r="P170" s="243"/>
      <c r="Q170" s="243"/>
      <c r="R170" s="243"/>
      <c r="S170" s="243"/>
      <c r="T170" s="244"/>
      <c r="AT170" s="245" t="s">
        <v>155</v>
      </c>
      <c r="AU170" s="245" t="s">
        <v>86</v>
      </c>
      <c r="AV170" s="11" t="s">
        <v>86</v>
      </c>
      <c r="AW170" s="11" t="s">
        <v>40</v>
      </c>
      <c r="AX170" s="11" t="s">
        <v>77</v>
      </c>
      <c r="AY170" s="245" t="s">
        <v>144</v>
      </c>
    </row>
    <row r="171" s="11" customFormat="1">
      <c r="B171" s="235"/>
      <c r="C171" s="236"/>
      <c r="D171" s="232" t="s">
        <v>155</v>
      </c>
      <c r="E171" s="237" t="s">
        <v>24</v>
      </c>
      <c r="F171" s="238" t="s">
        <v>218</v>
      </c>
      <c r="G171" s="236"/>
      <c r="H171" s="239">
        <v>0</v>
      </c>
      <c r="I171" s="240"/>
      <c r="J171" s="236"/>
      <c r="K171" s="236"/>
      <c r="L171" s="241"/>
      <c r="M171" s="242"/>
      <c r="N171" s="243"/>
      <c r="O171" s="243"/>
      <c r="P171" s="243"/>
      <c r="Q171" s="243"/>
      <c r="R171" s="243"/>
      <c r="S171" s="243"/>
      <c r="T171" s="244"/>
      <c r="AT171" s="245" t="s">
        <v>155</v>
      </c>
      <c r="AU171" s="245" t="s">
        <v>86</v>
      </c>
      <c r="AV171" s="11" t="s">
        <v>86</v>
      </c>
      <c r="AW171" s="11" t="s">
        <v>40</v>
      </c>
      <c r="AX171" s="11" t="s">
        <v>77</v>
      </c>
      <c r="AY171" s="245" t="s">
        <v>144</v>
      </c>
    </row>
    <row r="172" s="12" customFormat="1">
      <c r="B172" s="246"/>
      <c r="C172" s="247"/>
      <c r="D172" s="232" t="s">
        <v>155</v>
      </c>
      <c r="E172" s="248" t="s">
        <v>24</v>
      </c>
      <c r="F172" s="249" t="s">
        <v>181</v>
      </c>
      <c r="G172" s="247"/>
      <c r="H172" s="250">
        <v>1</v>
      </c>
      <c r="I172" s="251"/>
      <c r="J172" s="247"/>
      <c r="K172" s="247"/>
      <c r="L172" s="252"/>
      <c r="M172" s="253"/>
      <c r="N172" s="254"/>
      <c r="O172" s="254"/>
      <c r="P172" s="254"/>
      <c r="Q172" s="254"/>
      <c r="R172" s="254"/>
      <c r="S172" s="254"/>
      <c r="T172" s="255"/>
      <c r="AT172" s="256" t="s">
        <v>155</v>
      </c>
      <c r="AU172" s="256" t="s">
        <v>86</v>
      </c>
      <c r="AV172" s="12" t="s">
        <v>151</v>
      </c>
      <c r="AW172" s="12" t="s">
        <v>40</v>
      </c>
      <c r="AX172" s="12" t="s">
        <v>25</v>
      </c>
      <c r="AY172" s="256" t="s">
        <v>144</v>
      </c>
    </row>
    <row r="173" s="1" customFormat="1" ht="16.5" customHeight="1">
      <c r="B173" s="45"/>
      <c r="C173" s="270" t="s">
        <v>268</v>
      </c>
      <c r="D173" s="270" t="s">
        <v>442</v>
      </c>
      <c r="E173" s="271" t="s">
        <v>443</v>
      </c>
      <c r="F173" s="272" t="s">
        <v>444</v>
      </c>
      <c r="G173" s="273" t="s">
        <v>161</v>
      </c>
      <c r="H173" s="274">
        <v>1</v>
      </c>
      <c r="I173" s="275"/>
      <c r="J173" s="276">
        <f>ROUND(I173*H173,2)</f>
        <v>0</v>
      </c>
      <c r="K173" s="272" t="s">
        <v>150</v>
      </c>
      <c r="L173" s="277"/>
      <c r="M173" s="278" t="s">
        <v>24</v>
      </c>
      <c r="N173" s="279" t="s">
        <v>48</v>
      </c>
      <c r="O173" s="46"/>
      <c r="P173" s="229">
        <f>O173*H173</f>
        <v>0</v>
      </c>
      <c r="Q173" s="229">
        <v>0.026239999999999999</v>
      </c>
      <c r="R173" s="229">
        <f>Q173*H173</f>
        <v>0.026239999999999999</v>
      </c>
      <c r="S173" s="229">
        <v>0</v>
      </c>
      <c r="T173" s="230">
        <f>S173*H173</f>
        <v>0</v>
      </c>
      <c r="AR173" s="23" t="s">
        <v>197</v>
      </c>
      <c r="AT173" s="23" t="s">
        <v>442</v>
      </c>
      <c r="AU173" s="23" t="s">
        <v>86</v>
      </c>
      <c r="AY173" s="23" t="s">
        <v>144</v>
      </c>
      <c r="BE173" s="231">
        <f>IF(N173="základní",J173,0)</f>
        <v>0</v>
      </c>
      <c r="BF173" s="231">
        <f>IF(N173="snížená",J173,0)</f>
        <v>0</v>
      </c>
      <c r="BG173" s="231">
        <f>IF(N173="zákl. přenesená",J173,0)</f>
        <v>0</v>
      </c>
      <c r="BH173" s="231">
        <f>IF(N173="sníž. přenesená",J173,0)</f>
        <v>0</v>
      </c>
      <c r="BI173" s="231">
        <f>IF(N173="nulová",J173,0)</f>
        <v>0</v>
      </c>
      <c r="BJ173" s="23" t="s">
        <v>25</v>
      </c>
      <c r="BK173" s="231">
        <f>ROUND(I173*H173,2)</f>
        <v>0</v>
      </c>
      <c r="BL173" s="23" t="s">
        <v>151</v>
      </c>
      <c r="BM173" s="23" t="s">
        <v>445</v>
      </c>
    </row>
    <row r="174" s="11" customFormat="1">
      <c r="B174" s="235"/>
      <c r="C174" s="236"/>
      <c r="D174" s="232" t="s">
        <v>155</v>
      </c>
      <c r="E174" s="237" t="s">
        <v>24</v>
      </c>
      <c r="F174" s="238" t="s">
        <v>215</v>
      </c>
      <c r="G174" s="236"/>
      <c r="H174" s="239">
        <v>0</v>
      </c>
      <c r="I174" s="240"/>
      <c r="J174" s="236"/>
      <c r="K174" s="236"/>
      <c r="L174" s="241"/>
      <c r="M174" s="242"/>
      <c r="N174" s="243"/>
      <c r="O174" s="243"/>
      <c r="P174" s="243"/>
      <c r="Q174" s="243"/>
      <c r="R174" s="243"/>
      <c r="S174" s="243"/>
      <c r="T174" s="244"/>
      <c r="AT174" s="245" t="s">
        <v>155</v>
      </c>
      <c r="AU174" s="245" t="s">
        <v>86</v>
      </c>
      <c r="AV174" s="11" t="s">
        <v>86</v>
      </c>
      <c r="AW174" s="11" t="s">
        <v>40</v>
      </c>
      <c r="AX174" s="11" t="s">
        <v>77</v>
      </c>
      <c r="AY174" s="245" t="s">
        <v>144</v>
      </c>
    </row>
    <row r="175" s="11" customFormat="1">
      <c r="B175" s="235"/>
      <c r="C175" s="236"/>
      <c r="D175" s="232" t="s">
        <v>155</v>
      </c>
      <c r="E175" s="237" t="s">
        <v>24</v>
      </c>
      <c r="F175" s="238" t="s">
        <v>440</v>
      </c>
      <c r="G175" s="236"/>
      <c r="H175" s="239">
        <v>1</v>
      </c>
      <c r="I175" s="240"/>
      <c r="J175" s="236"/>
      <c r="K175" s="236"/>
      <c r="L175" s="241"/>
      <c r="M175" s="242"/>
      <c r="N175" s="243"/>
      <c r="O175" s="243"/>
      <c r="P175" s="243"/>
      <c r="Q175" s="243"/>
      <c r="R175" s="243"/>
      <c r="S175" s="243"/>
      <c r="T175" s="244"/>
      <c r="AT175" s="245" t="s">
        <v>155</v>
      </c>
      <c r="AU175" s="245" t="s">
        <v>86</v>
      </c>
      <c r="AV175" s="11" t="s">
        <v>86</v>
      </c>
      <c r="AW175" s="11" t="s">
        <v>40</v>
      </c>
      <c r="AX175" s="11" t="s">
        <v>77</v>
      </c>
      <c r="AY175" s="245" t="s">
        <v>144</v>
      </c>
    </row>
    <row r="176" s="11" customFormat="1">
      <c r="B176" s="235"/>
      <c r="C176" s="236"/>
      <c r="D176" s="232" t="s">
        <v>155</v>
      </c>
      <c r="E176" s="237" t="s">
        <v>24</v>
      </c>
      <c r="F176" s="238" t="s">
        <v>217</v>
      </c>
      <c r="G176" s="236"/>
      <c r="H176" s="239">
        <v>0</v>
      </c>
      <c r="I176" s="240"/>
      <c r="J176" s="236"/>
      <c r="K176" s="236"/>
      <c r="L176" s="241"/>
      <c r="M176" s="242"/>
      <c r="N176" s="243"/>
      <c r="O176" s="243"/>
      <c r="P176" s="243"/>
      <c r="Q176" s="243"/>
      <c r="R176" s="243"/>
      <c r="S176" s="243"/>
      <c r="T176" s="244"/>
      <c r="AT176" s="245" t="s">
        <v>155</v>
      </c>
      <c r="AU176" s="245" t="s">
        <v>86</v>
      </c>
      <c r="AV176" s="11" t="s">
        <v>86</v>
      </c>
      <c r="AW176" s="11" t="s">
        <v>40</v>
      </c>
      <c r="AX176" s="11" t="s">
        <v>77</v>
      </c>
      <c r="AY176" s="245" t="s">
        <v>144</v>
      </c>
    </row>
    <row r="177" s="11" customFormat="1">
      <c r="B177" s="235"/>
      <c r="C177" s="236"/>
      <c r="D177" s="232" t="s">
        <v>155</v>
      </c>
      <c r="E177" s="237" t="s">
        <v>24</v>
      </c>
      <c r="F177" s="238" t="s">
        <v>218</v>
      </c>
      <c r="G177" s="236"/>
      <c r="H177" s="239">
        <v>0</v>
      </c>
      <c r="I177" s="240"/>
      <c r="J177" s="236"/>
      <c r="K177" s="236"/>
      <c r="L177" s="241"/>
      <c r="M177" s="242"/>
      <c r="N177" s="243"/>
      <c r="O177" s="243"/>
      <c r="P177" s="243"/>
      <c r="Q177" s="243"/>
      <c r="R177" s="243"/>
      <c r="S177" s="243"/>
      <c r="T177" s="244"/>
      <c r="AT177" s="245" t="s">
        <v>155</v>
      </c>
      <c r="AU177" s="245" t="s">
        <v>86</v>
      </c>
      <c r="AV177" s="11" t="s">
        <v>86</v>
      </c>
      <c r="AW177" s="11" t="s">
        <v>40</v>
      </c>
      <c r="AX177" s="11" t="s">
        <v>77</v>
      </c>
      <c r="AY177" s="245" t="s">
        <v>144</v>
      </c>
    </row>
    <row r="178" s="12" customFormat="1">
      <c r="B178" s="246"/>
      <c r="C178" s="247"/>
      <c r="D178" s="232" t="s">
        <v>155</v>
      </c>
      <c r="E178" s="248" t="s">
        <v>24</v>
      </c>
      <c r="F178" s="249" t="s">
        <v>181</v>
      </c>
      <c r="G178" s="247"/>
      <c r="H178" s="250">
        <v>1</v>
      </c>
      <c r="I178" s="251"/>
      <c r="J178" s="247"/>
      <c r="K178" s="247"/>
      <c r="L178" s="252"/>
      <c r="M178" s="253"/>
      <c r="N178" s="254"/>
      <c r="O178" s="254"/>
      <c r="P178" s="254"/>
      <c r="Q178" s="254"/>
      <c r="R178" s="254"/>
      <c r="S178" s="254"/>
      <c r="T178" s="255"/>
      <c r="AT178" s="256" t="s">
        <v>155</v>
      </c>
      <c r="AU178" s="256" t="s">
        <v>86</v>
      </c>
      <c r="AV178" s="12" t="s">
        <v>151</v>
      </c>
      <c r="AW178" s="12" t="s">
        <v>40</v>
      </c>
      <c r="AX178" s="12" t="s">
        <v>25</v>
      </c>
      <c r="AY178" s="256" t="s">
        <v>144</v>
      </c>
    </row>
    <row r="179" s="10" customFormat="1" ht="29.88" customHeight="1">
      <c r="B179" s="204"/>
      <c r="C179" s="205"/>
      <c r="D179" s="206" t="s">
        <v>76</v>
      </c>
      <c r="E179" s="218" t="s">
        <v>157</v>
      </c>
      <c r="F179" s="218" t="s">
        <v>158</v>
      </c>
      <c r="G179" s="205"/>
      <c r="H179" s="205"/>
      <c r="I179" s="208"/>
      <c r="J179" s="219">
        <f>BK179</f>
        <v>0</v>
      </c>
      <c r="K179" s="205"/>
      <c r="L179" s="210"/>
      <c r="M179" s="211"/>
      <c r="N179" s="212"/>
      <c r="O179" s="212"/>
      <c r="P179" s="213">
        <f>SUM(P180:P181)</f>
        <v>0</v>
      </c>
      <c r="Q179" s="212"/>
      <c r="R179" s="213">
        <f>SUM(R180:R181)</f>
        <v>0</v>
      </c>
      <c r="S179" s="212"/>
      <c r="T179" s="214">
        <f>SUM(T180:T181)</f>
        <v>0</v>
      </c>
      <c r="AR179" s="215" t="s">
        <v>25</v>
      </c>
      <c r="AT179" s="216" t="s">
        <v>76</v>
      </c>
      <c r="AU179" s="216" t="s">
        <v>25</v>
      </c>
      <c r="AY179" s="215" t="s">
        <v>144</v>
      </c>
      <c r="BK179" s="217">
        <f>SUM(BK180:BK181)</f>
        <v>0</v>
      </c>
    </row>
    <row r="180" s="1" customFormat="1" ht="38.25" customHeight="1">
      <c r="B180" s="45"/>
      <c r="C180" s="220" t="s">
        <v>273</v>
      </c>
      <c r="D180" s="220" t="s">
        <v>146</v>
      </c>
      <c r="E180" s="221" t="s">
        <v>281</v>
      </c>
      <c r="F180" s="222" t="s">
        <v>282</v>
      </c>
      <c r="G180" s="223" t="s">
        <v>260</v>
      </c>
      <c r="H180" s="224">
        <v>15.058999999999999</v>
      </c>
      <c r="I180" s="225"/>
      <c r="J180" s="226">
        <f>ROUND(I180*H180,2)</f>
        <v>0</v>
      </c>
      <c r="K180" s="222" t="s">
        <v>150</v>
      </c>
      <c r="L180" s="71"/>
      <c r="M180" s="227" t="s">
        <v>24</v>
      </c>
      <c r="N180" s="228" t="s">
        <v>48</v>
      </c>
      <c r="O180" s="46"/>
      <c r="P180" s="229">
        <f>O180*H180</f>
        <v>0</v>
      </c>
      <c r="Q180" s="229">
        <v>0</v>
      </c>
      <c r="R180" s="229">
        <f>Q180*H180</f>
        <v>0</v>
      </c>
      <c r="S180" s="229">
        <v>0</v>
      </c>
      <c r="T180" s="230">
        <f>S180*H180</f>
        <v>0</v>
      </c>
      <c r="AR180" s="23" t="s">
        <v>151</v>
      </c>
      <c r="AT180" s="23" t="s">
        <v>146</v>
      </c>
      <c r="AU180" s="23" t="s">
        <v>86</v>
      </c>
      <c r="AY180" s="23" t="s">
        <v>144</v>
      </c>
      <c r="BE180" s="231">
        <f>IF(N180="základní",J180,0)</f>
        <v>0</v>
      </c>
      <c r="BF180" s="231">
        <f>IF(N180="snížená",J180,0)</f>
        <v>0</v>
      </c>
      <c r="BG180" s="231">
        <f>IF(N180="zákl. přenesená",J180,0)</f>
        <v>0</v>
      </c>
      <c r="BH180" s="231">
        <f>IF(N180="sníž. přenesená",J180,0)</f>
        <v>0</v>
      </c>
      <c r="BI180" s="231">
        <f>IF(N180="nulová",J180,0)</f>
        <v>0</v>
      </c>
      <c r="BJ180" s="23" t="s">
        <v>25</v>
      </c>
      <c r="BK180" s="231">
        <f>ROUND(I180*H180,2)</f>
        <v>0</v>
      </c>
      <c r="BL180" s="23" t="s">
        <v>151</v>
      </c>
      <c r="BM180" s="23" t="s">
        <v>446</v>
      </c>
    </row>
    <row r="181" s="1" customFormat="1">
      <c r="B181" s="45"/>
      <c r="C181" s="73"/>
      <c r="D181" s="232" t="s">
        <v>153</v>
      </c>
      <c r="E181" s="73"/>
      <c r="F181" s="233" t="s">
        <v>284</v>
      </c>
      <c r="G181" s="73"/>
      <c r="H181" s="73"/>
      <c r="I181" s="190"/>
      <c r="J181" s="73"/>
      <c r="K181" s="73"/>
      <c r="L181" s="71"/>
      <c r="M181" s="234"/>
      <c r="N181" s="46"/>
      <c r="O181" s="46"/>
      <c r="P181" s="46"/>
      <c r="Q181" s="46"/>
      <c r="R181" s="46"/>
      <c r="S181" s="46"/>
      <c r="T181" s="94"/>
      <c r="AT181" s="23" t="s">
        <v>153</v>
      </c>
      <c r="AU181" s="23" t="s">
        <v>86</v>
      </c>
    </row>
    <row r="182" s="10" customFormat="1" ht="37.44" customHeight="1">
      <c r="B182" s="204"/>
      <c r="C182" s="205"/>
      <c r="D182" s="206" t="s">
        <v>76</v>
      </c>
      <c r="E182" s="207" t="s">
        <v>285</v>
      </c>
      <c r="F182" s="207" t="s">
        <v>286</v>
      </c>
      <c r="G182" s="205"/>
      <c r="H182" s="205"/>
      <c r="I182" s="208"/>
      <c r="J182" s="209">
        <f>BK182</f>
        <v>0</v>
      </c>
      <c r="K182" s="205"/>
      <c r="L182" s="210"/>
      <c r="M182" s="211"/>
      <c r="N182" s="212"/>
      <c r="O182" s="212"/>
      <c r="P182" s="213">
        <f>P183+P238+P247+P308+P341+P384+P442+P473+P490+P501</f>
        <v>0</v>
      </c>
      <c r="Q182" s="212"/>
      <c r="R182" s="213">
        <f>R183+R238+R247+R308+R341+R384+R442+R473+R490+R501</f>
        <v>20.382850270000002</v>
      </c>
      <c r="S182" s="212"/>
      <c r="T182" s="214">
        <f>T183+T238+T247+T308+T341+T384+T442+T473+T490+T501</f>
        <v>0.058300000000000005</v>
      </c>
      <c r="AR182" s="215" t="s">
        <v>86</v>
      </c>
      <c r="AT182" s="216" t="s">
        <v>76</v>
      </c>
      <c r="AU182" s="216" t="s">
        <v>77</v>
      </c>
      <c r="AY182" s="215" t="s">
        <v>144</v>
      </c>
      <c r="BK182" s="217">
        <f>BK183+BK238+BK247+BK308+BK341+BK384+BK442+BK473+BK490+BK501</f>
        <v>0</v>
      </c>
    </row>
    <row r="183" s="10" customFormat="1" ht="19.92" customHeight="1">
      <c r="B183" s="204"/>
      <c r="C183" s="205"/>
      <c r="D183" s="206" t="s">
        <v>76</v>
      </c>
      <c r="E183" s="218" t="s">
        <v>447</v>
      </c>
      <c r="F183" s="218" t="s">
        <v>448</v>
      </c>
      <c r="G183" s="205"/>
      <c r="H183" s="205"/>
      <c r="I183" s="208"/>
      <c r="J183" s="219">
        <f>BK183</f>
        <v>0</v>
      </c>
      <c r="K183" s="205"/>
      <c r="L183" s="210"/>
      <c r="M183" s="211"/>
      <c r="N183" s="212"/>
      <c r="O183" s="212"/>
      <c r="P183" s="213">
        <f>SUM(P184:P237)</f>
        <v>0</v>
      </c>
      <c r="Q183" s="212"/>
      <c r="R183" s="213">
        <f>SUM(R184:R237)</f>
        <v>3.7787346800000003</v>
      </c>
      <c r="S183" s="212"/>
      <c r="T183" s="214">
        <f>SUM(T184:T237)</f>
        <v>0</v>
      </c>
      <c r="AR183" s="215" t="s">
        <v>86</v>
      </c>
      <c r="AT183" s="216" t="s">
        <v>76</v>
      </c>
      <c r="AU183" s="216" t="s">
        <v>25</v>
      </c>
      <c r="AY183" s="215" t="s">
        <v>144</v>
      </c>
      <c r="BK183" s="217">
        <f>SUM(BK184:BK237)</f>
        <v>0</v>
      </c>
    </row>
    <row r="184" s="1" customFormat="1" ht="38.25" customHeight="1">
      <c r="B184" s="45"/>
      <c r="C184" s="220" t="s">
        <v>280</v>
      </c>
      <c r="D184" s="220" t="s">
        <v>146</v>
      </c>
      <c r="E184" s="221" t="s">
        <v>449</v>
      </c>
      <c r="F184" s="222" t="s">
        <v>450</v>
      </c>
      <c r="G184" s="223" t="s">
        <v>149</v>
      </c>
      <c r="H184" s="224">
        <v>30.062000000000001</v>
      </c>
      <c r="I184" s="225"/>
      <c r="J184" s="226">
        <f>ROUND(I184*H184,2)</f>
        <v>0</v>
      </c>
      <c r="K184" s="222" t="s">
        <v>150</v>
      </c>
      <c r="L184" s="71"/>
      <c r="M184" s="227" t="s">
        <v>24</v>
      </c>
      <c r="N184" s="228" t="s">
        <v>48</v>
      </c>
      <c r="O184" s="46"/>
      <c r="P184" s="229">
        <f>O184*H184</f>
        <v>0</v>
      </c>
      <c r="Q184" s="229">
        <v>0.01236</v>
      </c>
      <c r="R184" s="229">
        <f>Q184*H184</f>
        <v>0.37156632000000001</v>
      </c>
      <c r="S184" s="229">
        <v>0</v>
      </c>
      <c r="T184" s="230">
        <f>S184*H184</f>
        <v>0</v>
      </c>
      <c r="AR184" s="23" t="s">
        <v>257</v>
      </c>
      <c r="AT184" s="23" t="s">
        <v>146</v>
      </c>
      <c r="AU184" s="23" t="s">
        <v>86</v>
      </c>
      <c r="AY184" s="23" t="s">
        <v>144</v>
      </c>
      <c r="BE184" s="231">
        <f>IF(N184="základní",J184,0)</f>
        <v>0</v>
      </c>
      <c r="BF184" s="231">
        <f>IF(N184="snížená",J184,0)</f>
        <v>0</v>
      </c>
      <c r="BG184" s="231">
        <f>IF(N184="zákl. přenesená",J184,0)</f>
        <v>0</v>
      </c>
      <c r="BH184" s="231">
        <f>IF(N184="sníž. přenesená",J184,0)</f>
        <v>0</v>
      </c>
      <c r="BI184" s="231">
        <f>IF(N184="nulová",J184,0)</f>
        <v>0</v>
      </c>
      <c r="BJ184" s="23" t="s">
        <v>25</v>
      </c>
      <c r="BK184" s="231">
        <f>ROUND(I184*H184,2)</f>
        <v>0</v>
      </c>
      <c r="BL184" s="23" t="s">
        <v>257</v>
      </c>
      <c r="BM184" s="23" t="s">
        <v>451</v>
      </c>
    </row>
    <row r="185" s="1" customFormat="1">
      <c r="B185" s="45"/>
      <c r="C185" s="73"/>
      <c r="D185" s="232" t="s">
        <v>153</v>
      </c>
      <c r="E185" s="73"/>
      <c r="F185" s="233" t="s">
        <v>452</v>
      </c>
      <c r="G185" s="73"/>
      <c r="H185" s="73"/>
      <c r="I185" s="190"/>
      <c r="J185" s="73"/>
      <c r="K185" s="73"/>
      <c r="L185" s="71"/>
      <c r="M185" s="234"/>
      <c r="N185" s="46"/>
      <c r="O185" s="46"/>
      <c r="P185" s="46"/>
      <c r="Q185" s="46"/>
      <c r="R185" s="46"/>
      <c r="S185" s="46"/>
      <c r="T185" s="94"/>
      <c r="AT185" s="23" t="s">
        <v>153</v>
      </c>
      <c r="AU185" s="23" t="s">
        <v>86</v>
      </c>
    </row>
    <row r="186" s="11" customFormat="1">
      <c r="B186" s="235"/>
      <c r="C186" s="236"/>
      <c r="D186" s="232" t="s">
        <v>155</v>
      </c>
      <c r="E186" s="237" t="s">
        <v>24</v>
      </c>
      <c r="F186" s="238" t="s">
        <v>453</v>
      </c>
      <c r="G186" s="236"/>
      <c r="H186" s="239">
        <v>30.062000000000001</v>
      </c>
      <c r="I186" s="240"/>
      <c r="J186" s="236"/>
      <c r="K186" s="236"/>
      <c r="L186" s="241"/>
      <c r="M186" s="242"/>
      <c r="N186" s="243"/>
      <c r="O186" s="243"/>
      <c r="P186" s="243"/>
      <c r="Q186" s="243"/>
      <c r="R186" s="243"/>
      <c r="S186" s="243"/>
      <c r="T186" s="244"/>
      <c r="AT186" s="245" t="s">
        <v>155</v>
      </c>
      <c r="AU186" s="245" t="s">
        <v>86</v>
      </c>
      <c r="AV186" s="11" t="s">
        <v>86</v>
      </c>
      <c r="AW186" s="11" t="s">
        <v>40</v>
      </c>
      <c r="AX186" s="11" t="s">
        <v>25</v>
      </c>
      <c r="AY186" s="245" t="s">
        <v>144</v>
      </c>
    </row>
    <row r="187" s="1" customFormat="1" ht="25.5" customHeight="1">
      <c r="B187" s="45"/>
      <c r="C187" s="220" t="s">
        <v>9</v>
      </c>
      <c r="D187" s="220" t="s">
        <v>146</v>
      </c>
      <c r="E187" s="221" t="s">
        <v>454</v>
      </c>
      <c r="F187" s="222" t="s">
        <v>455</v>
      </c>
      <c r="G187" s="223" t="s">
        <v>149</v>
      </c>
      <c r="H187" s="224">
        <v>30.062000000000001</v>
      </c>
      <c r="I187" s="225"/>
      <c r="J187" s="226">
        <f>ROUND(I187*H187,2)</f>
        <v>0</v>
      </c>
      <c r="K187" s="222" t="s">
        <v>150</v>
      </c>
      <c r="L187" s="71"/>
      <c r="M187" s="227" t="s">
        <v>24</v>
      </c>
      <c r="N187" s="228" t="s">
        <v>48</v>
      </c>
      <c r="O187" s="46"/>
      <c r="P187" s="229">
        <f>O187*H187</f>
        <v>0</v>
      </c>
      <c r="Q187" s="229">
        <v>0.00042999999999999999</v>
      </c>
      <c r="R187" s="229">
        <f>Q187*H187</f>
        <v>0.01292666</v>
      </c>
      <c r="S187" s="229">
        <v>0</v>
      </c>
      <c r="T187" s="230">
        <f>S187*H187</f>
        <v>0</v>
      </c>
      <c r="AR187" s="23" t="s">
        <v>257</v>
      </c>
      <c r="AT187" s="23" t="s">
        <v>146</v>
      </c>
      <c r="AU187" s="23" t="s">
        <v>86</v>
      </c>
      <c r="AY187" s="23" t="s">
        <v>144</v>
      </c>
      <c r="BE187" s="231">
        <f>IF(N187="základní",J187,0)</f>
        <v>0</v>
      </c>
      <c r="BF187" s="231">
        <f>IF(N187="snížená",J187,0)</f>
        <v>0</v>
      </c>
      <c r="BG187" s="231">
        <f>IF(N187="zákl. přenesená",J187,0)</f>
        <v>0</v>
      </c>
      <c r="BH187" s="231">
        <f>IF(N187="sníž. přenesená",J187,0)</f>
        <v>0</v>
      </c>
      <c r="BI187" s="231">
        <f>IF(N187="nulová",J187,0)</f>
        <v>0</v>
      </c>
      <c r="BJ187" s="23" t="s">
        <v>25</v>
      </c>
      <c r="BK187" s="231">
        <f>ROUND(I187*H187,2)</f>
        <v>0</v>
      </c>
      <c r="BL187" s="23" t="s">
        <v>257</v>
      </c>
      <c r="BM187" s="23" t="s">
        <v>456</v>
      </c>
    </row>
    <row r="188" s="1" customFormat="1">
      <c r="B188" s="45"/>
      <c r="C188" s="73"/>
      <c r="D188" s="232" t="s">
        <v>153</v>
      </c>
      <c r="E188" s="73"/>
      <c r="F188" s="233" t="s">
        <v>452</v>
      </c>
      <c r="G188" s="73"/>
      <c r="H188" s="73"/>
      <c r="I188" s="190"/>
      <c r="J188" s="73"/>
      <c r="K188" s="73"/>
      <c r="L188" s="71"/>
      <c r="M188" s="234"/>
      <c r="N188" s="46"/>
      <c r="O188" s="46"/>
      <c r="P188" s="46"/>
      <c r="Q188" s="46"/>
      <c r="R188" s="46"/>
      <c r="S188" s="46"/>
      <c r="T188" s="94"/>
      <c r="AT188" s="23" t="s">
        <v>153</v>
      </c>
      <c r="AU188" s="23" t="s">
        <v>86</v>
      </c>
    </row>
    <row r="189" s="13" customFormat="1">
      <c r="B189" s="257"/>
      <c r="C189" s="258"/>
      <c r="D189" s="232" t="s">
        <v>155</v>
      </c>
      <c r="E189" s="259" t="s">
        <v>24</v>
      </c>
      <c r="F189" s="260" t="s">
        <v>457</v>
      </c>
      <c r="G189" s="258"/>
      <c r="H189" s="259" t="s">
        <v>24</v>
      </c>
      <c r="I189" s="261"/>
      <c r="J189" s="258"/>
      <c r="K189" s="258"/>
      <c r="L189" s="262"/>
      <c r="M189" s="263"/>
      <c r="N189" s="264"/>
      <c r="O189" s="264"/>
      <c r="P189" s="264"/>
      <c r="Q189" s="264"/>
      <c r="R189" s="264"/>
      <c r="S189" s="264"/>
      <c r="T189" s="265"/>
      <c r="AT189" s="266" t="s">
        <v>155</v>
      </c>
      <c r="AU189" s="266" t="s">
        <v>86</v>
      </c>
      <c r="AV189" s="13" t="s">
        <v>25</v>
      </c>
      <c r="AW189" s="13" t="s">
        <v>40</v>
      </c>
      <c r="AX189" s="13" t="s">
        <v>77</v>
      </c>
      <c r="AY189" s="266" t="s">
        <v>144</v>
      </c>
    </row>
    <row r="190" s="11" customFormat="1">
      <c r="B190" s="235"/>
      <c r="C190" s="236"/>
      <c r="D190" s="232" t="s">
        <v>155</v>
      </c>
      <c r="E190" s="237" t="s">
        <v>24</v>
      </c>
      <c r="F190" s="238" t="s">
        <v>453</v>
      </c>
      <c r="G190" s="236"/>
      <c r="H190" s="239">
        <v>30.062000000000001</v>
      </c>
      <c r="I190" s="240"/>
      <c r="J190" s="236"/>
      <c r="K190" s="236"/>
      <c r="L190" s="241"/>
      <c r="M190" s="242"/>
      <c r="N190" s="243"/>
      <c r="O190" s="243"/>
      <c r="P190" s="243"/>
      <c r="Q190" s="243"/>
      <c r="R190" s="243"/>
      <c r="S190" s="243"/>
      <c r="T190" s="244"/>
      <c r="AT190" s="245" t="s">
        <v>155</v>
      </c>
      <c r="AU190" s="245" t="s">
        <v>86</v>
      </c>
      <c r="AV190" s="11" t="s">
        <v>86</v>
      </c>
      <c r="AW190" s="11" t="s">
        <v>40</v>
      </c>
      <c r="AX190" s="11" t="s">
        <v>25</v>
      </c>
      <c r="AY190" s="245" t="s">
        <v>144</v>
      </c>
    </row>
    <row r="191" s="1" customFormat="1" ht="16.5" customHeight="1">
      <c r="B191" s="45"/>
      <c r="C191" s="270" t="s">
        <v>298</v>
      </c>
      <c r="D191" s="270" t="s">
        <v>442</v>
      </c>
      <c r="E191" s="271" t="s">
        <v>458</v>
      </c>
      <c r="F191" s="272" t="s">
        <v>459</v>
      </c>
      <c r="G191" s="273" t="s">
        <v>149</v>
      </c>
      <c r="H191" s="274">
        <v>37.125</v>
      </c>
      <c r="I191" s="275"/>
      <c r="J191" s="276">
        <f>ROUND(I191*H191,2)</f>
        <v>0</v>
      </c>
      <c r="K191" s="272" t="s">
        <v>150</v>
      </c>
      <c r="L191" s="277"/>
      <c r="M191" s="278" t="s">
        <v>24</v>
      </c>
      <c r="N191" s="279" t="s">
        <v>48</v>
      </c>
      <c r="O191" s="46"/>
      <c r="P191" s="229">
        <f>O191*H191</f>
        <v>0</v>
      </c>
      <c r="Q191" s="229">
        <v>0.0089999999999999993</v>
      </c>
      <c r="R191" s="229">
        <f>Q191*H191</f>
        <v>0.33412499999999995</v>
      </c>
      <c r="S191" s="229">
        <v>0</v>
      </c>
      <c r="T191" s="230">
        <f>S191*H191</f>
        <v>0</v>
      </c>
      <c r="AR191" s="23" t="s">
        <v>460</v>
      </c>
      <c r="AT191" s="23" t="s">
        <v>442</v>
      </c>
      <c r="AU191" s="23" t="s">
        <v>86</v>
      </c>
      <c r="AY191" s="23" t="s">
        <v>144</v>
      </c>
      <c r="BE191" s="231">
        <f>IF(N191="základní",J191,0)</f>
        <v>0</v>
      </c>
      <c r="BF191" s="231">
        <f>IF(N191="snížená",J191,0)</f>
        <v>0</v>
      </c>
      <c r="BG191" s="231">
        <f>IF(N191="zákl. přenesená",J191,0)</f>
        <v>0</v>
      </c>
      <c r="BH191" s="231">
        <f>IF(N191="sníž. přenesená",J191,0)</f>
        <v>0</v>
      </c>
      <c r="BI191" s="231">
        <f>IF(N191="nulová",J191,0)</f>
        <v>0</v>
      </c>
      <c r="BJ191" s="23" t="s">
        <v>25</v>
      </c>
      <c r="BK191" s="231">
        <f>ROUND(I191*H191,2)</f>
        <v>0</v>
      </c>
      <c r="BL191" s="23" t="s">
        <v>257</v>
      </c>
      <c r="BM191" s="23" t="s">
        <v>461</v>
      </c>
    </row>
    <row r="192" s="1" customFormat="1" ht="25.5" customHeight="1">
      <c r="B192" s="45"/>
      <c r="C192" s="220" t="s">
        <v>310</v>
      </c>
      <c r="D192" s="220" t="s">
        <v>146</v>
      </c>
      <c r="E192" s="221" t="s">
        <v>462</v>
      </c>
      <c r="F192" s="222" t="s">
        <v>463</v>
      </c>
      <c r="G192" s="223" t="s">
        <v>326</v>
      </c>
      <c r="H192" s="224">
        <v>2.4500000000000002</v>
      </c>
      <c r="I192" s="225"/>
      <c r="J192" s="226">
        <f>ROUND(I192*H192,2)</f>
        <v>0</v>
      </c>
      <c r="K192" s="222" t="s">
        <v>150</v>
      </c>
      <c r="L192" s="71"/>
      <c r="M192" s="227" t="s">
        <v>24</v>
      </c>
      <c r="N192" s="228" t="s">
        <v>48</v>
      </c>
      <c r="O192" s="46"/>
      <c r="P192" s="229">
        <f>O192*H192</f>
        <v>0</v>
      </c>
      <c r="Q192" s="229">
        <v>0.00051999999999999995</v>
      </c>
      <c r="R192" s="229">
        <f>Q192*H192</f>
        <v>0.001274</v>
      </c>
      <c r="S192" s="229">
        <v>0</v>
      </c>
      <c r="T192" s="230">
        <f>S192*H192</f>
        <v>0</v>
      </c>
      <c r="AR192" s="23" t="s">
        <v>257</v>
      </c>
      <c r="AT192" s="23" t="s">
        <v>146</v>
      </c>
      <c r="AU192" s="23" t="s">
        <v>86</v>
      </c>
      <c r="AY192" s="23" t="s">
        <v>144</v>
      </c>
      <c r="BE192" s="231">
        <f>IF(N192="základní",J192,0)</f>
        <v>0</v>
      </c>
      <c r="BF192" s="231">
        <f>IF(N192="snížená",J192,0)</f>
        <v>0</v>
      </c>
      <c r="BG192" s="231">
        <f>IF(N192="zákl. přenesená",J192,0)</f>
        <v>0</v>
      </c>
      <c r="BH192" s="231">
        <f>IF(N192="sníž. přenesená",J192,0)</f>
        <v>0</v>
      </c>
      <c r="BI192" s="231">
        <f>IF(N192="nulová",J192,0)</f>
        <v>0</v>
      </c>
      <c r="BJ192" s="23" t="s">
        <v>25</v>
      </c>
      <c r="BK192" s="231">
        <f>ROUND(I192*H192,2)</f>
        <v>0</v>
      </c>
      <c r="BL192" s="23" t="s">
        <v>257</v>
      </c>
      <c r="BM192" s="23" t="s">
        <v>464</v>
      </c>
    </row>
    <row r="193" s="1" customFormat="1">
      <c r="B193" s="45"/>
      <c r="C193" s="73"/>
      <c r="D193" s="232" t="s">
        <v>153</v>
      </c>
      <c r="E193" s="73"/>
      <c r="F193" s="233" t="s">
        <v>452</v>
      </c>
      <c r="G193" s="73"/>
      <c r="H193" s="73"/>
      <c r="I193" s="190"/>
      <c r="J193" s="73"/>
      <c r="K193" s="73"/>
      <c r="L193" s="71"/>
      <c r="M193" s="234"/>
      <c r="N193" s="46"/>
      <c r="O193" s="46"/>
      <c r="P193" s="46"/>
      <c r="Q193" s="46"/>
      <c r="R193" s="46"/>
      <c r="S193" s="46"/>
      <c r="T193" s="94"/>
      <c r="AT193" s="23" t="s">
        <v>153</v>
      </c>
      <c r="AU193" s="23" t="s">
        <v>86</v>
      </c>
    </row>
    <row r="194" s="11" customFormat="1">
      <c r="B194" s="235"/>
      <c r="C194" s="236"/>
      <c r="D194" s="232" t="s">
        <v>155</v>
      </c>
      <c r="E194" s="237" t="s">
        <v>24</v>
      </c>
      <c r="F194" s="238" t="s">
        <v>465</v>
      </c>
      <c r="G194" s="236"/>
      <c r="H194" s="239">
        <v>2.4500000000000002</v>
      </c>
      <c r="I194" s="240"/>
      <c r="J194" s="236"/>
      <c r="K194" s="236"/>
      <c r="L194" s="241"/>
      <c r="M194" s="242"/>
      <c r="N194" s="243"/>
      <c r="O194" s="243"/>
      <c r="P194" s="243"/>
      <c r="Q194" s="243"/>
      <c r="R194" s="243"/>
      <c r="S194" s="243"/>
      <c r="T194" s="244"/>
      <c r="AT194" s="245" t="s">
        <v>155</v>
      </c>
      <c r="AU194" s="245" t="s">
        <v>86</v>
      </c>
      <c r="AV194" s="11" t="s">
        <v>86</v>
      </c>
      <c r="AW194" s="11" t="s">
        <v>40</v>
      </c>
      <c r="AX194" s="11" t="s">
        <v>25</v>
      </c>
      <c r="AY194" s="245" t="s">
        <v>144</v>
      </c>
    </row>
    <row r="195" s="1" customFormat="1" ht="38.25" customHeight="1">
      <c r="B195" s="45"/>
      <c r="C195" s="220" t="s">
        <v>314</v>
      </c>
      <c r="D195" s="220" t="s">
        <v>146</v>
      </c>
      <c r="E195" s="221" t="s">
        <v>466</v>
      </c>
      <c r="F195" s="222" t="s">
        <v>467</v>
      </c>
      <c r="G195" s="223" t="s">
        <v>326</v>
      </c>
      <c r="H195" s="224">
        <v>17.170000000000002</v>
      </c>
      <c r="I195" s="225"/>
      <c r="J195" s="226">
        <f>ROUND(I195*H195,2)</f>
        <v>0</v>
      </c>
      <c r="K195" s="222" t="s">
        <v>150</v>
      </c>
      <c r="L195" s="71"/>
      <c r="M195" s="227" t="s">
        <v>24</v>
      </c>
      <c r="N195" s="228" t="s">
        <v>48</v>
      </c>
      <c r="O195" s="46"/>
      <c r="P195" s="229">
        <f>O195*H195</f>
        <v>0</v>
      </c>
      <c r="Q195" s="229">
        <v>4.0000000000000003E-05</v>
      </c>
      <c r="R195" s="229">
        <f>Q195*H195</f>
        <v>0.00068680000000000011</v>
      </c>
      <c r="S195" s="229">
        <v>0</v>
      </c>
      <c r="T195" s="230">
        <f>S195*H195</f>
        <v>0</v>
      </c>
      <c r="AR195" s="23" t="s">
        <v>257</v>
      </c>
      <c r="AT195" s="23" t="s">
        <v>146</v>
      </c>
      <c r="AU195" s="23" t="s">
        <v>86</v>
      </c>
      <c r="AY195" s="23" t="s">
        <v>144</v>
      </c>
      <c r="BE195" s="231">
        <f>IF(N195="základní",J195,0)</f>
        <v>0</v>
      </c>
      <c r="BF195" s="231">
        <f>IF(N195="snížená",J195,0)</f>
        <v>0</v>
      </c>
      <c r="BG195" s="231">
        <f>IF(N195="zákl. přenesená",J195,0)</f>
        <v>0</v>
      </c>
      <c r="BH195" s="231">
        <f>IF(N195="sníž. přenesená",J195,0)</f>
        <v>0</v>
      </c>
      <c r="BI195" s="231">
        <f>IF(N195="nulová",J195,0)</f>
        <v>0</v>
      </c>
      <c r="BJ195" s="23" t="s">
        <v>25</v>
      </c>
      <c r="BK195" s="231">
        <f>ROUND(I195*H195,2)</f>
        <v>0</v>
      </c>
      <c r="BL195" s="23" t="s">
        <v>257</v>
      </c>
      <c r="BM195" s="23" t="s">
        <v>468</v>
      </c>
    </row>
    <row r="196" s="1" customFormat="1">
      <c r="B196" s="45"/>
      <c r="C196" s="73"/>
      <c r="D196" s="232" t="s">
        <v>153</v>
      </c>
      <c r="E196" s="73"/>
      <c r="F196" s="233" t="s">
        <v>452</v>
      </c>
      <c r="G196" s="73"/>
      <c r="H196" s="73"/>
      <c r="I196" s="190"/>
      <c r="J196" s="73"/>
      <c r="K196" s="73"/>
      <c r="L196" s="71"/>
      <c r="M196" s="234"/>
      <c r="N196" s="46"/>
      <c r="O196" s="46"/>
      <c r="P196" s="46"/>
      <c r="Q196" s="46"/>
      <c r="R196" s="46"/>
      <c r="S196" s="46"/>
      <c r="T196" s="94"/>
      <c r="AT196" s="23" t="s">
        <v>153</v>
      </c>
      <c r="AU196" s="23" t="s">
        <v>86</v>
      </c>
    </row>
    <row r="197" s="11" customFormat="1">
      <c r="B197" s="235"/>
      <c r="C197" s="236"/>
      <c r="D197" s="232" t="s">
        <v>155</v>
      </c>
      <c r="E197" s="237" t="s">
        <v>24</v>
      </c>
      <c r="F197" s="238" t="s">
        <v>469</v>
      </c>
      <c r="G197" s="236"/>
      <c r="H197" s="239">
        <v>17.170000000000002</v>
      </c>
      <c r="I197" s="240"/>
      <c r="J197" s="236"/>
      <c r="K197" s="236"/>
      <c r="L197" s="241"/>
      <c r="M197" s="242"/>
      <c r="N197" s="243"/>
      <c r="O197" s="243"/>
      <c r="P197" s="243"/>
      <c r="Q197" s="243"/>
      <c r="R197" s="243"/>
      <c r="S197" s="243"/>
      <c r="T197" s="244"/>
      <c r="AT197" s="245" t="s">
        <v>155</v>
      </c>
      <c r="AU197" s="245" t="s">
        <v>86</v>
      </c>
      <c r="AV197" s="11" t="s">
        <v>86</v>
      </c>
      <c r="AW197" s="11" t="s">
        <v>40</v>
      </c>
      <c r="AX197" s="11" t="s">
        <v>25</v>
      </c>
      <c r="AY197" s="245" t="s">
        <v>144</v>
      </c>
    </row>
    <row r="198" s="1" customFormat="1" ht="38.25" customHeight="1">
      <c r="B198" s="45"/>
      <c r="C198" s="220" t="s">
        <v>323</v>
      </c>
      <c r="D198" s="220" t="s">
        <v>146</v>
      </c>
      <c r="E198" s="221" t="s">
        <v>470</v>
      </c>
      <c r="F198" s="222" t="s">
        <v>471</v>
      </c>
      <c r="G198" s="223" t="s">
        <v>149</v>
      </c>
      <c r="H198" s="224">
        <v>61.969999999999999</v>
      </c>
      <c r="I198" s="225"/>
      <c r="J198" s="226">
        <f>ROUND(I198*H198,2)</f>
        <v>0</v>
      </c>
      <c r="K198" s="222" t="s">
        <v>150</v>
      </c>
      <c r="L198" s="71"/>
      <c r="M198" s="227" t="s">
        <v>24</v>
      </c>
      <c r="N198" s="228" t="s">
        <v>48</v>
      </c>
      <c r="O198" s="46"/>
      <c r="P198" s="229">
        <f>O198*H198</f>
        <v>0</v>
      </c>
      <c r="Q198" s="229">
        <v>0.01223</v>
      </c>
      <c r="R198" s="229">
        <f>Q198*H198</f>
        <v>0.75789309999999999</v>
      </c>
      <c r="S198" s="229">
        <v>0</v>
      </c>
      <c r="T198" s="230">
        <f>S198*H198</f>
        <v>0</v>
      </c>
      <c r="AR198" s="23" t="s">
        <v>257</v>
      </c>
      <c r="AT198" s="23" t="s">
        <v>146</v>
      </c>
      <c r="AU198" s="23" t="s">
        <v>86</v>
      </c>
      <c r="AY198" s="23" t="s">
        <v>144</v>
      </c>
      <c r="BE198" s="231">
        <f>IF(N198="základní",J198,0)</f>
        <v>0</v>
      </c>
      <c r="BF198" s="231">
        <f>IF(N198="snížená",J198,0)</f>
        <v>0</v>
      </c>
      <c r="BG198" s="231">
        <f>IF(N198="zákl. přenesená",J198,0)</f>
        <v>0</v>
      </c>
      <c r="BH198" s="231">
        <f>IF(N198="sníž. přenesená",J198,0)</f>
        <v>0</v>
      </c>
      <c r="BI198" s="231">
        <f>IF(N198="nulová",J198,0)</f>
        <v>0</v>
      </c>
      <c r="BJ198" s="23" t="s">
        <v>25</v>
      </c>
      <c r="BK198" s="231">
        <f>ROUND(I198*H198,2)</f>
        <v>0</v>
      </c>
      <c r="BL198" s="23" t="s">
        <v>257</v>
      </c>
      <c r="BM198" s="23" t="s">
        <v>472</v>
      </c>
    </row>
    <row r="199" s="1" customFormat="1">
      <c r="B199" s="45"/>
      <c r="C199" s="73"/>
      <c r="D199" s="232" t="s">
        <v>153</v>
      </c>
      <c r="E199" s="73"/>
      <c r="F199" s="233" t="s">
        <v>473</v>
      </c>
      <c r="G199" s="73"/>
      <c r="H199" s="73"/>
      <c r="I199" s="190"/>
      <c r="J199" s="73"/>
      <c r="K199" s="73"/>
      <c r="L199" s="71"/>
      <c r="M199" s="234"/>
      <c r="N199" s="46"/>
      <c r="O199" s="46"/>
      <c r="P199" s="46"/>
      <c r="Q199" s="46"/>
      <c r="R199" s="46"/>
      <c r="S199" s="46"/>
      <c r="T199" s="94"/>
      <c r="AT199" s="23" t="s">
        <v>153</v>
      </c>
      <c r="AU199" s="23" t="s">
        <v>86</v>
      </c>
    </row>
    <row r="200" s="11" customFormat="1">
      <c r="B200" s="235"/>
      <c r="C200" s="236"/>
      <c r="D200" s="232" t="s">
        <v>155</v>
      </c>
      <c r="E200" s="237" t="s">
        <v>24</v>
      </c>
      <c r="F200" s="238" t="s">
        <v>474</v>
      </c>
      <c r="G200" s="236"/>
      <c r="H200" s="239">
        <v>22.649999999999999</v>
      </c>
      <c r="I200" s="240"/>
      <c r="J200" s="236"/>
      <c r="K200" s="236"/>
      <c r="L200" s="241"/>
      <c r="M200" s="242"/>
      <c r="N200" s="243"/>
      <c r="O200" s="243"/>
      <c r="P200" s="243"/>
      <c r="Q200" s="243"/>
      <c r="R200" s="243"/>
      <c r="S200" s="243"/>
      <c r="T200" s="244"/>
      <c r="AT200" s="245" t="s">
        <v>155</v>
      </c>
      <c r="AU200" s="245" t="s">
        <v>86</v>
      </c>
      <c r="AV200" s="11" t="s">
        <v>86</v>
      </c>
      <c r="AW200" s="11" t="s">
        <v>40</v>
      </c>
      <c r="AX200" s="11" t="s">
        <v>77</v>
      </c>
      <c r="AY200" s="245" t="s">
        <v>144</v>
      </c>
    </row>
    <row r="201" s="11" customFormat="1">
      <c r="B201" s="235"/>
      <c r="C201" s="236"/>
      <c r="D201" s="232" t="s">
        <v>155</v>
      </c>
      <c r="E201" s="237" t="s">
        <v>24</v>
      </c>
      <c r="F201" s="238" t="s">
        <v>475</v>
      </c>
      <c r="G201" s="236"/>
      <c r="H201" s="239">
        <v>39.32</v>
      </c>
      <c r="I201" s="240"/>
      <c r="J201" s="236"/>
      <c r="K201" s="236"/>
      <c r="L201" s="241"/>
      <c r="M201" s="242"/>
      <c r="N201" s="243"/>
      <c r="O201" s="243"/>
      <c r="P201" s="243"/>
      <c r="Q201" s="243"/>
      <c r="R201" s="243"/>
      <c r="S201" s="243"/>
      <c r="T201" s="244"/>
      <c r="AT201" s="245" t="s">
        <v>155</v>
      </c>
      <c r="AU201" s="245" t="s">
        <v>86</v>
      </c>
      <c r="AV201" s="11" t="s">
        <v>86</v>
      </c>
      <c r="AW201" s="11" t="s">
        <v>40</v>
      </c>
      <c r="AX201" s="11" t="s">
        <v>77</v>
      </c>
      <c r="AY201" s="245" t="s">
        <v>144</v>
      </c>
    </row>
    <row r="202" s="11" customFormat="1">
      <c r="B202" s="235"/>
      <c r="C202" s="236"/>
      <c r="D202" s="232" t="s">
        <v>155</v>
      </c>
      <c r="E202" s="237" t="s">
        <v>24</v>
      </c>
      <c r="F202" s="238" t="s">
        <v>217</v>
      </c>
      <c r="G202" s="236"/>
      <c r="H202" s="239">
        <v>0</v>
      </c>
      <c r="I202" s="240"/>
      <c r="J202" s="236"/>
      <c r="K202" s="236"/>
      <c r="L202" s="241"/>
      <c r="M202" s="242"/>
      <c r="N202" s="243"/>
      <c r="O202" s="243"/>
      <c r="P202" s="243"/>
      <c r="Q202" s="243"/>
      <c r="R202" s="243"/>
      <c r="S202" s="243"/>
      <c r="T202" s="244"/>
      <c r="AT202" s="245" t="s">
        <v>155</v>
      </c>
      <c r="AU202" s="245" t="s">
        <v>86</v>
      </c>
      <c r="AV202" s="11" t="s">
        <v>86</v>
      </c>
      <c r="AW202" s="11" t="s">
        <v>40</v>
      </c>
      <c r="AX202" s="11" t="s">
        <v>77</v>
      </c>
      <c r="AY202" s="245" t="s">
        <v>144</v>
      </c>
    </row>
    <row r="203" s="11" customFormat="1">
      <c r="B203" s="235"/>
      <c r="C203" s="236"/>
      <c r="D203" s="232" t="s">
        <v>155</v>
      </c>
      <c r="E203" s="237" t="s">
        <v>24</v>
      </c>
      <c r="F203" s="238" t="s">
        <v>476</v>
      </c>
      <c r="G203" s="236"/>
      <c r="H203" s="239">
        <v>0</v>
      </c>
      <c r="I203" s="240"/>
      <c r="J203" s="236"/>
      <c r="K203" s="236"/>
      <c r="L203" s="241"/>
      <c r="M203" s="242"/>
      <c r="N203" s="243"/>
      <c r="O203" s="243"/>
      <c r="P203" s="243"/>
      <c r="Q203" s="243"/>
      <c r="R203" s="243"/>
      <c r="S203" s="243"/>
      <c r="T203" s="244"/>
      <c r="AT203" s="245" t="s">
        <v>155</v>
      </c>
      <c r="AU203" s="245" t="s">
        <v>86</v>
      </c>
      <c r="AV203" s="11" t="s">
        <v>86</v>
      </c>
      <c r="AW203" s="11" t="s">
        <v>40</v>
      </c>
      <c r="AX203" s="11" t="s">
        <v>77</v>
      </c>
      <c r="AY203" s="245" t="s">
        <v>144</v>
      </c>
    </row>
    <row r="204" s="12" customFormat="1">
      <c r="B204" s="246"/>
      <c r="C204" s="247"/>
      <c r="D204" s="232" t="s">
        <v>155</v>
      </c>
      <c r="E204" s="248" t="s">
        <v>24</v>
      </c>
      <c r="F204" s="249" t="s">
        <v>181</v>
      </c>
      <c r="G204" s="247"/>
      <c r="H204" s="250">
        <v>61.969999999999999</v>
      </c>
      <c r="I204" s="251"/>
      <c r="J204" s="247"/>
      <c r="K204" s="247"/>
      <c r="L204" s="252"/>
      <c r="M204" s="253"/>
      <c r="N204" s="254"/>
      <c r="O204" s="254"/>
      <c r="P204" s="254"/>
      <c r="Q204" s="254"/>
      <c r="R204" s="254"/>
      <c r="S204" s="254"/>
      <c r="T204" s="255"/>
      <c r="AT204" s="256" t="s">
        <v>155</v>
      </c>
      <c r="AU204" s="256" t="s">
        <v>86</v>
      </c>
      <c r="AV204" s="12" t="s">
        <v>151</v>
      </c>
      <c r="AW204" s="12" t="s">
        <v>40</v>
      </c>
      <c r="AX204" s="12" t="s">
        <v>25</v>
      </c>
      <c r="AY204" s="256" t="s">
        <v>144</v>
      </c>
    </row>
    <row r="205" s="1" customFormat="1" ht="38.25" customHeight="1">
      <c r="B205" s="45"/>
      <c r="C205" s="220" t="s">
        <v>331</v>
      </c>
      <c r="D205" s="220" t="s">
        <v>146</v>
      </c>
      <c r="E205" s="221" t="s">
        <v>477</v>
      </c>
      <c r="F205" s="222" t="s">
        <v>478</v>
      </c>
      <c r="G205" s="223" t="s">
        <v>149</v>
      </c>
      <c r="H205" s="224">
        <v>53.859999999999999</v>
      </c>
      <c r="I205" s="225"/>
      <c r="J205" s="226">
        <f>ROUND(I205*H205,2)</f>
        <v>0</v>
      </c>
      <c r="K205" s="222" t="s">
        <v>150</v>
      </c>
      <c r="L205" s="71"/>
      <c r="M205" s="227" t="s">
        <v>24</v>
      </c>
      <c r="N205" s="228" t="s">
        <v>48</v>
      </c>
      <c r="O205" s="46"/>
      <c r="P205" s="229">
        <f>O205*H205</f>
        <v>0</v>
      </c>
      <c r="Q205" s="229">
        <v>0.012540000000000001</v>
      </c>
      <c r="R205" s="229">
        <f>Q205*H205</f>
        <v>0.67540440000000002</v>
      </c>
      <c r="S205" s="229">
        <v>0</v>
      </c>
      <c r="T205" s="230">
        <f>S205*H205</f>
        <v>0</v>
      </c>
      <c r="AR205" s="23" t="s">
        <v>257</v>
      </c>
      <c r="AT205" s="23" t="s">
        <v>146</v>
      </c>
      <c r="AU205" s="23" t="s">
        <v>86</v>
      </c>
      <c r="AY205" s="23" t="s">
        <v>144</v>
      </c>
      <c r="BE205" s="231">
        <f>IF(N205="základní",J205,0)</f>
        <v>0</v>
      </c>
      <c r="BF205" s="231">
        <f>IF(N205="snížená",J205,0)</f>
        <v>0</v>
      </c>
      <c r="BG205" s="231">
        <f>IF(N205="zákl. přenesená",J205,0)</f>
        <v>0</v>
      </c>
      <c r="BH205" s="231">
        <f>IF(N205="sníž. přenesená",J205,0)</f>
        <v>0</v>
      </c>
      <c r="BI205" s="231">
        <f>IF(N205="nulová",J205,0)</f>
        <v>0</v>
      </c>
      <c r="BJ205" s="23" t="s">
        <v>25</v>
      </c>
      <c r="BK205" s="231">
        <f>ROUND(I205*H205,2)</f>
        <v>0</v>
      </c>
      <c r="BL205" s="23" t="s">
        <v>257</v>
      </c>
      <c r="BM205" s="23" t="s">
        <v>479</v>
      </c>
    </row>
    <row r="206" s="1" customFormat="1">
      <c r="B206" s="45"/>
      <c r="C206" s="73"/>
      <c r="D206" s="232" t="s">
        <v>153</v>
      </c>
      <c r="E206" s="73"/>
      <c r="F206" s="233" t="s">
        <v>473</v>
      </c>
      <c r="G206" s="73"/>
      <c r="H206" s="73"/>
      <c r="I206" s="190"/>
      <c r="J206" s="73"/>
      <c r="K206" s="73"/>
      <c r="L206" s="71"/>
      <c r="M206" s="234"/>
      <c r="N206" s="46"/>
      <c r="O206" s="46"/>
      <c r="P206" s="46"/>
      <c r="Q206" s="46"/>
      <c r="R206" s="46"/>
      <c r="S206" s="46"/>
      <c r="T206" s="94"/>
      <c r="AT206" s="23" t="s">
        <v>153</v>
      </c>
      <c r="AU206" s="23" t="s">
        <v>86</v>
      </c>
    </row>
    <row r="207" s="11" customFormat="1">
      <c r="B207" s="235"/>
      <c r="C207" s="236"/>
      <c r="D207" s="232" t="s">
        <v>155</v>
      </c>
      <c r="E207" s="237" t="s">
        <v>24</v>
      </c>
      <c r="F207" s="238" t="s">
        <v>215</v>
      </c>
      <c r="G207" s="236"/>
      <c r="H207" s="239">
        <v>0</v>
      </c>
      <c r="I207" s="240"/>
      <c r="J207" s="236"/>
      <c r="K207" s="236"/>
      <c r="L207" s="241"/>
      <c r="M207" s="242"/>
      <c r="N207" s="243"/>
      <c r="O207" s="243"/>
      <c r="P207" s="243"/>
      <c r="Q207" s="243"/>
      <c r="R207" s="243"/>
      <c r="S207" s="243"/>
      <c r="T207" s="244"/>
      <c r="AT207" s="245" t="s">
        <v>155</v>
      </c>
      <c r="AU207" s="245" t="s">
        <v>86</v>
      </c>
      <c r="AV207" s="11" t="s">
        <v>86</v>
      </c>
      <c r="AW207" s="11" t="s">
        <v>40</v>
      </c>
      <c r="AX207" s="11" t="s">
        <v>77</v>
      </c>
      <c r="AY207" s="245" t="s">
        <v>144</v>
      </c>
    </row>
    <row r="208" s="11" customFormat="1">
      <c r="B208" s="235"/>
      <c r="C208" s="236"/>
      <c r="D208" s="232" t="s">
        <v>155</v>
      </c>
      <c r="E208" s="237" t="s">
        <v>24</v>
      </c>
      <c r="F208" s="238" t="s">
        <v>480</v>
      </c>
      <c r="G208" s="236"/>
      <c r="H208" s="239">
        <v>53.859999999999999</v>
      </c>
      <c r="I208" s="240"/>
      <c r="J208" s="236"/>
      <c r="K208" s="236"/>
      <c r="L208" s="241"/>
      <c r="M208" s="242"/>
      <c r="N208" s="243"/>
      <c r="O208" s="243"/>
      <c r="P208" s="243"/>
      <c r="Q208" s="243"/>
      <c r="R208" s="243"/>
      <c r="S208" s="243"/>
      <c r="T208" s="244"/>
      <c r="AT208" s="245" t="s">
        <v>155</v>
      </c>
      <c r="AU208" s="245" t="s">
        <v>86</v>
      </c>
      <c r="AV208" s="11" t="s">
        <v>86</v>
      </c>
      <c r="AW208" s="11" t="s">
        <v>40</v>
      </c>
      <c r="AX208" s="11" t="s">
        <v>77</v>
      </c>
      <c r="AY208" s="245" t="s">
        <v>144</v>
      </c>
    </row>
    <row r="209" s="11" customFormat="1">
      <c r="B209" s="235"/>
      <c r="C209" s="236"/>
      <c r="D209" s="232" t="s">
        <v>155</v>
      </c>
      <c r="E209" s="237" t="s">
        <v>24</v>
      </c>
      <c r="F209" s="238" t="s">
        <v>217</v>
      </c>
      <c r="G209" s="236"/>
      <c r="H209" s="239">
        <v>0</v>
      </c>
      <c r="I209" s="240"/>
      <c r="J209" s="236"/>
      <c r="K209" s="236"/>
      <c r="L209" s="241"/>
      <c r="M209" s="242"/>
      <c r="N209" s="243"/>
      <c r="O209" s="243"/>
      <c r="P209" s="243"/>
      <c r="Q209" s="243"/>
      <c r="R209" s="243"/>
      <c r="S209" s="243"/>
      <c r="T209" s="244"/>
      <c r="AT209" s="245" t="s">
        <v>155</v>
      </c>
      <c r="AU209" s="245" t="s">
        <v>86</v>
      </c>
      <c r="AV209" s="11" t="s">
        <v>86</v>
      </c>
      <c r="AW209" s="11" t="s">
        <v>40</v>
      </c>
      <c r="AX209" s="11" t="s">
        <v>77</v>
      </c>
      <c r="AY209" s="245" t="s">
        <v>144</v>
      </c>
    </row>
    <row r="210" s="11" customFormat="1">
      <c r="B210" s="235"/>
      <c r="C210" s="236"/>
      <c r="D210" s="232" t="s">
        <v>155</v>
      </c>
      <c r="E210" s="237" t="s">
        <v>24</v>
      </c>
      <c r="F210" s="238" t="s">
        <v>476</v>
      </c>
      <c r="G210" s="236"/>
      <c r="H210" s="239">
        <v>0</v>
      </c>
      <c r="I210" s="240"/>
      <c r="J210" s="236"/>
      <c r="K210" s="236"/>
      <c r="L210" s="241"/>
      <c r="M210" s="242"/>
      <c r="N210" s="243"/>
      <c r="O210" s="243"/>
      <c r="P210" s="243"/>
      <c r="Q210" s="243"/>
      <c r="R210" s="243"/>
      <c r="S210" s="243"/>
      <c r="T210" s="244"/>
      <c r="AT210" s="245" t="s">
        <v>155</v>
      </c>
      <c r="AU210" s="245" t="s">
        <v>86</v>
      </c>
      <c r="AV210" s="11" t="s">
        <v>86</v>
      </c>
      <c r="AW210" s="11" t="s">
        <v>40</v>
      </c>
      <c r="AX210" s="11" t="s">
        <v>77</v>
      </c>
      <c r="AY210" s="245" t="s">
        <v>144</v>
      </c>
    </row>
    <row r="211" s="12" customFormat="1">
      <c r="B211" s="246"/>
      <c r="C211" s="247"/>
      <c r="D211" s="232" t="s">
        <v>155</v>
      </c>
      <c r="E211" s="248" t="s">
        <v>24</v>
      </c>
      <c r="F211" s="249" t="s">
        <v>181</v>
      </c>
      <c r="G211" s="247"/>
      <c r="H211" s="250">
        <v>53.859999999999999</v>
      </c>
      <c r="I211" s="251"/>
      <c r="J211" s="247"/>
      <c r="K211" s="247"/>
      <c r="L211" s="252"/>
      <c r="M211" s="253"/>
      <c r="N211" s="254"/>
      <c r="O211" s="254"/>
      <c r="P211" s="254"/>
      <c r="Q211" s="254"/>
      <c r="R211" s="254"/>
      <c r="S211" s="254"/>
      <c r="T211" s="255"/>
      <c r="AT211" s="256" t="s">
        <v>155</v>
      </c>
      <c r="AU211" s="256" t="s">
        <v>86</v>
      </c>
      <c r="AV211" s="12" t="s">
        <v>151</v>
      </c>
      <c r="AW211" s="12" t="s">
        <v>40</v>
      </c>
      <c r="AX211" s="12" t="s">
        <v>25</v>
      </c>
      <c r="AY211" s="256" t="s">
        <v>144</v>
      </c>
    </row>
    <row r="212" s="1" customFormat="1" ht="25.5" customHeight="1">
      <c r="B212" s="45"/>
      <c r="C212" s="220" t="s">
        <v>338</v>
      </c>
      <c r="D212" s="220" t="s">
        <v>146</v>
      </c>
      <c r="E212" s="221" t="s">
        <v>481</v>
      </c>
      <c r="F212" s="222" t="s">
        <v>482</v>
      </c>
      <c r="G212" s="223" t="s">
        <v>149</v>
      </c>
      <c r="H212" s="224">
        <v>156.5</v>
      </c>
      <c r="I212" s="225"/>
      <c r="J212" s="226">
        <f>ROUND(I212*H212,2)</f>
        <v>0</v>
      </c>
      <c r="K212" s="222" t="s">
        <v>150</v>
      </c>
      <c r="L212" s="71"/>
      <c r="M212" s="227" t="s">
        <v>24</v>
      </c>
      <c r="N212" s="228" t="s">
        <v>48</v>
      </c>
      <c r="O212" s="46"/>
      <c r="P212" s="229">
        <f>O212*H212</f>
        <v>0</v>
      </c>
      <c r="Q212" s="229">
        <v>0.00139</v>
      </c>
      <c r="R212" s="229">
        <f>Q212*H212</f>
        <v>0.21753500000000001</v>
      </c>
      <c r="S212" s="229">
        <v>0</v>
      </c>
      <c r="T212" s="230">
        <f>S212*H212</f>
        <v>0</v>
      </c>
      <c r="AR212" s="23" t="s">
        <v>257</v>
      </c>
      <c r="AT212" s="23" t="s">
        <v>146</v>
      </c>
      <c r="AU212" s="23" t="s">
        <v>86</v>
      </c>
      <c r="AY212" s="23" t="s">
        <v>144</v>
      </c>
      <c r="BE212" s="231">
        <f>IF(N212="základní",J212,0)</f>
        <v>0</v>
      </c>
      <c r="BF212" s="231">
        <f>IF(N212="snížená",J212,0)</f>
        <v>0</v>
      </c>
      <c r="BG212" s="231">
        <f>IF(N212="zákl. přenesená",J212,0)</f>
        <v>0</v>
      </c>
      <c r="BH212" s="231">
        <f>IF(N212="sníž. přenesená",J212,0)</f>
        <v>0</v>
      </c>
      <c r="BI212" s="231">
        <f>IF(N212="nulová",J212,0)</f>
        <v>0</v>
      </c>
      <c r="BJ212" s="23" t="s">
        <v>25</v>
      </c>
      <c r="BK212" s="231">
        <f>ROUND(I212*H212,2)</f>
        <v>0</v>
      </c>
      <c r="BL212" s="23" t="s">
        <v>257</v>
      </c>
      <c r="BM212" s="23" t="s">
        <v>483</v>
      </c>
    </row>
    <row r="213" s="1" customFormat="1">
      <c r="B213" s="45"/>
      <c r="C213" s="73"/>
      <c r="D213" s="232" t="s">
        <v>153</v>
      </c>
      <c r="E213" s="73"/>
      <c r="F213" s="233" t="s">
        <v>484</v>
      </c>
      <c r="G213" s="73"/>
      <c r="H213" s="73"/>
      <c r="I213" s="190"/>
      <c r="J213" s="73"/>
      <c r="K213" s="73"/>
      <c r="L213" s="71"/>
      <c r="M213" s="234"/>
      <c r="N213" s="46"/>
      <c r="O213" s="46"/>
      <c r="P213" s="46"/>
      <c r="Q213" s="46"/>
      <c r="R213" s="46"/>
      <c r="S213" s="46"/>
      <c r="T213" s="94"/>
      <c r="AT213" s="23" t="s">
        <v>153</v>
      </c>
      <c r="AU213" s="23" t="s">
        <v>86</v>
      </c>
    </row>
    <row r="214" s="11" customFormat="1">
      <c r="B214" s="235"/>
      <c r="C214" s="236"/>
      <c r="D214" s="232" t="s">
        <v>155</v>
      </c>
      <c r="E214" s="237" t="s">
        <v>24</v>
      </c>
      <c r="F214" s="238" t="s">
        <v>485</v>
      </c>
      <c r="G214" s="236"/>
      <c r="H214" s="239">
        <v>4.5</v>
      </c>
      <c r="I214" s="240"/>
      <c r="J214" s="236"/>
      <c r="K214" s="236"/>
      <c r="L214" s="241"/>
      <c r="M214" s="242"/>
      <c r="N214" s="243"/>
      <c r="O214" s="243"/>
      <c r="P214" s="243"/>
      <c r="Q214" s="243"/>
      <c r="R214" s="243"/>
      <c r="S214" s="243"/>
      <c r="T214" s="244"/>
      <c r="AT214" s="245" t="s">
        <v>155</v>
      </c>
      <c r="AU214" s="245" t="s">
        <v>86</v>
      </c>
      <c r="AV214" s="11" t="s">
        <v>86</v>
      </c>
      <c r="AW214" s="11" t="s">
        <v>40</v>
      </c>
      <c r="AX214" s="11" t="s">
        <v>77</v>
      </c>
      <c r="AY214" s="245" t="s">
        <v>144</v>
      </c>
    </row>
    <row r="215" s="11" customFormat="1">
      <c r="B215" s="235"/>
      <c r="C215" s="236"/>
      <c r="D215" s="232" t="s">
        <v>155</v>
      </c>
      <c r="E215" s="237" t="s">
        <v>24</v>
      </c>
      <c r="F215" s="238" t="s">
        <v>486</v>
      </c>
      <c r="G215" s="236"/>
      <c r="H215" s="239">
        <v>152</v>
      </c>
      <c r="I215" s="240"/>
      <c r="J215" s="236"/>
      <c r="K215" s="236"/>
      <c r="L215" s="241"/>
      <c r="M215" s="242"/>
      <c r="N215" s="243"/>
      <c r="O215" s="243"/>
      <c r="P215" s="243"/>
      <c r="Q215" s="243"/>
      <c r="R215" s="243"/>
      <c r="S215" s="243"/>
      <c r="T215" s="244"/>
      <c r="AT215" s="245" t="s">
        <v>155</v>
      </c>
      <c r="AU215" s="245" t="s">
        <v>86</v>
      </c>
      <c r="AV215" s="11" t="s">
        <v>86</v>
      </c>
      <c r="AW215" s="11" t="s">
        <v>40</v>
      </c>
      <c r="AX215" s="11" t="s">
        <v>77</v>
      </c>
      <c r="AY215" s="245" t="s">
        <v>144</v>
      </c>
    </row>
    <row r="216" s="12" customFormat="1">
      <c r="B216" s="246"/>
      <c r="C216" s="247"/>
      <c r="D216" s="232" t="s">
        <v>155</v>
      </c>
      <c r="E216" s="248" t="s">
        <v>24</v>
      </c>
      <c r="F216" s="249" t="s">
        <v>181</v>
      </c>
      <c r="G216" s="247"/>
      <c r="H216" s="250">
        <v>156.5</v>
      </c>
      <c r="I216" s="251"/>
      <c r="J216" s="247"/>
      <c r="K216" s="247"/>
      <c r="L216" s="252"/>
      <c r="M216" s="253"/>
      <c r="N216" s="254"/>
      <c r="O216" s="254"/>
      <c r="P216" s="254"/>
      <c r="Q216" s="254"/>
      <c r="R216" s="254"/>
      <c r="S216" s="254"/>
      <c r="T216" s="255"/>
      <c r="AT216" s="256" t="s">
        <v>155</v>
      </c>
      <c r="AU216" s="256" t="s">
        <v>86</v>
      </c>
      <c r="AV216" s="12" t="s">
        <v>151</v>
      </c>
      <c r="AW216" s="12" t="s">
        <v>40</v>
      </c>
      <c r="AX216" s="12" t="s">
        <v>25</v>
      </c>
      <c r="AY216" s="256" t="s">
        <v>144</v>
      </c>
    </row>
    <row r="217" s="1" customFormat="1" ht="16.5" customHeight="1">
      <c r="B217" s="45"/>
      <c r="C217" s="270" t="s">
        <v>345</v>
      </c>
      <c r="D217" s="270" t="s">
        <v>442</v>
      </c>
      <c r="E217" s="271" t="s">
        <v>487</v>
      </c>
      <c r="F217" s="272" t="s">
        <v>488</v>
      </c>
      <c r="G217" s="273" t="s">
        <v>149</v>
      </c>
      <c r="H217" s="274">
        <v>137.86500000000001</v>
      </c>
      <c r="I217" s="275"/>
      <c r="J217" s="276">
        <f>ROUND(I217*H217,2)</f>
        <v>0</v>
      </c>
      <c r="K217" s="272" t="s">
        <v>150</v>
      </c>
      <c r="L217" s="277"/>
      <c r="M217" s="278" t="s">
        <v>24</v>
      </c>
      <c r="N217" s="279" t="s">
        <v>48</v>
      </c>
      <c r="O217" s="46"/>
      <c r="P217" s="229">
        <f>O217*H217</f>
        <v>0</v>
      </c>
      <c r="Q217" s="229">
        <v>0.0080000000000000002</v>
      </c>
      <c r="R217" s="229">
        <f>Q217*H217</f>
        <v>1.1029200000000001</v>
      </c>
      <c r="S217" s="229">
        <v>0</v>
      </c>
      <c r="T217" s="230">
        <f>S217*H217</f>
        <v>0</v>
      </c>
      <c r="AR217" s="23" t="s">
        <v>460</v>
      </c>
      <c r="AT217" s="23" t="s">
        <v>442</v>
      </c>
      <c r="AU217" s="23" t="s">
        <v>86</v>
      </c>
      <c r="AY217" s="23" t="s">
        <v>144</v>
      </c>
      <c r="BE217" s="231">
        <f>IF(N217="základní",J217,0)</f>
        <v>0</v>
      </c>
      <c r="BF217" s="231">
        <f>IF(N217="snížená",J217,0)</f>
        <v>0</v>
      </c>
      <c r="BG217" s="231">
        <f>IF(N217="zákl. přenesená",J217,0)</f>
        <v>0</v>
      </c>
      <c r="BH217" s="231">
        <f>IF(N217="sníž. přenesená",J217,0)</f>
        <v>0</v>
      </c>
      <c r="BI217" s="231">
        <f>IF(N217="nulová",J217,0)</f>
        <v>0</v>
      </c>
      <c r="BJ217" s="23" t="s">
        <v>25</v>
      </c>
      <c r="BK217" s="231">
        <f>ROUND(I217*H217,2)</f>
        <v>0</v>
      </c>
      <c r="BL217" s="23" t="s">
        <v>257</v>
      </c>
      <c r="BM217" s="23" t="s">
        <v>489</v>
      </c>
    </row>
    <row r="218" s="11" customFormat="1">
      <c r="B218" s="235"/>
      <c r="C218" s="236"/>
      <c r="D218" s="232" t="s">
        <v>155</v>
      </c>
      <c r="E218" s="237" t="s">
        <v>24</v>
      </c>
      <c r="F218" s="238" t="s">
        <v>490</v>
      </c>
      <c r="G218" s="236"/>
      <c r="H218" s="239">
        <v>137.86500000000001</v>
      </c>
      <c r="I218" s="240"/>
      <c r="J218" s="236"/>
      <c r="K218" s="236"/>
      <c r="L218" s="241"/>
      <c r="M218" s="242"/>
      <c r="N218" s="243"/>
      <c r="O218" s="243"/>
      <c r="P218" s="243"/>
      <c r="Q218" s="243"/>
      <c r="R218" s="243"/>
      <c r="S218" s="243"/>
      <c r="T218" s="244"/>
      <c r="AT218" s="245" t="s">
        <v>155</v>
      </c>
      <c r="AU218" s="245" t="s">
        <v>86</v>
      </c>
      <c r="AV218" s="11" t="s">
        <v>86</v>
      </c>
      <c r="AW218" s="11" t="s">
        <v>40</v>
      </c>
      <c r="AX218" s="11" t="s">
        <v>25</v>
      </c>
      <c r="AY218" s="245" t="s">
        <v>144</v>
      </c>
    </row>
    <row r="219" s="1" customFormat="1" ht="16.5" customHeight="1">
      <c r="B219" s="45"/>
      <c r="C219" s="270" t="s">
        <v>491</v>
      </c>
      <c r="D219" s="270" t="s">
        <v>442</v>
      </c>
      <c r="E219" s="271" t="s">
        <v>492</v>
      </c>
      <c r="F219" s="272" t="s">
        <v>493</v>
      </c>
      <c r="G219" s="273" t="s">
        <v>149</v>
      </c>
      <c r="H219" s="274">
        <v>26.460000000000001</v>
      </c>
      <c r="I219" s="275"/>
      <c r="J219" s="276">
        <f>ROUND(I219*H219,2)</f>
        <v>0</v>
      </c>
      <c r="K219" s="272" t="s">
        <v>24</v>
      </c>
      <c r="L219" s="277"/>
      <c r="M219" s="278" t="s">
        <v>24</v>
      </c>
      <c r="N219" s="279" t="s">
        <v>48</v>
      </c>
      <c r="O219" s="46"/>
      <c r="P219" s="229">
        <f>O219*H219</f>
        <v>0</v>
      </c>
      <c r="Q219" s="229">
        <v>0.0064000000000000003</v>
      </c>
      <c r="R219" s="229">
        <f>Q219*H219</f>
        <v>0.16934400000000002</v>
      </c>
      <c r="S219" s="229">
        <v>0</v>
      </c>
      <c r="T219" s="230">
        <f>S219*H219</f>
        <v>0</v>
      </c>
      <c r="AR219" s="23" t="s">
        <v>460</v>
      </c>
      <c r="AT219" s="23" t="s">
        <v>442</v>
      </c>
      <c r="AU219" s="23" t="s">
        <v>86</v>
      </c>
      <c r="AY219" s="23" t="s">
        <v>144</v>
      </c>
      <c r="BE219" s="231">
        <f>IF(N219="základní",J219,0)</f>
        <v>0</v>
      </c>
      <c r="BF219" s="231">
        <f>IF(N219="snížená",J219,0)</f>
        <v>0</v>
      </c>
      <c r="BG219" s="231">
        <f>IF(N219="zákl. přenesená",J219,0)</f>
        <v>0</v>
      </c>
      <c r="BH219" s="231">
        <f>IF(N219="sníž. přenesená",J219,0)</f>
        <v>0</v>
      </c>
      <c r="BI219" s="231">
        <f>IF(N219="nulová",J219,0)</f>
        <v>0</v>
      </c>
      <c r="BJ219" s="23" t="s">
        <v>25</v>
      </c>
      <c r="BK219" s="231">
        <f>ROUND(I219*H219,2)</f>
        <v>0</v>
      </c>
      <c r="BL219" s="23" t="s">
        <v>257</v>
      </c>
      <c r="BM219" s="23" t="s">
        <v>494</v>
      </c>
    </row>
    <row r="220" s="11" customFormat="1">
      <c r="B220" s="235"/>
      <c r="C220" s="236"/>
      <c r="D220" s="232" t="s">
        <v>155</v>
      </c>
      <c r="E220" s="237" t="s">
        <v>24</v>
      </c>
      <c r="F220" s="238" t="s">
        <v>24</v>
      </c>
      <c r="G220" s="236"/>
      <c r="H220" s="239">
        <v>0</v>
      </c>
      <c r="I220" s="240"/>
      <c r="J220" s="236"/>
      <c r="K220" s="236"/>
      <c r="L220" s="241"/>
      <c r="M220" s="242"/>
      <c r="N220" s="243"/>
      <c r="O220" s="243"/>
      <c r="P220" s="243"/>
      <c r="Q220" s="243"/>
      <c r="R220" s="243"/>
      <c r="S220" s="243"/>
      <c r="T220" s="244"/>
      <c r="AT220" s="245" t="s">
        <v>155</v>
      </c>
      <c r="AU220" s="245" t="s">
        <v>86</v>
      </c>
      <c r="AV220" s="11" t="s">
        <v>86</v>
      </c>
      <c r="AW220" s="11" t="s">
        <v>6</v>
      </c>
      <c r="AX220" s="11" t="s">
        <v>77</v>
      </c>
      <c r="AY220" s="245" t="s">
        <v>144</v>
      </c>
    </row>
    <row r="221" s="11" customFormat="1">
      <c r="B221" s="235"/>
      <c r="C221" s="236"/>
      <c r="D221" s="232" t="s">
        <v>155</v>
      </c>
      <c r="E221" s="237" t="s">
        <v>24</v>
      </c>
      <c r="F221" s="238" t="s">
        <v>495</v>
      </c>
      <c r="G221" s="236"/>
      <c r="H221" s="239">
        <v>26.460000000000001</v>
      </c>
      <c r="I221" s="240"/>
      <c r="J221" s="236"/>
      <c r="K221" s="236"/>
      <c r="L221" s="241"/>
      <c r="M221" s="242"/>
      <c r="N221" s="243"/>
      <c r="O221" s="243"/>
      <c r="P221" s="243"/>
      <c r="Q221" s="243"/>
      <c r="R221" s="243"/>
      <c r="S221" s="243"/>
      <c r="T221" s="244"/>
      <c r="AT221" s="245" t="s">
        <v>155</v>
      </c>
      <c r="AU221" s="245" t="s">
        <v>86</v>
      </c>
      <c r="AV221" s="11" t="s">
        <v>86</v>
      </c>
      <c r="AW221" s="11" t="s">
        <v>40</v>
      </c>
      <c r="AX221" s="11" t="s">
        <v>77</v>
      </c>
      <c r="AY221" s="245" t="s">
        <v>144</v>
      </c>
    </row>
    <row r="222" s="12" customFormat="1">
      <c r="B222" s="246"/>
      <c r="C222" s="247"/>
      <c r="D222" s="232" t="s">
        <v>155</v>
      </c>
      <c r="E222" s="248" t="s">
        <v>24</v>
      </c>
      <c r="F222" s="249" t="s">
        <v>181</v>
      </c>
      <c r="G222" s="247"/>
      <c r="H222" s="250">
        <v>26.460000000000001</v>
      </c>
      <c r="I222" s="251"/>
      <c r="J222" s="247"/>
      <c r="K222" s="247"/>
      <c r="L222" s="252"/>
      <c r="M222" s="253"/>
      <c r="N222" s="254"/>
      <c r="O222" s="254"/>
      <c r="P222" s="254"/>
      <c r="Q222" s="254"/>
      <c r="R222" s="254"/>
      <c r="S222" s="254"/>
      <c r="T222" s="255"/>
      <c r="AT222" s="256" t="s">
        <v>155</v>
      </c>
      <c r="AU222" s="256" t="s">
        <v>86</v>
      </c>
      <c r="AV222" s="12" t="s">
        <v>151</v>
      </c>
      <c r="AW222" s="12" t="s">
        <v>40</v>
      </c>
      <c r="AX222" s="12" t="s">
        <v>25</v>
      </c>
      <c r="AY222" s="256" t="s">
        <v>144</v>
      </c>
    </row>
    <row r="223" s="1" customFormat="1" ht="38.25" customHeight="1">
      <c r="B223" s="45"/>
      <c r="C223" s="220" t="s">
        <v>496</v>
      </c>
      <c r="D223" s="220" t="s">
        <v>146</v>
      </c>
      <c r="E223" s="221" t="s">
        <v>497</v>
      </c>
      <c r="F223" s="222" t="s">
        <v>498</v>
      </c>
      <c r="G223" s="223" t="s">
        <v>326</v>
      </c>
      <c r="H223" s="224">
        <v>5.2999999999999998</v>
      </c>
      <c r="I223" s="225"/>
      <c r="J223" s="226">
        <f>ROUND(I223*H223,2)</f>
        <v>0</v>
      </c>
      <c r="K223" s="222" t="s">
        <v>150</v>
      </c>
      <c r="L223" s="71"/>
      <c r="M223" s="227" t="s">
        <v>24</v>
      </c>
      <c r="N223" s="228" t="s">
        <v>48</v>
      </c>
      <c r="O223" s="46"/>
      <c r="P223" s="229">
        <f>O223*H223</f>
        <v>0</v>
      </c>
      <c r="Q223" s="229">
        <v>0.0073400000000000002</v>
      </c>
      <c r="R223" s="229">
        <f>Q223*H223</f>
        <v>0.038901999999999999</v>
      </c>
      <c r="S223" s="229">
        <v>0</v>
      </c>
      <c r="T223" s="230">
        <f>S223*H223</f>
        <v>0</v>
      </c>
      <c r="AR223" s="23" t="s">
        <v>257</v>
      </c>
      <c r="AT223" s="23" t="s">
        <v>146</v>
      </c>
      <c r="AU223" s="23" t="s">
        <v>86</v>
      </c>
      <c r="AY223" s="23" t="s">
        <v>144</v>
      </c>
      <c r="BE223" s="231">
        <f>IF(N223="základní",J223,0)</f>
        <v>0</v>
      </c>
      <c r="BF223" s="231">
        <f>IF(N223="snížená",J223,0)</f>
        <v>0</v>
      </c>
      <c r="BG223" s="231">
        <f>IF(N223="zákl. přenesená",J223,0)</f>
        <v>0</v>
      </c>
      <c r="BH223" s="231">
        <f>IF(N223="sníž. přenesená",J223,0)</f>
        <v>0</v>
      </c>
      <c r="BI223" s="231">
        <f>IF(N223="nulová",J223,0)</f>
        <v>0</v>
      </c>
      <c r="BJ223" s="23" t="s">
        <v>25</v>
      </c>
      <c r="BK223" s="231">
        <f>ROUND(I223*H223,2)</f>
        <v>0</v>
      </c>
      <c r="BL223" s="23" t="s">
        <v>257</v>
      </c>
      <c r="BM223" s="23" t="s">
        <v>499</v>
      </c>
    </row>
    <row r="224" s="1" customFormat="1">
      <c r="B224" s="45"/>
      <c r="C224" s="73"/>
      <c r="D224" s="232" t="s">
        <v>153</v>
      </c>
      <c r="E224" s="73"/>
      <c r="F224" s="233" t="s">
        <v>500</v>
      </c>
      <c r="G224" s="73"/>
      <c r="H224" s="73"/>
      <c r="I224" s="190"/>
      <c r="J224" s="73"/>
      <c r="K224" s="73"/>
      <c r="L224" s="71"/>
      <c r="M224" s="234"/>
      <c r="N224" s="46"/>
      <c r="O224" s="46"/>
      <c r="P224" s="46"/>
      <c r="Q224" s="46"/>
      <c r="R224" s="46"/>
      <c r="S224" s="46"/>
      <c r="T224" s="94"/>
      <c r="AT224" s="23" t="s">
        <v>153</v>
      </c>
      <c r="AU224" s="23" t="s">
        <v>86</v>
      </c>
    </row>
    <row r="225" s="11" customFormat="1">
      <c r="B225" s="235"/>
      <c r="C225" s="236"/>
      <c r="D225" s="232" t="s">
        <v>155</v>
      </c>
      <c r="E225" s="237" t="s">
        <v>24</v>
      </c>
      <c r="F225" s="238" t="s">
        <v>501</v>
      </c>
      <c r="G225" s="236"/>
      <c r="H225" s="239">
        <v>5.2999999999999998</v>
      </c>
      <c r="I225" s="240"/>
      <c r="J225" s="236"/>
      <c r="K225" s="236"/>
      <c r="L225" s="241"/>
      <c r="M225" s="242"/>
      <c r="N225" s="243"/>
      <c r="O225" s="243"/>
      <c r="P225" s="243"/>
      <c r="Q225" s="243"/>
      <c r="R225" s="243"/>
      <c r="S225" s="243"/>
      <c r="T225" s="244"/>
      <c r="AT225" s="245" t="s">
        <v>155</v>
      </c>
      <c r="AU225" s="245" t="s">
        <v>86</v>
      </c>
      <c r="AV225" s="11" t="s">
        <v>86</v>
      </c>
      <c r="AW225" s="11" t="s">
        <v>40</v>
      </c>
      <c r="AX225" s="11" t="s">
        <v>77</v>
      </c>
      <c r="AY225" s="245" t="s">
        <v>144</v>
      </c>
    </row>
    <row r="226" s="11" customFormat="1">
      <c r="B226" s="235"/>
      <c r="C226" s="236"/>
      <c r="D226" s="232" t="s">
        <v>155</v>
      </c>
      <c r="E226" s="237" t="s">
        <v>24</v>
      </c>
      <c r="F226" s="238" t="s">
        <v>217</v>
      </c>
      <c r="G226" s="236"/>
      <c r="H226" s="239">
        <v>0</v>
      </c>
      <c r="I226" s="240"/>
      <c r="J226" s="236"/>
      <c r="K226" s="236"/>
      <c r="L226" s="241"/>
      <c r="M226" s="242"/>
      <c r="N226" s="243"/>
      <c r="O226" s="243"/>
      <c r="P226" s="243"/>
      <c r="Q226" s="243"/>
      <c r="R226" s="243"/>
      <c r="S226" s="243"/>
      <c r="T226" s="244"/>
      <c r="AT226" s="245" t="s">
        <v>155</v>
      </c>
      <c r="AU226" s="245" t="s">
        <v>86</v>
      </c>
      <c r="AV226" s="11" t="s">
        <v>86</v>
      </c>
      <c r="AW226" s="11" t="s">
        <v>40</v>
      </c>
      <c r="AX226" s="11" t="s">
        <v>77</v>
      </c>
      <c r="AY226" s="245" t="s">
        <v>144</v>
      </c>
    </row>
    <row r="227" s="11" customFormat="1">
      <c r="B227" s="235"/>
      <c r="C227" s="236"/>
      <c r="D227" s="232" t="s">
        <v>155</v>
      </c>
      <c r="E227" s="237" t="s">
        <v>24</v>
      </c>
      <c r="F227" s="238" t="s">
        <v>218</v>
      </c>
      <c r="G227" s="236"/>
      <c r="H227" s="239">
        <v>0</v>
      </c>
      <c r="I227" s="240"/>
      <c r="J227" s="236"/>
      <c r="K227" s="236"/>
      <c r="L227" s="241"/>
      <c r="M227" s="242"/>
      <c r="N227" s="243"/>
      <c r="O227" s="243"/>
      <c r="P227" s="243"/>
      <c r="Q227" s="243"/>
      <c r="R227" s="243"/>
      <c r="S227" s="243"/>
      <c r="T227" s="244"/>
      <c r="AT227" s="245" t="s">
        <v>155</v>
      </c>
      <c r="AU227" s="245" t="s">
        <v>86</v>
      </c>
      <c r="AV227" s="11" t="s">
        <v>86</v>
      </c>
      <c r="AW227" s="11" t="s">
        <v>40</v>
      </c>
      <c r="AX227" s="11" t="s">
        <v>77</v>
      </c>
      <c r="AY227" s="245" t="s">
        <v>144</v>
      </c>
    </row>
    <row r="228" s="12" customFormat="1">
      <c r="B228" s="246"/>
      <c r="C228" s="247"/>
      <c r="D228" s="232" t="s">
        <v>155</v>
      </c>
      <c r="E228" s="248" t="s">
        <v>24</v>
      </c>
      <c r="F228" s="249" t="s">
        <v>181</v>
      </c>
      <c r="G228" s="247"/>
      <c r="H228" s="250">
        <v>5.2999999999999998</v>
      </c>
      <c r="I228" s="251"/>
      <c r="J228" s="247"/>
      <c r="K228" s="247"/>
      <c r="L228" s="252"/>
      <c r="M228" s="253"/>
      <c r="N228" s="254"/>
      <c r="O228" s="254"/>
      <c r="P228" s="254"/>
      <c r="Q228" s="254"/>
      <c r="R228" s="254"/>
      <c r="S228" s="254"/>
      <c r="T228" s="255"/>
      <c r="AT228" s="256" t="s">
        <v>155</v>
      </c>
      <c r="AU228" s="256" t="s">
        <v>86</v>
      </c>
      <c r="AV228" s="12" t="s">
        <v>151</v>
      </c>
      <c r="AW228" s="12" t="s">
        <v>40</v>
      </c>
      <c r="AX228" s="12" t="s">
        <v>25</v>
      </c>
      <c r="AY228" s="256" t="s">
        <v>144</v>
      </c>
    </row>
    <row r="229" s="1" customFormat="1" ht="38.25" customHeight="1">
      <c r="B229" s="45"/>
      <c r="C229" s="220" t="s">
        <v>502</v>
      </c>
      <c r="D229" s="220" t="s">
        <v>146</v>
      </c>
      <c r="E229" s="221" t="s">
        <v>503</v>
      </c>
      <c r="F229" s="222" t="s">
        <v>504</v>
      </c>
      <c r="G229" s="223" t="s">
        <v>326</v>
      </c>
      <c r="H229" s="224">
        <v>5.7999999999999998</v>
      </c>
      <c r="I229" s="225"/>
      <c r="J229" s="226">
        <f>ROUND(I229*H229,2)</f>
        <v>0</v>
      </c>
      <c r="K229" s="222" t="s">
        <v>150</v>
      </c>
      <c r="L229" s="71"/>
      <c r="M229" s="227" t="s">
        <v>24</v>
      </c>
      <c r="N229" s="228" t="s">
        <v>48</v>
      </c>
      <c r="O229" s="46"/>
      <c r="P229" s="229">
        <f>O229*H229</f>
        <v>0</v>
      </c>
      <c r="Q229" s="229">
        <v>0.0075500000000000003</v>
      </c>
      <c r="R229" s="229">
        <f>Q229*H229</f>
        <v>0.043790000000000003</v>
      </c>
      <c r="S229" s="229">
        <v>0</v>
      </c>
      <c r="T229" s="230">
        <f>S229*H229</f>
        <v>0</v>
      </c>
      <c r="AR229" s="23" t="s">
        <v>257</v>
      </c>
      <c r="AT229" s="23" t="s">
        <v>146</v>
      </c>
      <c r="AU229" s="23" t="s">
        <v>86</v>
      </c>
      <c r="AY229" s="23" t="s">
        <v>144</v>
      </c>
      <c r="BE229" s="231">
        <f>IF(N229="základní",J229,0)</f>
        <v>0</v>
      </c>
      <c r="BF229" s="231">
        <f>IF(N229="snížená",J229,0)</f>
        <v>0</v>
      </c>
      <c r="BG229" s="231">
        <f>IF(N229="zákl. přenesená",J229,0)</f>
        <v>0</v>
      </c>
      <c r="BH229" s="231">
        <f>IF(N229="sníž. přenesená",J229,0)</f>
        <v>0</v>
      </c>
      <c r="BI229" s="231">
        <f>IF(N229="nulová",J229,0)</f>
        <v>0</v>
      </c>
      <c r="BJ229" s="23" t="s">
        <v>25</v>
      </c>
      <c r="BK229" s="231">
        <f>ROUND(I229*H229,2)</f>
        <v>0</v>
      </c>
      <c r="BL229" s="23" t="s">
        <v>257</v>
      </c>
      <c r="BM229" s="23" t="s">
        <v>505</v>
      </c>
    </row>
    <row r="230" s="1" customFormat="1">
      <c r="B230" s="45"/>
      <c r="C230" s="73"/>
      <c r="D230" s="232" t="s">
        <v>153</v>
      </c>
      <c r="E230" s="73"/>
      <c r="F230" s="233" t="s">
        <v>500</v>
      </c>
      <c r="G230" s="73"/>
      <c r="H230" s="73"/>
      <c r="I230" s="190"/>
      <c r="J230" s="73"/>
      <c r="K230" s="73"/>
      <c r="L230" s="71"/>
      <c r="M230" s="234"/>
      <c r="N230" s="46"/>
      <c r="O230" s="46"/>
      <c r="P230" s="46"/>
      <c r="Q230" s="46"/>
      <c r="R230" s="46"/>
      <c r="S230" s="46"/>
      <c r="T230" s="94"/>
      <c r="AT230" s="23" t="s">
        <v>153</v>
      </c>
      <c r="AU230" s="23" t="s">
        <v>86</v>
      </c>
    </row>
    <row r="231" s="11" customFormat="1">
      <c r="B231" s="235"/>
      <c r="C231" s="236"/>
      <c r="D231" s="232" t="s">
        <v>155</v>
      </c>
      <c r="E231" s="237" t="s">
        <v>24</v>
      </c>
      <c r="F231" s="238" t="s">
        <v>506</v>
      </c>
      <c r="G231" s="236"/>
      <c r="H231" s="239">
        <v>5.7999999999999998</v>
      </c>
      <c r="I231" s="240"/>
      <c r="J231" s="236"/>
      <c r="K231" s="236"/>
      <c r="L231" s="241"/>
      <c r="M231" s="242"/>
      <c r="N231" s="243"/>
      <c r="O231" s="243"/>
      <c r="P231" s="243"/>
      <c r="Q231" s="243"/>
      <c r="R231" s="243"/>
      <c r="S231" s="243"/>
      <c r="T231" s="244"/>
      <c r="AT231" s="245" t="s">
        <v>155</v>
      </c>
      <c r="AU231" s="245" t="s">
        <v>86</v>
      </c>
      <c r="AV231" s="11" t="s">
        <v>86</v>
      </c>
      <c r="AW231" s="11" t="s">
        <v>40</v>
      </c>
      <c r="AX231" s="11" t="s">
        <v>25</v>
      </c>
      <c r="AY231" s="245" t="s">
        <v>144</v>
      </c>
    </row>
    <row r="232" s="1" customFormat="1" ht="38.25" customHeight="1">
      <c r="B232" s="45"/>
      <c r="C232" s="220" t="s">
        <v>460</v>
      </c>
      <c r="D232" s="220" t="s">
        <v>146</v>
      </c>
      <c r="E232" s="221" t="s">
        <v>507</v>
      </c>
      <c r="F232" s="222" t="s">
        <v>508</v>
      </c>
      <c r="G232" s="223" t="s">
        <v>149</v>
      </c>
      <c r="H232" s="224">
        <v>4.2300000000000004</v>
      </c>
      <c r="I232" s="225"/>
      <c r="J232" s="226">
        <f>ROUND(I232*H232,2)</f>
        <v>0</v>
      </c>
      <c r="K232" s="222" t="s">
        <v>150</v>
      </c>
      <c r="L232" s="71"/>
      <c r="M232" s="227" t="s">
        <v>24</v>
      </c>
      <c r="N232" s="228" t="s">
        <v>48</v>
      </c>
      <c r="O232" s="46"/>
      <c r="P232" s="229">
        <f>O232*H232</f>
        <v>0</v>
      </c>
      <c r="Q232" s="229">
        <v>0.01238</v>
      </c>
      <c r="R232" s="229">
        <f>Q232*H232</f>
        <v>0.052367400000000008</v>
      </c>
      <c r="S232" s="229">
        <v>0</v>
      </c>
      <c r="T232" s="230">
        <f>S232*H232</f>
        <v>0</v>
      </c>
      <c r="AR232" s="23" t="s">
        <v>257</v>
      </c>
      <c r="AT232" s="23" t="s">
        <v>146</v>
      </c>
      <c r="AU232" s="23" t="s">
        <v>86</v>
      </c>
      <c r="AY232" s="23" t="s">
        <v>144</v>
      </c>
      <c r="BE232" s="231">
        <f>IF(N232="základní",J232,0)</f>
        <v>0</v>
      </c>
      <c r="BF232" s="231">
        <f>IF(N232="snížená",J232,0)</f>
        <v>0</v>
      </c>
      <c r="BG232" s="231">
        <f>IF(N232="zákl. přenesená",J232,0)</f>
        <v>0</v>
      </c>
      <c r="BH232" s="231">
        <f>IF(N232="sníž. přenesená",J232,0)</f>
        <v>0</v>
      </c>
      <c r="BI232" s="231">
        <f>IF(N232="nulová",J232,0)</f>
        <v>0</v>
      </c>
      <c r="BJ232" s="23" t="s">
        <v>25</v>
      </c>
      <c r="BK232" s="231">
        <f>ROUND(I232*H232,2)</f>
        <v>0</v>
      </c>
      <c r="BL232" s="23" t="s">
        <v>257</v>
      </c>
      <c r="BM232" s="23" t="s">
        <v>509</v>
      </c>
    </row>
    <row r="233" s="1" customFormat="1">
      <c r="B233" s="45"/>
      <c r="C233" s="73"/>
      <c r="D233" s="232" t="s">
        <v>153</v>
      </c>
      <c r="E233" s="73"/>
      <c r="F233" s="233" t="s">
        <v>500</v>
      </c>
      <c r="G233" s="73"/>
      <c r="H233" s="73"/>
      <c r="I233" s="190"/>
      <c r="J233" s="73"/>
      <c r="K233" s="73"/>
      <c r="L233" s="71"/>
      <c r="M233" s="234"/>
      <c r="N233" s="46"/>
      <c r="O233" s="46"/>
      <c r="P233" s="46"/>
      <c r="Q233" s="46"/>
      <c r="R233" s="46"/>
      <c r="S233" s="46"/>
      <c r="T233" s="94"/>
      <c r="AT233" s="23" t="s">
        <v>153</v>
      </c>
      <c r="AU233" s="23" t="s">
        <v>86</v>
      </c>
    </row>
    <row r="234" s="11" customFormat="1">
      <c r="B234" s="235"/>
      <c r="C234" s="236"/>
      <c r="D234" s="232" t="s">
        <v>155</v>
      </c>
      <c r="E234" s="237" t="s">
        <v>24</v>
      </c>
      <c r="F234" s="238" t="s">
        <v>510</v>
      </c>
      <c r="G234" s="236"/>
      <c r="H234" s="239">
        <v>4.2300000000000004</v>
      </c>
      <c r="I234" s="240"/>
      <c r="J234" s="236"/>
      <c r="K234" s="236"/>
      <c r="L234" s="241"/>
      <c r="M234" s="242"/>
      <c r="N234" s="243"/>
      <c r="O234" s="243"/>
      <c r="P234" s="243"/>
      <c r="Q234" s="243"/>
      <c r="R234" s="243"/>
      <c r="S234" s="243"/>
      <c r="T234" s="244"/>
      <c r="AT234" s="245" t="s">
        <v>155</v>
      </c>
      <c r="AU234" s="245" t="s">
        <v>86</v>
      </c>
      <c r="AV234" s="11" t="s">
        <v>86</v>
      </c>
      <c r="AW234" s="11" t="s">
        <v>40</v>
      </c>
      <c r="AX234" s="11" t="s">
        <v>77</v>
      </c>
      <c r="AY234" s="245" t="s">
        <v>144</v>
      </c>
    </row>
    <row r="235" s="12" customFormat="1">
      <c r="B235" s="246"/>
      <c r="C235" s="247"/>
      <c r="D235" s="232" t="s">
        <v>155</v>
      </c>
      <c r="E235" s="248" t="s">
        <v>24</v>
      </c>
      <c r="F235" s="249" t="s">
        <v>181</v>
      </c>
      <c r="G235" s="247"/>
      <c r="H235" s="250">
        <v>4.2300000000000004</v>
      </c>
      <c r="I235" s="251"/>
      <c r="J235" s="247"/>
      <c r="K235" s="247"/>
      <c r="L235" s="252"/>
      <c r="M235" s="253"/>
      <c r="N235" s="254"/>
      <c r="O235" s="254"/>
      <c r="P235" s="254"/>
      <c r="Q235" s="254"/>
      <c r="R235" s="254"/>
      <c r="S235" s="254"/>
      <c r="T235" s="255"/>
      <c r="AT235" s="256" t="s">
        <v>155</v>
      </c>
      <c r="AU235" s="256" t="s">
        <v>86</v>
      </c>
      <c r="AV235" s="12" t="s">
        <v>151</v>
      </c>
      <c r="AW235" s="12" t="s">
        <v>40</v>
      </c>
      <c r="AX235" s="12" t="s">
        <v>25</v>
      </c>
      <c r="AY235" s="256" t="s">
        <v>144</v>
      </c>
    </row>
    <row r="236" s="1" customFormat="1" ht="51" customHeight="1">
      <c r="B236" s="45"/>
      <c r="C236" s="220" t="s">
        <v>511</v>
      </c>
      <c r="D236" s="220" t="s">
        <v>146</v>
      </c>
      <c r="E236" s="221" t="s">
        <v>512</v>
      </c>
      <c r="F236" s="222" t="s">
        <v>513</v>
      </c>
      <c r="G236" s="223" t="s">
        <v>260</v>
      </c>
      <c r="H236" s="224">
        <v>3.7789999999999999</v>
      </c>
      <c r="I236" s="225"/>
      <c r="J236" s="226">
        <f>ROUND(I236*H236,2)</f>
        <v>0</v>
      </c>
      <c r="K236" s="222" t="s">
        <v>150</v>
      </c>
      <c r="L236" s="71"/>
      <c r="M236" s="227" t="s">
        <v>24</v>
      </c>
      <c r="N236" s="228" t="s">
        <v>48</v>
      </c>
      <c r="O236" s="46"/>
      <c r="P236" s="229">
        <f>O236*H236</f>
        <v>0</v>
      </c>
      <c r="Q236" s="229">
        <v>0</v>
      </c>
      <c r="R236" s="229">
        <f>Q236*H236</f>
        <v>0</v>
      </c>
      <c r="S236" s="229">
        <v>0</v>
      </c>
      <c r="T236" s="230">
        <f>S236*H236</f>
        <v>0</v>
      </c>
      <c r="AR236" s="23" t="s">
        <v>257</v>
      </c>
      <c r="AT236" s="23" t="s">
        <v>146</v>
      </c>
      <c r="AU236" s="23" t="s">
        <v>86</v>
      </c>
      <c r="AY236" s="23" t="s">
        <v>144</v>
      </c>
      <c r="BE236" s="231">
        <f>IF(N236="základní",J236,0)</f>
        <v>0</v>
      </c>
      <c r="BF236" s="231">
        <f>IF(N236="snížená",J236,0)</f>
        <v>0</v>
      </c>
      <c r="BG236" s="231">
        <f>IF(N236="zákl. přenesená",J236,0)</f>
        <v>0</v>
      </c>
      <c r="BH236" s="231">
        <f>IF(N236="sníž. přenesená",J236,0)</f>
        <v>0</v>
      </c>
      <c r="BI236" s="231">
        <f>IF(N236="nulová",J236,0)</f>
        <v>0</v>
      </c>
      <c r="BJ236" s="23" t="s">
        <v>25</v>
      </c>
      <c r="BK236" s="231">
        <f>ROUND(I236*H236,2)</f>
        <v>0</v>
      </c>
      <c r="BL236" s="23" t="s">
        <v>257</v>
      </c>
      <c r="BM236" s="23" t="s">
        <v>514</v>
      </c>
    </row>
    <row r="237" s="1" customFormat="1">
      <c r="B237" s="45"/>
      <c r="C237" s="73"/>
      <c r="D237" s="232" t="s">
        <v>153</v>
      </c>
      <c r="E237" s="73"/>
      <c r="F237" s="233" t="s">
        <v>515</v>
      </c>
      <c r="G237" s="73"/>
      <c r="H237" s="73"/>
      <c r="I237" s="190"/>
      <c r="J237" s="73"/>
      <c r="K237" s="73"/>
      <c r="L237" s="71"/>
      <c r="M237" s="234"/>
      <c r="N237" s="46"/>
      <c r="O237" s="46"/>
      <c r="P237" s="46"/>
      <c r="Q237" s="46"/>
      <c r="R237" s="46"/>
      <c r="S237" s="46"/>
      <c r="T237" s="94"/>
      <c r="AT237" s="23" t="s">
        <v>153</v>
      </c>
      <c r="AU237" s="23" t="s">
        <v>86</v>
      </c>
    </row>
    <row r="238" s="10" customFormat="1" ht="29.88" customHeight="1">
      <c r="B238" s="204"/>
      <c r="C238" s="205"/>
      <c r="D238" s="206" t="s">
        <v>76</v>
      </c>
      <c r="E238" s="218" t="s">
        <v>516</v>
      </c>
      <c r="F238" s="218" t="s">
        <v>517</v>
      </c>
      <c r="G238" s="205"/>
      <c r="H238" s="205"/>
      <c r="I238" s="208"/>
      <c r="J238" s="219">
        <f>BK238</f>
        <v>0</v>
      </c>
      <c r="K238" s="205"/>
      <c r="L238" s="210"/>
      <c r="M238" s="211"/>
      <c r="N238" s="212"/>
      <c r="O238" s="212"/>
      <c r="P238" s="213">
        <f>SUM(P239:P246)</f>
        <v>0</v>
      </c>
      <c r="Q238" s="212"/>
      <c r="R238" s="213">
        <f>SUM(R239:R246)</f>
        <v>0.021894000000000004</v>
      </c>
      <c r="S238" s="212"/>
      <c r="T238" s="214">
        <f>SUM(T239:T246)</f>
        <v>0</v>
      </c>
      <c r="AR238" s="215" t="s">
        <v>86</v>
      </c>
      <c r="AT238" s="216" t="s">
        <v>76</v>
      </c>
      <c r="AU238" s="216" t="s">
        <v>25</v>
      </c>
      <c r="AY238" s="215" t="s">
        <v>144</v>
      </c>
      <c r="BK238" s="217">
        <f>SUM(BK239:BK246)</f>
        <v>0</v>
      </c>
    </row>
    <row r="239" s="1" customFormat="1" ht="25.5" customHeight="1">
      <c r="B239" s="45"/>
      <c r="C239" s="220" t="s">
        <v>518</v>
      </c>
      <c r="D239" s="220" t="s">
        <v>146</v>
      </c>
      <c r="E239" s="221" t="s">
        <v>519</v>
      </c>
      <c r="F239" s="222" t="s">
        <v>520</v>
      </c>
      <c r="G239" s="223" t="s">
        <v>326</v>
      </c>
      <c r="H239" s="224">
        <v>3.6000000000000001</v>
      </c>
      <c r="I239" s="225"/>
      <c r="J239" s="226">
        <f>ROUND(I239*H239,2)</f>
        <v>0</v>
      </c>
      <c r="K239" s="222" t="s">
        <v>150</v>
      </c>
      <c r="L239" s="71"/>
      <c r="M239" s="227" t="s">
        <v>24</v>
      </c>
      <c r="N239" s="228" t="s">
        <v>48</v>
      </c>
      <c r="O239" s="46"/>
      <c r="P239" s="229">
        <f>O239*H239</f>
        <v>0</v>
      </c>
      <c r="Q239" s="229">
        <v>0.0023800000000000002</v>
      </c>
      <c r="R239" s="229">
        <f>Q239*H239</f>
        <v>0.008568000000000001</v>
      </c>
      <c r="S239" s="229">
        <v>0</v>
      </c>
      <c r="T239" s="230">
        <f>S239*H239</f>
        <v>0</v>
      </c>
      <c r="AR239" s="23" t="s">
        <v>257</v>
      </c>
      <c r="AT239" s="23" t="s">
        <v>146</v>
      </c>
      <c r="AU239" s="23" t="s">
        <v>86</v>
      </c>
      <c r="AY239" s="23" t="s">
        <v>144</v>
      </c>
      <c r="BE239" s="231">
        <f>IF(N239="základní",J239,0)</f>
        <v>0</v>
      </c>
      <c r="BF239" s="231">
        <f>IF(N239="snížená",J239,0)</f>
        <v>0</v>
      </c>
      <c r="BG239" s="231">
        <f>IF(N239="zákl. přenesená",J239,0)</f>
        <v>0</v>
      </c>
      <c r="BH239" s="231">
        <f>IF(N239="sníž. přenesená",J239,0)</f>
        <v>0</v>
      </c>
      <c r="BI239" s="231">
        <f>IF(N239="nulová",J239,0)</f>
        <v>0</v>
      </c>
      <c r="BJ239" s="23" t="s">
        <v>25</v>
      </c>
      <c r="BK239" s="231">
        <f>ROUND(I239*H239,2)</f>
        <v>0</v>
      </c>
      <c r="BL239" s="23" t="s">
        <v>257</v>
      </c>
      <c r="BM239" s="23" t="s">
        <v>521</v>
      </c>
    </row>
    <row r="240" s="11" customFormat="1">
      <c r="B240" s="235"/>
      <c r="C240" s="236"/>
      <c r="D240" s="232" t="s">
        <v>155</v>
      </c>
      <c r="E240" s="237" t="s">
        <v>24</v>
      </c>
      <c r="F240" s="238" t="s">
        <v>522</v>
      </c>
      <c r="G240" s="236"/>
      <c r="H240" s="239">
        <v>3.6000000000000001</v>
      </c>
      <c r="I240" s="240"/>
      <c r="J240" s="236"/>
      <c r="K240" s="236"/>
      <c r="L240" s="241"/>
      <c r="M240" s="242"/>
      <c r="N240" s="243"/>
      <c r="O240" s="243"/>
      <c r="P240" s="243"/>
      <c r="Q240" s="243"/>
      <c r="R240" s="243"/>
      <c r="S240" s="243"/>
      <c r="T240" s="244"/>
      <c r="AT240" s="245" t="s">
        <v>155</v>
      </c>
      <c r="AU240" s="245" t="s">
        <v>86</v>
      </c>
      <c r="AV240" s="11" t="s">
        <v>86</v>
      </c>
      <c r="AW240" s="11" t="s">
        <v>40</v>
      </c>
      <c r="AX240" s="11" t="s">
        <v>25</v>
      </c>
      <c r="AY240" s="245" t="s">
        <v>144</v>
      </c>
    </row>
    <row r="241" s="1" customFormat="1" ht="25.5" customHeight="1">
      <c r="B241" s="45"/>
      <c r="C241" s="220" t="s">
        <v>523</v>
      </c>
      <c r="D241" s="220" t="s">
        <v>146</v>
      </c>
      <c r="E241" s="221" t="s">
        <v>524</v>
      </c>
      <c r="F241" s="222" t="s">
        <v>525</v>
      </c>
      <c r="G241" s="223" t="s">
        <v>326</v>
      </c>
      <c r="H241" s="224">
        <v>2.1000000000000001</v>
      </c>
      <c r="I241" s="225"/>
      <c r="J241" s="226">
        <f>ROUND(I241*H241,2)</f>
        <v>0</v>
      </c>
      <c r="K241" s="222" t="s">
        <v>150</v>
      </c>
      <c r="L241" s="71"/>
      <c r="M241" s="227" t="s">
        <v>24</v>
      </c>
      <c r="N241" s="228" t="s">
        <v>48</v>
      </c>
      <c r="O241" s="46"/>
      <c r="P241" s="229">
        <f>O241*H241</f>
        <v>0</v>
      </c>
      <c r="Q241" s="229">
        <v>0.00296</v>
      </c>
      <c r="R241" s="229">
        <f>Q241*H241</f>
        <v>0.0062160000000000002</v>
      </c>
      <c r="S241" s="229">
        <v>0</v>
      </c>
      <c r="T241" s="230">
        <f>S241*H241</f>
        <v>0</v>
      </c>
      <c r="AR241" s="23" t="s">
        <v>257</v>
      </c>
      <c r="AT241" s="23" t="s">
        <v>146</v>
      </c>
      <c r="AU241" s="23" t="s">
        <v>86</v>
      </c>
      <c r="AY241" s="23" t="s">
        <v>144</v>
      </c>
      <c r="BE241" s="231">
        <f>IF(N241="základní",J241,0)</f>
        <v>0</v>
      </c>
      <c r="BF241" s="231">
        <f>IF(N241="snížená",J241,0)</f>
        <v>0</v>
      </c>
      <c r="BG241" s="231">
        <f>IF(N241="zákl. přenesená",J241,0)</f>
        <v>0</v>
      </c>
      <c r="BH241" s="231">
        <f>IF(N241="sníž. přenesená",J241,0)</f>
        <v>0</v>
      </c>
      <c r="BI241" s="231">
        <f>IF(N241="nulová",J241,0)</f>
        <v>0</v>
      </c>
      <c r="BJ241" s="23" t="s">
        <v>25</v>
      </c>
      <c r="BK241" s="231">
        <f>ROUND(I241*H241,2)</f>
        <v>0</v>
      </c>
      <c r="BL241" s="23" t="s">
        <v>257</v>
      </c>
      <c r="BM241" s="23" t="s">
        <v>526</v>
      </c>
    </row>
    <row r="242" s="11" customFormat="1">
      <c r="B242" s="235"/>
      <c r="C242" s="236"/>
      <c r="D242" s="232" t="s">
        <v>155</v>
      </c>
      <c r="E242" s="237" t="s">
        <v>24</v>
      </c>
      <c r="F242" s="238" t="s">
        <v>527</v>
      </c>
      <c r="G242" s="236"/>
      <c r="H242" s="239">
        <v>2.1000000000000001</v>
      </c>
      <c r="I242" s="240"/>
      <c r="J242" s="236"/>
      <c r="K242" s="236"/>
      <c r="L242" s="241"/>
      <c r="M242" s="242"/>
      <c r="N242" s="243"/>
      <c r="O242" s="243"/>
      <c r="P242" s="243"/>
      <c r="Q242" s="243"/>
      <c r="R242" s="243"/>
      <c r="S242" s="243"/>
      <c r="T242" s="244"/>
      <c r="AT242" s="245" t="s">
        <v>155</v>
      </c>
      <c r="AU242" s="245" t="s">
        <v>86</v>
      </c>
      <c r="AV242" s="11" t="s">
        <v>86</v>
      </c>
      <c r="AW242" s="11" t="s">
        <v>40</v>
      </c>
      <c r="AX242" s="11" t="s">
        <v>25</v>
      </c>
      <c r="AY242" s="245" t="s">
        <v>144</v>
      </c>
    </row>
    <row r="243" s="1" customFormat="1" ht="25.5" customHeight="1">
      <c r="B243" s="45"/>
      <c r="C243" s="220" t="s">
        <v>528</v>
      </c>
      <c r="D243" s="220" t="s">
        <v>146</v>
      </c>
      <c r="E243" s="221" t="s">
        <v>529</v>
      </c>
      <c r="F243" s="222" t="s">
        <v>530</v>
      </c>
      <c r="G243" s="223" t="s">
        <v>326</v>
      </c>
      <c r="H243" s="224">
        <v>1.8</v>
      </c>
      <c r="I243" s="225"/>
      <c r="J243" s="226">
        <f>ROUND(I243*H243,2)</f>
        <v>0</v>
      </c>
      <c r="K243" s="222" t="s">
        <v>150</v>
      </c>
      <c r="L243" s="71"/>
      <c r="M243" s="227" t="s">
        <v>24</v>
      </c>
      <c r="N243" s="228" t="s">
        <v>48</v>
      </c>
      <c r="O243" s="46"/>
      <c r="P243" s="229">
        <f>O243*H243</f>
        <v>0</v>
      </c>
      <c r="Q243" s="229">
        <v>0.0039500000000000004</v>
      </c>
      <c r="R243" s="229">
        <f>Q243*H243</f>
        <v>0.0071100000000000009</v>
      </c>
      <c r="S243" s="229">
        <v>0</v>
      </c>
      <c r="T243" s="230">
        <f>S243*H243</f>
        <v>0</v>
      </c>
      <c r="AR243" s="23" t="s">
        <v>257</v>
      </c>
      <c r="AT243" s="23" t="s">
        <v>146</v>
      </c>
      <c r="AU243" s="23" t="s">
        <v>86</v>
      </c>
      <c r="AY243" s="23" t="s">
        <v>144</v>
      </c>
      <c r="BE243" s="231">
        <f>IF(N243="základní",J243,0)</f>
        <v>0</v>
      </c>
      <c r="BF243" s="231">
        <f>IF(N243="snížená",J243,0)</f>
        <v>0</v>
      </c>
      <c r="BG243" s="231">
        <f>IF(N243="zákl. přenesená",J243,0)</f>
        <v>0</v>
      </c>
      <c r="BH243" s="231">
        <f>IF(N243="sníž. přenesená",J243,0)</f>
        <v>0</v>
      </c>
      <c r="BI243" s="231">
        <f>IF(N243="nulová",J243,0)</f>
        <v>0</v>
      </c>
      <c r="BJ243" s="23" t="s">
        <v>25</v>
      </c>
      <c r="BK243" s="231">
        <f>ROUND(I243*H243,2)</f>
        <v>0</v>
      </c>
      <c r="BL243" s="23" t="s">
        <v>257</v>
      </c>
      <c r="BM243" s="23" t="s">
        <v>531</v>
      </c>
    </row>
    <row r="244" s="11" customFormat="1">
      <c r="B244" s="235"/>
      <c r="C244" s="236"/>
      <c r="D244" s="232" t="s">
        <v>155</v>
      </c>
      <c r="E244" s="237" t="s">
        <v>24</v>
      </c>
      <c r="F244" s="238" t="s">
        <v>532</v>
      </c>
      <c r="G244" s="236"/>
      <c r="H244" s="239">
        <v>1.8</v>
      </c>
      <c r="I244" s="240"/>
      <c r="J244" s="236"/>
      <c r="K244" s="236"/>
      <c r="L244" s="241"/>
      <c r="M244" s="242"/>
      <c r="N244" s="243"/>
      <c r="O244" s="243"/>
      <c r="P244" s="243"/>
      <c r="Q244" s="243"/>
      <c r="R244" s="243"/>
      <c r="S244" s="243"/>
      <c r="T244" s="244"/>
      <c r="AT244" s="245" t="s">
        <v>155</v>
      </c>
      <c r="AU244" s="245" t="s">
        <v>86</v>
      </c>
      <c r="AV244" s="11" t="s">
        <v>86</v>
      </c>
      <c r="AW244" s="11" t="s">
        <v>40</v>
      </c>
      <c r="AX244" s="11" t="s">
        <v>25</v>
      </c>
      <c r="AY244" s="245" t="s">
        <v>144</v>
      </c>
    </row>
    <row r="245" s="1" customFormat="1" ht="38.25" customHeight="1">
      <c r="B245" s="45"/>
      <c r="C245" s="220" t="s">
        <v>533</v>
      </c>
      <c r="D245" s="220" t="s">
        <v>146</v>
      </c>
      <c r="E245" s="221" t="s">
        <v>534</v>
      </c>
      <c r="F245" s="222" t="s">
        <v>535</v>
      </c>
      <c r="G245" s="223" t="s">
        <v>260</v>
      </c>
      <c r="H245" s="224">
        <v>0.021999999999999999</v>
      </c>
      <c r="I245" s="225"/>
      <c r="J245" s="226">
        <f>ROUND(I245*H245,2)</f>
        <v>0</v>
      </c>
      <c r="K245" s="222" t="s">
        <v>150</v>
      </c>
      <c r="L245" s="71"/>
      <c r="M245" s="227" t="s">
        <v>24</v>
      </c>
      <c r="N245" s="228" t="s">
        <v>48</v>
      </c>
      <c r="O245" s="46"/>
      <c r="P245" s="229">
        <f>O245*H245</f>
        <v>0</v>
      </c>
      <c r="Q245" s="229">
        <v>0</v>
      </c>
      <c r="R245" s="229">
        <f>Q245*H245</f>
        <v>0</v>
      </c>
      <c r="S245" s="229">
        <v>0</v>
      </c>
      <c r="T245" s="230">
        <f>S245*H245</f>
        <v>0</v>
      </c>
      <c r="AR245" s="23" t="s">
        <v>257</v>
      </c>
      <c r="AT245" s="23" t="s">
        <v>146</v>
      </c>
      <c r="AU245" s="23" t="s">
        <v>86</v>
      </c>
      <c r="AY245" s="23" t="s">
        <v>144</v>
      </c>
      <c r="BE245" s="231">
        <f>IF(N245="základní",J245,0)</f>
        <v>0</v>
      </c>
      <c r="BF245" s="231">
        <f>IF(N245="snížená",J245,0)</f>
        <v>0</v>
      </c>
      <c r="BG245" s="231">
        <f>IF(N245="zákl. přenesená",J245,0)</f>
        <v>0</v>
      </c>
      <c r="BH245" s="231">
        <f>IF(N245="sníž. přenesená",J245,0)</f>
        <v>0</v>
      </c>
      <c r="BI245" s="231">
        <f>IF(N245="nulová",J245,0)</f>
        <v>0</v>
      </c>
      <c r="BJ245" s="23" t="s">
        <v>25</v>
      </c>
      <c r="BK245" s="231">
        <f>ROUND(I245*H245,2)</f>
        <v>0</v>
      </c>
      <c r="BL245" s="23" t="s">
        <v>257</v>
      </c>
      <c r="BM245" s="23" t="s">
        <v>536</v>
      </c>
    </row>
    <row r="246" s="1" customFormat="1">
      <c r="B246" s="45"/>
      <c r="C246" s="73"/>
      <c r="D246" s="232" t="s">
        <v>153</v>
      </c>
      <c r="E246" s="73"/>
      <c r="F246" s="233" t="s">
        <v>537</v>
      </c>
      <c r="G246" s="73"/>
      <c r="H246" s="73"/>
      <c r="I246" s="190"/>
      <c r="J246" s="73"/>
      <c r="K246" s="73"/>
      <c r="L246" s="71"/>
      <c r="M246" s="234"/>
      <c r="N246" s="46"/>
      <c r="O246" s="46"/>
      <c r="P246" s="46"/>
      <c r="Q246" s="46"/>
      <c r="R246" s="46"/>
      <c r="S246" s="46"/>
      <c r="T246" s="94"/>
      <c r="AT246" s="23" t="s">
        <v>153</v>
      </c>
      <c r="AU246" s="23" t="s">
        <v>86</v>
      </c>
    </row>
    <row r="247" s="10" customFormat="1" ht="29.88" customHeight="1">
      <c r="B247" s="204"/>
      <c r="C247" s="205"/>
      <c r="D247" s="206" t="s">
        <v>76</v>
      </c>
      <c r="E247" s="218" t="s">
        <v>287</v>
      </c>
      <c r="F247" s="218" t="s">
        <v>288</v>
      </c>
      <c r="G247" s="205"/>
      <c r="H247" s="205"/>
      <c r="I247" s="208"/>
      <c r="J247" s="219">
        <f>BK247</f>
        <v>0</v>
      </c>
      <c r="K247" s="205"/>
      <c r="L247" s="210"/>
      <c r="M247" s="211"/>
      <c r="N247" s="212"/>
      <c r="O247" s="212"/>
      <c r="P247" s="213">
        <f>SUM(P248:P307)</f>
        <v>0</v>
      </c>
      <c r="Q247" s="212"/>
      <c r="R247" s="213">
        <f>SUM(R248:R307)</f>
        <v>0.25626845000000004</v>
      </c>
      <c r="S247" s="212"/>
      <c r="T247" s="214">
        <f>SUM(T248:T307)</f>
        <v>0</v>
      </c>
      <c r="AR247" s="215" t="s">
        <v>86</v>
      </c>
      <c r="AT247" s="216" t="s">
        <v>76</v>
      </c>
      <c r="AU247" s="216" t="s">
        <v>25</v>
      </c>
      <c r="AY247" s="215" t="s">
        <v>144</v>
      </c>
      <c r="BK247" s="217">
        <f>SUM(BK248:BK307)</f>
        <v>0</v>
      </c>
    </row>
    <row r="248" s="1" customFormat="1" ht="25.5" customHeight="1">
      <c r="B248" s="45"/>
      <c r="C248" s="220" t="s">
        <v>538</v>
      </c>
      <c r="D248" s="220" t="s">
        <v>146</v>
      </c>
      <c r="E248" s="221" t="s">
        <v>539</v>
      </c>
      <c r="F248" s="222" t="s">
        <v>540</v>
      </c>
      <c r="G248" s="223" t="s">
        <v>149</v>
      </c>
      <c r="H248" s="224">
        <v>4.2450000000000001</v>
      </c>
      <c r="I248" s="225"/>
      <c r="J248" s="226">
        <f>ROUND(I248*H248,2)</f>
        <v>0</v>
      </c>
      <c r="K248" s="222" t="s">
        <v>24</v>
      </c>
      <c r="L248" s="71"/>
      <c r="M248" s="227" t="s">
        <v>24</v>
      </c>
      <c r="N248" s="228" t="s">
        <v>48</v>
      </c>
      <c r="O248" s="46"/>
      <c r="P248" s="229">
        <f>O248*H248</f>
        <v>0</v>
      </c>
      <c r="Q248" s="229">
        <v>0.00025000000000000001</v>
      </c>
      <c r="R248" s="229">
        <f>Q248*H248</f>
        <v>0.0010612500000000001</v>
      </c>
      <c r="S248" s="229">
        <v>0</v>
      </c>
      <c r="T248" s="230">
        <f>S248*H248</f>
        <v>0</v>
      </c>
      <c r="AR248" s="23" t="s">
        <v>257</v>
      </c>
      <c r="AT248" s="23" t="s">
        <v>146</v>
      </c>
      <c r="AU248" s="23" t="s">
        <v>86</v>
      </c>
      <c r="AY248" s="23" t="s">
        <v>144</v>
      </c>
      <c r="BE248" s="231">
        <f>IF(N248="základní",J248,0)</f>
        <v>0</v>
      </c>
      <c r="BF248" s="231">
        <f>IF(N248="snížená",J248,0)</f>
        <v>0</v>
      </c>
      <c r="BG248" s="231">
        <f>IF(N248="zákl. přenesená",J248,0)</f>
        <v>0</v>
      </c>
      <c r="BH248" s="231">
        <f>IF(N248="sníž. přenesená",J248,0)</f>
        <v>0</v>
      </c>
      <c r="BI248" s="231">
        <f>IF(N248="nulová",J248,0)</f>
        <v>0</v>
      </c>
      <c r="BJ248" s="23" t="s">
        <v>25</v>
      </c>
      <c r="BK248" s="231">
        <f>ROUND(I248*H248,2)</f>
        <v>0</v>
      </c>
      <c r="BL248" s="23" t="s">
        <v>257</v>
      </c>
      <c r="BM248" s="23" t="s">
        <v>541</v>
      </c>
    </row>
    <row r="249" s="1" customFormat="1">
      <c r="B249" s="45"/>
      <c r="C249" s="73"/>
      <c r="D249" s="232" t="s">
        <v>153</v>
      </c>
      <c r="E249" s="73"/>
      <c r="F249" s="233" t="s">
        <v>542</v>
      </c>
      <c r="G249" s="73"/>
      <c r="H249" s="73"/>
      <c r="I249" s="190"/>
      <c r="J249" s="73"/>
      <c r="K249" s="73"/>
      <c r="L249" s="71"/>
      <c r="M249" s="234"/>
      <c r="N249" s="46"/>
      <c r="O249" s="46"/>
      <c r="P249" s="46"/>
      <c r="Q249" s="46"/>
      <c r="R249" s="46"/>
      <c r="S249" s="46"/>
      <c r="T249" s="94"/>
      <c r="AT249" s="23" t="s">
        <v>153</v>
      </c>
      <c r="AU249" s="23" t="s">
        <v>86</v>
      </c>
    </row>
    <row r="250" s="11" customFormat="1">
      <c r="B250" s="235"/>
      <c r="C250" s="236"/>
      <c r="D250" s="232" t="s">
        <v>155</v>
      </c>
      <c r="E250" s="237" t="s">
        <v>24</v>
      </c>
      <c r="F250" s="238" t="s">
        <v>543</v>
      </c>
      <c r="G250" s="236"/>
      <c r="H250" s="239">
        <v>4.2450000000000001</v>
      </c>
      <c r="I250" s="240"/>
      <c r="J250" s="236"/>
      <c r="K250" s="236"/>
      <c r="L250" s="241"/>
      <c r="M250" s="242"/>
      <c r="N250" s="243"/>
      <c r="O250" s="243"/>
      <c r="P250" s="243"/>
      <c r="Q250" s="243"/>
      <c r="R250" s="243"/>
      <c r="S250" s="243"/>
      <c r="T250" s="244"/>
      <c r="AT250" s="245" t="s">
        <v>155</v>
      </c>
      <c r="AU250" s="245" t="s">
        <v>86</v>
      </c>
      <c r="AV250" s="11" t="s">
        <v>86</v>
      </c>
      <c r="AW250" s="11" t="s">
        <v>40</v>
      </c>
      <c r="AX250" s="11" t="s">
        <v>25</v>
      </c>
      <c r="AY250" s="245" t="s">
        <v>144</v>
      </c>
    </row>
    <row r="251" s="1" customFormat="1" ht="25.5" customHeight="1">
      <c r="B251" s="45"/>
      <c r="C251" s="270" t="s">
        <v>544</v>
      </c>
      <c r="D251" s="270" t="s">
        <v>442</v>
      </c>
      <c r="E251" s="271" t="s">
        <v>545</v>
      </c>
      <c r="F251" s="272" t="s">
        <v>546</v>
      </c>
      <c r="G251" s="273" t="s">
        <v>161</v>
      </c>
      <c r="H251" s="274">
        <v>1</v>
      </c>
      <c r="I251" s="275"/>
      <c r="J251" s="276">
        <f>ROUND(I251*H251,2)</f>
        <v>0</v>
      </c>
      <c r="K251" s="272" t="s">
        <v>24</v>
      </c>
      <c r="L251" s="277"/>
      <c r="M251" s="278" t="s">
        <v>24</v>
      </c>
      <c r="N251" s="279" t="s">
        <v>48</v>
      </c>
      <c r="O251" s="46"/>
      <c r="P251" s="229">
        <f>O251*H251</f>
        <v>0</v>
      </c>
      <c r="Q251" s="229">
        <v>0.045999999999999999</v>
      </c>
      <c r="R251" s="229">
        <f>Q251*H251</f>
        <v>0.045999999999999999</v>
      </c>
      <c r="S251" s="229">
        <v>0</v>
      </c>
      <c r="T251" s="230">
        <f>S251*H251</f>
        <v>0</v>
      </c>
      <c r="AR251" s="23" t="s">
        <v>460</v>
      </c>
      <c r="AT251" s="23" t="s">
        <v>442</v>
      </c>
      <c r="AU251" s="23" t="s">
        <v>86</v>
      </c>
      <c r="AY251" s="23" t="s">
        <v>144</v>
      </c>
      <c r="BE251" s="231">
        <f>IF(N251="základní",J251,0)</f>
        <v>0</v>
      </c>
      <c r="BF251" s="231">
        <f>IF(N251="snížená",J251,0)</f>
        <v>0</v>
      </c>
      <c r="BG251" s="231">
        <f>IF(N251="zákl. přenesená",J251,0)</f>
        <v>0</v>
      </c>
      <c r="BH251" s="231">
        <f>IF(N251="sníž. přenesená",J251,0)</f>
        <v>0</v>
      </c>
      <c r="BI251" s="231">
        <f>IF(N251="nulová",J251,0)</f>
        <v>0</v>
      </c>
      <c r="BJ251" s="23" t="s">
        <v>25</v>
      </c>
      <c r="BK251" s="231">
        <f>ROUND(I251*H251,2)</f>
        <v>0</v>
      </c>
      <c r="BL251" s="23" t="s">
        <v>257</v>
      </c>
      <c r="BM251" s="23" t="s">
        <v>547</v>
      </c>
    </row>
    <row r="252" s="1" customFormat="1" ht="25.5" customHeight="1">
      <c r="B252" s="45"/>
      <c r="C252" s="270" t="s">
        <v>548</v>
      </c>
      <c r="D252" s="270" t="s">
        <v>442</v>
      </c>
      <c r="E252" s="271" t="s">
        <v>549</v>
      </c>
      <c r="F252" s="272" t="s">
        <v>550</v>
      </c>
      <c r="G252" s="273" t="s">
        <v>161</v>
      </c>
      <c r="H252" s="274">
        <v>1</v>
      </c>
      <c r="I252" s="275"/>
      <c r="J252" s="276">
        <f>ROUND(I252*H252,2)</f>
        <v>0</v>
      </c>
      <c r="K252" s="272" t="s">
        <v>24</v>
      </c>
      <c r="L252" s="277"/>
      <c r="M252" s="278" t="s">
        <v>24</v>
      </c>
      <c r="N252" s="279" t="s">
        <v>48</v>
      </c>
      <c r="O252" s="46"/>
      <c r="P252" s="229">
        <f>O252*H252</f>
        <v>0</v>
      </c>
      <c r="Q252" s="229">
        <v>0.042000000000000003</v>
      </c>
      <c r="R252" s="229">
        <f>Q252*H252</f>
        <v>0.042000000000000003</v>
      </c>
      <c r="S252" s="229">
        <v>0</v>
      </c>
      <c r="T252" s="230">
        <f>S252*H252</f>
        <v>0</v>
      </c>
      <c r="AR252" s="23" t="s">
        <v>460</v>
      </c>
      <c r="AT252" s="23" t="s">
        <v>442</v>
      </c>
      <c r="AU252" s="23" t="s">
        <v>86</v>
      </c>
      <c r="AY252" s="23" t="s">
        <v>144</v>
      </c>
      <c r="BE252" s="231">
        <f>IF(N252="základní",J252,0)</f>
        <v>0</v>
      </c>
      <c r="BF252" s="231">
        <f>IF(N252="snížená",J252,0)</f>
        <v>0</v>
      </c>
      <c r="BG252" s="231">
        <f>IF(N252="zákl. přenesená",J252,0)</f>
        <v>0</v>
      </c>
      <c r="BH252" s="231">
        <f>IF(N252="sníž. přenesená",J252,0)</f>
        <v>0</v>
      </c>
      <c r="BI252" s="231">
        <f>IF(N252="nulová",J252,0)</f>
        <v>0</v>
      </c>
      <c r="BJ252" s="23" t="s">
        <v>25</v>
      </c>
      <c r="BK252" s="231">
        <f>ROUND(I252*H252,2)</f>
        <v>0</v>
      </c>
      <c r="BL252" s="23" t="s">
        <v>257</v>
      </c>
      <c r="BM252" s="23" t="s">
        <v>551</v>
      </c>
    </row>
    <row r="253" s="1" customFormat="1" ht="25.5" customHeight="1">
      <c r="B253" s="45"/>
      <c r="C253" s="220" t="s">
        <v>552</v>
      </c>
      <c r="D253" s="220" t="s">
        <v>146</v>
      </c>
      <c r="E253" s="221" t="s">
        <v>553</v>
      </c>
      <c r="F253" s="222" t="s">
        <v>554</v>
      </c>
      <c r="G253" s="223" t="s">
        <v>149</v>
      </c>
      <c r="H253" s="224">
        <v>2.5299999999999998</v>
      </c>
      <c r="I253" s="225"/>
      <c r="J253" s="226">
        <f>ROUND(I253*H253,2)</f>
        <v>0</v>
      </c>
      <c r="K253" s="222" t="s">
        <v>24</v>
      </c>
      <c r="L253" s="71"/>
      <c r="M253" s="227" t="s">
        <v>24</v>
      </c>
      <c r="N253" s="228" t="s">
        <v>48</v>
      </c>
      <c r="O253" s="46"/>
      <c r="P253" s="229">
        <f>O253*H253</f>
        <v>0</v>
      </c>
      <c r="Q253" s="229">
        <v>0.00024000000000000001</v>
      </c>
      <c r="R253" s="229">
        <f>Q253*H253</f>
        <v>0.00060720000000000001</v>
      </c>
      <c r="S253" s="229">
        <v>0</v>
      </c>
      <c r="T253" s="230">
        <f>S253*H253</f>
        <v>0</v>
      </c>
      <c r="AR253" s="23" t="s">
        <v>257</v>
      </c>
      <c r="AT253" s="23" t="s">
        <v>146</v>
      </c>
      <c r="AU253" s="23" t="s">
        <v>86</v>
      </c>
      <c r="AY253" s="23" t="s">
        <v>144</v>
      </c>
      <c r="BE253" s="231">
        <f>IF(N253="základní",J253,0)</f>
        <v>0</v>
      </c>
      <c r="BF253" s="231">
        <f>IF(N253="snížená",J253,0)</f>
        <v>0</v>
      </c>
      <c r="BG253" s="231">
        <f>IF(N253="zákl. přenesená",J253,0)</f>
        <v>0</v>
      </c>
      <c r="BH253" s="231">
        <f>IF(N253="sníž. přenesená",J253,0)</f>
        <v>0</v>
      </c>
      <c r="BI253" s="231">
        <f>IF(N253="nulová",J253,0)</f>
        <v>0</v>
      </c>
      <c r="BJ253" s="23" t="s">
        <v>25</v>
      </c>
      <c r="BK253" s="231">
        <f>ROUND(I253*H253,2)</f>
        <v>0</v>
      </c>
      <c r="BL253" s="23" t="s">
        <v>257</v>
      </c>
      <c r="BM253" s="23" t="s">
        <v>555</v>
      </c>
    </row>
    <row r="254" s="1" customFormat="1">
      <c r="B254" s="45"/>
      <c r="C254" s="73"/>
      <c r="D254" s="232" t="s">
        <v>153</v>
      </c>
      <c r="E254" s="73"/>
      <c r="F254" s="233" t="s">
        <v>542</v>
      </c>
      <c r="G254" s="73"/>
      <c r="H254" s="73"/>
      <c r="I254" s="190"/>
      <c r="J254" s="73"/>
      <c r="K254" s="73"/>
      <c r="L254" s="71"/>
      <c r="M254" s="234"/>
      <c r="N254" s="46"/>
      <c r="O254" s="46"/>
      <c r="P254" s="46"/>
      <c r="Q254" s="46"/>
      <c r="R254" s="46"/>
      <c r="S254" s="46"/>
      <c r="T254" s="94"/>
      <c r="AT254" s="23" t="s">
        <v>153</v>
      </c>
      <c r="AU254" s="23" t="s">
        <v>86</v>
      </c>
    </row>
    <row r="255" s="11" customFormat="1">
      <c r="B255" s="235"/>
      <c r="C255" s="236"/>
      <c r="D255" s="232" t="s">
        <v>155</v>
      </c>
      <c r="E255" s="237" t="s">
        <v>24</v>
      </c>
      <c r="F255" s="238" t="s">
        <v>556</v>
      </c>
      <c r="G255" s="236"/>
      <c r="H255" s="239">
        <v>2.5299999999999998</v>
      </c>
      <c r="I255" s="240"/>
      <c r="J255" s="236"/>
      <c r="K255" s="236"/>
      <c r="L255" s="241"/>
      <c r="M255" s="242"/>
      <c r="N255" s="243"/>
      <c r="O255" s="243"/>
      <c r="P255" s="243"/>
      <c r="Q255" s="243"/>
      <c r="R255" s="243"/>
      <c r="S255" s="243"/>
      <c r="T255" s="244"/>
      <c r="AT255" s="245" t="s">
        <v>155</v>
      </c>
      <c r="AU255" s="245" t="s">
        <v>86</v>
      </c>
      <c r="AV255" s="11" t="s">
        <v>86</v>
      </c>
      <c r="AW255" s="11" t="s">
        <v>40</v>
      </c>
      <c r="AX255" s="11" t="s">
        <v>25</v>
      </c>
      <c r="AY255" s="245" t="s">
        <v>144</v>
      </c>
    </row>
    <row r="256" s="1" customFormat="1" ht="25.5" customHeight="1">
      <c r="B256" s="45"/>
      <c r="C256" s="270" t="s">
        <v>557</v>
      </c>
      <c r="D256" s="270" t="s">
        <v>442</v>
      </c>
      <c r="E256" s="271" t="s">
        <v>558</v>
      </c>
      <c r="F256" s="272" t="s">
        <v>559</v>
      </c>
      <c r="G256" s="273" t="s">
        <v>161</v>
      </c>
      <c r="H256" s="274">
        <v>1</v>
      </c>
      <c r="I256" s="275"/>
      <c r="J256" s="276">
        <f>ROUND(I256*H256,2)</f>
        <v>0</v>
      </c>
      <c r="K256" s="272" t="s">
        <v>24</v>
      </c>
      <c r="L256" s="277"/>
      <c r="M256" s="278" t="s">
        <v>24</v>
      </c>
      <c r="N256" s="279" t="s">
        <v>48</v>
      </c>
      <c r="O256" s="46"/>
      <c r="P256" s="229">
        <f>O256*H256</f>
        <v>0</v>
      </c>
      <c r="Q256" s="229">
        <v>0.040000000000000001</v>
      </c>
      <c r="R256" s="229">
        <f>Q256*H256</f>
        <v>0.040000000000000001</v>
      </c>
      <c r="S256" s="229">
        <v>0</v>
      </c>
      <c r="T256" s="230">
        <f>S256*H256</f>
        <v>0</v>
      </c>
      <c r="AR256" s="23" t="s">
        <v>460</v>
      </c>
      <c r="AT256" s="23" t="s">
        <v>442</v>
      </c>
      <c r="AU256" s="23" t="s">
        <v>86</v>
      </c>
      <c r="AY256" s="23" t="s">
        <v>144</v>
      </c>
      <c r="BE256" s="231">
        <f>IF(N256="základní",J256,0)</f>
        <v>0</v>
      </c>
      <c r="BF256" s="231">
        <f>IF(N256="snížená",J256,0)</f>
        <v>0</v>
      </c>
      <c r="BG256" s="231">
        <f>IF(N256="zákl. přenesená",J256,0)</f>
        <v>0</v>
      </c>
      <c r="BH256" s="231">
        <f>IF(N256="sníž. přenesená",J256,0)</f>
        <v>0</v>
      </c>
      <c r="BI256" s="231">
        <f>IF(N256="nulová",J256,0)</f>
        <v>0</v>
      </c>
      <c r="BJ256" s="23" t="s">
        <v>25</v>
      </c>
      <c r="BK256" s="231">
        <f>ROUND(I256*H256,2)</f>
        <v>0</v>
      </c>
      <c r="BL256" s="23" t="s">
        <v>257</v>
      </c>
      <c r="BM256" s="23" t="s">
        <v>560</v>
      </c>
    </row>
    <row r="257" s="1" customFormat="1" ht="25.5" customHeight="1">
      <c r="B257" s="45"/>
      <c r="C257" s="220" t="s">
        <v>561</v>
      </c>
      <c r="D257" s="220" t="s">
        <v>146</v>
      </c>
      <c r="E257" s="221" t="s">
        <v>562</v>
      </c>
      <c r="F257" s="222" t="s">
        <v>563</v>
      </c>
      <c r="G257" s="223" t="s">
        <v>161</v>
      </c>
      <c r="H257" s="224">
        <v>50</v>
      </c>
      <c r="I257" s="225"/>
      <c r="J257" s="226">
        <f>ROUND(I257*H257,2)</f>
        <v>0</v>
      </c>
      <c r="K257" s="222" t="s">
        <v>150</v>
      </c>
      <c r="L257" s="71"/>
      <c r="M257" s="227" t="s">
        <v>24</v>
      </c>
      <c r="N257" s="228" t="s">
        <v>48</v>
      </c>
      <c r="O257" s="46"/>
      <c r="P257" s="229">
        <f>O257*H257</f>
        <v>0</v>
      </c>
      <c r="Q257" s="229">
        <v>0</v>
      </c>
      <c r="R257" s="229">
        <f>Q257*H257</f>
        <v>0</v>
      </c>
      <c r="S257" s="229">
        <v>0</v>
      </c>
      <c r="T257" s="230">
        <f>S257*H257</f>
        <v>0</v>
      </c>
      <c r="AR257" s="23" t="s">
        <v>257</v>
      </c>
      <c r="AT257" s="23" t="s">
        <v>146</v>
      </c>
      <c r="AU257" s="23" t="s">
        <v>86</v>
      </c>
      <c r="AY257" s="23" t="s">
        <v>144</v>
      </c>
      <c r="BE257" s="231">
        <f>IF(N257="základní",J257,0)</f>
        <v>0</v>
      </c>
      <c r="BF257" s="231">
        <f>IF(N257="snížená",J257,0)</f>
        <v>0</v>
      </c>
      <c r="BG257" s="231">
        <f>IF(N257="zákl. přenesená",J257,0)</f>
        <v>0</v>
      </c>
      <c r="BH257" s="231">
        <f>IF(N257="sníž. přenesená",J257,0)</f>
        <v>0</v>
      </c>
      <c r="BI257" s="231">
        <f>IF(N257="nulová",J257,0)</f>
        <v>0</v>
      </c>
      <c r="BJ257" s="23" t="s">
        <v>25</v>
      </c>
      <c r="BK257" s="231">
        <f>ROUND(I257*H257,2)</f>
        <v>0</v>
      </c>
      <c r="BL257" s="23" t="s">
        <v>257</v>
      </c>
      <c r="BM257" s="23" t="s">
        <v>564</v>
      </c>
    </row>
    <row r="258" s="1" customFormat="1">
      <c r="B258" s="45"/>
      <c r="C258" s="73"/>
      <c r="D258" s="232" t="s">
        <v>153</v>
      </c>
      <c r="E258" s="73"/>
      <c r="F258" s="233" t="s">
        <v>565</v>
      </c>
      <c r="G258" s="73"/>
      <c r="H258" s="73"/>
      <c r="I258" s="190"/>
      <c r="J258" s="73"/>
      <c r="K258" s="73"/>
      <c r="L258" s="71"/>
      <c r="M258" s="234"/>
      <c r="N258" s="46"/>
      <c r="O258" s="46"/>
      <c r="P258" s="46"/>
      <c r="Q258" s="46"/>
      <c r="R258" s="46"/>
      <c r="S258" s="46"/>
      <c r="T258" s="94"/>
      <c r="AT258" s="23" t="s">
        <v>153</v>
      </c>
      <c r="AU258" s="23" t="s">
        <v>86</v>
      </c>
    </row>
    <row r="259" s="11" customFormat="1">
      <c r="B259" s="235"/>
      <c r="C259" s="236"/>
      <c r="D259" s="232" t="s">
        <v>155</v>
      </c>
      <c r="E259" s="237" t="s">
        <v>24</v>
      </c>
      <c r="F259" s="238" t="s">
        <v>566</v>
      </c>
      <c r="G259" s="236"/>
      <c r="H259" s="239">
        <v>50</v>
      </c>
      <c r="I259" s="240"/>
      <c r="J259" s="236"/>
      <c r="K259" s="236"/>
      <c r="L259" s="241"/>
      <c r="M259" s="242"/>
      <c r="N259" s="243"/>
      <c r="O259" s="243"/>
      <c r="P259" s="243"/>
      <c r="Q259" s="243"/>
      <c r="R259" s="243"/>
      <c r="S259" s="243"/>
      <c r="T259" s="244"/>
      <c r="AT259" s="245" t="s">
        <v>155</v>
      </c>
      <c r="AU259" s="245" t="s">
        <v>86</v>
      </c>
      <c r="AV259" s="11" t="s">
        <v>86</v>
      </c>
      <c r="AW259" s="11" t="s">
        <v>40</v>
      </c>
      <c r="AX259" s="11" t="s">
        <v>25</v>
      </c>
      <c r="AY259" s="245" t="s">
        <v>144</v>
      </c>
    </row>
    <row r="260" s="1" customFormat="1" ht="25.5" customHeight="1">
      <c r="B260" s="45"/>
      <c r="C260" s="270" t="s">
        <v>567</v>
      </c>
      <c r="D260" s="270" t="s">
        <v>442</v>
      </c>
      <c r="E260" s="271" t="s">
        <v>568</v>
      </c>
      <c r="F260" s="272" t="s">
        <v>569</v>
      </c>
      <c r="G260" s="273" t="s">
        <v>161</v>
      </c>
      <c r="H260" s="274">
        <v>1</v>
      </c>
      <c r="I260" s="275"/>
      <c r="J260" s="276">
        <f>ROUND(I260*H260,2)</f>
        <v>0</v>
      </c>
      <c r="K260" s="272" t="s">
        <v>24</v>
      </c>
      <c r="L260" s="277"/>
      <c r="M260" s="278" t="s">
        <v>24</v>
      </c>
      <c r="N260" s="279" t="s">
        <v>48</v>
      </c>
      <c r="O260" s="46"/>
      <c r="P260" s="229">
        <f>O260*H260</f>
        <v>0</v>
      </c>
      <c r="Q260" s="229">
        <v>0</v>
      </c>
      <c r="R260" s="229">
        <f>Q260*H260</f>
        <v>0</v>
      </c>
      <c r="S260" s="229">
        <v>0</v>
      </c>
      <c r="T260" s="230">
        <f>S260*H260</f>
        <v>0</v>
      </c>
      <c r="AR260" s="23" t="s">
        <v>460</v>
      </c>
      <c r="AT260" s="23" t="s">
        <v>442</v>
      </c>
      <c r="AU260" s="23" t="s">
        <v>86</v>
      </c>
      <c r="AY260" s="23" t="s">
        <v>144</v>
      </c>
      <c r="BE260" s="231">
        <f>IF(N260="základní",J260,0)</f>
        <v>0</v>
      </c>
      <c r="BF260" s="231">
        <f>IF(N260="snížená",J260,0)</f>
        <v>0</v>
      </c>
      <c r="BG260" s="231">
        <f>IF(N260="zákl. přenesená",J260,0)</f>
        <v>0</v>
      </c>
      <c r="BH260" s="231">
        <f>IF(N260="sníž. přenesená",J260,0)</f>
        <v>0</v>
      </c>
      <c r="BI260" s="231">
        <f>IF(N260="nulová",J260,0)</f>
        <v>0</v>
      </c>
      <c r="BJ260" s="23" t="s">
        <v>25</v>
      </c>
      <c r="BK260" s="231">
        <f>ROUND(I260*H260,2)</f>
        <v>0</v>
      </c>
      <c r="BL260" s="23" t="s">
        <v>257</v>
      </c>
      <c r="BM260" s="23" t="s">
        <v>570</v>
      </c>
    </row>
    <row r="261" s="1" customFormat="1" ht="25.5" customHeight="1">
      <c r="B261" s="45"/>
      <c r="C261" s="270" t="s">
        <v>571</v>
      </c>
      <c r="D261" s="270" t="s">
        <v>442</v>
      </c>
      <c r="E261" s="271" t="s">
        <v>572</v>
      </c>
      <c r="F261" s="272" t="s">
        <v>573</v>
      </c>
      <c r="G261" s="273" t="s">
        <v>161</v>
      </c>
      <c r="H261" s="274">
        <v>2</v>
      </c>
      <c r="I261" s="275"/>
      <c r="J261" s="276">
        <f>ROUND(I261*H261,2)</f>
        <v>0</v>
      </c>
      <c r="K261" s="272" t="s">
        <v>24</v>
      </c>
      <c r="L261" s="277"/>
      <c r="M261" s="278" t="s">
        <v>24</v>
      </c>
      <c r="N261" s="279" t="s">
        <v>48</v>
      </c>
      <c r="O261" s="46"/>
      <c r="P261" s="229">
        <f>O261*H261</f>
        <v>0</v>
      </c>
      <c r="Q261" s="229">
        <v>0</v>
      </c>
      <c r="R261" s="229">
        <f>Q261*H261</f>
        <v>0</v>
      </c>
      <c r="S261" s="229">
        <v>0</v>
      </c>
      <c r="T261" s="230">
        <f>S261*H261</f>
        <v>0</v>
      </c>
      <c r="AR261" s="23" t="s">
        <v>460</v>
      </c>
      <c r="AT261" s="23" t="s">
        <v>442</v>
      </c>
      <c r="AU261" s="23" t="s">
        <v>86</v>
      </c>
      <c r="AY261" s="23" t="s">
        <v>144</v>
      </c>
      <c r="BE261" s="231">
        <f>IF(N261="základní",J261,0)</f>
        <v>0</v>
      </c>
      <c r="BF261" s="231">
        <f>IF(N261="snížená",J261,0)</f>
        <v>0</v>
      </c>
      <c r="BG261" s="231">
        <f>IF(N261="zákl. přenesená",J261,0)</f>
        <v>0</v>
      </c>
      <c r="BH261" s="231">
        <f>IF(N261="sníž. přenesená",J261,0)</f>
        <v>0</v>
      </c>
      <c r="BI261" s="231">
        <f>IF(N261="nulová",J261,0)</f>
        <v>0</v>
      </c>
      <c r="BJ261" s="23" t="s">
        <v>25</v>
      </c>
      <c r="BK261" s="231">
        <f>ROUND(I261*H261,2)</f>
        <v>0</v>
      </c>
      <c r="BL261" s="23" t="s">
        <v>257</v>
      </c>
      <c r="BM261" s="23" t="s">
        <v>574</v>
      </c>
    </row>
    <row r="262" s="1" customFormat="1" ht="25.5" customHeight="1">
      <c r="B262" s="45"/>
      <c r="C262" s="270" t="s">
        <v>575</v>
      </c>
      <c r="D262" s="270" t="s">
        <v>442</v>
      </c>
      <c r="E262" s="271" t="s">
        <v>576</v>
      </c>
      <c r="F262" s="272" t="s">
        <v>577</v>
      </c>
      <c r="G262" s="273" t="s">
        <v>161</v>
      </c>
      <c r="H262" s="274">
        <v>2</v>
      </c>
      <c r="I262" s="275"/>
      <c r="J262" s="276">
        <f>ROUND(I262*H262,2)</f>
        <v>0</v>
      </c>
      <c r="K262" s="272" t="s">
        <v>24</v>
      </c>
      <c r="L262" s="277"/>
      <c r="M262" s="278" t="s">
        <v>24</v>
      </c>
      <c r="N262" s="279" t="s">
        <v>48</v>
      </c>
      <c r="O262" s="46"/>
      <c r="P262" s="229">
        <f>O262*H262</f>
        <v>0</v>
      </c>
      <c r="Q262" s="229">
        <v>0</v>
      </c>
      <c r="R262" s="229">
        <f>Q262*H262</f>
        <v>0</v>
      </c>
      <c r="S262" s="229">
        <v>0</v>
      </c>
      <c r="T262" s="230">
        <f>S262*H262</f>
        <v>0</v>
      </c>
      <c r="AR262" s="23" t="s">
        <v>460</v>
      </c>
      <c r="AT262" s="23" t="s">
        <v>442</v>
      </c>
      <c r="AU262" s="23" t="s">
        <v>86</v>
      </c>
      <c r="AY262" s="23" t="s">
        <v>144</v>
      </c>
      <c r="BE262" s="231">
        <f>IF(N262="základní",J262,0)</f>
        <v>0</v>
      </c>
      <c r="BF262" s="231">
        <f>IF(N262="snížená",J262,0)</f>
        <v>0</v>
      </c>
      <c r="BG262" s="231">
        <f>IF(N262="zákl. přenesená",J262,0)</f>
        <v>0</v>
      </c>
      <c r="BH262" s="231">
        <f>IF(N262="sníž. přenesená",J262,0)</f>
        <v>0</v>
      </c>
      <c r="BI262" s="231">
        <f>IF(N262="nulová",J262,0)</f>
        <v>0</v>
      </c>
      <c r="BJ262" s="23" t="s">
        <v>25</v>
      </c>
      <c r="BK262" s="231">
        <f>ROUND(I262*H262,2)</f>
        <v>0</v>
      </c>
      <c r="BL262" s="23" t="s">
        <v>257</v>
      </c>
      <c r="BM262" s="23" t="s">
        <v>578</v>
      </c>
    </row>
    <row r="263" s="1" customFormat="1" ht="25.5" customHeight="1">
      <c r="B263" s="45"/>
      <c r="C263" s="270" t="s">
        <v>579</v>
      </c>
      <c r="D263" s="270" t="s">
        <v>442</v>
      </c>
      <c r="E263" s="271" t="s">
        <v>580</v>
      </c>
      <c r="F263" s="272" t="s">
        <v>581</v>
      </c>
      <c r="G263" s="273" t="s">
        <v>161</v>
      </c>
      <c r="H263" s="274">
        <v>3</v>
      </c>
      <c r="I263" s="275"/>
      <c r="J263" s="276">
        <f>ROUND(I263*H263,2)</f>
        <v>0</v>
      </c>
      <c r="K263" s="272" t="s">
        <v>24</v>
      </c>
      <c r="L263" s="277"/>
      <c r="M263" s="278" t="s">
        <v>24</v>
      </c>
      <c r="N263" s="279" t="s">
        <v>48</v>
      </c>
      <c r="O263" s="46"/>
      <c r="P263" s="229">
        <f>O263*H263</f>
        <v>0</v>
      </c>
      <c r="Q263" s="229">
        <v>0</v>
      </c>
      <c r="R263" s="229">
        <f>Q263*H263</f>
        <v>0</v>
      </c>
      <c r="S263" s="229">
        <v>0</v>
      </c>
      <c r="T263" s="230">
        <f>S263*H263</f>
        <v>0</v>
      </c>
      <c r="AR263" s="23" t="s">
        <v>460</v>
      </c>
      <c r="AT263" s="23" t="s">
        <v>442</v>
      </c>
      <c r="AU263" s="23" t="s">
        <v>86</v>
      </c>
      <c r="AY263" s="23" t="s">
        <v>144</v>
      </c>
      <c r="BE263" s="231">
        <f>IF(N263="základní",J263,0)</f>
        <v>0</v>
      </c>
      <c r="BF263" s="231">
        <f>IF(N263="snížená",J263,0)</f>
        <v>0</v>
      </c>
      <c r="BG263" s="231">
        <f>IF(N263="zákl. přenesená",J263,0)</f>
        <v>0</v>
      </c>
      <c r="BH263" s="231">
        <f>IF(N263="sníž. přenesená",J263,0)</f>
        <v>0</v>
      </c>
      <c r="BI263" s="231">
        <f>IF(N263="nulová",J263,0)</f>
        <v>0</v>
      </c>
      <c r="BJ263" s="23" t="s">
        <v>25</v>
      </c>
      <c r="BK263" s="231">
        <f>ROUND(I263*H263,2)</f>
        <v>0</v>
      </c>
      <c r="BL263" s="23" t="s">
        <v>257</v>
      </c>
      <c r="BM263" s="23" t="s">
        <v>582</v>
      </c>
    </row>
    <row r="264" s="1" customFormat="1" ht="25.5" customHeight="1">
      <c r="B264" s="45"/>
      <c r="C264" s="270" t="s">
        <v>583</v>
      </c>
      <c r="D264" s="270" t="s">
        <v>442</v>
      </c>
      <c r="E264" s="271" t="s">
        <v>584</v>
      </c>
      <c r="F264" s="272" t="s">
        <v>585</v>
      </c>
      <c r="G264" s="273" t="s">
        <v>161</v>
      </c>
      <c r="H264" s="274">
        <v>4</v>
      </c>
      <c r="I264" s="275"/>
      <c r="J264" s="276">
        <f>ROUND(I264*H264,2)</f>
        <v>0</v>
      </c>
      <c r="K264" s="272" t="s">
        <v>24</v>
      </c>
      <c r="L264" s="277"/>
      <c r="M264" s="278" t="s">
        <v>24</v>
      </c>
      <c r="N264" s="279" t="s">
        <v>48</v>
      </c>
      <c r="O264" s="46"/>
      <c r="P264" s="229">
        <f>O264*H264</f>
        <v>0</v>
      </c>
      <c r="Q264" s="229">
        <v>0</v>
      </c>
      <c r="R264" s="229">
        <f>Q264*H264</f>
        <v>0</v>
      </c>
      <c r="S264" s="229">
        <v>0</v>
      </c>
      <c r="T264" s="230">
        <f>S264*H264</f>
        <v>0</v>
      </c>
      <c r="AR264" s="23" t="s">
        <v>460</v>
      </c>
      <c r="AT264" s="23" t="s">
        <v>442</v>
      </c>
      <c r="AU264" s="23" t="s">
        <v>86</v>
      </c>
      <c r="AY264" s="23" t="s">
        <v>144</v>
      </c>
      <c r="BE264" s="231">
        <f>IF(N264="základní",J264,0)</f>
        <v>0</v>
      </c>
      <c r="BF264" s="231">
        <f>IF(N264="snížená",J264,0)</f>
        <v>0</v>
      </c>
      <c r="BG264" s="231">
        <f>IF(N264="zákl. přenesená",J264,0)</f>
        <v>0</v>
      </c>
      <c r="BH264" s="231">
        <f>IF(N264="sníž. přenesená",J264,0)</f>
        <v>0</v>
      </c>
      <c r="BI264" s="231">
        <f>IF(N264="nulová",J264,0)</f>
        <v>0</v>
      </c>
      <c r="BJ264" s="23" t="s">
        <v>25</v>
      </c>
      <c r="BK264" s="231">
        <f>ROUND(I264*H264,2)</f>
        <v>0</v>
      </c>
      <c r="BL264" s="23" t="s">
        <v>257</v>
      </c>
      <c r="BM264" s="23" t="s">
        <v>586</v>
      </c>
    </row>
    <row r="265" s="1" customFormat="1" ht="25.5" customHeight="1">
      <c r="B265" s="45"/>
      <c r="C265" s="270" t="s">
        <v>587</v>
      </c>
      <c r="D265" s="270" t="s">
        <v>442</v>
      </c>
      <c r="E265" s="271" t="s">
        <v>588</v>
      </c>
      <c r="F265" s="272" t="s">
        <v>589</v>
      </c>
      <c r="G265" s="273" t="s">
        <v>161</v>
      </c>
      <c r="H265" s="274">
        <v>1</v>
      </c>
      <c r="I265" s="275"/>
      <c r="J265" s="276">
        <f>ROUND(I265*H265,2)</f>
        <v>0</v>
      </c>
      <c r="K265" s="272" t="s">
        <v>24</v>
      </c>
      <c r="L265" s="277"/>
      <c r="M265" s="278" t="s">
        <v>24</v>
      </c>
      <c r="N265" s="279" t="s">
        <v>48</v>
      </c>
      <c r="O265" s="46"/>
      <c r="P265" s="229">
        <f>O265*H265</f>
        <v>0</v>
      </c>
      <c r="Q265" s="229">
        <v>0</v>
      </c>
      <c r="R265" s="229">
        <f>Q265*H265</f>
        <v>0</v>
      </c>
      <c r="S265" s="229">
        <v>0</v>
      </c>
      <c r="T265" s="230">
        <f>S265*H265</f>
        <v>0</v>
      </c>
      <c r="AR265" s="23" t="s">
        <v>460</v>
      </c>
      <c r="AT265" s="23" t="s">
        <v>442</v>
      </c>
      <c r="AU265" s="23" t="s">
        <v>86</v>
      </c>
      <c r="AY265" s="23" t="s">
        <v>144</v>
      </c>
      <c r="BE265" s="231">
        <f>IF(N265="základní",J265,0)</f>
        <v>0</v>
      </c>
      <c r="BF265" s="231">
        <f>IF(N265="snížená",J265,0)</f>
        <v>0</v>
      </c>
      <c r="BG265" s="231">
        <f>IF(N265="zákl. přenesená",J265,0)</f>
        <v>0</v>
      </c>
      <c r="BH265" s="231">
        <f>IF(N265="sníž. přenesená",J265,0)</f>
        <v>0</v>
      </c>
      <c r="BI265" s="231">
        <f>IF(N265="nulová",J265,0)</f>
        <v>0</v>
      </c>
      <c r="BJ265" s="23" t="s">
        <v>25</v>
      </c>
      <c r="BK265" s="231">
        <f>ROUND(I265*H265,2)</f>
        <v>0</v>
      </c>
      <c r="BL265" s="23" t="s">
        <v>257</v>
      </c>
      <c r="BM265" s="23" t="s">
        <v>590</v>
      </c>
    </row>
    <row r="266" s="1" customFormat="1" ht="25.5" customHeight="1">
      <c r="B266" s="45"/>
      <c r="C266" s="270" t="s">
        <v>591</v>
      </c>
      <c r="D266" s="270" t="s">
        <v>442</v>
      </c>
      <c r="E266" s="271" t="s">
        <v>592</v>
      </c>
      <c r="F266" s="272" t="s">
        <v>593</v>
      </c>
      <c r="G266" s="273" t="s">
        <v>161</v>
      </c>
      <c r="H266" s="274">
        <v>1</v>
      </c>
      <c r="I266" s="275"/>
      <c r="J266" s="276">
        <f>ROUND(I266*H266,2)</f>
        <v>0</v>
      </c>
      <c r="K266" s="272" t="s">
        <v>24</v>
      </c>
      <c r="L266" s="277"/>
      <c r="M266" s="278" t="s">
        <v>24</v>
      </c>
      <c r="N266" s="279" t="s">
        <v>48</v>
      </c>
      <c r="O266" s="46"/>
      <c r="P266" s="229">
        <f>O266*H266</f>
        <v>0</v>
      </c>
      <c r="Q266" s="229">
        <v>0</v>
      </c>
      <c r="R266" s="229">
        <f>Q266*H266</f>
        <v>0</v>
      </c>
      <c r="S266" s="229">
        <v>0</v>
      </c>
      <c r="T266" s="230">
        <f>S266*H266</f>
        <v>0</v>
      </c>
      <c r="AR266" s="23" t="s">
        <v>460</v>
      </c>
      <c r="AT266" s="23" t="s">
        <v>442</v>
      </c>
      <c r="AU266" s="23" t="s">
        <v>86</v>
      </c>
      <c r="AY266" s="23" t="s">
        <v>144</v>
      </c>
      <c r="BE266" s="231">
        <f>IF(N266="základní",J266,0)</f>
        <v>0</v>
      </c>
      <c r="BF266" s="231">
        <f>IF(N266="snížená",J266,0)</f>
        <v>0</v>
      </c>
      <c r="BG266" s="231">
        <f>IF(N266="zákl. přenesená",J266,0)</f>
        <v>0</v>
      </c>
      <c r="BH266" s="231">
        <f>IF(N266="sníž. přenesená",J266,0)</f>
        <v>0</v>
      </c>
      <c r="BI266" s="231">
        <f>IF(N266="nulová",J266,0)</f>
        <v>0</v>
      </c>
      <c r="BJ266" s="23" t="s">
        <v>25</v>
      </c>
      <c r="BK266" s="231">
        <f>ROUND(I266*H266,2)</f>
        <v>0</v>
      </c>
      <c r="BL266" s="23" t="s">
        <v>257</v>
      </c>
      <c r="BM266" s="23" t="s">
        <v>594</v>
      </c>
    </row>
    <row r="267" s="1" customFormat="1" ht="25.5" customHeight="1">
      <c r="B267" s="45"/>
      <c r="C267" s="270" t="s">
        <v>595</v>
      </c>
      <c r="D267" s="270" t="s">
        <v>442</v>
      </c>
      <c r="E267" s="271" t="s">
        <v>596</v>
      </c>
      <c r="F267" s="272" t="s">
        <v>597</v>
      </c>
      <c r="G267" s="273" t="s">
        <v>161</v>
      </c>
      <c r="H267" s="274">
        <v>1</v>
      </c>
      <c r="I267" s="275"/>
      <c r="J267" s="276">
        <f>ROUND(I267*H267,2)</f>
        <v>0</v>
      </c>
      <c r="K267" s="272" t="s">
        <v>24</v>
      </c>
      <c r="L267" s="277"/>
      <c r="M267" s="278" t="s">
        <v>24</v>
      </c>
      <c r="N267" s="279" t="s">
        <v>48</v>
      </c>
      <c r="O267" s="46"/>
      <c r="P267" s="229">
        <f>O267*H267</f>
        <v>0</v>
      </c>
      <c r="Q267" s="229">
        <v>0</v>
      </c>
      <c r="R267" s="229">
        <f>Q267*H267</f>
        <v>0</v>
      </c>
      <c r="S267" s="229">
        <v>0</v>
      </c>
      <c r="T267" s="230">
        <f>S267*H267</f>
        <v>0</v>
      </c>
      <c r="AR267" s="23" t="s">
        <v>460</v>
      </c>
      <c r="AT267" s="23" t="s">
        <v>442</v>
      </c>
      <c r="AU267" s="23" t="s">
        <v>86</v>
      </c>
      <c r="AY267" s="23" t="s">
        <v>144</v>
      </c>
      <c r="BE267" s="231">
        <f>IF(N267="základní",J267,0)</f>
        <v>0</v>
      </c>
      <c r="BF267" s="231">
        <f>IF(N267="snížená",J267,0)</f>
        <v>0</v>
      </c>
      <c r="BG267" s="231">
        <f>IF(N267="zákl. přenesená",J267,0)</f>
        <v>0</v>
      </c>
      <c r="BH267" s="231">
        <f>IF(N267="sníž. přenesená",J267,0)</f>
        <v>0</v>
      </c>
      <c r="BI267" s="231">
        <f>IF(N267="nulová",J267,0)</f>
        <v>0</v>
      </c>
      <c r="BJ267" s="23" t="s">
        <v>25</v>
      </c>
      <c r="BK267" s="231">
        <f>ROUND(I267*H267,2)</f>
        <v>0</v>
      </c>
      <c r="BL267" s="23" t="s">
        <v>257</v>
      </c>
      <c r="BM267" s="23" t="s">
        <v>598</v>
      </c>
    </row>
    <row r="268" s="1" customFormat="1" ht="25.5" customHeight="1">
      <c r="B268" s="45"/>
      <c r="C268" s="220" t="s">
        <v>599</v>
      </c>
      <c r="D268" s="220" t="s">
        <v>146</v>
      </c>
      <c r="E268" s="221" t="s">
        <v>600</v>
      </c>
      <c r="F268" s="222" t="s">
        <v>601</v>
      </c>
      <c r="G268" s="223" t="s">
        <v>161</v>
      </c>
      <c r="H268" s="224">
        <v>3</v>
      </c>
      <c r="I268" s="225"/>
      <c r="J268" s="226">
        <f>ROUND(I268*H268,2)</f>
        <v>0</v>
      </c>
      <c r="K268" s="222" t="s">
        <v>150</v>
      </c>
      <c r="L268" s="71"/>
      <c r="M268" s="227" t="s">
        <v>24</v>
      </c>
      <c r="N268" s="228" t="s">
        <v>48</v>
      </c>
      <c r="O268" s="46"/>
      <c r="P268" s="229">
        <f>O268*H268</f>
        <v>0</v>
      </c>
      <c r="Q268" s="229">
        <v>0</v>
      </c>
      <c r="R268" s="229">
        <f>Q268*H268</f>
        <v>0</v>
      </c>
      <c r="S268" s="229">
        <v>0</v>
      </c>
      <c r="T268" s="230">
        <f>S268*H268</f>
        <v>0</v>
      </c>
      <c r="AR268" s="23" t="s">
        <v>257</v>
      </c>
      <c r="AT268" s="23" t="s">
        <v>146</v>
      </c>
      <c r="AU268" s="23" t="s">
        <v>86</v>
      </c>
      <c r="AY268" s="23" t="s">
        <v>144</v>
      </c>
      <c r="BE268" s="231">
        <f>IF(N268="základní",J268,0)</f>
        <v>0</v>
      </c>
      <c r="BF268" s="231">
        <f>IF(N268="snížená",J268,0)</f>
        <v>0</v>
      </c>
      <c r="BG268" s="231">
        <f>IF(N268="zákl. přenesená",J268,0)</f>
        <v>0</v>
      </c>
      <c r="BH268" s="231">
        <f>IF(N268="sníž. přenesená",J268,0)</f>
        <v>0</v>
      </c>
      <c r="BI268" s="231">
        <f>IF(N268="nulová",J268,0)</f>
        <v>0</v>
      </c>
      <c r="BJ268" s="23" t="s">
        <v>25</v>
      </c>
      <c r="BK268" s="231">
        <f>ROUND(I268*H268,2)</f>
        <v>0</v>
      </c>
      <c r="BL268" s="23" t="s">
        <v>257</v>
      </c>
      <c r="BM268" s="23" t="s">
        <v>602</v>
      </c>
    </row>
    <row r="269" s="1" customFormat="1">
      <c r="B269" s="45"/>
      <c r="C269" s="73"/>
      <c r="D269" s="232" t="s">
        <v>153</v>
      </c>
      <c r="E269" s="73"/>
      <c r="F269" s="233" t="s">
        <v>565</v>
      </c>
      <c r="G269" s="73"/>
      <c r="H269" s="73"/>
      <c r="I269" s="190"/>
      <c r="J269" s="73"/>
      <c r="K269" s="73"/>
      <c r="L269" s="71"/>
      <c r="M269" s="234"/>
      <c r="N269" s="46"/>
      <c r="O269" s="46"/>
      <c r="P269" s="46"/>
      <c r="Q269" s="46"/>
      <c r="R269" s="46"/>
      <c r="S269" s="46"/>
      <c r="T269" s="94"/>
      <c r="AT269" s="23" t="s">
        <v>153</v>
      </c>
      <c r="AU269" s="23" t="s">
        <v>86</v>
      </c>
    </row>
    <row r="270" s="11" customFormat="1">
      <c r="B270" s="235"/>
      <c r="C270" s="236"/>
      <c r="D270" s="232" t="s">
        <v>155</v>
      </c>
      <c r="E270" s="237" t="s">
        <v>24</v>
      </c>
      <c r="F270" s="238" t="s">
        <v>603</v>
      </c>
      <c r="G270" s="236"/>
      <c r="H270" s="239">
        <v>3</v>
      </c>
      <c r="I270" s="240"/>
      <c r="J270" s="236"/>
      <c r="K270" s="236"/>
      <c r="L270" s="241"/>
      <c r="M270" s="242"/>
      <c r="N270" s="243"/>
      <c r="O270" s="243"/>
      <c r="P270" s="243"/>
      <c r="Q270" s="243"/>
      <c r="R270" s="243"/>
      <c r="S270" s="243"/>
      <c r="T270" s="244"/>
      <c r="AT270" s="245" t="s">
        <v>155</v>
      </c>
      <c r="AU270" s="245" t="s">
        <v>86</v>
      </c>
      <c r="AV270" s="11" t="s">
        <v>86</v>
      </c>
      <c r="AW270" s="11" t="s">
        <v>40</v>
      </c>
      <c r="AX270" s="11" t="s">
        <v>25</v>
      </c>
      <c r="AY270" s="245" t="s">
        <v>144</v>
      </c>
    </row>
    <row r="271" s="1" customFormat="1" ht="25.5" customHeight="1">
      <c r="B271" s="45"/>
      <c r="C271" s="270" t="s">
        <v>604</v>
      </c>
      <c r="D271" s="270" t="s">
        <v>442</v>
      </c>
      <c r="E271" s="271" t="s">
        <v>605</v>
      </c>
      <c r="F271" s="272" t="s">
        <v>606</v>
      </c>
      <c r="G271" s="273" t="s">
        <v>161</v>
      </c>
      <c r="H271" s="274">
        <v>1</v>
      </c>
      <c r="I271" s="275"/>
      <c r="J271" s="276">
        <f>ROUND(I271*H271,2)</f>
        <v>0</v>
      </c>
      <c r="K271" s="272" t="s">
        <v>24</v>
      </c>
      <c r="L271" s="277"/>
      <c r="M271" s="278" t="s">
        <v>24</v>
      </c>
      <c r="N271" s="279" t="s">
        <v>48</v>
      </c>
      <c r="O271" s="46"/>
      <c r="P271" s="229">
        <f>O271*H271</f>
        <v>0</v>
      </c>
      <c r="Q271" s="229">
        <v>0</v>
      </c>
      <c r="R271" s="229">
        <f>Q271*H271</f>
        <v>0</v>
      </c>
      <c r="S271" s="229">
        <v>0</v>
      </c>
      <c r="T271" s="230">
        <f>S271*H271</f>
        <v>0</v>
      </c>
      <c r="AR271" s="23" t="s">
        <v>460</v>
      </c>
      <c r="AT271" s="23" t="s">
        <v>442</v>
      </c>
      <c r="AU271" s="23" t="s">
        <v>86</v>
      </c>
      <c r="AY271" s="23" t="s">
        <v>144</v>
      </c>
      <c r="BE271" s="231">
        <f>IF(N271="základní",J271,0)</f>
        <v>0</v>
      </c>
      <c r="BF271" s="231">
        <f>IF(N271="snížená",J271,0)</f>
        <v>0</v>
      </c>
      <c r="BG271" s="231">
        <f>IF(N271="zákl. přenesená",J271,0)</f>
        <v>0</v>
      </c>
      <c r="BH271" s="231">
        <f>IF(N271="sníž. přenesená",J271,0)</f>
        <v>0</v>
      </c>
      <c r="BI271" s="231">
        <f>IF(N271="nulová",J271,0)</f>
        <v>0</v>
      </c>
      <c r="BJ271" s="23" t="s">
        <v>25</v>
      </c>
      <c r="BK271" s="231">
        <f>ROUND(I271*H271,2)</f>
        <v>0</v>
      </c>
      <c r="BL271" s="23" t="s">
        <v>257</v>
      </c>
      <c r="BM271" s="23" t="s">
        <v>607</v>
      </c>
    </row>
    <row r="272" s="1" customFormat="1" ht="25.5" customHeight="1">
      <c r="B272" s="45"/>
      <c r="C272" s="270" t="s">
        <v>608</v>
      </c>
      <c r="D272" s="270" t="s">
        <v>442</v>
      </c>
      <c r="E272" s="271" t="s">
        <v>609</v>
      </c>
      <c r="F272" s="272" t="s">
        <v>610</v>
      </c>
      <c r="G272" s="273" t="s">
        <v>161</v>
      </c>
      <c r="H272" s="274">
        <v>1</v>
      </c>
      <c r="I272" s="275"/>
      <c r="J272" s="276">
        <f>ROUND(I272*H272,2)</f>
        <v>0</v>
      </c>
      <c r="K272" s="272" t="s">
        <v>24</v>
      </c>
      <c r="L272" s="277"/>
      <c r="M272" s="278" t="s">
        <v>24</v>
      </c>
      <c r="N272" s="279" t="s">
        <v>48</v>
      </c>
      <c r="O272" s="46"/>
      <c r="P272" s="229">
        <f>O272*H272</f>
        <v>0</v>
      </c>
      <c r="Q272" s="229">
        <v>0</v>
      </c>
      <c r="R272" s="229">
        <f>Q272*H272</f>
        <v>0</v>
      </c>
      <c r="S272" s="229">
        <v>0</v>
      </c>
      <c r="T272" s="230">
        <f>S272*H272</f>
        <v>0</v>
      </c>
      <c r="AR272" s="23" t="s">
        <v>460</v>
      </c>
      <c r="AT272" s="23" t="s">
        <v>442</v>
      </c>
      <c r="AU272" s="23" t="s">
        <v>86</v>
      </c>
      <c r="AY272" s="23" t="s">
        <v>144</v>
      </c>
      <c r="BE272" s="231">
        <f>IF(N272="základní",J272,0)</f>
        <v>0</v>
      </c>
      <c r="BF272" s="231">
        <f>IF(N272="snížená",J272,0)</f>
        <v>0</v>
      </c>
      <c r="BG272" s="231">
        <f>IF(N272="zákl. přenesená",J272,0)</f>
        <v>0</v>
      </c>
      <c r="BH272" s="231">
        <f>IF(N272="sníž. přenesená",J272,0)</f>
        <v>0</v>
      </c>
      <c r="BI272" s="231">
        <f>IF(N272="nulová",J272,0)</f>
        <v>0</v>
      </c>
      <c r="BJ272" s="23" t="s">
        <v>25</v>
      </c>
      <c r="BK272" s="231">
        <f>ROUND(I272*H272,2)</f>
        <v>0</v>
      </c>
      <c r="BL272" s="23" t="s">
        <v>257</v>
      </c>
      <c r="BM272" s="23" t="s">
        <v>611</v>
      </c>
    </row>
    <row r="273" s="1" customFormat="1" ht="25.5" customHeight="1">
      <c r="B273" s="45"/>
      <c r="C273" s="220" t="s">
        <v>612</v>
      </c>
      <c r="D273" s="220" t="s">
        <v>146</v>
      </c>
      <c r="E273" s="221" t="s">
        <v>613</v>
      </c>
      <c r="F273" s="222" t="s">
        <v>614</v>
      </c>
      <c r="G273" s="223" t="s">
        <v>161</v>
      </c>
      <c r="H273" s="224">
        <v>1</v>
      </c>
      <c r="I273" s="225"/>
      <c r="J273" s="226">
        <f>ROUND(I273*H273,2)</f>
        <v>0</v>
      </c>
      <c r="K273" s="222" t="s">
        <v>150</v>
      </c>
      <c r="L273" s="71"/>
      <c r="M273" s="227" t="s">
        <v>24</v>
      </c>
      <c r="N273" s="228" t="s">
        <v>48</v>
      </c>
      <c r="O273" s="46"/>
      <c r="P273" s="229">
        <f>O273*H273</f>
        <v>0</v>
      </c>
      <c r="Q273" s="229">
        <v>0</v>
      </c>
      <c r="R273" s="229">
        <f>Q273*H273</f>
        <v>0</v>
      </c>
      <c r="S273" s="229">
        <v>0</v>
      </c>
      <c r="T273" s="230">
        <f>S273*H273</f>
        <v>0</v>
      </c>
      <c r="AR273" s="23" t="s">
        <v>257</v>
      </c>
      <c r="AT273" s="23" t="s">
        <v>146</v>
      </c>
      <c r="AU273" s="23" t="s">
        <v>86</v>
      </c>
      <c r="AY273" s="23" t="s">
        <v>144</v>
      </c>
      <c r="BE273" s="231">
        <f>IF(N273="základní",J273,0)</f>
        <v>0</v>
      </c>
      <c r="BF273" s="231">
        <f>IF(N273="snížená",J273,0)</f>
        <v>0</v>
      </c>
      <c r="BG273" s="231">
        <f>IF(N273="zákl. přenesená",J273,0)</f>
        <v>0</v>
      </c>
      <c r="BH273" s="231">
        <f>IF(N273="sníž. přenesená",J273,0)</f>
        <v>0</v>
      </c>
      <c r="BI273" s="231">
        <f>IF(N273="nulová",J273,0)</f>
        <v>0</v>
      </c>
      <c r="BJ273" s="23" t="s">
        <v>25</v>
      </c>
      <c r="BK273" s="231">
        <f>ROUND(I273*H273,2)</f>
        <v>0</v>
      </c>
      <c r="BL273" s="23" t="s">
        <v>257</v>
      </c>
      <c r="BM273" s="23" t="s">
        <v>615</v>
      </c>
    </row>
    <row r="274" s="1" customFormat="1">
      <c r="B274" s="45"/>
      <c r="C274" s="73"/>
      <c r="D274" s="232" t="s">
        <v>153</v>
      </c>
      <c r="E274" s="73"/>
      <c r="F274" s="233" t="s">
        <v>565</v>
      </c>
      <c r="G274" s="73"/>
      <c r="H274" s="73"/>
      <c r="I274" s="190"/>
      <c r="J274" s="73"/>
      <c r="K274" s="73"/>
      <c r="L274" s="71"/>
      <c r="M274" s="234"/>
      <c r="N274" s="46"/>
      <c r="O274" s="46"/>
      <c r="P274" s="46"/>
      <c r="Q274" s="46"/>
      <c r="R274" s="46"/>
      <c r="S274" s="46"/>
      <c r="T274" s="94"/>
      <c r="AT274" s="23" t="s">
        <v>153</v>
      </c>
      <c r="AU274" s="23" t="s">
        <v>86</v>
      </c>
    </row>
    <row r="275" s="11" customFormat="1">
      <c r="B275" s="235"/>
      <c r="C275" s="236"/>
      <c r="D275" s="232" t="s">
        <v>155</v>
      </c>
      <c r="E275" s="237" t="s">
        <v>24</v>
      </c>
      <c r="F275" s="238" t="s">
        <v>616</v>
      </c>
      <c r="G275" s="236"/>
      <c r="H275" s="239">
        <v>1</v>
      </c>
      <c r="I275" s="240"/>
      <c r="J275" s="236"/>
      <c r="K275" s="236"/>
      <c r="L275" s="241"/>
      <c r="M275" s="242"/>
      <c r="N275" s="243"/>
      <c r="O275" s="243"/>
      <c r="P275" s="243"/>
      <c r="Q275" s="243"/>
      <c r="R275" s="243"/>
      <c r="S275" s="243"/>
      <c r="T275" s="244"/>
      <c r="AT275" s="245" t="s">
        <v>155</v>
      </c>
      <c r="AU275" s="245" t="s">
        <v>86</v>
      </c>
      <c r="AV275" s="11" t="s">
        <v>86</v>
      </c>
      <c r="AW275" s="11" t="s">
        <v>40</v>
      </c>
      <c r="AX275" s="11" t="s">
        <v>25</v>
      </c>
      <c r="AY275" s="245" t="s">
        <v>144</v>
      </c>
    </row>
    <row r="276" s="1" customFormat="1" ht="25.5" customHeight="1">
      <c r="B276" s="45"/>
      <c r="C276" s="270" t="s">
        <v>617</v>
      </c>
      <c r="D276" s="270" t="s">
        <v>442</v>
      </c>
      <c r="E276" s="271" t="s">
        <v>618</v>
      </c>
      <c r="F276" s="272" t="s">
        <v>619</v>
      </c>
      <c r="G276" s="273" t="s">
        <v>161</v>
      </c>
      <c r="H276" s="274">
        <v>1</v>
      </c>
      <c r="I276" s="275"/>
      <c r="J276" s="276">
        <f>ROUND(I276*H276,2)</f>
        <v>0</v>
      </c>
      <c r="K276" s="272" t="s">
        <v>24</v>
      </c>
      <c r="L276" s="277"/>
      <c r="M276" s="278" t="s">
        <v>24</v>
      </c>
      <c r="N276" s="279" t="s">
        <v>48</v>
      </c>
      <c r="O276" s="46"/>
      <c r="P276" s="229">
        <f>O276*H276</f>
        <v>0</v>
      </c>
      <c r="Q276" s="229">
        <v>0</v>
      </c>
      <c r="R276" s="229">
        <f>Q276*H276</f>
        <v>0</v>
      </c>
      <c r="S276" s="229">
        <v>0</v>
      </c>
      <c r="T276" s="230">
        <f>S276*H276</f>
        <v>0</v>
      </c>
      <c r="AR276" s="23" t="s">
        <v>460</v>
      </c>
      <c r="AT276" s="23" t="s">
        <v>442</v>
      </c>
      <c r="AU276" s="23" t="s">
        <v>86</v>
      </c>
      <c r="AY276" s="23" t="s">
        <v>144</v>
      </c>
      <c r="BE276" s="231">
        <f>IF(N276="základní",J276,0)</f>
        <v>0</v>
      </c>
      <c r="BF276" s="231">
        <f>IF(N276="snížená",J276,0)</f>
        <v>0</v>
      </c>
      <c r="BG276" s="231">
        <f>IF(N276="zákl. přenesená",J276,0)</f>
        <v>0</v>
      </c>
      <c r="BH276" s="231">
        <f>IF(N276="sníž. přenesená",J276,0)</f>
        <v>0</v>
      </c>
      <c r="BI276" s="231">
        <f>IF(N276="nulová",J276,0)</f>
        <v>0</v>
      </c>
      <c r="BJ276" s="23" t="s">
        <v>25</v>
      </c>
      <c r="BK276" s="231">
        <f>ROUND(I276*H276,2)</f>
        <v>0</v>
      </c>
      <c r="BL276" s="23" t="s">
        <v>257</v>
      </c>
      <c r="BM276" s="23" t="s">
        <v>620</v>
      </c>
    </row>
    <row r="277" s="1" customFormat="1" ht="25.5" customHeight="1">
      <c r="B277" s="45"/>
      <c r="C277" s="220" t="s">
        <v>621</v>
      </c>
      <c r="D277" s="220" t="s">
        <v>146</v>
      </c>
      <c r="E277" s="221" t="s">
        <v>622</v>
      </c>
      <c r="F277" s="222" t="s">
        <v>623</v>
      </c>
      <c r="G277" s="223" t="s">
        <v>161</v>
      </c>
      <c r="H277" s="224">
        <v>6</v>
      </c>
      <c r="I277" s="225"/>
      <c r="J277" s="226">
        <f>ROUND(I277*H277,2)</f>
        <v>0</v>
      </c>
      <c r="K277" s="222" t="s">
        <v>150</v>
      </c>
      <c r="L277" s="71"/>
      <c r="M277" s="227" t="s">
        <v>24</v>
      </c>
      <c r="N277" s="228" t="s">
        <v>48</v>
      </c>
      <c r="O277" s="46"/>
      <c r="P277" s="229">
        <f>O277*H277</f>
        <v>0</v>
      </c>
      <c r="Q277" s="229">
        <v>0</v>
      </c>
      <c r="R277" s="229">
        <f>Q277*H277</f>
        <v>0</v>
      </c>
      <c r="S277" s="229">
        <v>0</v>
      </c>
      <c r="T277" s="230">
        <f>S277*H277</f>
        <v>0</v>
      </c>
      <c r="AR277" s="23" t="s">
        <v>257</v>
      </c>
      <c r="AT277" s="23" t="s">
        <v>146</v>
      </c>
      <c r="AU277" s="23" t="s">
        <v>86</v>
      </c>
      <c r="AY277" s="23" t="s">
        <v>144</v>
      </c>
      <c r="BE277" s="231">
        <f>IF(N277="základní",J277,0)</f>
        <v>0</v>
      </c>
      <c r="BF277" s="231">
        <f>IF(N277="snížená",J277,0)</f>
        <v>0</v>
      </c>
      <c r="BG277" s="231">
        <f>IF(N277="zákl. přenesená",J277,0)</f>
        <v>0</v>
      </c>
      <c r="BH277" s="231">
        <f>IF(N277="sníž. přenesená",J277,0)</f>
        <v>0</v>
      </c>
      <c r="BI277" s="231">
        <f>IF(N277="nulová",J277,0)</f>
        <v>0</v>
      </c>
      <c r="BJ277" s="23" t="s">
        <v>25</v>
      </c>
      <c r="BK277" s="231">
        <f>ROUND(I277*H277,2)</f>
        <v>0</v>
      </c>
      <c r="BL277" s="23" t="s">
        <v>257</v>
      </c>
      <c r="BM277" s="23" t="s">
        <v>624</v>
      </c>
    </row>
    <row r="278" s="1" customFormat="1">
      <c r="B278" s="45"/>
      <c r="C278" s="73"/>
      <c r="D278" s="232" t="s">
        <v>153</v>
      </c>
      <c r="E278" s="73"/>
      <c r="F278" s="233" t="s">
        <v>565</v>
      </c>
      <c r="G278" s="73"/>
      <c r="H278" s="73"/>
      <c r="I278" s="190"/>
      <c r="J278" s="73"/>
      <c r="K278" s="73"/>
      <c r="L278" s="71"/>
      <c r="M278" s="234"/>
      <c r="N278" s="46"/>
      <c r="O278" s="46"/>
      <c r="P278" s="46"/>
      <c r="Q278" s="46"/>
      <c r="R278" s="46"/>
      <c r="S278" s="46"/>
      <c r="T278" s="94"/>
      <c r="AT278" s="23" t="s">
        <v>153</v>
      </c>
      <c r="AU278" s="23" t="s">
        <v>86</v>
      </c>
    </row>
    <row r="279" s="11" customFormat="1">
      <c r="B279" s="235"/>
      <c r="C279" s="236"/>
      <c r="D279" s="232" t="s">
        <v>155</v>
      </c>
      <c r="E279" s="237" t="s">
        <v>24</v>
      </c>
      <c r="F279" s="238" t="s">
        <v>625</v>
      </c>
      <c r="G279" s="236"/>
      <c r="H279" s="239">
        <v>6</v>
      </c>
      <c r="I279" s="240"/>
      <c r="J279" s="236"/>
      <c r="K279" s="236"/>
      <c r="L279" s="241"/>
      <c r="M279" s="242"/>
      <c r="N279" s="243"/>
      <c r="O279" s="243"/>
      <c r="P279" s="243"/>
      <c r="Q279" s="243"/>
      <c r="R279" s="243"/>
      <c r="S279" s="243"/>
      <c r="T279" s="244"/>
      <c r="AT279" s="245" t="s">
        <v>155</v>
      </c>
      <c r="AU279" s="245" t="s">
        <v>86</v>
      </c>
      <c r="AV279" s="11" t="s">
        <v>86</v>
      </c>
      <c r="AW279" s="11" t="s">
        <v>40</v>
      </c>
      <c r="AX279" s="11" t="s">
        <v>25</v>
      </c>
      <c r="AY279" s="245" t="s">
        <v>144</v>
      </c>
    </row>
    <row r="280" s="1" customFormat="1" ht="38.25" customHeight="1">
      <c r="B280" s="45"/>
      <c r="C280" s="270" t="s">
        <v>626</v>
      </c>
      <c r="D280" s="270" t="s">
        <v>442</v>
      </c>
      <c r="E280" s="271" t="s">
        <v>627</v>
      </c>
      <c r="F280" s="272" t="s">
        <v>628</v>
      </c>
      <c r="G280" s="273" t="s">
        <v>161</v>
      </c>
      <c r="H280" s="274">
        <v>1</v>
      </c>
      <c r="I280" s="275"/>
      <c r="J280" s="276">
        <f>ROUND(I280*H280,2)</f>
        <v>0</v>
      </c>
      <c r="K280" s="272" t="s">
        <v>24</v>
      </c>
      <c r="L280" s="277"/>
      <c r="M280" s="278" t="s">
        <v>24</v>
      </c>
      <c r="N280" s="279" t="s">
        <v>48</v>
      </c>
      <c r="O280" s="46"/>
      <c r="P280" s="229">
        <f>O280*H280</f>
        <v>0</v>
      </c>
      <c r="Q280" s="229">
        <v>0</v>
      </c>
      <c r="R280" s="229">
        <f>Q280*H280</f>
        <v>0</v>
      </c>
      <c r="S280" s="229">
        <v>0</v>
      </c>
      <c r="T280" s="230">
        <f>S280*H280</f>
        <v>0</v>
      </c>
      <c r="AR280" s="23" t="s">
        <v>460</v>
      </c>
      <c r="AT280" s="23" t="s">
        <v>442</v>
      </c>
      <c r="AU280" s="23" t="s">
        <v>86</v>
      </c>
      <c r="AY280" s="23" t="s">
        <v>144</v>
      </c>
      <c r="BE280" s="231">
        <f>IF(N280="základní",J280,0)</f>
        <v>0</v>
      </c>
      <c r="BF280" s="231">
        <f>IF(N280="snížená",J280,0)</f>
        <v>0</v>
      </c>
      <c r="BG280" s="231">
        <f>IF(N280="zákl. přenesená",J280,0)</f>
        <v>0</v>
      </c>
      <c r="BH280" s="231">
        <f>IF(N280="sníž. přenesená",J280,0)</f>
        <v>0</v>
      </c>
      <c r="BI280" s="231">
        <f>IF(N280="nulová",J280,0)</f>
        <v>0</v>
      </c>
      <c r="BJ280" s="23" t="s">
        <v>25</v>
      </c>
      <c r="BK280" s="231">
        <f>ROUND(I280*H280,2)</f>
        <v>0</v>
      </c>
      <c r="BL280" s="23" t="s">
        <v>257</v>
      </c>
      <c r="BM280" s="23" t="s">
        <v>629</v>
      </c>
    </row>
    <row r="281" s="1" customFormat="1" ht="25.5" customHeight="1">
      <c r="B281" s="45"/>
      <c r="C281" s="270" t="s">
        <v>630</v>
      </c>
      <c r="D281" s="270" t="s">
        <v>442</v>
      </c>
      <c r="E281" s="271" t="s">
        <v>631</v>
      </c>
      <c r="F281" s="272" t="s">
        <v>632</v>
      </c>
      <c r="G281" s="273" t="s">
        <v>161</v>
      </c>
      <c r="H281" s="274">
        <v>2</v>
      </c>
      <c r="I281" s="275"/>
      <c r="J281" s="276">
        <f>ROUND(I281*H281,2)</f>
        <v>0</v>
      </c>
      <c r="K281" s="272" t="s">
        <v>24</v>
      </c>
      <c r="L281" s="277"/>
      <c r="M281" s="278" t="s">
        <v>24</v>
      </c>
      <c r="N281" s="279" t="s">
        <v>48</v>
      </c>
      <c r="O281" s="46"/>
      <c r="P281" s="229">
        <f>O281*H281</f>
        <v>0</v>
      </c>
      <c r="Q281" s="229">
        <v>0</v>
      </c>
      <c r="R281" s="229">
        <f>Q281*H281</f>
        <v>0</v>
      </c>
      <c r="S281" s="229">
        <v>0</v>
      </c>
      <c r="T281" s="230">
        <f>S281*H281</f>
        <v>0</v>
      </c>
      <c r="AR281" s="23" t="s">
        <v>460</v>
      </c>
      <c r="AT281" s="23" t="s">
        <v>442</v>
      </c>
      <c r="AU281" s="23" t="s">
        <v>86</v>
      </c>
      <c r="AY281" s="23" t="s">
        <v>144</v>
      </c>
      <c r="BE281" s="231">
        <f>IF(N281="základní",J281,0)</f>
        <v>0</v>
      </c>
      <c r="BF281" s="231">
        <f>IF(N281="snížená",J281,0)</f>
        <v>0</v>
      </c>
      <c r="BG281" s="231">
        <f>IF(N281="zákl. přenesená",J281,0)</f>
        <v>0</v>
      </c>
      <c r="BH281" s="231">
        <f>IF(N281="sníž. přenesená",J281,0)</f>
        <v>0</v>
      </c>
      <c r="BI281" s="231">
        <f>IF(N281="nulová",J281,0)</f>
        <v>0</v>
      </c>
      <c r="BJ281" s="23" t="s">
        <v>25</v>
      </c>
      <c r="BK281" s="231">
        <f>ROUND(I281*H281,2)</f>
        <v>0</v>
      </c>
      <c r="BL281" s="23" t="s">
        <v>257</v>
      </c>
      <c r="BM281" s="23" t="s">
        <v>633</v>
      </c>
    </row>
    <row r="282" s="1" customFormat="1" ht="38.25" customHeight="1">
      <c r="B282" s="45"/>
      <c r="C282" s="270" t="s">
        <v>634</v>
      </c>
      <c r="D282" s="270" t="s">
        <v>442</v>
      </c>
      <c r="E282" s="271" t="s">
        <v>635</v>
      </c>
      <c r="F282" s="272" t="s">
        <v>636</v>
      </c>
      <c r="G282" s="273" t="s">
        <v>161</v>
      </c>
      <c r="H282" s="274">
        <v>1</v>
      </c>
      <c r="I282" s="275"/>
      <c r="J282" s="276">
        <f>ROUND(I282*H282,2)</f>
        <v>0</v>
      </c>
      <c r="K282" s="272" t="s">
        <v>24</v>
      </c>
      <c r="L282" s="277"/>
      <c r="M282" s="278" t="s">
        <v>24</v>
      </c>
      <c r="N282" s="279" t="s">
        <v>48</v>
      </c>
      <c r="O282" s="46"/>
      <c r="P282" s="229">
        <f>O282*H282</f>
        <v>0</v>
      </c>
      <c r="Q282" s="229">
        <v>0</v>
      </c>
      <c r="R282" s="229">
        <f>Q282*H282</f>
        <v>0</v>
      </c>
      <c r="S282" s="229">
        <v>0</v>
      </c>
      <c r="T282" s="230">
        <f>S282*H282</f>
        <v>0</v>
      </c>
      <c r="AR282" s="23" t="s">
        <v>460</v>
      </c>
      <c r="AT282" s="23" t="s">
        <v>442</v>
      </c>
      <c r="AU282" s="23" t="s">
        <v>86</v>
      </c>
      <c r="AY282" s="23" t="s">
        <v>144</v>
      </c>
      <c r="BE282" s="231">
        <f>IF(N282="základní",J282,0)</f>
        <v>0</v>
      </c>
      <c r="BF282" s="231">
        <f>IF(N282="snížená",J282,0)</f>
        <v>0</v>
      </c>
      <c r="BG282" s="231">
        <f>IF(N282="zákl. přenesená",J282,0)</f>
        <v>0</v>
      </c>
      <c r="BH282" s="231">
        <f>IF(N282="sníž. přenesená",J282,0)</f>
        <v>0</v>
      </c>
      <c r="BI282" s="231">
        <f>IF(N282="nulová",J282,0)</f>
        <v>0</v>
      </c>
      <c r="BJ282" s="23" t="s">
        <v>25</v>
      </c>
      <c r="BK282" s="231">
        <f>ROUND(I282*H282,2)</f>
        <v>0</v>
      </c>
      <c r="BL282" s="23" t="s">
        <v>257</v>
      </c>
      <c r="BM282" s="23" t="s">
        <v>637</v>
      </c>
    </row>
    <row r="283" s="1" customFormat="1" ht="38.25" customHeight="1">
      <c r="B283" s="45"/>
      <c r="C283" s="270" t="s">
        <v>638</v>
      </c>
      <c r="D283" s="270" t="s">
        <v>442</v>
      </c>
      <c r="E283" s="271" t="s">
        <v>639</v>
      </c>
      <c r="F283" s="272" t="s">
        <v>640</v>
      </c>
      <c r="G283" s="273" t="s">
        <v>161</v>
      </c>
      <c r="H283" s="274">
        <v>1</v>
      </c>
      <c r="I283" s="275"/>
      <c r="J283" s="276">
        <f>ROUND(I283*H283,2)</f>
        <v>0</v>
      </c>
      <c r="K283" s="272" t="s">
        <v>24</v>
      </c>
      <c r="L283" s="277"/>
      <c r="M283" s="278" t="s">
        <v>24</v>
      </c>
      <c r="N283" s="279" t="s">
        <v>48</v>
      </c>
      <c r="O283" s="46"/>
      <c r="P283" s="229">
        <f>O283*H283</f>
        <v>0</v>
      </c>
      <c r="Q283" s="229">
        <v>0</v>
      </c>
      <c r="R283" s="229">
        <f>Q283*H283</f>
        <v>0</v>
      </c>
      <c r="S283" s="229">
        <v>0</v>
      </c>
      <c r="T283" s="230">
        <f>S283*H283</f>
        <v>0</v>
      </c>
      <c r="AR283" s="23" t="s">
        <v>460</v>
      </c>
      <c r="AT283" s="23" t="s">
        <v>442</v>
      </c>
      <c r="AU283" s="23" t="s">
        <v>86</v>
      </c>
      <c r="AY283" s="23" t="s">
        <v>144</v>
      </c>
      <c r="BE283" s="231">
        <f>IF(N283="základní",J283,0)</f>
        <v>0</v>
      </c>
      <c r="BF283" s="231">
        <f>IF(N283="snížená",J283,0)</f>
        <v>0</v>
      </c>
      <c r="BG283" s="231">
        <f>IF(N283="zákl. přenesená",J283,0)</f>
        <v>0</v>
      </c>
      <c r="BH283" s="231">
        <f>IF(N283="sníž. přenesená",J283,0)</f>
        <v>0</v>
      </c>
      <c r="BI283" s="231">
        <f>IF(N283="nulová",J283,0)</f>
        <v>0</v>
      </c>
      <c r="BJ283" s="23" t="s">
        <v>25</v>
      </c>
      <c r="BK283" s="231">
        <f>ROUND(I283*H283,2)</f>
        <v>0</v>
      </c>
      <c r="BL283" s="23" t="s">
        <v>257</v>
      </c>
      <c r="BM283" s="23" t="s">
        <v>641</v>
      </c>
    </row>
    <row r="284" s="1" customFormat="1" ht="25.5" customHeight="1">
      <c r="B284" s="45"/>
      <c r="C284" s="270" t="s">
        <v>642</v>
      </c>
      <c r="D284" s="270" t="s">
        <v>442</v>
      </c>
      <c r="E284" s="271" t="s">
        <v>643</v>
      </c>
      <c r="F284" s="272" t="s">
        <v>644</v>
      </c>
      <c r="G284" s="273" t="s">
        <v>161</v>
      </c>
      <c r="H284" s="274">
        <v>1</v>
      </c>
      <c r="I284" s="275"/>
      <c r="J284" s="276">
        <f>ROUND(I284*H284,2)</f>
        <v>0</v>
      </c>
      <c r="K284" s="272" t="s">
        <v>24</v>
      </c>
      <c r="L284" s="277"/>
      <c r="M284" s="278" t="s">
        <v>24</v>
      </c>
      <c r="N284" s="279" t="s">
        <v>48</v>
      </c>
      <c r="O284" s="46"/>
      <c r="P284" s="229">
        <f>O284*H284</f>
        <v>0</v>
      </c>
      <c r="Q284" s="229">
        <v>0</v>
      </c>
      <c r="R284" s="229">
        <f>Q284*H284</f>
        <v>0</v>
      </c>
      <c r="S284" s="229">
        <v>0</v>
      </c>
      <c r="T284" s="230">
        <f>S284*H284</f>
        <v>0</v>
      </c>
      <c r="AR284" s="23" t="s">
        <v>460</v>
      </c>
      <c r="AT284" s="23" t="s">
        <v>442</v>
      </c>
      <c r="AU284" s="23" t="s">
        <v>86</v>
      </c>
      <c r="AY284" s="23" t="s">
        <v>144</v>
      </c>
      <c r="BE284" s="231">
        <f>IF(N284="základní",J284,0)</f>
        <v>0</v>
      </c>
      <c r="BF284" s="231">
        <f>IF(N284="snížená",J284,0)</f>
        <v>0</v>
      </c>
      <c r="BG284" s="231">
        <f>IF(N284="zákl. přenesená",J284,0)</f>
        <v>0</v>
      </c>
      <c r="BH284" s="231">
        <f>IF(N284="sníž. přenesená",J284,0)</f>
        <v>0</v>
      </c>
      <c r="BI284" s="231">
        <f>IF(N284="nulová",J284,0)</f>
        <v>0</v>
      </c>
      <c r="BJ284" s="23" t="s">
        <v>25</v>
      </c>
      <c r="BK284" s="231">
        <f>ROUND(I284*H284,2)</f>
        <v>0</v>
      </c>
      <c r="BL284" s="23" t="s">
        <v>257</v>
      </c>
      <c r="BM284" s="23" t="s">
        <v>645</v>
      </c>
    </row>
    <row r="285" s="1" customFormat="1" ht="25.5" customHeight="1">
      <c r="B285" s="45"/>
      <c r="C285" s="220" t="s">
        <v>646</v>
      </c>
      <c r="D285" s="220" t="s">
        <v>146</v>
      </c>
      <c r="E285" s="221" t="s">
        <v>647</v>
      </c>
      <c r="F285" s="222" t="s">
        <v>648</v>
      </c>
      <c r="G285" s="223" t="s">
        <v>161</v>
      </c>
      <c r="H285" s="224">
        <v>1</v>
      </c>
      <c r="I285" s="225"/>
      <c r="J285" s="226">
        <f>ROUND(I285*H285,2)</f>
        <v>0</v>
      </c>
      <c r="K285" s="222" t="s">
        <v>150</v>
      </c>
      <c r="L285" s="71"/>
      <c r="M285" s="227" t="s">
        <v>24</v>
      </c>
      <c r="N285" s="228" t="s">
        <v>48</v>
      </c>
      <c r="O285" s="46"/>
      <c r="P285" s="229">
        <f>O285*H285</f>
        <v>0</v>
      </c>
      <c r="Q285" s="229">
        <v>0</v>
      </c>
      <c r="R285" s="229">
        <f>Q285*H285</f>
        <v>0</v>
      </c>
      <c r="S285" s="229">
        <v>0</v>
      </c>
      <c r="T285" s="230">
        <f>S285*H285</f>
        <v>0</v>
      </c>
      <c r="AR285" s="23" t="s">
        <v>257</v>
      </c>
      <c r="AT285" s="23" t="s">
        <v>146</v>
      </c>
      <c r="AU285" s="23" t="s">
        <v>86</v>
      </c>
      <c r="AY285" s="23" t="s">
        <v>144</v>
      </c>
      <c r="BE285" s="231">
        <f>IF(N285="základní",J285,0)</f>
        <v>0</v>
      </c>
      <c r="BF285" s="231">
        <f>IF(N285="snížená",J285,0)</f>
        <v>0</v>
      </c>
      <c r="BG285" s="231">
        <f>IF(N285="zákl. přenesená",J285,0)</f>
        <v>0</v>
      </c>
      <c r="BH285" s="231">
        <f>IF(N285="sníž. přenesená",J285,0)</f>
        <v>0</v>
      </c>
      <c r="BI285" s="231">
        <f>IF(N285="nulová",J285,0)</f>
        <v>0</v>
      </c>
      <c r="BJ285" s="23" t="s">
        <v>25</v>
      </c>
      <c r="BK285" s="231">
        <f>ROUND(I285*H285,2)</f>
        <v>0</v>
      </c>
      <c r="BL285" s="23" t="s">
        <v>257</v>
      </c>
      <c r="BM285" s="23" t="s">
        <v>649</v>
      </c>
    </row>
    <row r="286" s="1" customFormat="1">
      <c r="B286" s="45"/>
      <c r="C286" s="73"/>
      <c r="D286" s="232" t="s">
        <v>153</v>
      </c>
      <c r="E286" s="73"/>
      <c r="F286" s="233" t="s">
        <v>565</v>
      </c>
      <c r="G286" s="73"/>
      <c r="H286" s="73"/>
      <c r="I286" s="190"/>
      <c r="J286" s="73"/>
      <c r="K286" s="73"/>
      <c r="L286" s="71"/>
      <c r="M286" s="234"/>
      <c r="N286" s="46"/>
      <c r="O286" s="46"/>
      <c r="P286" s="46"/>
      <c r="Q286" s="46"/>
      <c r="R286" s="46"/>
      <c r="S286" s="46"/>
      <c r="T286" s="94"/>
      <c r="AT286" s="23" t="s">
        <v>153</v>
      </c>
      <c r="AU286" s="23" t="s">
        <v>86</v>
      </c>
    </row>
    <row r="287" s="11" customFormat="1">
      <c r="B287" s="235"/>
      <c r="C287" s="236"/>
      <c r="D287" s="232" t="s">
        <v>155</v>
      </c>
      <c r="E287" s="237" t="s">
        <v>24</v>
      </c>
      <c r="F287" s="238" t="s">
        <v>650</v>
      </c>
      <c r="G287" s="236"/>
      <c r="H287" s="239">
        <v>1</v>
      </c>
      <c r="I287" s="240"/>
      <c r="J287" s="236"/>
      <c r="K287" s="236"/>
      <c r="L287" s="241"/>
      <c r="M287" s="242"/>
      <c r="N287" s="243"/>
      <c r="O287" s="243"/>
      <c r="P287" s="243"/>
      <c r="Q287" s="243"/>
      <c r="R287" s="243"/>
      <c r="S287" s="243"/>
      <c r="T287" s="244"/>
      <c r="AT287" s="245" t="s">
        <v>155</v>
      </c>
      <c r="AU287" s="245" t="s">
        <v>86</v>
      </c>
      <c r="AV287" s="11" t="s">
        <v>86</v>
      </c>
      <c r="AW287" s="11" t="s">
        <v>40</v>
      </c>
      <c r="AX287" s="11" t="s">
        <v>25</v>
      </c>
      <c r="AY287" s="245" t="s">
        <v>144</v>
      </c>
    </row>
    <row r="288" s="1" customFormat="1" ht="25.5" customHeight="1">
      <c r="B288" s="45"/>
      <c r="C288" s="270" t="s">
        <v>651</v>
      </c>
      <c r="D288" s="270" t="s">
        <v>442</v>
      </c>
      <c r="E288" s="271" t="s">
        <v>652</v>
      </c>
      <c r="F288" s="272" t="s">
        <v>653</v>
      </c>
      <c r="G288" s="273" t="s">
        <v>161</v>
      </c>
      <c r="H288" s="274">
        <v>1</v>
      </c>
      <c r="I288" s="275"/>
      <c r="J288" s="276">
        <f>ROUND(I288*H288,2)</f>
        <v>0</v>
      </c>
      <c r="K288" s="272" t="s">
        <v>24</v>
      </c>
      <c r="L288" s="277"/>
      <c r="M288" s="278" t="s">
        <v>24</v>
      </c>
      <c r="N288" s="279" t="s">
        <v>48</v>
      </c>
      <c r="O288" s="46"/>
      <c r="P288" s="229">
        <f>O288*H288</f>
        <v>0</v>
      </c>
      <c r="Q288" s="229">
        <v>0</v>
      </c>
      <c r="R288" s="229">
        <f>Q288*H288</f>
        <v>0</v>
      </c>
      <c r="S288" s="229">
        <v>0</v>
      </c>
      <c r="T288" s="230">
        <f>S288*H288</f>
        <v>0</v>
      </c>
      <c r="AR288" s="23" t="s">
        <v>460</v>
      </c>
      <c r="AT288" s="23" t="s">
        <v>442</v>
      </c>
      <c r="AU288" s="23" t="s">
        <v>86</v>
      </c>
      <c r="AY288" s="23" t="s">
        <v>144</v>
      </c>
      <c r="BE288" s="231">
        <f>IF(N288="základní",J288,0)</f>
        <v>0</v>
      </c>
      <c r="BF288" s="231">
        <f>IF(N288="snížená",J288,0)</f>
        <v>0</v>
      </c>
      <c r="BG288" s="231">
        <f>IF(N288="zákl. přenesená",J288,0)</f>
        <v>0</v>
      </c>
      <c r="BH288" s="231">
        <f>IF(N288="sníž. přenesená",J288,0)</f>
        <v>0</v>
      </c>
      <c r="BI288" s="231">
        <f>IF(N288="nulová",J288,0)</f>
        <v>0</v>
      </c>
      <c r="BJ288" s="23" t="s">
        <v>25</v>
      </c>
      <c r="BK288" s="231">
        <f>ROUND(I288*H288,2)</f>
        <v>0</v>
      </c>
      <c r="BL288" s="23" t="s">
        <v>257</v>
      </c>
      <c r="BM288" s="23" t="s">
        <v>654</v>
      </c>
    </row>
    <row r="289" s="1" customFormat="1" ht="16.5" customHeight="1">
      <c r="B289" s="45"/>
      <c r="C289" s="270" t="s">
        <v>655</v>
      </c>
      <c r="D289" s="270" t="s">
        <v>442</v>
      </c>
      <c r="E289" s="271" t="s">
        <v>656</v>
      </c>
      <c r="F289" s="272" t="s">
        <v>657</v>
      </c>
      <c r="G289" s="273" t="s">
        <v>658</v>
      </c>
      <c r="H289" s="274">
        <v>37</v>
      </c>
      <c r="I289" s="275"/>
      <c r="J289" s="276">
        <f>ROUND(I289*H289,2)</f>
        <v>0</v>
      </c>
      <c r="K289" s="272" t="s">
        <v>24</v>
      </c>
      <c r="L289" s="277"/>
      <c r="M289" s="278" t="s">
        <v>24</v>
      </c>
      <c r="N289" s="279" t="s">
        <v>48</v>
      </c>
      <c r="O289" s="46"/>
      <c r="P289" s="229">
        <f>O289*H289</f>
        <v>0</v>
      </c>
      <c r="Q289" s="229">
        <v>0</v>
      </c>
      <c r="R289" s="229">
        <f>Q289*H289</f>
        <v>0</v>
      </c>
      <c r="S289" s="229">
        <v>0</v>
      </c>
      <c r="T289" s="230">
        <f>S289*H289</f>
        <v>0</v>
      </c>
      <c r="AR289" s="23" t="s">
        <v>460</v>
      </c>
      <c r="AT289" s="23" t="s">
        <v>442</v>
      </c>
      <c r="AU289" s="23" t="s">
        <v>86</v>
      </c>
      <c r="AY289" s="23" t="s">
        <v>144</v>
      </c>
      <c r="BE289" s="231">
        <f>IF(N289="základní",J289,0)</f>
        <v>0</v>
      </c>
      <c r="BF289" s="231">
        <f>IF(N289="snížená",J289,0)</f>
        <v>0</v>
      </c>
      <c r="BG289" s="231">
        <f>IF(N289="zákl. přenesená",J289,0)</f>
        <v>0</v>
      </c>
      <c r="BH289" s="231">
        <f>IF(N289="sníž. přenesená",J289,0)</f>
        <v>0</v>
      </c>
      <c r="BI289" s="231">
        <f>IF(N289="nulová",J289,0)</f>
        <v>0</v>
      </c>
      <c r="BJ289" s="23" t="s">
        <v>25</v>
      </c>
      <c r="BK289" s="231">
        <f>ROUND(I289*H289,2)</f>
        <v>0</v>
      </c>
      <c r="BL289" s="23" t="s">
        <v>257</v>
      </c>
      <c r="BM289" s="23" t="s">
        <v>659</v>
      </c>
    </row>
    <row r="290" s="11" customFormat="1">
      <c r="B290" s="235"/>
      <c r="C290" s="236"/>
      <c r="D290" s="232" t="s">
        <v>155</v>
      </c>
      <c r="E290" s="237" t="s">
        <v>24</v>
      </c>
      <c r="F290" s="238" t="s">
        <v>660</v>
      </c>
      <c r="G290" s="236"/>
      <c r="H290" s="239">
        <v>1</v>
      </c>
      <c r="I290" s="240"/>
      <c r="J290" s="236"/>
      <c r="K290" s="236"/>
      <c r="L290" s="241"/>
      <c r="M290" s="242"/>
      <c r="N290" s="243"/>
      <c r="O290" s="243"/>
      <c r="P290" s="243"/>
      <c r="Q290" s="243"/>
      <c r="R290" s="243"/>
      <c r="S290" s="243"/>
      <c r="T290" s="244"/>
      <c r="AT290" s="245" t="s">
        <v>155</v>
      </c>
      <c r="AU290" s="245" t="s">
        <v>86</v>
      </c>
      <c r="AV290" s="11" t="s">
        <v>86</v>
      </c>
      <c r="AW290" s="11" t="s">
        <v>40</v>
      </c>
      <c r="AX290" s="11" t="s">
        <v>77</v>
      </c>
      <c r="AY290" s="245" t="s">
        <v>144</v>
      </c>
    </row>
    <row r="291" s="11" customFormat="1">
      <c r="B291" s="235"/>
      <c r="C291" s="236"/>
      <c r="D291" s="232" t="s">
        <v>155</v>
      </c>
      <c r="E291" s="237" t="s">
        <v>24</v>
      </c>
      <c r="F291" s="238" t="s">
        <v>661</v>
      </c>
      <c r="G291" s="236"/>
      <c r="H291" s="239">
        <v>10</v>
      </c>
      <c r="I291" s="240"/>
      <c r="J291" s="236"/>
      <c r="K291" s="236"/>
      <c r="L291" s="241"/>
      <c r="M291" s="242"/>
      <c r="N291" s="243"/>
      <c r="O291" s="243"/>
      <c r="P291" s="243"/>
      <c r="Q291" s="243"/>
      <c r="R291" s="243"/>
      <c r="S291" s="243"/>
      <c r="T291" s="244"/>
      <c r="AT291" s="245" t="s">
        <v>155</v>
      </c>
      <c r="AU291" s="245" t="s">
        <v>86</v>
      </c>
      <c r="AV291" s="11" t="s">
        <v>86</v>
      </c>
      <c r="AW291" s="11" t="s">
        <v>40</v>
      </c>
      <c r="AX291" s="11" t="s">
        <v>77</v>
      </c>
      <c r="AY291" s="245" t="s">
        <v>144</v>
      </c>
    </row>
    <row r="292" s="11" customFormat="1">
      <c r="B292" s="235"/>
      <c r="C292" s="236"/>
      <c r="D292" s="232" t="s">
        <v>155</v>
      </c>
      <c r="E292" s="237" t="s">
        <v>24</v>
      </c>
      <c r="F292" s="238" t="s">
        <v>662</v>
      </c>
      <c r="G292" s="236"/>
      <c r="H292" s="239">
        <v>1</v>
      </c>
      <c r="I292" s="240"/>
      <c r="J292" s="236"/>
      <c r="K292" s="236"/>
      <c r="L292" s="241"/>
      <c r="M292" s="242"/>
      <c r="N292" s="243"/>
      <c r="O292" s="243"/>
      <c r="P292" s="243"/>
      <c r="Q292" s="243"/>
      <c r="R292" s="243"/>
      <c r="S292" s="243"/>
      <c r="T292" s="244"/>
      <c r="AT292" s="245" t="s">
        <v>155</v>
      </c>
      <c r="AU292" s="245" t="s">
        <v>86</v>
      </c>
      <c r="AV292" s="11" t="s">
        <v>86</v>
      </c>
      <c r="AW292" s="11" t="s">
        <v>40</v>
      </c>
      <c r="AX292" s="11" t="s">
        <v>77</v>
      </c>
      <c r="AY292" s="245" t="s">
        <v>144</v>
      </c>
    </row>
    <row r="293" s="11" customFormat="1">
      <c r="B293" s="235"/>
      <c r="C293" s="236"/>
      <c r="D293" s="232" t="s">
        <v>155</v>
      </c>
      <c r="E293" s="237" t="s">
        <v>24</v>
      </c>
      <c r="F293" s="238" t="s">
        <v>663</v>
      </c>
      <c r="G293" s="236"/>
      <c r="H293" s="239">
        <v>6</v>
      </c>
      <c r="I293" s="240"/>
      <c r="J293" s="236"/>
      <c r="K293" s="236"/>
      <c r="L293" s="241"/>
      <c r="M293" s="242"/>
      <c r="N293" s="243"/>
      <c r="O293" s="243"/>
      <c r="P293" s="243"/>
      <c r="Q293" s="243"/>
      <c r="R293" s="243"/>
      <c r="S293" s="243"/>
      <c r="T293" s="244"/>
      <c r="AT293" s="245" t="s">
        <v>155</v>
      </c>
      <c r="AU293" s="245" t="s">
        <v>86</v>
      </c>
      <c r="AV293" s="11" t="s">
        <v>86</v>
      </c>
      <c r="AW293" s="11" t="s">
        <v>40</v>
      </c>
      <c r="AX293" s="11" t="s">
        <v>77</v>
      </c>
      <c r="AY293" s="245" t="s">
        <v>144</v>
      </c>
    </row>
    <row r="294" s="11" customFormat="1">
      <c r="B294" s="235"/>
      <c r="C294" s="236"/>
      <c r="D294" s="232" t="s">
        <v>155</v>
      </c>
      <c r="E294" s="237" t="s">
        <v>24</v>
      </c>
      <c r="F294" s="238" t="s">
        <v>664</v>
      </c>
      <c r="G294" s="236"/>
      <c r="H294" s="239">
        <v>5</v>
      </c>
      <c r="I294" s="240"/>
      <c r="J294" s="236"/>
      <c r="K294" s="236"/>
      <c r="L294" s="241"/>
      <c r="M294" s="242"/>
      <c r="N294" s="243"/>
      <c r="O294" s="243"/>
      <c r="P294" s="243"/>
      <c r="Q294" s="243"/>
      <c r="R294" s="243"/>
      <c r="S294" s="243"/>
      <c r="T294" s="244"/>
      <c r="AT294" s="245" t="s">
        <v>155</v>
      </c>
      <c r="AU294" s="245" t="s">
        <v>86</v>
      </c>
      <c r="AV294" s="11" t="s">
        <v>86</v>
      </c>
      <c r="AW294" s="11" t="s">
        <v>40</v>
      </c>
      <c r="AX294" s="11" t="s">
        <v>77</v>
      </c>
      <c r="AY294" s="245" t="s">
        <v>144</v>
      </c>
    </row>
    <row r="295" s="11" customFormat="1">
      <c r="B295" s="235"/>
      <c r="C295" s="236"/>
      <c r="D295" s="232" t="s">
        <v>155</v>
      </c>
      <c r="E295" s="237" t="s">
        <v>24</v>
      </c>
      <c r="F295" s="238" t="s">
        <v>665</v>
      </c>
      <c r="G295" s="236"/>
      <c r="H295" s="239">
        <v>1</v>
      </c>
      <c r="I295" s="240"/>
      <c r="J295" s="236"/>
      <c r="K295" s="236"/>
      <c r="L295" s="241"/>
      <c r="M295" s="242"/>
      <c r="N295" s="243"/>
      <c r="O295" s="243"/>
      <c r="P295" s="243"/>
      <c r="Q295" s="243"/>
      <c r="R295" s="243"/>
      <c r="S295" s="243"/>
      <c r="T295" s="244"/>
      <c r="AT295" s="245" t="s">
        <v>155</v>
      </c>
      <c r="AU295" s="245" t="s">
        <v>86</v>
      </c>
      <c r="AV295" s="11" t="s">
        <v>86</v>
      </c>
      <c r="AW295" s="11" t="s">
        <v>40</v>
      </c>
      <c r="AX295" s="11" t="s">
        <v>77</v>
      </c>
      <c r="AY295" s="245" t="s">
        <v>144</v>
      </c>
    </row>
    <row r="296" s="11" customFormat="1">
      <c r="B296" s="235"/>
      <c r="C296" s="236"/>
      <c r="D296" s="232" t="s">
        <v>155</v>
      </c>
      <c r="E296" s="237" t="s">
        <v>24</v>
      </c>
      <c r="F296" s="238" t="s">
        <v>666</v>
      </c>
      <c r="G296" s="236"/>
      <c r="H296" s="239">
        <v>7</v>
      </c>
      <c r="I296" s="240"/>
      <c r="J296" s="236"/>
      <c r="K296" s="236"/>
      <c r="L296" s="241"/>
      <c r="M296" s="242"/>
      <c r="N296" s="243"/>
      <c r="O296" s="243"/>
      <c r="P296" s="243"/>
      <c r="Q296" s="243"/>
      <c r="R296" s="243"/>
      <c r="S296" s="243"/>
      <c r="T296" s="244"/>
      <c r="AT296" s="245" t="s">
        <v>155</v>
      </c>
      <c r="AU296" s="245" t="s">
        <v>86</v>
      </c>
      <c r="AV296" s="11" t="s">
        <v>86</v>
      </c>
      <c r="AW296" s="11" t="s">
        <v>40</v>
      </c>
      <c r="AX296" s="11" t="s">
        <v>77</v>
      </c>
      <c r="AY296" s="245" t="s">
        <v>144</v>
      </c>
    </row>
    <row r="297" s="11" customFormat="1">
      <c r="B297" s="235"/>
      <c r="C297" s="236"/>
      <c r="D297" s="232" t="s">
        <v>155</v>
      </c>
      <c r="E297" s="237" t="s">
        <v>24</v>
      </c>
      <c r="F297" s="238" t="s">
        <v>667</v>
      </c>
      <c r="G297" s="236"/>
      <c r="H297" s="239">
        <v>6</v>
      </c>
      <c r="I297" s="240"/>
      <c r="J297" s="236"/>
      <c r="K297" s="236"/>
      <c r="L297" s="241"/>
      <c r="M297" s="242"/>
      <c r="N297" s="243"/>
      <c r="O297" s="243"/>
      <c r="P297" s="243"/>
      <c r="Q297" s="243"/>
      <c r="R297" s="243"/>
      <c r="S297" s="243"/>
      <c r="T297" s="244"/>
      <c r="AT297" s="245" t="s">
        <v>155</v>
      </c>
      <c r="AU297" s="245" t="s">
        <v>86</v>
      </c>
      <c r="AV297" s="11" t="s">
        <v>86</v>
      </c>
      <c r="AW297" s="11" t="s">
        <v>40</v>
      </c>
      <c r="AX297" s="11" t="s">
        <v>77</v>
      </c>
      <c r="AY297" s="245" t="s">
        <v>144</v>
      </c>
    </row>
    <row r="298" s="12" customFormat="1">
      <c r="B298" s="246"/>
      <c r="C298" s="247"/>
      <c r="D298" s="232" t="s">
        <v>155</v>
      </c>
      <c r="E298" s="248" t="s">
        <v>24</v>
      </c>
      <c r="F298" s="249" t="s">
        <v>181</v>
      </c>
      <c r="G298" s="247"/>
      <c r="H298" s="250">
        <v>37</v>
      </c>
      <c r="I298" s="251"/>
      <c r="J298" s="247"/>
      <c r="K298" s="247"/>
      <c r="L298" s="252"/>
      <c r="M298" s="253"/>
      <c r="N298" s="254"/>
      <c r="O298" s="254"/>
      <c r="P298" s="254"/>
      <c r="Q298" s="254"/>
      <c r="R298" s="254"/>
      <c r="S298" s="254"/>
      <c r="T298" s="255"/>
      <c r="AT298" s="256" t="s">
        <v>155</v>
      </c>
      <c r="AU298" s="256" t="s">
        <v>86</v>
      </c>
      <c r="AV298" s="12" t="s">
        <v>151</v>
      </c>
      <c r="AW298" s="12" t="s">
        <v>40</v>
      </c>
      <c r="AX298" s="12" t="s">
        <v>25</v>
      </c>
      <c r="AY298" s="256" t="s">
        <v>144</v>
      </c>
    </row>
    <row r="299" s="1" customFormat="1" ht="25.5" customHeight="1">
      <c r="B299" s="45"/>
      <c r="C299" s="220" t="s">
        <v>668</v>
      </c>
      <c r="D299" s="220" t="s">
        <v>146</v>
      </c>
      <c r="E299" s="221" t="s">
        <v>669</v>
      </c>
      <c r="F299" s="222" t="s">
        <v>670</v>
      </c>
      <c r="G299" s="223" t="s">
        <v>161</v>
      </c>
      <c r="H299" s="224">
        <v>7</v>
      </c>
      <c r="I299" s="225"/>
      <c r="J299" s="226">
        <f>ROUND(I299*H299,2)</f>
        <v>0</v>
      </c>
      <c r="K299" s="222" t="s">
        <v>150</v>
      </c>
      <c r="L299" s="71"/>
      <c r="M299" s="227" t="s">
        <v>24</v>
      </c>
      <c r="N299" s="228" t="s">
        <v>48</v>
      </c>
      <c r="O299" s="46"/>
      <c r="P299" s="229">
        <f>O299*H299</f>
        <v>0</v>
      </c>
      <c r="Q299" s="229">
        <v>0</v>
      </c>
      <c r="R299" s="229">
        <f>Q299*H299</f>
        <v>0</v>
      </c>
      <c r="S299" s="229">
        <v>0</v>
      </c>
      <c r="T299" s="230">
        <f>S299*H299</f>
        <v>0</v>
      </c>
      <c r="AR299" s="23" t="s">
        <v>257</v>
      </c>
      <c r="AT299" s="23" t="s">
        <v>146</v>
      </c>
      <c r="AU299" s="23" t="s">
        <v>86</v>
      </c>
      <c r="AY299" s="23" t="s">
        <v>144</v>
      </c>
      <c r="BE299" s="231">
        <f>IF(N299="základní",J299,0)</f>
        <v>0</v>
      </c>
      <c r="BF299" s="231">
        <f>IF(N299="snížená",J299,0)</f>
        <v>0</v>
      </c>
      <c r="BG299" s="231">
        <f>IF(N299="zákl. přenesená",J299,0)</f>
        <v>0</v>
      </c>
      <c r="BH299" s="231">
        <f>IF(N299="sníž. přenesená",J299,0)</f>
        <v>0</v>
      </c>
      <c r="BI299" s="231">
        <f>IF(N299="nulová",J299,0)</f>
        <v>0</v>
      </c>
      <c r="BJ299" s="23" t="s">
        <v>25</v>
      </c>
      <c r="BK299" s="231">
        <f>ROUND(I299*H299,2)</f>
        <v>0</v>
      </c>
      <c r="BL299" s="23" t="s">
        <v>257</v>
      </c>
      <c r="BM299" s="23" t="s">
        <v>671</v>
      </c>
    </row>
    <row r="300" s="1" customFormat="1">
      <c r="B300" s="45"/>
      <c r="C300" s="73"/>
      <c r="D300" s="232" t="s">
        <v>153</v>
      </c>
      <c r="E300" s="73"/>
      <c r="F300" s="233" t="s">
        <v>672</v>
      </c>
      <c r="G300" s="73"/>
      <c r="H300" s="73"/>
      <c r="I300" s="190"/>
      <c r="J300" s="73"/>
      <c r="K300" s="73"/>
      <c r="L300" s="71"/>
      <c r="M300" s="234"/>
      <c r="N300" s="46"/>
      <c r="O300" s="46"/>
      <c r="P300" s="46"/>
      <c r="Q300" s="46"/>
      <c r="R300" s="46"/>
      <c r="S300" s="46"/>
      <c r="T300" s="94"/>
      <c r="AT300" s="23" t="s">
        <v>153</v>
      </c>
      <c r="AU300" s="23" t="s">
        <v>86</v>
      </c>
    </row>
    <row r="301" s="11" customFormat="1">
      <c r="B301" s="235"/>
      <c r="C301" s="236"/>
      <c r="D301" s="232" t="s">
        <v>155</v>
      </c>
      <c r="E301" s="237" t="s">
        <v>24</v>
      </c>
      <c r="F301" s="238" t="s">
        <v>673</v>
      </c>
      <c r="G301" s="236"/>
      <c r="H301" s="239">
        <v>7</v>
      </c>
      <c r="I301" s="240"/>
      <c r="J301" s="236"/>
      <c r="K301" s="236"/>
      <c r="L301" s="241"/>
      <c r="M301" s="242"/>
      <c r="N301" s="243"/>
      <c r="O301" s="243"/>
      <c r="P301" s="243"/>
      <c r="Q301" s="243"/>
      <c r="R301" s="243"/>
      <c r="S301" s="243"/>
      <c r="T301" s="244"/>
      <c r="AT301" s="245" t="s">
        <v>155</v>
      </c>
      <c r="AU301" s="245" t="s">
        <v>86</v>
      </c>
      <c r="AV301" s="11" t="s">
        <v>86</v>
      </c>
      <c r="AW301" s="11" t="s">
        <v>40</v>
      </c>
      <c r="AX301" s="11" t="s">
        <v>25</v>
      </c>
      <c r="AY301" s="245" t="s">
        <v>144</v>
      </c>
    </row>
    <row r="302" s="1" customFormat="1" ht="16.5" customHeight="1">
      <c r="B302" s="45"/>
      <c r="C302" s="270" t="s">
        <v>674</v>
      </c>
      <c r="D302" s="270" t="s">
        <v>442</v>
      </c>
      <c r="E302" s="271" t="s">
        <v>675</v>
      </c>
      <c r="F302" s="272" t="s">
        <v>676</v>
      </c>
      <c r="G302" s="273" t="s">
        <v>326</v>
      </c>
      <c r="H302" s="274">
        <v>12.9</v>
      </c>
      <c r="I302" s="275"/>
      <c r="J302" s="276">
        <f>ROUND(I302*H302,2)</f>
        <v>0</v>
      </c>
      <c r="K302" s="272" t="s">
        <v>150</v>
      </c>
      <c r="L302" s="277"/>
      <c r="M302" s="278" t="s">
        <v>24</v>
      </c>
      <c r="N302" s="279" t="s">
        <v>48</v>
      </c>
      <c r="O302" s="46"/>
      <c r="P302" s="229">
        <f>O302*H302</f>
        <v>0</v>
      </c>
      <c r="Q302" s="229">
        <v>0.0040000000000000001</v>
      </c>
      <c r="R302" s="229">
        <f>Q302*H302</f>
        <v>0.0516</v>
      </c>
      <c r="S302" s="229">
        <v>0</v>
      </c>
      <c r="T302" s="230">
        <f>S302*H302</f>
        <v>0</v>
      </c>
      <c r="AR302" s="23" t="s">
        <v>460</v>
      </c>
      <c r="AT302" s="23" t="s">
        <v>442</v>
      </c>
      <c r="AU302" s="23" t="s">
        <v>86</v>
      </c>
      <c r="AY302" s="23" t="s">
        <v>144</v>
      </c>
      <c r="BE302" s="231">
        <f>IF(N302="základní",J302,0)</f>
        <v>0</v>
      </c>
      <c r="BF302" s="231">
        <f>IF(N302="snížená",J302,0)</f>
        <v>0</v>
      </c>
      <c r="BG302" s="231">
        <f>IF(N302="zákl. přenesená",J302,0)</f>
        <v>0</v>
      </c>
      <c r="BH302" s="231">
        <f>IF(N302="sníž. přenesená",J302,0)</f>
        <v>0</v>
      </c>
      <c r="BI302" s="231">
        <f>IF(N302="nulová",J302,0)</f>
        <v>0</v>
      </c>
      <c r="BJ302" s="23" t="s">
        <v>25</v>
      </c>
      <c r="BK302" s="231">
        <f>ROUND(I302*H302,2)</f>
        <v>0</v>
      </c>
      <c r="BL302" s="23" t="s">
        <v>257</v>
      </c>
      <c r="BM302" s="23" t="s">
        <v>677</v>
      </c>
    </row>
    <row r="303" s="11" customFormat="1">
      <c r="B303" s="235"/>
      <c r="C303" s="236"/>
      <c r="D303" s="232" t="s">
        <v>155</v>
      </c>
      <c r="E303" s="237" t="s">
        <v>24</v>
      </c>
      <c r="F303" s="238" t="s">
        <v>678</v>
      </c>
      <c r="G303" s="236"/>
      <c r="H303" s="239">
        <v>12.9</v>
      </c>
      <c r="I303" s="240"/>
      <c r="J303" s="236"/>
      <c r="K303" s="236"/>
      <c r="L303" s="241"/>
      <c r="M303" s="242"/>
      <c r="N303" s="243"/>
      <c r="O303" s="243"/>
      <c r="P303" s="243"/>
      <c r="Q303" s="243"/>
      <c r="R303" s="243"/>
      <c r="S303" s="243"/>
      <c r="T303" s="244"/>
      <c r="AT303" s="245" t="s">
        <v>155</v>
      </c>
      <c r="AU303" s="245" t="s">
        <v>86</v>
      </c>
      <c r="AV303" s="11" t="s">
        <v>86</v>
      </c>
      <c r="AW303" s="11" t="s">
        <v>40</v>
      </c>
      <c r="AX303" s="11" t="s">
        <v>25</v>
      </c>
      <c r="AY303" s="245" t="s">
        <v>144</v>
      </c>
    </row>
    <row r="304" s="1" customFormat="1" ht="25.5" customHeight="1">
      <c r="B304" s="45"/>
      <c r="C304" s="220" t="s">
        <v>679</v>
      </c>
      <c r="D304" s="220" t="s">
        <v>146</v>
      </c>
      <c r="E304" s="221" t="s">
        <v>680</v>
      </c>
      <c r="F304" s="222" t="s">
        <v>681</v>
      </c>
      <c r="G304" s="223" t="s">
        <v>326</v>
      </c>
      <c r="H304" s="224">
        <v>10.6</v>
      </c>
      <c r="I304" s="225"/>
      <c r="J304" s="226">
        <f>ROUND(I304*H304,2)</f>
        <v>0</v>
      </c>
      <c r="K304" s="222" t="s">
        <v>24</v>
      </c>
      <c r="L304" s="71"/>
      <c r="M304" s="227" t="s">
        <v>24</v>
      </c>
      <c r="N304" s="228" t="s">
        <v>48</v>
      </c>
      <c r="O304" s="46"/>
      <c r="P304" s="229">
        <f>O304*H304</f>
        <v>0</v>
      </c>
      <c r="Q304" s="229">
        <v>0</v>
      </c>
      <c r="R304" s="229">
        <f>Q304*H304</f>
        <v>0</v>
      </c>
      <c r="S304" s="229">
        <v>0</v>
      </c>
      <c r="T304" s="230">
        <f>S304*H304</f>
        <v>0</v>
      </c>
      <c r="AR304" s="23" t="s">
        <v>257</v>
      </c>
      <c r="AT304" s="23" t="s">
        <v>146</v>
      </c>
      <c r="AU304" s="23" t="s">
        <v>86</v>
      </c>
      <c r="AY304" s="23" t="s">
        <v>144</v>
      </c>
      <c r="BE304" s="231">
        <f>IF(N304="základní",J304,0)</f>
        <v>0</v>
      </c>
      <c r="BF304" s="231">
        <f>IF(N304="snížená",J304,0)</f>
        <v>0</v>
      </c>
      <c r="BG304" s="231">
        <f>IF(N304="zákl. přenesená",J304,0)</f>
        <v>0</v>
      </c>
      <c r="BH304" s="231">
        <f>IF(N304="sníž. přenesená",J304,0)</f>
        <v>0</v>
      </c>
      <c r="BI304" s="231">
        <f>IF(N304="nulová",J304,0)</f>
        <v>0</v>
      </c>
      <c r="BJ304" s="23" t="s">
        <v>25</v>
      </c>
      <c r="BK304" s="231">
        <f>ROUND(I304*H304,2)</f>
        <v>0</v>
      </c>
      <c r="BL304" s="23" t="s">
        <v>257</v>
      </c>
      <c r="BM304" s="23" t="s">
        <v>682</v>
      </c>
    </row>
    <row r="305" s="1" customFormat="1" ht="25.5" customHeight="1">
      <c r="B305" s="45"/>
      <c r="C305" s="270" t="s">
        <v>683</v>
      </c>
      <c r="D305" s="270" t="s">
        <v>442</v>
      </c>
      <c r="E305" s="271" t="s">
        <v>684</v>
      </c>
      <c r="F305" s="272" t="s">
        <v>685</v>
      </c>
      <c r="G305" s="273" t="s">
        <v>161</v>
      </c>
      <c r="H305" s="274">
        <v>1</v>
      </c>
      <c r="I305" s="275"/>
      <c r="J305" s="276">
        <f>ROUND(I305*H305,2)</f>
        <v>0</v>
      </c>
      <c r="K305" s="272" t="s">
        <v>24</v>
      </c>
      <c r="L305" s="277"/>
      <c r="M305" s="278" t="s">
        <v>24</v>
      </c>
      <c r="N305" s="279" t="s">
        <v>48</v>
      </c>
      <c r="O305" s="46"/>
      <c r="P305" s="229">
        <f>O305*H305</f>
        <v>0</v>
      </c>
      <c r="Q305" s="229">
        <v>0.074999999999999997</v>
      </c>
      <c r="R305" s="229">
        <f>Q305*H305</f>
        <v>0.074999999999999997</v>
      </c>
      <c r="S305" s="229">
        <v>0</v>
      </c>
      <c r="T305" s="230">
        <f>S305*H305</f>
        <v>0</v>
      </c>
      <c r="AR305" s="23" t="s">
        <v>460</v>
      </c>
      <c r="AT305" s="23" t="s">
        <v>442</v>
      </c>
      <c r="AU305" s="23" t="s">
        <v>86</v>
      </c>
      <c r="AY305" s="23" t="s">
        <v>144</v>
      </c>
      <c r="BE305" s="231">
        <f>IF(N305="základní",J305,0)</f>
        <v>0</v>
      </c>
      <c r="BF305" s="231">
        <f>IF(N305="snížená",J305,0)</f>
        <v>0</v>
      </c>
      <c r="BG305" s="231">
        <f>IF(N305="zákl. přenesená",J305,0)</f>
        <v>0</v>
      </c>
      <c r="BH305" s="231">
        <f>IF(N305="sníž. přenesená",J305,0)</f>
        <v>0</v>
      </c>
      <c r="BI305" s="231">
        <f>IF(N305="nulová",J305,0)</f>
        <v>0</v>
      </c>
      <c r="BJ305" s="23" t="s">
        <v>25</v>
      </c>
      <c r="BK305" s="231">
        <f>ROUND(I305*H305,2)</f>
        <v>0</v>
      </c>
      <c r="BL305" s="23" t="s">
        <v>257</v>
      </c>
      <c r="BM305" s="23" t="s">
        <v>686</v>
      </c>
    </row>
    <row r="306" s="1" customFormat="1" ht="38.25" customHeight="1">
      <c r="B306" s="45"/>
      <c r="C306" s="220" t="s">
        <v>687</v>
      </c>
      <c r="D306" s="220" t="s">
        <v>146</v>
      </c>
      <c r="E306" s="221" t="s">
        <v>688</v>
      </c>
      <c r="F306" s="222" t="s">
        <v>689</v>
      </c>
      <c r="G306" s="223" t="s">
        <v>260</v>
      </c>
      <c r="H306" s="224">
        <v>0.25600000000000001</v>
      </c>
      <c r="I306" s="225"/>
      <c r="J306" s="226">
        <f>ROUND(I306*H306,2)</f>
        <v>0</v>
      </c>
      <c r="K306" s="222" t="s">
        <v>150</v>
      </c>
      <c r="L306" s="71"/>
      <c r="M306" s="227" t="s">
        <v>24</v>
      </c>
      <c r="N306" s="228" t="s">
        <v>48</v>
      </c>
      <c r="O306" s="46"/>
      <c r="P306" s="229">
        <f>O306*H306</f>
        <v>0</v>
      </c>
      <c r="Q306" s="229">
        <v>0</v>
      </c>
      <c r="R306" s="229">
        <f>Q306*H306</f>
        <v>0</v>
      </c>
      <c r="S306" s="229">
        <v>0</v>
      </c>
      <c r="T306" s="230">
        <f>S306*H306</f>
        <v>0</v>
      </c>
      <c r="AR306" s="23" t="s">
        <v>257</v>
      </c>
      <c r="AT306" s="23" t="s">
        <v>146</v>
      </c>
      <c r="AU306" s="23" t="s">
        <v>86</v>
      </c>
      <c r="AY306" s="23" t="s">
        <v>144</v>
      </c>
      <c r="BE306" s="231">
        <f>IF(N306="základní",J306,0)</f>
        <v>0</v>
      </c>
      <c r="BF306" s="231">
        <f>IF(N306="snížená",J306,0)</f>
        <v>0</v>
      </c>
      <c r="BG306" s="231">
        <f>IF(N306="zákl. přenesená",J306,0)</f>
        <v>0</v>
      </c>
      <c r="BH306" s="231">
        <f>IF(N306="sníž. přenesená",J306,0)</f>
        <v>0</v>
      </c>
      <c r="BI306" s="231">
        <f>IF(N306="nulová",J306,0)</f>
        <v>0</v>
      </c>
      <c r="BJ306" s="23" t="s">
        <v>25</v>
      </c>
      <c r="BK306" s="231">
        <f>ROUND(I306*H306,2)</f>
        <v>0</v>
      </c>
      <c r="BL306" s="23" t="s">
        <v>257</v>
      </c>
      <c r="BM306" s="23" t="s">
        <v>690</v>
      </c>
    </row>
    <row r="307" s="1" customFormat="1">
      <c r="B307" s="45"/>
      <c r="C307" s="73"/>
      <c r="D307" s="232" t="s">
        <v>153</v>
      </c>
      <c r="E307" s="73"/>
      <c r="F307" s="233" t="s">
        <v>691</v>
      </c>
      <c r="G307" s="73"/>
      <c r="H307" s="73"/>
      <c r="I307" s="190"/>
      <c r="J307" s="73"/>
      <c r="K307" s="73"/>
      <c r="L307" s="71"/>
      <c r="M307" s="234"/>
      <c r="N307" s="46"/>
      <c r="O307" s="46"/>
      <c r="P307" s="46"/>
      <c r="Q307" s="46"/>
      <c r="R307" s="46"/>
      <c r="S307" s="46"/>
      <c r="T307" s="94"/>
      <c r="AT307" s="23" t="s">
        <v>153</v>
      </c>
      <c r="AU307" s="23" t="s">
        <v>86</v>
      </c>
    </row>
    <row r="308" s="10" customFormat="1" ht="29.88" customHeight="1">
      <c r="B308" s="204"/>
      <c r="C308" s="205"/>
      <c r="D308" s="206" t="s">
        <v>76</v>
      </c>
      <c r="E308" s="218" t="s">
        <v>308</v>
      </c>
      <c r="F308" s="218" t="s">
        <v>692</v>
      </c>
      <c r="G308" s="205"/>
      <c r="H308" s="205"/>
      <c r="I308" s="208"/>
      <c r="J308" s="219">
        <f>BK308</f>
        <v>0</v>
      </c>
      <c r="K308" s="205"/>
      <c r="L308" s="210"/>
      <c r="M308" s="211"/>
      <c r="N308" s="212"/>
      <c r="O308" s="212"/>
      <c r="P308" s="213">
        <f>SUM(P309:P340)</f>
        <v>0</v>
      </c>
      <c r="Q308" s="212"/>
      <c r="R308" s="213">
        <f>SUM(R309:R340)</f>
        <v>0.66556350000000009</v>
      </c>
      <c r="S308" s="212"/>
      <c r="T308" s="214">
        <f>SUM(T309:T340)</f>
        <v>0.058300000000000005</v>
      </c>
      <c r="AR308" s="215" t="s">
        <v>86</v>
      </c>
      <c r="AT308" s="216" t="s">
        <v>76</v>
      </c>
      <c r="AU308" s="216" t="s">
        <v>25</v>
      </c>
      <c r="AY308" s="215" t="s">
        <v>144</v>
      </c>
      <c r="BK308" s="217">
        <f>SUM(BK309:BK340)</f>
        <v>0</v>
      </c>
    </row>
    <row r="309" s="1" customFormat="1" ht="16.5" customHeight="1">
      <c r="B309" s="45"/>
      <c r="C309" s="220" t="s">
        <v>693</v>
      </c>
      <c r="D309" s="220" t="s">
        <v>146</v>
      </c>
      <c r="E309" s="221" t="s">
        <v>694</v>
      </c>
      <c r="F309" s="222" t="s">
        <v>695</v>
      </c>
      <c r="G309" s="223" t="s">
        <v>326</v>
      </c>
      <c r="H309" s="224">
        <v>12.44</v>
      </c>
      <c r="I309" s="225"/>
      <c r="J309" s="226">
        <f>ROUND(I309*H309,2)</f>
        <v>0</v>
      </c>
      <c r="K309" s="222" t="s">
        <v>150</v>
      </c>
      <c r="L309" s="71"/>
      <c r="M309" s="227" t="s">
        <v>24</v>
      </c>
      <c r="N309" s="228" t="s">
        <v>48</v>
      </c>
      <c r="O309" s="46"/>
      <c r="P309" s="229">
        <f>O309*H309</f>
        <v>0</v>
      </c>
      <c r="Q309" s="229">
        <v>0</v>
      </c>
      <c r="R309" s="229">
        <f>Q309*H309</f>
        <v>0</v>
      </c>
      <c r="S309" s="229">
        <v>0</v>
      </c>
      <c r="T309" s="230">
        <f>S309*H309</f>
        <v>0</v>
      </c>
      <c r="AR309" s="23" t="s">
        <v>257</v>
      </c>
      <c r="AT309" s="23" t="s">
        <v>146</v>
      </c>
      <c r="AU309" s="23" t="s">
        <v>86</v>
      </c>
      <c r="AY309" s="23" t="s">
        <v>144</v>
      </c>
      <c r="BE309" s="231">
        <f>IF(N309="základní",J309,0)</f>
        <v>0</v>
      </c>
      <c r="BF309" s="231">
        <f>IF(N309="snížená",J309,0)</f>
        <v>0</v>
      </c>
      <c r="BG309" s="231">
        <f>IF(N309="zákl. přenesená",J309,0)</f>
        <v>0</v>
      </c>
      <c r="BH309" s="231">
        <f>IF(N309="sníž. přenesená",J309,0)</f>
        <v>0</v>
      </c>
      <c r="BI309" s="231">
        <f>IF(N309="nulová",J309,0)</f>
        <v>0</v>
      </c>
      <c r="BJ309" s="23" t="s">
        <v>25</v>
      </c>
      <c r="BK309" s="231">
        <f>ROUND(I309*H309,2)</f>
        <v>0</v>
      </c>
      <c r="BL309" s="23" t="s">
        <v>257</v>
      </c>
      <c r="BM309" s="23" t="s">
        <v>696</v>
      </c>
    </row>
    <row r="310" s="1" customFormat="1">
      <c r="B310" s="45"/>
      <c r="C310" s="73"/>
      <c r="D310" s="232" t="s">
        <v>153</v>
      </c>
      <c r="E310" s="73"/>
      <c r="F310" s="233" t="s">
        <v>697</v>
      </c>
      <c r="G310" s="73"/>
      <c r="H310" s="73"/>
      <c r="I310" s="190"/>
      <c r="J310" s="73"/>
      <c r="K310" s="73"/>
      <c r="L310" s="71"/>
      <c r="M310" s="234"/>
      <c r="N310" s="46"/>
      <c r="O310" s="46"/>
      <c r="P310" s="46"/>
      <c r="Q310" s="46"/>
      <c r="R310" s="46"/>
      <c r="S310" s="46"/>
      <c r="T310" s="94"/>
      <c r="AT310" s="23" t="s">
        <v>153</v>
      </c>
      <c r="AU310" s="23" t="s">
        <v>86</v>
      </c>
    </row>
    <row r="311" s="13" customFormat="1">
      <c r="B311" s="257"/>
      <c r="C311" s="258"/>
      <c r="D311" s="232" t="s">
        <v>155</v>
      </c>
      <c r="E311" s="259" t="s">
        <v>24</v>
      </c>
      <c r="F311" s="260" t="s">
        <v>698</v>
      </c>
      <c r="G311" s="258"/>
      <c r="H311" s="259" t="s">
        <v>24</v>
      </c>
      <c r="I311" s="261"/>
      <c r="J311" s="258"/>
      <c r="K311" s="258"/>
      <c r="L311" s="262"/>
      <c r="M311" s="263"/>
      <c r="N311" s="264"/>
      <c r="O311" s="264"/>
      <c r="P311" s="264"/>
      <c r="Q311" s="264"/>
      <c r="R311" s="264"/>
      <c r="S311" s="264"/>
      <c r="T311" s="265"/>
      <c r="AT311" s="266" t="s">
        <v>155</v>
      </c>
      <c r="AU311" s="266" t="s">
        <v>86</v>
      </c>
      <c r="AV311" s="13" t="s">
        <v>25</v>
      </c>
      <c r="AW311" s="13" t="s">
        <v>40</v>
      </c>
      <c r="AX311" s="13" t="s">
        <v>77</v>
      </c>
      <c r="AY311" s="266" t="s">
        <v>144</v>
      </c>
    </row>
    <row r="312" s="11" customFormat="1">
      <c r="B312" s="235"/>
      <c r="C312" s="236"/>
      <c r="D312" s="232" t="s">
        <v>155</v>
      </c>
      <c r="E312" s="237" t="s">
        <v>24</v>
      </c>
      <c r="F312" s="238" t="s">
        <v>699</v>
      </c>
      <c r="G312" s="236"/>
      <c r="H312" s="239">
        <v>9.2400000000000002</v>
      </c>
      <c r="I312" s="240"/>
      <c r="J312" s="236"/>
      <c r="K312" s="236"/>
      <c r="L312" s="241"/>
      <c r="M312" s="242"/>
      <c r="N312" s="243"/>
      <c r="O312" s="243"/>
      <c r="P312" s="243"/>
      <c r="Q312" s="243"/>
      <c r="R312" s="243"/>
      <c r="S312" s="243"/>
      <c r="T312" s="244"/>
      <c r="AT312" s="245" t="s">
        <v>155</v>
      </c>
      <c r="AU312" s="245" t="s">
        <v>86</v>
      </c>
      <c r="AV312" s="11" t="s">
        <v>86</v>
      </c>
      <c r="AW312" s="11" t="s">
        <v>40</v>
      </c>
      <c r="AX312" s="11" t="s">
        <v>77</v>
      </c>
      <c r="AY312" s="245" t="s">
        <v>144</v>
      </c>
    </row>
    <row r="313" s="11" customFormat="1">
      <c r="B313" s="235"/>
      <c r="C313" s="236"/>
      <c r="D313" s="232" t="s">
        <v>155</v>
      </c>
      <c r="E313" s="237" t="s">
        <v>24</v>
      </c>
      <c r="F313" s="238" t="s">
        <v>700</v>
      </c>
      <c r="G313" s="236"/>
      <c r="H313" s="239">
        <v>3.2000000000000002</v>
      </c>
      <c r="I313" s="240"/>
      <c r="J313" s="236"/>
      <c r="K313" s="236"/>
      <c r="L313" s="241"/>
      <c r="M313" s="242"/>
      <c r="N313" s="243"/>
      <c r="O313" s="243"/>
      <c r="P313" s="243"/>
      <c r="Q313" s="243"/>
      <c r="R313" s="243"/>
      <c r="S313" s="243"/>
      <c r="T313" s="244"/>
      <c r="AT313" s="245" t="s">
        <v>155</v>
      </c>
      <c r="AU313" s="245" t="s">
        <v>86</v>
      </c>
      <c r="AV313" s="11" t="s">
        <v>86</v>
      </c>
      <c r="AW313" s="11" t="s">
        <v>40</v>
      </c>
      <c r="AX313" s="11" t="s">
        <v>77</v>
      </c>
      <c r="AY313" s="245" t="s">
        <v>144</v>
      </c>
    </row>
    <row r="314" s="12" customFormat="1">
      <c r="B314" s="246"/>
      <c r="C314" s="247"/>
      <c r="D314" s="232" t="s">
        <v>155</v>
      </c>
      <c r="E314" s="248" t="s">
        <v>24</v>
      </c>
      <c r="F314" s="249" t="s">
        <v>181</v>
      </c>
      <c r="G314" s="247"/>
      <c r="H314" s="250">
        <v>12.44</v>
      </c>
      <c r="I314" s="251"/>
      <c r="J314" s="247"/>
      <c r="K314" s="247"/>
      <c r="L314" s="252"/>
      <c r="M314" s="253"/>
      <c r="N314" s="254"/>
      <c r="O314" s="254"/>
      <c r="P314" s="254"/>
      <c r="Q314" s="254"/>
      <c r="R314" s="254"/>
      <c r="S314" s="254"/>
      <c r="T314" s="255"/>
      <c r="AT314" s="256" t="s">
        <v>155</v>
      </c>
      <c r="AU314" s="256" t="s">
        <v>86</v>
      </c>
      <c r="AV314" s="12" t="s">
        <v>151</v>
      </c>
      <c r="AW314" s="12" t="s">
        <v>40</v>
      </c>
      <c r="AX314" s="12" t="s">
        <v>25</v>
      </c>
      <c r="AY314" s="256" t="s">
        <v>144</v>
      </c>
    </row>
    <row r="315" s="1" customFormat="1" ht="25.5" customHeight="1">
      <c r="B315" s="45"/>
      <c r="C315" s="270" t="s">
        <v>701</v>
      </c>
      <c r="D315" s="270" t="s">
        <v>442</v>
      </c>
      <c r="E315" s="271" t="s">
        <v>702</v>
      </c>
      <c r="F315" s="272" t="s">
        <v>703</v>
      </c>
      <c r="G315" s="273" t="s">
        <v>317</v>
      </c>
      <c r="H315" s="274">
        <v>230</v>
      </c>
      <c r="I315" s="275"/>
      <c r="J315" s="276">
        <f>ROUND(I315*H315,2)</f>
        <v>0</v>
      </c>
      <c r="K315" s="272" t="s">
        <v>24</v>
      </c>
      <c r="L315" s="277"/>
      <c r="M315" s="278" t="s">
        <v>24</v>
      </c>
      <c r="N315" s="279" t="s">
        <v>48</v>
      </c>
      <c r="O315" s="46"/>
      <c r="P315" s="229">
        <f>O315*H315</f>
        <v>0</v>
      </c>
      <c r="Q315" s="229">
        <v>0.001</v>
      </c>
      <c r="R315" s="229">
        <f>Q315*H315</f>
        <v>0.23000000000000001</v>
      </c>
      <c r="S315" s="229">
        <v>0</v>
      </c>
      <c r="T315" s="230">
        <f>S315*H315</f>
        <v>0</v>
      </c>
      <c r="AR315" s="23" t="s">
        <v>460</v>
      </c>
      <c r="AT315" s="23" t="s">
        <v>442</v>
      </c>
      <c r="AU315" s="23" t="s">
        <v>86</v>
      </c>
      <c r="AY315" s="23" t="s">
        <v>144</v>
      </c>
      <c r="BE315" s="231">
        <f>IF(N315="základní",J315,0)</f>
        <v>0</v>
      </c>
      <c r="BF315" s="231">
        <f>IF(N315="snížená",J315,0)</f>
        <v>0</v>
      </c>
      <c r="BG315" s="231">
        <f>IF(N315="zákl. přenesená",J315,0)</f>
        <v>0</v>
      </c>
      <c r="BH315" s="231">
        <f>IF(N315="sníž. přenesená",J315,0)</f>
        <v>0</v>
      </c>
      <c r="BI315" s="231">
        <f>IF(N315="nulová",J315,0)</f>
        <v>0</v>
      </c>
      <c r="BJ315" s="23" t="s">
        <v>25</v>
      </c>
      <c r="BK315" s="231">
        <f>ROUND(I315*H315,2)</f>
        <v>0</v>
      </c>
      <c r="BL315" s="23" t="s">
        <v>257</v>
      </c>
      <c r="BM315" s="23" t="s">
        <v>704</v>
      </c>
    </row>
    <row r="316" s="11" customFormat="1">
      <c r="B316" s="235"/>
      <c r="C316" s="236"/>
      <c r="D316" s="232" t="s">
        <v>155</v>
      </c>
      <c r="E316" s="237" t="s">
        <v>24</v>
      </c>
      <c r="F316" s="238" t="s">
        <v>705</v>
      </c>
      <c r="G316" s="236"/>
      <c r="H316" s="239">
        <v>185</v>
      </c>
      <c r="I316" s="240"/>
      <c r="J316" s="236"/>
      <c r="K316" s="236"/>
      <c r="L316" s="241"/>
      <c r="M316" s="242"/>
      <c r="N316" s="243"/>
      <c r="O316" s="243"/>
      <c r="P316" s="243"/>
      <c r="Q316" s="243"/>
      <c r="R316" s="243"/>
      <c r="S316" s="243"/>
      <c r="T316" s="244"/>
      <c r="AT316" s="245" t="s">
        <v>155</v>
      </c>
      <c r="AU316" s="245" t="s">
        <v>86</v>
      </c>
      <c r="AV316" s="11" t="s">
        <v>86</v>
      </c>
      <c r="AW316" s="11" t="s">
        <v>40</v>
      </c>
      <c r="AX316" s="11" t="s">
        <v>77</v>
      </c>
      <c r="AY316" s="245" t="s">
        <v>144</v>
      </c>
    </row>
    <row r="317" s="11" customFormat="1">
      <c r="B317" s="235"/>
      <c r="C317" s="236"/>
      <c r="D317" s="232" t="s">
        <v>155</v>
      </c>
      <c r="E317" s="237" t="s">
        <v>24</v>
      </c>
      <c r="F317" s="238" t="s">
        <v>706</v>
      </c>
      <c r="G317" s="236"/>
      <c r="H317" s="239">
        <v>45</v>
      </c>
      <c r="I317" s="240"/>
      <c r="J317" s="236"/>
      <c r="K317" s="236"/>
      <c r="L317" s="241"/>
      <c r="M317" s="242"/>
      <c r="N317" s="243"/>
      <c r="O317" s="243"/>
      <c r="P317" s="243"/>
      <c r="Q317" s="243"/>
      <c r="R317" s="243"/>
      <c r="S317" s="243"/>
      <c r="T317" s="244"/>
      <c r="AT317" s="245" t="s">
        <v>155</v>
      </c>
      <c r="AU317" s="245" t="s">
        <v>86</v>
      </c>
      <c r="AV317" s="11" t="s">
        <v>86</v>
      </c>
      <c r="AW317" s="11" t="s">
        <v>40</v>
      </c>
      <c r="AX317" s="11" t="s">
        <v>77</v>
      </c>
      <c r="AY317" s="245" t="s">
        <v>144</v>
      </c>
    </row>
    <row r="318" s="12" customFormat="1">
      <c r="B318" s="246"/>
      <c r="C318" s="247"/>
      <c r="D318" s="232" t="s">
        <v>155</v>
      </c>
      <c r="E318" s="248" t="s">
        <v>24</v>
      </c>
      <c r="F318" s="249" t="s">
        <v>181</v>
      </c>
      <c r="G318" s="247"/>
      <c r="H318" s="250">
        <v>230</v>
      </c>
      <c r="I318" s="251"/>
      <c r="J318" s="247"/>
      <c r="K318" s="247"/>
      <c r="L318" s="252"/>
      <c r="M318" s="253"/>
      <c r="N318" s="254"/>
      <c r="O318" s="254"/>
      <c r="P318" s="254"/>
      <c r="Q318" s="254"/>
      <c r="R318" s="254"/>
      <c r="S318" s="254"/>
      <c r="T318" s="255"/>
      <c r="AT318" s="256" t="s">
        <v>155</v>
      </c>
      <c r="AU318" s="256" t="s">
        <v>86</v>
      </c>
      <c r="AV318" s="12" t="s">
        <v>151</v>
      </c>
      <c r="AW318" s="12" t="s">
        <v>40</v>
      </c>
      <c r="AX318" s="12" t="s">
        <v>25</v>
      </c>
      <c r="AY318" s="256" t="s">
        <v>144</v>
      </c>
    </row>
    <row r="319" s="1" customFormat="1" ht="25.5" customHeight="1">
      <c r="B319" s="45"/>
      <c r="C319" s="220" t="s">
        <v>707</v>
      </c>
      <c r="D319" s="220" t="s">
        <v>146</v>
      </c>
      <c r="E319" s="221" t="s">
        <v>708</v>
      </c>
      <c r="F319" s="222" t="s">
        <v>709</v>
      </c>
      <c r="G319" s="223" t="s">
        <v>326</v>
      </c>
      <c r="H319" s="224">
        <v>6.8499999999999996</v>
      </c>
      <c r="I319" s="225"/>
      <c r="J319" s="226">
        <f>ROUND(I319*H319,2)</f>
        <v>0</v>
      </c>
      <c r="K319" s="222" t="s">
        <v>150</v>
      </c>
      <c r="L319" s="71"/>
      <c r="M319" s="227" t="s">
        <v>24</v>
      </c>
      <c r="N319" s="228" t="s">
        <v>48</v>
      </c>
      <c r="O319" s="46"/>
      <c r="P319" s="229">
        <f>O319*H319</f>
        <v>0</v>
      </c>
      <c r="Q319" s="229">
        <v>0.00011</v>
      </c>
      <c r="R319" s="229">
        <f>Q319*H319</f>
        <v>0.00075349999999999994</v>
      </c>
      <c r="S319" s="229">
        <v>0</v>
      </c>
      <c r="T319" s="230">
        <f>S319*H319</f>
        <v>0</v>
      </c>
      <c r="AR319" s="23" t="s">
        <v>257</v>
      </c>
      <c r="AT319" s="23" t="s">
        <v>146</v>
      </c>
      <c r="AU319" s="23" t="s">
        <v>86</v>
      </c>
      <c r="AY319" s="23" t="s">
        <v>144</v>
      </c>
      <c r="BE319" s="231">
        <f>IF(N319="základní",J319,0)</f>
        <v>0</v>
      </c>
      <c r="BF319" s="231">
        <f>IF(N319="snížená",J319,0)</f>
        <v>0</v>
      </c>
      <c r="BG319" s="231">
        <f>IF(N319="zákl. přenesená",J319,0)</f>
        <v>0</v>
      </c>
      <c r="BH319" s="231">
        <f>IF(N319="sníž. přenesená",J319,0)</f>
        <v>0</v>
      </c>
      <c r="BI319" s="231">
        <f>IF(N319="nulová",J319,0)</f>
        <v>0</v>
      </c>
      <c r="BJ319" s="23" t="s">
        <v>25</v>
      </c>
      <c r="BK319" s="231">
        <f>ROUND(I319*H319,2)</f>
        <v>0</v>
      </c>
      <c r="BL319" s="23" t="s">
        <v>257</v>
      </c>
      <c r="BM319" s="23" t="s">
        <v>710</v>
      </c>
    </row>
    <row r="320" s="1" customFormat="1">
      <c r="B320" s="45"/>
      <c r="C320" s="73"/>
      <c r="D320" s="232" t="s">
        <v>153</v>
      </c>
      <c r="E320" s="73"/>
      <c r="F320" s="233" t="s">
        <v>711</v>
      </c>
      <c r="G320" s="73"/>
      <c r="H320" s="73"/>
      <c r="I320" s="190"/>
      <c r="J320" s="73"/>
      <c r="K320" s="73"/>
      <c r="L320" s="71"/>
      <c r="M320" s="234"/>
      <c r="N320" s="46"/>
      <c r="O320" s="46"/>
      <c r="P320" s="46"/>
      <c r="Q320" s="46"/>
      <c r="R320" s="46"/>
      <c r="S320" s="46"/>
      <c r="T320" s="94"/>
      <c r="AT320" s="23" t="s">
        <v>153</v>
      </c>
      <c r="AU320" s="23" t="s">
        <v>86</v>
      </c>
    </row>
    <row r="321" s="11" customFormat="1">
      <c r="B321" s="235"/>
      <c r="C321" s="236"/>
      <c r="D321" s="232" t="s">
        <v>155</v>
      </c>
      <c r="E321" s="237" t="s">
        <v>24</v>
      </c>
      <c r="F321" s="238" t="s">
        <v>712</v>
      </c>
      <c r="G321" s="236"/>
      <c r="H321" s="239">
        <v>5.4000000000000004</v>
      </c>
      <c r="I321" s="240"/>
      <c r="J321" s="236"/>
      <c r="K321" s="236"/>
      <c r="L321" s="241"/>
      <c r="M321" s="242"/>
      <c r="N321" s="243"/>
      <c r="O321" s="243"/>
      <c r="P321" s="243"/>
      <c r="Q321" s="243"/>
      <c r="R321" s="243"/>
      <c r="S321" s="243"/>
      <c r="T321" s="244"/>
      <c r="AT321" s="245" t="s">
        <v>155</v>
      </c>
      <c r="AU321" s="245" t="s">
        <v>86</v>
      </c>
      <c r="AV321" s="11" t="s">
        <v>86</v>
      </c>
      <c r="AW321" s="11" t="s">
        <v>40</v>
      </c>
      <c r="AX321" s="11" t="s">
        <v>77</v>
      </c>
      <c r="AY321" s="245" t="s">
        <v>144</v>
      </c>
    </row>
    <row r="322" s="11" customFormat="1">
      <c r="B322" s="235"/>
      <c r="C322" s="236"/>
      <c r="D322" s="232" t="s">
        <v>155</v>
      </c>
      <c r="E322" s="237" t="s">
        <v>24</v>
      </c>
      <c r="F322" s="238" t="s">
        <v>713</v>
      </c>
      <c r="G322" s="236"/>
      <c r="H322" s="239">
        <v>1.45</v>
      </c>
      <c r="I322" s="240"/>
      <c r="J322" s="236"/>
      <c r="K322" s="236"/>
      <c r="L322" s="241"/>
      <c r="M322" s="242"/>
      <c r="N322" s="243"/>
      <c r="O322" s="243"/>
      <c r="P322" s="243"/>
      <c r="Q322" s="243"/>
      <c r="R322" s="243"/>
      <c r="S322" s="243"/>
      <c r="T322" s="244"/>
      <c r="AT322" s="245" t="s">
        <v>155</v>
      </c>
      <c r="AU322" s="245" t="s">
        <v>86</v>
      </c>
      <c r="AV322" s="11" t="s">
        <v>86</v>
      </c>
      <c r="AW322" s="11" t="s">
        <v>40</v>
      </c>
      <c r="AX322" s="11" t="s">
        <v>77</v>
      </c>
      <c r="AY322" s="245" t="s">
        <v>144</v>
      </c>
    </row>
    <row r="323" s="12" customFormat="1">
      <c r="B323" s="246"/>
      <c r="C323" s="247"/>
      <c r="D323" s="232" t="s">
        <v>155</v>
      </c>
      <c r="E323" s="248" t="s">
        <v>24</v>
      </c>
      <c r="F323" s="249" t="s">
        <v>181</v>
      </c>
      <c r="G323" s="247"/>
      <c r="H323" s="250">
        <v>6.8499999999999996</v>
      </c>
      <c r="I323" s="251"/>
      <c r="J323" s="247"/>
      <c r="K323" s="247"/>
      <c r="L323" s="252"/>
      <c r="M323" s="253"/>
      <c r="N323" s="254"/>
      <c r="O323" s="254"/>
      <c r="P323" s="254"/>
      <c r="Q323" s="254"/>
      <c r="R323" s="254"/>
      <c r="S323" s="254"/>
      <c r="T323" s="255"/>
      <c r="AT323" s="256" t="s">
        <v>155</v>
      </c>
      <c r="AU323" s="256" t="s">
        <v>86</v>
      </c>
      <c r="AV323" s="12" t="s">
        <v>151</v>
      </c>
      <c r="AW323" s="12" t="s">
        <v>40</v>
      </c>
      <c r="AX323" s="12" t="s">
        <v>25</v>
      </c>
      <c r="AY323" s="256" t="s">
        <v>144</v>
      </c>
    </row>
    <row r="324" s="1" customFormat="1" ht="16.5" customHeight="1">
      <c r="B324" s="45"/>
      <c r="C324" s="270" t="s">
        <v>714</v>
      </c>
      <c r="D324" s="270" t="s">
        <v>442</v>
      </c>
      <c r="E324" s="271" t="s">
        <v>715</v>
      </c>
      <c r="F324" s="272" t="s">
        <v>716</v>
      </c>
      <c r="G324" s="273" t="s">
        <v>317</v>
      </c>
      <c r="H324" s="274">
        <v>235</v>
      </c>
      <c r="I324" s="275"/>
      <c r="J324" s="276">
        <f>ROUND(I324*H324,2)</f>
        <v>0</v>
      </c>
      <c r="K324" s="272" t="s">
        <v>24</v>
      </c>
      <c r="L324" s="277"/>
      <c r="M324" s="278" t="s">
        <v>24</v>
      </c>
      <c r="N324" s="279" t="s">
        <v>48</v>
      </c>
      <c r="O324" s="46"/>
      <c r="P324" s="229">
        <f>O324*H324</f>
        <v>0</v>
      </c>
      <c r="Q324" s="229">
        <v>0.001</v>
      </c>
      <c r="R324" s="229">
        <f>Q324*H324</f>
        <v>0.23500000000000001</v>
      </c>
      <c r="S324" s="229">
        <v>0</v>
      </c>
      <c r="T324" s="230">
        <f>S324*H324</f>
        <v>0</v>
      </c>
      <c r="AR324" s="23" t="s">
        <v>460</v>
      </c>
      <c r="AT324" s="23" t="s">
        <v>442</v>
      </c>
      <c r="AU324" s="23" t="s">
        <v>86</v>
      </c>
      <c r="AY324" s="23" t="s">
        <v>144</v>
      </c>
      <c r="BE324" s="231">
        <f>IF(N324="základní",J324,0)</f>
        <v>0</v>
      </c>
      <c r="BF324" s="231">
        <f>IF(N324="snížená",J324,0)</f>
        <v>0</v>
      </c>
      <c r="BG324" s="231">
        <f>IF(N324="zákl. přenesená",J324,0)</f>
        <v>0</v>
      </c>
      <c r="BH324" s="231">
        <f>IF(N324="sníž. přenesená",J324,0)</f>
        <v>0</v>
      </c>
      <c r="BI324" s="231">
        <f>IF(N324="nulová",J324,0)</f>
        <v>0</v>
      </c>
      <c r="BJ324" s="23" t="s">
        <v>25</v>
      </c>
      <c r="BK324" s="231">
        <f>ROUND(I324*H324,2)</f>
        <v>0</v>
      </c>
      <c r="BL324" s="23" t="s">
        <v>257</v>
      </c>
      <c r="BM324" s="23" t="s">
        <v>717</v>
      </c>
    </row>
    <row r="325" s="11" customFormat="1">
      <c r="B325" s="235"/>
      <c r="C325" s="236"/>
      <c r="D325" s="232" t="s">
        <v>155</v>
      </c>
      <c r="E325" s="237" t="s">
        <v>24</v>
      </c>
      <c r="F325" s="238" t="s">
        <v>718</v>
      </c>
      <c r="G325" s="236"/>
      <c r="H325" s="239">
        <v>194.40000000000001</v>
      </c>
      <c r="I325" s="240"/>
      <c r="J325" s="236"/>
      <c r="K325" s="236"/>
      <c r="L325" s="241"/>
      <c r="M325" s="242"/>
      <c r="N325" s="243"/>
      <c r="O325" s="243"/>
      <c r="P325" s="243"/>
      <c r="Q325" s="243"/>
      <c r="R325" s="243"/>
      <c r="S325" s="243"/>
      <c r="T325" s="244"/>
      <c r="AT325" s="245" t="s">
        <v>155</v>
      </c>
      <c r="AU325" s="245" t="s">
        <v>86</v>
      </c>
      <c r="AV325" s="11" t="s">
        <v>86</v>
      </c>
      <c r="AW325" s="11" t="s">
        <v>40</v>
      </c>
      <c r="AX325" s="11" t="s">
        <v>77</v>
      </c>
      <c r="AY325" s="245" t="s">
        <v>144</v>
      </c>
    </row>
    <row r="326" s="11" customFormat="1">
      <c r="B326" s="235"/>
      <c r="C326" s="236"/>
      <c r="D326" s="232" t="s">
        <v>155</v>
      </c>
      <c r="E326" s="237" t="s">
        <v>24</v>
      </c>
      <c r="F326" s="238" t="s">
        <v>719</v>
      </c>
      <c r="G326" s="236"/>
      <c r="H326" s="239">
        <v>40.600000000000001</v>
      </c>
      <c r="I326" s="240"/>
      <c r="J326" s="236"/>
      <c r="K326" s="236"/>
      <c r="L326" s="241"/>
      <c r="M326" s="242"/>
      <c r="N326" s="243"/>
      <c r="O326" s="243"/>
      <c r="P326" s="243"/>
      <c r="Q326" s="243"/>
      <c r="R326" s="243"/>
      <c r="S326" s="243"/>
      <c r="T326" s="244"/>
      <c r="AT326" s="245" t="s">
        <v>155</v>
      </c>
      <c r="AU326" s="245" t="s">
        <v>86</v>
      </c>
      <c r="AV326" s="11" t="s">
        <v>86</v>
      </c>
      <c r="AW326" s="11" t="s">
        <v>40</v>
      </c>
      <c r="AX326" s="11" t="s">
        <v>77</v>
      </c>
      <c r="AY326" s="245" t="s">
        <v>144</v>
      </c>
    </row>
    <row r="327" s="12" customFormat="1">
      <c r="B327" s="246"/>
      <c r="C327" s="247"/>
      <c r="D327" s="232" t="s">
        <v>155</v>
      </c>
      <c r="E327" s="248" t="s">
        <v>24</v>
      </c>
      <c r="F327" s="249" t="s">
        <v>181</v>
      </c>
      <c r="G327" s="247"/>
      <c r="H327" s="250">
        <v>235</v>
      </c>
      <c r="I327" s="251"/>
      <c r="J327" s="247"/>
      <c r="K327" s="247"/>
      <c r="L327" s="252"/>
      <c r="M327" s="253"/>
      <c r="N327" s="254"/>
      <c r="O327" s="254"/>
      <c r="P327" s="254"/>
      <c r="Q327" s="254"/>
      <c r="R327" s="254"/>
      <c r="S327" s="254"/>
      <c r="T327" s="255"/>
      <c r="AT327" s="256" t="s">
        <v>155</v>
      </c>
      <c r="AU327" s="256" t="s">
        <v>86</v>
      </c>
      <c r="AV327" s="12" t="s">
        <v>151</v>
      </c>
      <c r="AW327" s="12" t="s">
        <v>40</v>
      </c>
      <c r="AX327" s="12" t="s">
        <v>25</v>
      </c>
      <c r="AY327" s="256" t="s">
        <v>144</v>
      </c>
    </row>
    <row r="328" s="1" customFormat="1" ht="16.5" customHeight="1">
      <c r="B328" s="45"/>
      <c r="C328" s="220" t="s">
        <v>720</v>
      </c>
      <c r="D328" s="220" t="s">
        <v>146</v>
      </c>
      <c r="E328" s="221" t="s">
        <v>721</v>
      </c>
      <c r="F328" s="222" t="s">
        <v>722</v>
      </c>
      <c r="G328" s="223" t="s">
        <v>149</v>
      </c>
      <c r="H328" s="224">
        <v>1.71</v>
      </c>
      <c r="I328" s="225"/>
      <c r="J328" s="226">
        <f>ROUND(I328*H328,2)</f>
        <v>0</v>
      </c>
      <c r="K328" s="222" t="s">
        <v>150</v>
      </c>
      <c r="L328" s="71"/>
      <c r="M328" s="227" t="s">
        <v>24</v>
      </c>
      <c r="N328" s="228" t="s">
        <v>48</v>
      </c>
      <c r="O328" s="46"/>
      <c r="P328" s="229">
        <f>O328*H328</f>
        <v>0</v>
      </c>
      <c r="Q328" s="229">
        <v>0</v>
      </c>
      <c r="R328" s="229">
        <f>Q328*H328</f>
        <v>0</v>
      </c>
      <c r="S328" s="229">
        <v>0</v>
      </c>
      <c r="T328" s="230">
        <f>S328*H328</f>
        <v>0</v>
      </c>
      <c r="AR328" s="23" t="s">
        <v>257</v>
      </c>
      <c r="AT328" s="23" t="s">
        <v>146</v>
      </c>
      <c r="AU328" s="23" t="s">
        <v>86</v>
      </c>
      <c r="AY328" s="23" t="s">
        <v>144</v>
      </c>
      <c r="BE328" s="231">
        <f>IF(N328="základní",J328,0)</f>
        <v>0</v>
      </c>
      <c r="BF328" s="231">
        <f>IF(N328="snížená",J328,0)</f>
        <v>0</v>
      </c>
      <c r="BG328" s="231">
        <f>IF(N328="zákl. přenesená",J328,0)</f>
        <v>0</v>
      </c>
      <c r="BH328" s="231">
        <f>IF(N328="sníž. přenesená",J328,0)</f>
        <v>0</v>
      </c>
      <c r="BI328" s="231">
        <f>IF(N328="nulová",J328,0)</f>
        <v>0</v>
      </c>
      <c r="BJ328" s="23" t="s">
        <v>25</v>
      </c>
      <c r="BK328" s="231">
        <f>ROUND(I328*H328,2)</f>
        <v>0</v>
      </c>
      <c r="BL328" s="23" t="s">
        <v>257</v>
      </c>
      <c r="BM328" s="23" t="s">
        <v>723</v>
      </c>
    </row>
    <row r="329" s="1" customFormat="1">
      <c r="B329" s="45"/>
      <c r="C329" s="73"/>
      <c r="D329" s="232" t="s">
        <v>153</v>
      </c>
      <c r="E329" s="73"/>
      <c r="F329" s="233" t="s">
        <v>724</v>
      </c>
      <c r="G329" s="73"/>
      <c r="H329" s="73"/>
      <c r="I329" s="190"/>
      <c r="J329" s="73"/>
      <c r="K329" s="73"/>
      <c r="L329" s="71"/>
      <c r="M329" s="234"/>
      <c r="N329" s="46"/>
      <c r="O329" s="46"/>
      <c r="P329" s="46"/>
      <c r="Q329" s="46"/>
      <c r="R329" s="46"/>
      <c r="S329" s="46"/>
      <c r="T329" s="94"/>
      <c r="AT329" s="23" t="s">
        <v>153</v>
      </c>
      <c r="AU329" s="23" t="s">
        <v>86</v>
      </c>
    </row>
    <row r="330" s="11" customFormat="1">
      <c r="B330" s="235"/>
      <c r="C330" s="236"/>
      <c r="D330" s="232" t="s">
        <v>155</v>
      </c>
      <c r="E330" s="237" t="s">
        <v>24</v>
      </c>
      <c r="F330" s="238" t="s">
        <v>725</v>
      </c>
      <c r="G330" s="236"/>
      <c r="H330" s="239">
        <v>1.71</v>
      </c>
      <c r="I330" s="240"/>
      <c r="J330" s="236"/>
      <c r="K330" s="236"/>
      <c r="L330" s="241"/>
      <c r="M330" s="242"/>
      <c r="N330" s="243"/>
      <c r="O330" s="243"/>
      <c r="P330" s="243"/>
      <c r="Q330" s="243"/>
      <c r="R330" s="243"/>
      <c r="S330" s="243"/>
      <c r="T330" s="244"/>
      <c r="AT330" s="245" t="s">
        <v>155</v>
      </c>
      <c r="AU330" s="245" t="s">
        <v>86</v>
      </c>
      <c r="AV330" s="11" t="s">
        <v>86</v>
      </c>
      <c r="AW330" s="11" t="s">
        <v>40</v>
      </c>
      <c r="AX330" s="11" t="s">
        <v>25</v>
      </c>
      <c r="AY330" s="245" t="s">
        <v>144</v>
      </c>
    </row>
    <row r="331" s="1" customFormat="1" ht="16.5" customHeight="1">
      <c r="B331" s="45"/>
      <c r="C331" s="270" t="s">
        <v>726</v>
      </c>
      <c r="D331" s="270" t="s">
        <v>442</v>
      </c>
      <c r="E331" s="271" t="s">
        <v>727</v>
      </c>
      <c r="F331" s="272" t="s">
        <v>728</v>
      </c>
      <c r="G331" s="273" t="s">
        <v>149</v>
      </c>
      <c r="H331" s="274">
        <v>2</v>
      </c>
      <c r="I331" s="275"/>
      <c r="J331" s="276">
        <f>ROUND(I331*H331,2)</f>
        <v>0</v>
      </c>
      <c r="K331" s="272" t="s">
        <v>150</v>
      </c>
      <c r="L331" s="277"/>
      <c r="M331" s="278" t="s">
        <v>24</v>
      </c>
      <c r="N331" s="279" t="s">
        <v>48</v>
      </c>
      <c r="O331" s="46"/>
      <c r="P331" s="229">
        <f>O331*H331</f>
        <v>0</v>
      </c>
      <c r="Q331" s="229">
        <v>0.016</v>
      </c>
      <c r="R331" s="229">
        <f>Q331*H331</f>
        <v>0.032000000000000001</v>
      </c>
      <c r="S331" s="229">
        <v>0</v>
      </c>
      <c r="T331" s="230">
        <f>S331*H331</f>
        <v>0</v>
      </c>
      <c r="AR331" s="23" t="s">
        <v>460</v>
      </c>
      <c r="AT331" s="23" t="s">
        <v>442</v>
      </c>
      <c r="AU331" s="23" t="s">
        <v>86</v>
      </c>
      <c r="AY331" s="23" t="s">
        <v>144</v>
      </c>
      <c r="BE331" s="231">
        <f>IF(N331="základní",J331,0)</f>
        <v>0</v>
      </c>
      <c r="BF331" s="231">
        <f>IF(N331="snížená",J331,0)</f>
        <v>0</v>
      </c>
      <c r="BG331" s="231">
        <f>IF(N331="zákl. přenesená",J331,0)</f>
        <v>0</v>
      </c>
      <c r="BH331" s="231">
        <f>IF(N331="sníž. přenesená",J331,0)</f>
        <v>0</v>
      </c>
      <c r="BI331" s="231">
        <f>IF(N331="nulová",J331,0)</f>
        <v>0</v>
      </c>
      <c r="BJ331" s="23" t="s">
        <v>25</v>
      </c>
      <c r="BK331" s="231">
        <f>ROUND(I331*H331,2)</f>
        <v>0</v>
      </c>
      <c r="BL331" s="23" t="s">
        <v>257</v>
      </c>
      <c r="BM331" s="23" t="s">
        <v>729</v>
      </c>
    </row>
    <row r="332" s="1" customFormat="1" ht="25.5" customHeight="1">
      <c r="B332" s="45"/>
      <c r="C332" s="220" t="s">
        <v>730</v>
      </c>
      <c r="D332" s="220" t="s">
        <v>146</v>
      </c>
      <c r="E332" s="221" t="s">
        <v>731</v>
      </c>
      <c r="F332" s="222" t="s">
        <v>732</v>
      </c>
      <c r="G332" s="223" t="s">
        <v>317</v>
      </c>
      <c r="H332" s="224">
        <v>187.19999999999999</v>
      </c>
      <c r="I332" s="225"/>
      <c r="J332" s="226">
        <f>ROUND(I332*H332,2)</f>
        <v>0</v>
      </c>
      <c r="K332" s="222" t="s">
        <v>150</v>
      </c>
      <c r="L332" s="71"/>
      <c r="M332" s="227" t="s">
        <v>24</v>
      </c>
      <c r="N332" s="228" t="s">
        <v>48</v>
      </c>
      <c r="O332" s="46"/>
      <c r="P332" s="229">
        <f>O332*H332</f>
        <v>0</v>
      </c>
      <c r="Q332" s="229">
        <v>5.0000000000000002E-05</v>
      </c>
      <c r="R332" s="229">
        <f>Q332*H332</f>
        <v>0.0093600000000000003</v>
      </c>
      <c r="S332" s="229">
        <v>0</v>
      </c>
      <c r="T332" s="230">
        <f>S332*H332</f>
        <v>0</v>
      </c>
      <c r="AR332" s="23" t="s">
        <v>257</v>
      </c>
      <c r="AT332" s="23" t="s">
        <v>146</v>
      </c>
      <c r="AU332" s="23" t="s">
        <v>86</v>
      </c>
      <c r="AY332" s="23" t="s">
        <v>144</v>
      </c>
      <c r="BE332" s="231">
        <f>IF(N332="základní",J332,0)</f>
        <v>0</v>
      </c>
      <c r="BF332" s="231">
        <f>IF(N332="snížená",J332,0)</f>
        <v>0</v>
      </c>
      <c r="BG332" s="231">
        <f>IF(N332="zákl. přenesená",J332,0)</f>
        <v>0</v>
      </c>
      <c r="BH332" s="231">
        <f>IF(N332="sníž. přenesená",J332,0)</f>
        <v>0</v>
      </c>
      <c r="BI332" s="231">
        <f>IF(N332="nulová",J332,0)</f>
        <v>0</v>
      </c>
      <c r="BJ332" s="23" t="s">
        <v>25</v>
      </c>
      <c r="BK332" s="231">
        <f>ROUND(I332*H332,2)</f>
        <v>0</v>
      </c>
      <c r="BL332" s="23" t="s">
        <v>257</v>
      </c>
      <c r="BM332" s="23" t="s">
        <v>733</v>
      </c>
    </row>
    <row r="333" s="11" customFormat="1">
      <c r="B333" s="235"/>
      <c r="C333" s="236"/>
      <c r="D333" s="232" t="s">
        <v>155</v>
      </c>
      <c r="E333" s="237" t="s">
        <v>24</v>
      </c>
      <c r="F333" s="238" t="s">
        <v>734</v>
      </c>
      <c r="G333" s="236"/>
      <c r="H333" s="239">
        <v>187.19999999999999</v>
      </c>
      <c r="I333" s="240"/>
      <c r="J333" s="236"/>
      <c r="K333" s="236"/>
      <c r="L333" s="241"/>
      <c r="M333" s="242"/>
      <c r="N333" s="243"/>
      <c r="O333" s="243"/>
      <c r="P333" s="243"/>
      <c r="Q333" s="243"/>
      <c r="R333" s="243"/>
      <c r="S333" s="243"/>
      <c r="T333" s="244"/>
      <c r="AT333" s="245" t="s">
        <v>155</v>
      </c>
      <c r="AU333" s="245" t="s">
        <v>86</v>
      </c>
      <c r="AV333" s="11" t="s">
        <v>86</v>
      </c>
      <c r="AW333" s="11" t="s">
        <v>40</v>
      </c>
      <c r="AX333" s="11" t="s">
        <v>25</v>
      </c>
      <c r="AY333" s="245" t="s">
        <v>144</v>
      </c>
    </row>
    <row r="334" s="1" customFormat="1" ht="25.5" customHeight="1">
      <c r="B334" s="45"/>
      <c r="C334" s="270" t="s">
        <v>735</v>
      </c>
      <c r="D334" s="270" t="s">
        <v>442</v>
      </c>
      <c r="E334" s="271" t="s">
        <v>736</v>
      </c>
      <c r="F334" s="272" t="s">
        <v>737</v>
      </c>
      <c r="G334" s="273" t="s">
        <v>161</v>
      </c>
      <c r="H334" s="274">
        <v>4.5</v>
      </c>
      <c r="I334" s="275"/>
      <c r="J334" s="276">
        <f>ROUND(I334*H334,2)</f>
        <v>0</v>
      </c>
      <c r="K334" s="272" t="s">
        <v>150</v>
      </c>
      <c r="L334" s="277"/>
      <c r="M334" s="278" t="s">
        <v>24</v>
      </c>
      <c r="N334" s="279" t="s">
        <v>48</v>
      </c>
      <c r="O334" s="46"/>
      <c r="P334" s="229">
        <f>O334*H334</f>
        <v>0</v>
      </c>
      <c r="Q334" s="229">
        <v>0.035200000000000002</v>
      </c>
      <c r="R334" s="229">
        <f>Q334*H334</f>
        <v>0.15840000000000001</v>
      </c>
      <c r="S334" s="229">
        <v>0</v>
      </c>
      <c r="T334" s="230">
        <f>S334*H334</f>
        <v>0</v>
      </c>
      <c r="AR334" s="23" t="s">
        <v>460</v>
      </c>
      <c r="AT334" s="23" t="s">
        <v>442</v>
      </c>
      <c r="AU334" s="23" t="s">
        <v>86</v>
      </c>
      <c r="AY334" s="23" t="s">
        <v>144</v>
      </c>
      <c r="BE334" s="231">
        <f>IF(N334="základní",J334,0)</f>
        <v>0</v>
      </c>
      <c r="BF334" s="231">
        <f>IF(N334="snížená",J334,0)</f>
        <v>0</v>
      </c>
      <c r="BG334" s="231">
        <f>IF(N334="zákl. přenesená",J334,0)</f>
        <v>0</v>
      </c>
      <c r="BH334" s="231">
        <f>IF(N334="sníž. přenesená",J334,0)</f>
        <v>0</v>
      </c>
      <c r="BI334" s="231">
        <f>IF(N334="nulová",J334,0)</f>
        <v>0</v>
      </c>
      <c r="BJ334" s="23" t="s">
        <v>25</v>
      </c>
      <c r="BK334" s="231">
        <f>ROUND(I334*H334,2)</f>
        <v>0</v>
      </c>
      <c r="BL334" s="23" t="s">
        <v>257</v>
      </c>
      <c r="BM334" s="23" t="s">
        <v>738</v>
      </c>
    </row>
    <row r="335" s="1" customFormat="1" ht="16.5" customHeight="1">
      <c r="B335" s="45"/>
      <c r="C335" s="270" t="s">
        <v>739</v>
      </c>
      <c r="D335" s="270" t="s">
        <v>442</v>
      </c>
      <c r="E335" s="271" t="s">
        <v>740</v>
      </c>
      <c r="F335" s="272" t="s">
        <v>741</v>
      </c>
      <c r="G335" s="273" t="s">
        <v>161</v>
      </c>
      <c r="H335" s="274">
        <v>1</v>
      </c>
      <c r="I335" s="275"/>
      <c r="J335" s="276">
        <f>ROUND(I335*H335,2)</f>
        <v>0</v>
      </c>
      <c r="K335" s="272" t="s">
        <v>24</v>
      </c>
      <c r="L335" s="277"/>
      <c r="M335" s="278" t="s">
        <v>24</v>
      </c>
      <c r="N335" s="279" t="s">
        <v>48</v>
      </c>
      <c r="O335" s="46"/>
      <c r="P335" s="229">
        <f>O335*H335</f>
        <v>0</v>
      </c>
      <c r="Q335" s="229">
        <v>0</v>
      </c>
      <c r="R335" s="229">
        <f>Q335*H335</f>
        <v>0</v>
      </c>
      <c r="S335" s="229">
        <v>0</v>
      </c>
      <c r="T335" s="230">
        <f>S335*H335</f>
        <v>0</v>
      </c>
      <c r="AR335" s="23" t="s">
        <v>460</v>
      </c>
      <c r="AT335" s="23" t="s">
        <v>442</v>
      </c>
      <c r="AU335" s="23" t="s">
        <v>86</v>
      </c>
      <c r="AY335" s="23" t="s">
        <v>144</v>
      </c>
      <c r="BE335" s="231">
        <f>IF(N335="základní",J335,0)</f>
        <v>0</v>
      </c>
      <c r="BF335" s="231">
        <f>IF(N335="snížená",J335,0)</f>
        <v>0</v>
      </c>
      <c r="BG335" s="231">
        <f>IF(N335="zákl. přenesená",J335,0)</f>
        <v>0</v>
      </c>
      <c r="BH335" s="231">
        <f>IF(N335="sníž. přenesená",J335,0)</f>
        <v>0</v>
      </c>
      <c r="BI335" s="231">
        <f>IF(N335="nulová",J335,0)</f>
        <v>0</v>
      </c>
      <c r="BJ335" s="23" t="s">
        <v>25</v>
      </c>
      <c r="BK335" s="231">
        <f>ROUND(I335*H335,2)</f>
        <v>0</v>
      </c>
      <c r="BL335" s="23" t="s">
        <v>257</v>
      </c>
      <c r="BM335" s="23" t="s">
        <v>742</v>
      </c>
    </row>
    <row r="336" s="1" customFormat="1" ht="25.5" customHeight="1">
      <c r="B336" s="45"/>
      <c r="C336" s="270" t="s">
        <v>743</v>
      </c>
      <c r="D336" s="270" t="s">
        <v>442</v>
      </c>
      <c r="E336" s="271" t="s">
        <v>744</v>
      </c>
      <c r="F336" s="272" t="s">
        <v>745</v>
      </c>
      <c r="G336" s="273" t="s">
        <v>161</v>
      </c>
      <c r="H336" s="274">
        <v>14</v>
      </c>
      <c r="I336" s="275"/>
      <c r="J336" s="276">
        <f>ROUND(I336*H336,2)</f>
        <v>0</v>
      </c>
      <c r="K336" s="272" t="s">
        <v>24</v>
      </c>
      <c r="L336" s="277"/>
      <c r="M336" s="278" t="s">
        <v>24</v>
      </c>
      <c r="N336" s="279" t="s">
        <v>48</v>
      </c>
      <c r="O336" s="46"/>
      <c r="P336" s="229">
        <f>O336*H336</f>
        <v>0</v>
      </c>
      <c r="Q336" s="229">
        <v>0</v>
      </c>
      <c r="R336" s="229">
        <f>Q336*H336</f>
        <v>0</v>
      </c>
      <c r="S336" s="229">
        <v>0</v>
      </c>
      <c r="T336" s="230">
        <f>S336*H336</f>
        <v>0</v>
      </c>
      <c r="AR336" s="23" t="s">
        <v>460</v>
      </c>
      <c r="AT336" s="23" t="s">
        <v>442</v>
      </c>
      <c r="AU336" s="23" t="s">
        <v>86</v>
      </c>
      <c r="AY336" s="23" t="s">
        <v>144</v>
      </c>
      <c r="BE336" s="231">
        <f>IF(N336="základní",J336,0)</f>
        <v>0</v>
      </c>
      <c r="BF336" s="231">
        <f>IF(N336="snížená",J336,0)</f>
        <v>0</v>
      </c>
      <c r="BG336" s="231">
        <f>IF(N336="zákl. přenesená",J336,0)</f>
        <v>0</v>
      </c>
      <c r="BH336" s="231">
        <f>IF(N336="sníž. přenesená",J336,0)</f>
        <v>0</v>
      </c>
      <c r="BI336" s="231">
        <f>IF(N336="nulová",J336,0)</f>
        <v>0</v>
      </c>
      <c r="BJ336" s="23" t="s">
        <v>25</v>
      </c>
      <c r="BK336" s="231">
        <f>ROUND(I336*H336,2)</f>
        <v>0</v>
      </c>
      <c r="BL336" s="23" t="s">
        <v>257</v>
      </c>
      <c r="BM336" s="23" t="s">
        <v>746</v>
      </c>
    </row>
    <row r="337" s="1" customFormat="1" ht="25.5" customHeight="1">
      <c r="B337" s="45"/>
      <c r="C337" s="220" t="s">
        <v>747</v>
      </c>
      <c r="D337" s="220" t="s">
        <v>146</v>
      </c>
      <c r="E337" s="221" t="s">
        <v>748</v>
      </c>
      <c r="F337" s="222" t="s">
        <v>749</v>
      </c>
      <c r="G337" s="223" t="s">
        <v>161</v>
      </c>
      <c r="H337" s="224">
        <v>1</v>
      </c>
      <c r="I337" s="225"/>
      <c r="J337" s="226">
        <f>ROUND(I337*H337,2)</f>
        <v>0</v>
      </c>
      <c r="K337" s="222" t="s">
        <v>24</v>
      </c>
      <c r="L337" s="71"/>
      <c r="M337" s="227" t="s">
        <v>24</v>
      </c>
      <c r="N337" s="228" t="s">
        <v>48</v>
      </c>
      <c r="O337" s="46"/>
      <c r="P337" s="229">
        <f>O337*H337</f>
        <v>0</v>
      </c>
      <c r="Q337" s="229">
        <v>5.0000000000000002E-05</v>
      </c>
      <c r="R337" s="229">
        <f>Q337*H337</f>
        <v>5.0000000000000002E-05</v>
      </c>
      <c r="S337" s="229">
        <v>0.00010000000000000001</v>
      </c>
      <c r="T337" s="230">
        <f>S337*H337</f>
        <v>0.00010000000000000001</v>
      </c>
      <c r="AR337" s="23" t="s">
        <v>257</v>
      </c>
      <c r="AT337" s="23" t="s">
        <v>146</v>
      </c>
      <c r="AU337" s="23" t="s">
        <v>86</v>
      </c>
      <c r="AY337" s="23" t="s">
        <v>144</v>
      </c>
      <c r="BE337" s="231">
        <f>IF(N337="základní",J337,0)</f>
        <v>0</v>
      </c>
      <c r="BF337" s="231">
        <f>IF(N337="snížená",J337,0)</f>
        <v>0</v>
      </c>
      <c r="BG337" s="231">
        <f>IF(N337="zákl. přenesená",J337,0)</f>
        <v>0</v>
      </c>
      <c r="BH337" s="231">
        <f>IF(N337="sníž. přenesená",J337,0)</f>
        <v>0</v>
      </c>
      <c r="BI337" s="231">
        <f>IF(N337="nulová",J337,0)</f>
        <v>0</v>
      </c>
      <c r="BJ337" s="23" t="s">
        <v>25</v>
      </c>
      <c r="BK337" s="231">
        <f>ROUND(I337*H337,2)</f>
        <v>0</v>
      </c>
      <c r="BL337" s="23" t="s">
        <v>257</v>
      </c>
      <c r="BM337" s="23" t="s">
        <v>750</v>
      </c>
    </row>
    <row r="338" s="1" customFormat="1" ht="25.5" customHeight="1">
      <c r="B338" s="45"/>
      <c r="C338" s="220" t="s">
        <v>751</v>
      </c>
      <c r="D338" s="220" t="s">
        <v>146</v>
      </c>
      <c r="E338" s="221" t="s">
        <v>752</v>
      </c>
      <c r="F338" s="222" t="s">
        <v>753</v>
      </c>
      <c r="G338" s="223" t="s">
        <v>326</v>
      </c>
      <c r="H338" s="224">
        <v>58.200000000000003</v>
      </c>
      <c r="I338" s="225"/>
      <c r="J338" s="226">
        <f>ROUND(I338*H338,2)</f>
        <v>0</v>
      </c>
      <c r="K338" s="222" t="s">
        <v>24</v>
      </c>
      <c r="L338" s="71"/>
      <c r="M338" s="227" t="s">
        <v>24</v>
      </c>
      <c r="N338" s="228" t="s">
        <v>48</v>
      </c>
      <c r="O338" s="46"/>
      <c r="P338" s="229">
        <f>O338*H338</f>
        <v>0</v>
      </c>
      <c r="Q338" s="229">
        <v>0</v>
      </c>
      <c r="R338" s="229">
        <f>Q338*H338</f>
        <v>0</v>
      </c>
      <c r="S338" s="229">
        <v>0.001</v>
      </c>
      <c r="T338" s="230">
        <f>S338*H338</f>
        <v>0.058200000000000002</v>
      </c>
      <c r="AR338" s="23" t="s">
        <v>257</v>
      </c>
      <c r="AT338" s="23" t="s">
        <v>146</v>
      </c>
      <c r="AU338" s="23" t="s">
        <v>86</v>
      </c>
      <c r="AY338" s="23" t="s">
        <v>144</v>
      </c>
      <c r="BE338" s="231">
        <f>IF(N338="základní",J338,0)</f>
        <v>0</v>
      </c>
      <c r="BF338" s="231">
        <f>IF(N338="snížená",J338,0)</f>
        <v>0</v>
      </c>
      <c r="BG338" s="231">
        <f>IF(N338="zákl. přenesená",J338,0)</f>
        <v>0</v>
      </c>
      <c r="BH338" s="231">
        <f>IF(N338="sníž. přenesená",J338,0)</f>
        <v>0</v>
      </c>
      <c r="BI338" s="231">
        <f>IF(N338="nulová",J338,0)</f>
        <v>0</v>
      </c>
      <c r="BJ338" s="23" t="s">
        <v>25</v>
      </c>
      <c r="BK338" s="231">
        <f>ROUND(I338*H338,2)</f>
        <v>0</v>
      </c>
      <c r="BL338" s="23" t="s">
        <v>257</v>
      </c>
      <c r="BM338" s="23" t="s">
        <v>754</v>
      </c>
    </row>
    <row r="339" s="1" customFormat="1" ht="38.25" customHeight="1">
      <c r="B339" s="45"/>
      <c r="C339" s="220" t="s">
        <v>755</v>
      </c>
      <c r="D339" s="220" t="s">
        <v>146</v>
      </c>
      <c r="E339" s="221" t="s">
        <v>756</v>
      </c>
      <c r="F339" s="222" t="s">
        <v>757</v>
      </c>
      <c r="G339" s="223" t="s">
        <v>260</v>
      </c>
      <c r="H339" s="224">
        <v>0.66600000000000004</v>
      </c>
      <c r="I339" s="225"/>
      <c r="J339" s="226">
        <f>ROUND(I339*H339,2)</f>
        <v>0</v>
      </c>
      <c r="K339" s="222" t="s">
        <v>150</v>
      </c>
      <c r="L339" s="71"/>
      <c r="M339" s="227" t="s">
        <v>24</v>
      </c>
      <c r="N339" s="228" t="s">
        <v>48</v>
      </c>
      <c r="O339" s="46"/>
      <c r="P339" s="229">
        <f>O339*H339</f>
        <v>0</v>
      </c>
      <c r="Q339" s="229">
        <v>0</v>
      </c>
      <c r="R339" s="229">
        <f>Q339*H339</f>
        <v>0</v>
      </c>
      <c r="S339" s="229">
        <v>0</v>
      </c>
      <c r="T339" s="230">
        <f>S339*H339</f>
        <v>0</v>
      </c>
      <c r="AR339" s="23" t="s">
        <v>257</v>
      </c>
      <c r="AT339" s="23" t="s">
        <v>146</v>
      </c>
      <c r="AU339" s="23" t="s">
        <v>86</v>
      </c>
      <c r="AY339" s="23" t="s">
        <v>144</v>
      </c>
      <c r="BE339" s="231">
        <f>IF(N339="základní",J339,0)</f>
        <v>0</v>
      </c>
      <c r="BF339" s="231">
        <f>IF(N339="snížená",J339,0)</f>
        <v>0</v>
      </c>
      <c r="BG339" s="231">
        <f>IF(N339="zákl. přenesená",J339,0)</f>
        <v>0</v>
      </c>
      <c r="BH339" s="231">
        <f>IF(N339="sníž. přenesená",J339,0)</f>
        <v>0</v>
      </c>
      <c r="BI339" s="231">
        <f>IF(N339="nulová",J339,0)</f>
        <v>0</v>
      </c>
      <c r="BJ339" s="23" t="s">
        <v>25</v>
      </c>
      <c r="BK339" s="231">
        <f>ROUND(I339*H339,2)</f>
        <v>0</v>
      </c>
      <c r="BL339" s="23" t="s">
        <v>257</v>
      </c>
      <c r="BM339" s="23" t="s">
        <v>758</v>
      </c>
    </row>
    <row r="340" s="1" customFormat="1">
      <c r="B340" s="45"/>
      <c r="C340" s="73"/>
      <c r="D340" s="232" t="s">
        <v>153</v>
      </c>
      <c r="E340" s="73"/>
      <c r="F340" s="233" t="s">
        <v>759</v>
      </c>
      <c r="G340" s="73"/>
      <c r="H340" s="73"/>
      <c r="I340" s="190"/>
      <c r="J340" s="73"/>
      <c r="K340" s="73"/>
      <c r="L340" s="71"/>
      <c r="M340" s="234"/>
      <c r="N340" s="46"/>
      <c r="O340" s="46"/>
      <c r="P340" s="46"/>
      <c r="Q340" s="46"/>
      <c r="R340" s="46"/>
      <c r="S340" s="46"/>
      <c r="T340" s="94"/>
      <c r="AT340" s="23" t="s">
        <v>153</v>
      </c>
      <c r="AU340" s="23" t="s">
        <v>86</v>
      </c>
    </row>
    <row r="341" s="10" customFormat="1" ht="29.88" customHeight="1">
      <c r="B341" s="204"/>
      <c r="C341" s="205"/>
      <c r="D341" s="206" t="s">
        <v>76</v>
      </c>
      <c r="E341" s="218" t="s">
        <v>760</v>
      </c>
      <c r="F341" s="218" t="s">
        <v>761</v>
      </c>
      <c r="G341" s="205"/>
      <c r="H341" s="205"/>
      <c r="I341" s="208"/>
      <c r="J341" s="219">
        <f>BK341</f>
        <v>0</v>
      </c>
      <c r="K341" s="205"/>
      <c r="L341" s="210"/>
      <c r="M341" s="211"/>
      <c r="N341" s="212"/>
      <c r="O341" s="212"/>
      <c r="P341" s="213">
        <f>SUM(P342:P383)</f>
        <v>0</v>
      </c>
      <c r="Q341" s="212"/>
      <c r="R341" s="213">
        <f>SUM(R342:R383)</f>
        <v>2.1718615000000003</v>
      </c>
      <c r="S341" s="212"/>
      <c r="T341" s="214">
        <f>SUM(T342:T383)</f>
        <v>0</v>
      </c>
      <c r="AR341" s="215" t="s">
        <v>86</v>
      </c>
      <c r="AT341" s="216" t="s">
        <v>76</v>
      </c>
      <c r="AU341" s="216" t="s">
        <v>25</v>
      </c>
      <c r="AY341" s="215" t="s">
        <v>144</v>
      </c>
      <c r="BK341" s="217">
        <f>SUM(BK342:BK383)</f>
        <v>0</v>
      </c>
    </row>
    <row r="342" s="1" customFormat="1" ht="25.5" customHeight="1">
      <c r="B342" s="45"/>
      <c r="C342" s="220" t="s">
        <v>762</v>
      </c>
      <c r="D342" s="220" t="s">
        <v>146</v>
      </c>
      <c r="E342" s="221" t="s">
        <v>763</v>
      </c>
      <c r="F342" s="222" t="s">
        <v>764</v>
      </c>
      <c r="G342" s="223" t="s">
        <v>326</v>
      </c>
      <c r="H342" s="224">
        <v>58.024999999999999</v>
      </c>
      <c r="I342" s="225"/>
      <c r="J342" s="226">
        <f>ROUND(I342*H342,2)</f>
        <v>0</v>
      </c>
      <c r="K342" s="222" t="s">
        <v>150</v>
      </c>
      <c r="L342" s="71"/>
      <c r="M342" s="227" t="s">
        <v>24</v>
      </c>
      <c r="N342" s="228" t="s">
        <v>48</v>
      </c>
      <c r="O342" s="46"/>
      <c r="P342" s="229">
        <f>O342*H342</f>
        <v>0</v>
      </c>
      <c r="Q342" s="229">
        <v>0.00062</v>
      </c>
      <c r="R342" s="229">
        <f>Q342*H342</f>
        <v>0.035975500000000001</v>
      </c>
      <c r="S342" s="229">
        <v>0</v>
      </c>
      <c r="T342" s="230">
        <f>S342*H342</f>
        <v>0</v>
      </c>
      <c r="AR342" s="23" t="s">
        <v>257</v>
      </c>
      <c r="AT342" s="23" t="s">
        <v>146</v>
      </c>
      <c r="AU342" s="23" t="s">
        <v>86</v>
      </c>
      <c r="AY342" s="23" t="s">
        <v>144</v>
      </c>
      <c r="BE342" s="231">
        <f>IF(N342="základní",J342,0)</f>
        <v>0</v>
      </c>
      <c r="BF342" s="231">
        <f>IF(N342="snížená",J342,0)</f>
        <v>0</v>
      </c>
      <c r="BG342" s="231">
        <f>IF(N342="zákl. přenesená",J342,0)</f>
        <v>0</v>
      </c>
      <c r="BH342" s="231">
        <f>IF(N342="sníž. přenesená",J342,0)</f>
        <v>0</v>
      </c>
      <c r="BI342" s="231">
        <f>IF(N342="nulová",J342,0)</f>
        <v>0</v>
      </c>
      <c r="BJ342" s="23" t="s">
        <v>25</v>
      </c>
      <c r="BK342" s="231">
        <f>ROUND(I342*H342,2)</f>
        <v>0</v>
      </c>
      <c r="BL342" s="23" t="s">
        <v>257</v>
      </c>
      <c r="BM342" s="23" t="s">
        <v>765</v>
      </c>
    </row>
    <row r="343" s="11" customFormat="1">
      <c r="B343" s="235"/>
      <c r="C343" s="236"/>
      <c r="D343" s="232" t="s">
        <v>155</v>
      </c>
      <c r="E343" s="237" t="s">
        <v>24</v>
      </c>
      <c r="F343" s="238" t="s">
        <v>215</v>
      </c>
      <c r="G343" s="236"/>
      <c r="H343" s="239">
        <v>0</v>
      </c>
      <c r="I343" s="240"/>
      <c r="J343" s="236"/>
      <c r="K343" s="236"/>
      <c r="L343" s="241"/>
      <c r="M343" s="242"/>
      <c r="N343" s="243"/>
      <c r="O343" s="243"/>
      <c r="P343" s="243"/>
      <c r="Q343" s="243"/>
      <c r="R343" s="243"/>
      <c r="S343" s="243"/>
      <c r="T343" s="244"/>
      <c r="AT343" s="245" t="s">
        <v>155</v>
      </c>
      <c r="AU343" s="245" t="s">
        <v>86</v>
      </c>
      <c r="AV343" s="11" t="s">
        <v>86</v>
      </c>
      <c r="AW343" s="11" t="s">
        <v>40</v>
      </c>
      <c r="AX343" s="11" t="s">
        <v>77</v>
      </c>
      <c r="AY343" s="245" t="s">
        <v>144</v>
      </c>
    </row>
    <row r="344" s="11" customFormat="1">
      <c r="B344" s="235"/>
      <c r="C344" s="236"/>
      <c r="D344" s="232" t="s">
        <v>155</v>
      </c>
      <c r="E344" s="237" t="s">
        <v>24</v>
      </c>
      <c r="F344" s="238" t="s">
        <v>766</v>
      </c>
      <c r="G344" s="236"/>
      <c r="H344" s="239">
        <v>4.3150000000000004</v>
      </c>
      <c r="I344" s="240"/>
      <c r="J344" s="236"/>
      <c r="K344" s="236"/>
      <c r="L344" s="241"/>
      <c r="M344" s="242"/>
      <c r="N344" s="243"/>
      <c r="O344" s="243"/>
      <c r="P344" s="243"/>
      <c r="Q344" s="243"/>
      <c r="R344" s="243"/>
      <c r="S344" s="243"/>
      <c r="T344" s="244"/>
      <c r="AT344" s="245" t="s">
        <v>155</v>
      </c>
      <c r="AU344" s="245" t="s">
        <v>86</v>
      </c>
      <c r="AV344" s="11" t="s">
        <v>86</v>
      </c>
      <c r="AW344" s="11" t="s">
        <v>40</v>
      </c>
      <c r="AX344" s="11" t="s">
        <v>77</v>
      </c>
      <c r="AY344" s="245" t="s">
        <v>144</v>
      </c>
    </row>
    <row r="345" s="11" customFormat="1">
      <c r="B345" s="235"/>
      <c r="C345" s="236"/>
      <c r="D345" s="232" t="s">
        <v>155</v>
      </c>
      <c r="E345" s="237" t="s">
        <v>24</v>
      </c>
      <c r="F345" s="238" t="s">
        <v>767</v>
      </c>
      <c r="G345" s="236"/>
      <c r="H345" s="239">
        <v>35.710000000000001</v>
      </c>
      <c r="I345" s="240"/>
      <c r="J345" s="236"/>
      <c r="K345" s="236"/>
      <c r="L345" s="241"/>
      <c r="M345" s="242"/>
      <c r="N345" s="243"/>
      <c r="O345" s="243"/>
      <c r="P345" s="243"/>
      <c r="Q345" s="243"/>
      <c r="R345" s="243"/>
      <c r="S345" s="243"/>
      <c r="T345" s="244"/>
      <c r="AT345" s="245" t="s">
        <v>155</v>
      </c>
      <c r="AU345" s="245" t="s">
        <v>86</v>
      </c>
      <c r="AV345" s="11" t="s">
        <v>86</v>
      </c>
      <c r="AW345" s="11" t="s">
        <v>40</v>
      </c>
      <c r="AX345" s="11" t="s">
        <v>77</v>
      </c>
      <c r="AY345" s="245" t="s">
        <v>144</v>
      </c>
    </row>
    <row r="346" s="11" customFormat="1">
      <c r="B346" s="235"/>
      <c r="C346" s="236"/>
      <c r="D346" s="232" t="s">
        <v>155</v>
      </c>
      <c r="E346" s="237" t="s">
        <v>24</v>
      </c>
      <c r="F346" s="238" t="s">
        <v>768</v>
      </c>
      <c r="G346" s="236"/>
      <c r="H346" s="239">
        <v>18</v>
      </c>
      <c r="I346" s="240"/>
      <c r="J346" s="236"/>
      <c r="K346" s="236"/>
      <c r="L346" s="241"/>
      <c r="M346" s="242"/>
      <c r="N346" s="243"/>
      <c r="O346" s="243"/>
      <c r="P346" s="243"/>
      <c r="Q346" s="243"/>
      <c r="R346" s="243"/>
      <c r="S346" s="243"/>
      <c r="T346" s="244"/>
      <c r="AT346" s="245" t="s">
        <v>155</v>
      </c>
      <c r="AU346" s="245" t="s">
        <v>86</v>
      </c>
      <c r="AV346" s="11" t="s">
        <v>86</v>
      </c>
      <c r="AW346" s="11" t="s">
        <v>40</v>
      </c>
      <c r="AX346" s="11" t="s">
        <v>77</v>
      </c>
      <c r="AY346" s="245" t="s">
        <v>144</v>
      </c>
    </row>
    <row r="347" s="12" customFormat="1">
      <c r="B347" s="246"/>
      <c r="C347" s="247"/>
      <c r="D347" s="232" t="s">
        <v>155</v>
      </c>
      <c r="E347" s="248" t="s">
        <v>24</v>
      </c>
      <c r="F347" s="249" t="s">
        <v>181</v>
      </c>
      <c r="G347" s="247"/>
      <c r="H347" s="250">
        <v>58.024999999999999</v>
      </c>
      <c r="I347" s="251"/>
      <c r="J347" s="247"/>
      <c r="K347" s="247"/>
      <c r="L347" s="252"/>
      <c r="M347" s="253"/>
      <c r="N347" s="254"/>
      <c r="O347" s="254"/>
      <c r="P347" s="254"/>
      <c r="Q347" s="254"/>
      <c r="R347" s="254"/>
      <c r="S347" s="254"/>
      <c r="T347" s="255"/>
      <c r="AT347" s="256" t="s">
        <v>155</v>
      </c>
      <c r="AU347" s="256" t="s">
        <v>86</v>
      </c>
      <c r="AV347" s="12" t="s">
        <v>151</v>
      </c>
      <c r="AW347" s="12" t="s">
        <v>40</v>
      </c>
      <c r="AX347" s="12" t="s">
        <v>25</v>
      </c>
      <c r="AY347" s="256" t="s">
        <v>144</v>
      </c>
    </row>
    <row r="348" s="1" customFormat="1" ht="25.5" customHeight="1">
      <c r="B348" s="45"/>
      <c r="C348" s="220" t="s">
        <v>769</v>
      </c>
      <c r="D348" s="220" t="s">
        <v>146</v>
      </c>
      <c r="E348" s="221" t="s">
        <v>770</v>
      </c>
      <c r="F348" s="222" t="s">
        <v>771</v>
      </c>
      <c r="G348" s="223" t="s">
        <v>149</v>
      </c>
      <c r="H348" s="224">
        <v>110.2</v>
      </c>
      <c r="I348" s="225"/>
      <c r="J348" s="226">
        <f>ROUND(I348*H348,2)</f>
        <v>0</v>
      </c>
      <c r="K348" s="222" t="s">
        <v>150</v>
      </c>
      <c r="L348" s="71"/>
      <c r="M348" s="227" t="s">
        <v>24</v>
      </c>
      <c r="N348" s="228" t="s">
        <v>48</v>
      </c>
      <c r="O348" s="46"/>
      <c r="P348" s="229">
        <f>O348*H348</f>
        <v>0</v>
      </c>
      <c r="Q348" s="229">
        <v>0.0035000000000000001</v>
      </c>
      <c r="R348" s="229">
        <f>Q348*H348</f>
        <v>0.38570000000000004</v>
      </c>
      <c r="S348" s="229">
        <v>0</v>
      </c>
      <c r="T348" s="230">
        <f>S348*H348</f>
        <v>0</v>
      </c>
      <c r="AR348" s="23" t="s">
        <v>257</v>
      </c>
      <c r="AT348" s="23" t="s">
        <v>146</v>
      </c>
      <c r="AU348" s="23" t="s">
        <v>86</v>
      </c>
      <c r="AY348" s="23" t="s">
        <v>144</v>
      </c>
      <c r="BE348" s="231">
        <f>IF(N348="základní",J348,0)</f>
        <v>0</v>
      </c>
      <c r="BF348" s="231">
        <f>IF(N348="snížená",J348,0)</f>
        <v>0</v>
      </c>
      <c r="BG348" s="231">
        <f>IF(N348="zákl. přenesená",J348,0)</f>
        <v>0</v>
      </c>
      <c r="BH348" s="231">
        <f>IF(N348="sníž. přenesená",J348,0)</f>
        <v>0</v>
      </c>
      <c r="BI348" s="231">
        <f>IF(N348="nulová",J348,0)</f>
        <v>0</v>
      </c>
      <c r="BJ348" s="23" t="s">
        <v>25</v>
      </c>
      <c r="BK348" s="231">
        <f>ROUND(I348*H348,2)</f>
        <v>0</v>
      </c>
      <c r="BL348" s="23" t="s">
        <v>257</v>
      </c>
      <c r="BM348" s="23" t="s">
        <v>772</v>
      </c>
    </row>
    <row r="349" s="11" customFormat="1">
      <c r="B349" s="235"/>
      <c r="C349" s="236"/>
      <c r="D349" s="232" t="s">
        <v>155</v>
      </c>
      <c r="E349" s="237" t="s">
        <v>24</v>
      </c>
      <c r="F349" s="238" t="s">
        <v>215</v>
      </c>
      <c r="G349" s="236"/>
      <c r="H349" s="239">
        <v>0</v>
      </c>
      <c r="I349" s="240"/>
      <c r="J349" s="236"/>
      <c r="K349" s="236"/>
      <c r="L349" s="241"/>
      <c r="M349" s="242"/>
      <c r="N349" s="243"/>
      <c r="O349" s="243"/>
      <c r="P349" s="243"/>
      <c r="Q349" s="243"/>
      <c r="R349" s="243"/>
      <c r="S349" s="243"/>
      <c r="T349" s="244"/>
      <c r="AT349" s="245" t="s">
        <v>155</v>
      </c>
      <c r="AU349" s="245" t="s">
        <v>86</v>
      </c>
      <c r="AV349" s="11" t="s">
        <v>86</v>
      </c>
      <c r="AW349" s="11" t="s">
        <v>40</v>
      </c>
      <c r="AX349" s="11" t="s">
        <v>77</v>
      </c>
      <c r="AY349" s="245" t="s">
        <v>144</v>
      </c>
    </row>
    <row r="350" s="11" customFormat="1">
      <c r="B350" s="235"/>
      <c r="C350" s="236"/>
      <c r="D350" s="232" t="s">
        <v>155</v>
      </c>
      <c r="E350" s="237" t="s">
        <v>24</v>
      </c>
      <c r="F350" s="238" t="s">
        <v>773</v>
      </c>
      <c r="G350" s="236"/>
      <c r="H350" s="239">
        <v>19.300000000000001</v>
      </c>
      <c r="I350" s="240"/>
      <c r="J350" s="236"/>
      <c r="K350" s="236"/>
      <c r="L350" s="241"/>
      <c r="M350" s="242"/>
      <c r="N350" s="243"/>
      <c r="O350" s="243"/>
      <c r="P350" s="243"/>
      <c r="Q350" s="243"/>
      <c r="R350" s="243"/>
      <c r="S350" s="243"/>
      <c r="T350" s="244"/>
      <c r="AT350" s="245" t="s">
        <v>155</v>
      </c>
      <c r="AU350" s="245" t="s">
        <v>86</v>
      </c>
      <c r="AV350" s="11" t="s">
        <v>86</v>
      </c>
      <c r="AW350" s="11" t="s">
        <v>40</v>
      </c>
      <c r="AX350" s="11" t="s">
        <v>77</v>
      </c>
      <c r="AY350" s="245" t="s">
        <v>144</v>
      </c>
    </row>
    <row r="351" s="11" customFormat="1">
      <c r="B351" s="235"/>
      <c r="C351" s="236"/>
      <c r="D351" s="232" t="s">
        <v>155</v>
      </c>
      <c r="E351" s="237" t="s">
        <v>24</v>
      </c>
      <c r="F351" s="238" t="s">
        <v>774</v>
      </c>
      <c r="G351" s="236"/>
      <c r="H351" s="239">
        <v>52.799999999999997</v>
      </c>
      <c r="I351" s="240"/>
      <c r="J351" s="236"/>
      <c r="K351" s="236"/>
      <c r="L351" s="241"/>
      <c r="M351" s="242"/>
      <c r="N351" s="243"/>
      <c r="O351" s="243"/>
      <c r="P351" s="243"/>
      <c r="Q351" s="243"/>
      <c r="R351" s="243"/>
      <c r="S351" s="243"/>
      <c r="T351" s="244"/>
      <c r="AT351" s="245" t="s">
        <v>155</v>
      </c>
      <c r="AU351" s="245" t="s">
        <v>86</v>
      </c>
      <c r="AV351" s="11" t="s">
        <v>86</v>
      </c>
      <c r="AW351" s="11" t="s">
        <v>40</v>
      </c>
      <c r="AX351" s="11" t="s">
        <v>77</v>
      </c>
      <c r="AY351" s="245" t="s">
        <v>144</v>
      </c>
    </row>
    <row r="352" s="11" customFormat="1">
      <c r="B352" s="235"/>
      <c r="C352" s="236"/>
      <c r="D352" s="232" t="s">
        <v>155</v>
      </c>
      <c r="E352" s="237" t="s">
        <v>24</v>
      </c>
      <c r="F352" s="238" t="s">
        <v>775</v>
      </c>
      <c r="G352" s="236"/>
      <c r="H352" s="239">
        <v>38.100000000000001</v>
      </c>
      <c r="I352" s="240"/>
      <c r="J352" s="236"/>
      <c r="K352" s="236"/>
      <c r="L352" s="241"/>
      <c r="M352" s="242"/>
      <c r="N352" s="243"/>
      <c r="O352" s="243"/>
      <c r="P352" s="243"/>
      <c r="Q352" s="243"/>
      <c r="R352" s="243"/>
      <c r="S352" s="243"/>
      <c r="T352" s="244"/>
      <c r="AT352" s="245" t="s">
        <v>155</v>
      </c>
      <c r="AU352" s="245" t="s">
        <v>86</v>
      </c>
      <c r="AV352" s="11" t="s">
        <v>86</v>
      </c>
      <c r="AW352" s="11" t="s">
        <v>40</v>
      </c>
      <c r="AX352" s="11" t="s">
        <v>77</v>
      </c>
      <c r="AY352" s="245" t="s">
        <v>144</v>
      </c>
    </row>
    <row r="353" s="12" customFormat="1">
      <c r="B353" s="246"/>
      <c r="C353" s="247"/>
      <c r="D353" s="232" t="s">
        <v>155</v>
      </c>
      <c r="E353" s="248" t="s">
        <v>24</v>
      </c>
      <c r="F353" s="249" t="s">
        <v>181</v>
      </c>
      <c r="G353" s="247"/>
      <c r="H353" s="250">
        <v>110.2</v>
      </c>
      <c r="I353" s="251"/>
      <c r="J353" s="247"/>
      <c r="K353" s="247"/>
      <c r="L353" s="252"/>
      <c r="M353" s="253"/>
      <c r="N353" s="254"/>
      <c r="O353" s="254"/>
      <c r="P353" s="254"/>
      <c r="Q353" s="254"/>
      <c r="R353" s="254"/>
      <c r="S353" s="254"/>
      <c r="T353" s="255"/>
      <c r="AT353" s="256" t="s">
        <v>155</v>
      </c>
      <c r="AU353" s="256" t="s">
        <v>86</v>
      </c>
      <c r="AV353" s="12" t="s">
        <v>151</v>
      </c>
      <c r="AW353" s="12" t="s">
        <v>40</v>
      </c>
      <c r="AX353" s="12" t="s">
        <v>25</v>
      </c>
      <c r="AY353" s="256" t="s">
        <v>144</v>
      </c>
    </row>
    <row r="354" s="1" customFormat="1" ht="38.25" customHeight="1">
      <c r="B354" s="45"/>
      <c r="C354" s="220" t="s">
        <v>776</v>
      </c>
      <c r="D354" s="220" t="s">
        <v>146</v>
      </c>
      <c r="E354" s="221" t="s">
        <v>777</v>
      </c>
      <c r="F354" s="222" t="s">
        <v>778</v>
      </c>
      <c r="G354" s="223" t="s">
        <v>149</v>
      </c>
      <c r="H354" s="224">
        <v>6.7999999999999998</v>
      </c>
      <c r="I354" s="225"/>
      <c r="J354" s="226">
        <f>ROUND(I354*H354,2)</f>
        <v>0</v>
      </c>
      <c r="K354" s="222" t="s">
        <v>150</v>
      </c>
      <c r="L354" s="71"/>
      <c r="M354" s="227" t="s">
        <v>24</v>
      </c>
      <c r="N354" s="228" t="s">
        <v>48</v>
      </c>
      <c r="O354" s="46"/>
      <c r="P354" s="229">
        <f>O354*H354</f>
        <v>0</v>
      </c>
      <c r="Q354" s="229">
        <v>0.0089999999999999993</v>
      </c>
      <c r="R354" s="229">
        <f>Q354*H354</f>
        <v>0.061199999999999991</v>
      </c>
      <c r="S354" s="229">
        <v>0</v>
      </c>
      <c r="T354" s="230">
        <f>S354*H354</f>
        <v>0</v>
      </c>
      <c r="AR354" s="23" t="s">
        <v>257</v>
      </c>
      <c r="AT354" s="23" t="s">
        <v>146</v>
      </c>
      <c r="AU354" s="23" t="s">
        <v>86</v>
      </c>
      <c r="AY354" s="23" t="s">
        <v>144</v>
      </c>
      <c r="BE354" s="231">
        <f>IF(N354="základní",J354,0)</f>
        <v>0</v>
      </c>
      <c r="BF354" s="231">
        <f>IF(N354="snížená",J354,0)</f>
        <v>0</v>
      </c>
      <c r="BG354" s="231">
        <f>IF(N354="zákl. přenesená",J354,0)</f>
        <v>0</v>
      </c>
      <c r="BH354" s="231">
        <f>IF(N354="sníž. přenesená",J354,0)</f>
        <v>0</v>
      </c>
      <c r="BI354" s="231">
        <f>IF(N354="nulová",J354,0)</f>
        <v>0</v>
      </c>
      <c r="BJ354" s="23" t="s">
        <v>25</v>
      </c>
      <c r="BK354" s="231">
        <f>ROUND(I354*H354,2)</f>
        <v>0</v>
      </c>
      <c r="BL354" s="23" t="s">
        <v>257</v>
      </c>
      <c r="BM354" s="23" t="s">
        <v>779</v>
      </c>
    </row>
    <row r="355" s="11" customFormat="1">
      <c r="B355" s="235"/>
      <c r="C355" s="236"/>
      <c r="D355" s="232" t="s">
        <v>155</v>
      </c>
      <c r="E355" s="237" t="s">
        <v>24</v>
      </c>
      <c r="F355" s="238" t="s">
        <v>780</v>
      </c>
      <c r="G355" s="236"/>
      <c r="H355" s="239">
        <v>6.7999999999999998</v>
      </c>
      <c r="I355" s="240"/>
      <c r="J355" s="236"/>
      <c r="K355" s="236"/>
      <c r="L355" s="241"/>
      <c r="M355" s="242"/>
      <c r="N355" s="243"/>
      <c r="O355" s="243"/>
      <c r="P355" s="243"/>
      <c r="Q355" s="243"/>
      <c r="R355" s="243"/>
      <c r="S355" s="243"/>
      <c r="T355" s="244"/>
      <c r="AT355" s="245" t="s">
        <v>155</v>
      </c>
      <c r="AU355" s="245" t="s">
        <v>86</v>
      </c>
      <c r="AV355" s="11" t="s">
        <v>86</v>
      </c>
      <c r="AW355" s="11" t="s">
        <v>40</v>
      </c>
      <c r="AX355" s="11" t="s">
        <v>25</v>
      </c>
      <c r="AY355" s="245" t="s">
        <v>144</v>
      </c>
    </row>
    <row r="356" s="1" customFormat="1" ht="16.5" customHeight="1">
      <c r="B356" s="45"/>
      <c r="C356" s="270" t="s">
        <v>781</v>
      </c>
      <c r="D356" s="270" t="s">
        <v>442</v>
      </c>
      <c r="E356" s="271" t="s">
        <v>782</v>
      </c>
      <c r="F356" s="272" t="s">
        <v>783</v>
      </c>
      <c r="G356" s="273" t="s">
        <v>149</v>
      </c>
      <c r="H356" s="274">
        <v>121.8</v>
      </c>
      <c r="I356" s="275"/>
      <c r="J356" s="276">
        <f>ROUND(I356*H356,2)</f>
        <v>0</v>
      </c>
      <c r="K356" s="272" t="s">
        <v>24</v>
      </c>
      <c r="L356" s="277"/>
      <c r="M356" s="278" t="s">
        <v>24</v>
      </c>
      <c r="N356" s="279" t="s">
        <v>48</v>
      </c>
      <c r="O356" s="46"/>
      <c r="P356" s="229">
        <f>O356*H356</f>
        <v>0</v>
      </c>
      <c r="Q356" s="229">
        <v>0.0070000000000000001</v>
      </c>
      <c r="R356" s="229">
        <f>Q356*H356</f>
        <v>0.85260000000000002</v>
      </c>
      <c r="S356" s="229">
        <v>0</v>
      </c>
      <c r="T356" s="230">
        <f>S356*H356</f>
        <v>0</v>
      </c>
      <c r="AR356" s="23" t="s">
        <v>460</v>
      </c>
      <c r="AT356" s="23" t="s">
        <v>442</v>
      </c>
      <c r="AU356" s="23" t="s">
        <v>86</v>
      </c>
      <c r="AY356" s="23" t="s">
        <v>144</v>
      </c>
      <c r="BE356" s="231">
        <f>IF(N356="základní",J356,0)</f>
        <v>0</v>
      </c>
      <c r="BF356" s="231">
        <f>IF(N356="snížená",J356,0)</f>
        <v>0</v>
      </c>
      <c r="BG356" s="231">
        <f>IF(N356="zákl. přenesená",J356,0)</f>
        <v>0</v>
      </c>
      <c r="BH356" s="231">
        <f>IF(N356="sníž. přenesená",J356,0)</f>
        <v>0</v>
      </c>
      <c r="BI356" s="231">
        <f>IF(N356="nulová",J356,0)</f>
        <v>0</v>
      </c>
      <c r="BJ356" s="23" t="s">
        <v>25</v>
      </c>
      <c r="BK356" s="231">
        <f>ROUND(I356*H356,2)</f>
        <v>0</v>
      </c>
      <c r="BL356" s="23" t="s">
        <v>257</v>
      </c>
      <c r="BM356" s="23" t="s">
        <v>784</v>
      </c>
    </row>
    <row r="357" s="1" customFormat="1" ht="16.5" customHeight="1">
      <c r="B357" s="45"/>
      <c r="C357" s="270" t="s">
        <v>785</v>
      </c>
      <c r="D357" s="270" t="s">
        <v>442</v>
      </c>
      <c r="E357" s="271" t="s">
        <v>786</v>
      </c>
      <c r="F357" s="272" t="s">
        <v>787</v>
      </c>
      <c r="G357" s="273" t="s">
        <v>149</v>
      </c>
      <c r="H357" s="274">
        <v>9.3599999999999994</v>
      </c>
      <c r="I357" s="275"/>
      <c r="J357" s="276">
        <f>ROUND(I357*H357,2)</f>
        <v>0</v>
      </c>
      <c r="K357" s="272" t="s">
        <v>24</v>
      </c>
      <c r="L357" s="277"/>
      <c r="M357" s="278" t="s">
        <v>24</v>
      </c>
      <c r="N357" s="279" t="s">
        <v>48</v>
      </c>
      <c r="O357" s="46"/>
      <c r="P357" s="229">
        <f>O357*H357</f>
        <v>0</v>
      </c>
      <c r="Q357" s="229">
        <v>0</v>
      </c>
      <c r="R357" s="229">
        <f>Q357*H357</f>
        <v>0</v>
      </c>
      <c r="S357" s="229">
        <v>0</v>
      </c>
      <c r="T357" s="230">
        <f>S357*H357</f>
        <v>0</v>
      </c>
      <c r="AR357" s="23" t="s">
        <v>460</v>
      </c>
      <c r="AT357" s="23" t="s">
        <v>442</v>
      </c>
      <c r="AU357" s="23" t="s">
        <v>86</v>
      </c>
      <c r="AY357" s="23" t="s">
        <v>144</v>
      </c>
      <c r="BE357" s="231">
        <f>IF(N357="základní",J357,0)</f>
        <v>0</v>
      </c>
      <c r="BF357" s="231">
        <f>IF(N357="snížená",J357,0)</f>
        <v>0</v>
      </c>
      <c r="BG357" s="231">
        <f>IF(N357="zákl. přenesená",J357,0)</f>
        <v>0</v>
      </c>
      <c r="BH357" s="231">
        <f>IF(N357="sníž. přenesená",J357,0)</f>
        <v>0</v>
      </c>
      <c r="BI357" s="231">
        <f>IF(N357="nulová",J357,0)</f>
        <v>0</v>
      </c>
      <c r="BJ357" s="23" t="s">
        <v>25</v>
      </c>
      <c r="BK357" s="231">
        <f>ROUND(I357*H357,2)</f>
        <v>0</v>
      </c>
      <c r="BL357" s="23" t="s">
        <v>257</v>
      </c>
      <c r="BM357" s="23" t="s">
        <v>788</v>
      </c>
    </row>
    <row r="358" s="11" customFormat="1">
      <c r="B358" s="235"/>
      <c r="C358" s="236"/>
      <c r="D358" s="232" t="s">
        <v>155</v>
      </c>
      <c r="E358" s="237" t="s">
        <v>24</v>
      </c>
      <c r="F358" s="238" t="s">
        <v>789</v>
      </c>
      <c r="G358" s="236"/>
      <c r="H358" s="239">
        <v>18.888999999999999</v>
      </c>
      <c r="I358" s="240"/>
      <c r="J358" s="236"/>
      <c r="K358" s="236"/>
      <c r="L358" s="241"/>
      <c r="M358" s="242"/>
      <c r="N358" s="243"/>
      <c r="O358" s="243"/>
      <c r="P358" s="243"/>
      <c r="Q358" s="243"/>
      <c r="R358" s="243"/>
      <c r="S358" s="243"/>
      <c r="T358" s="244"/>
      <c r="AT358" s="245" t="s">
        <v>155</v>
      </c>
      <c r="AU358" s="245" t="s">
        <v>86</v>
      </c>
      <c r="AV358" s="11" t="s">
        <v>86</v>
      </c>
      <c r="AW358" s="11" t="s">
        <v>40</v>
      </c>
      <c r="AX358" s="11" t="s">
        <v>77</v>
      </c>
      <c r="AY358" s="245" t="s">
        <v>144</v>
      </c>
    </row>
    <row r="359" s="11" customFormat="1">
      <c r="B359" s="235"/>
      <c r="C359" s="236"/>
      <c r="D359" s="232" t="s">
        <v>155</v>
      </c>
      <c r="E359" s="237" t="s">
        <v>24</v>
      </c>
      <c r="F359" s="238" t="s">
        <v>790</v>
      </c>
      <c r="G359" s="236"/>
      <c r="H359" s="239">
        <v>9.3599999999999994</v>
      </c>
      <c r="I359" s="240"/>
      <c r="J359" s="236"/>
      <c r="K359" s="236"/>
      <c r="L359" s="241"/>
      <c r="M359" s="242"/>
      <c r="N359" s="243"/>
      <c r="O359" s="243"/>
      <c r="P359" s="243"/>
      <c r="Q359" s="243"/>
      <c r="R359" s="243"/>
      <c r="S359" s="243"/>
      <c r="T359" s="244"/>
      <c r="AT359" s="245" t="s">
        <v>155</v>
      </c>
      <c r="AU359" s="245" t="s">
        <v>86</v>
      </c>
      <c r="AV359" s="11" t="s">
        <v>86</v>
      </c>
      <c r="AW359" s="11" t="s">
        <v>40</v>
      </c>
      <c r="AX359" s="11" t="s">
        <v>25</v>
      </c>
      <c r="AY359" s="245" t="s">
        <v>144</v>
      </c>
    </row>
    <row r="360" s="1" customFormat="1" ht="16.5" customHeight="1">
      <c r="B360" s="45"/>
      <c r="C360" s="220" t="s">
        <v>791</v>
      </c>
      <c r="D360" s="220" t="s">
        <v>146</v>
      </c>
      <c r="E360" s="221" t="s">
        <v>792</v>
      </c>
      <c r="F360" s="222" t="s">
        <v>793</v>
      </c>
      <c r="G360" s="223" t="s">
        <v>149</v>
      </c>
      <c r="H360" s="224">
        <v>110.2</v>
      </c>
      <c r="I360" s="225"/>
      <c r="J360" s="226">
        <f>ROUND(I360*H360,2)</f>
        <v>0</v>
      </c>
      <c r="K360" s="222" t="s">
        <v>150</v>
      </c>
      <c r="L360" s="71"/>
      <c r="M360" s="227" t="s">
        <v>24</v>
      </c>
      <c r="N360" s="228" t="s">
        <v>48</v>
      </c>
      <c r="O360" s="46"/>
      <c r="P360" s="229">
        <f>O360*H360</f>
        <v>0</v>
      </c>
      <c r="Q360" s="229">
        <v>0.00029999999999999997</v>
      </c>
      <c r="R360" s="229">
        <f>Q360*H360</f>
        <v>0.033059999999999999</v>
      </c>
      <c r="S360" s="229">
        <v>0</v>
      </c>
      <c r="T360" s="230">
        <f>S360*H360</f>
        <v>0</v>
      </c>
      <c r="AR360" s="23" t="s">
        <v>257</v>
      </c>
      <c r="AT360" s="23" t="s">
        <v>146</v>
      </c>
      <c r="AU360" s="23" t="s">
        <v>86</v>
      </c>
      <c r="AY360" s="23" t="s">
        <v>144</v>
      </c>
      <c r="BE360" s="231">
        <f>IF(N360="základní",J360,0)</f>
        <v>0</v>
      </c>
      <c r="BF360" s="231">
        <f>IF(N360="snížená",J360,0)</f>
        <v>0</v>
      </c>
      <c r="BG360" s="231">
        <f>IF(N360="zákl. přenesená",J360,0)</f>
        <v>0</v>
      </c>
      <c r="BH360" s="231">
        <f>IF(N360="sníž. přenesená",J360,0)</f>
        <v>0</v>
      </c>
      <c r="BI360" s="231">
        <f>IF(N360="nulová",J360,0)</f>
        <v>0</v>
      </c>
      <c r="BJ360" s="23" t="s">
        <v>25</v>
      </c>
      <c r="BK360" s="231">
        <f>ROUND(I360*H360,2)</f>
        <v>0</v>
      </c>
      <c r="BL360" s="23" t="s">
        <v>257</v>
      </c>
      <c r="BM360" s="23" t="s">
        <v>794</v>
      </c>
    </row>
    <row r="361" s="1" customFormat="1">
      <c r="B361" s="45"/>
      <c r="C361" s="73"/>
      <c r="D361" s="232" t="s">
        <v>153</v>
      </c>
      <c r="E361" s="73"/>
      <c r="F361" s="233" t="s">
        <v>795</v>
      </c>
      <c r="G361" s="73"/>
      <c r="H361" s="73"/>
      <c r="I361" s="190"/>
      <c r="J361" s="73"/>
      <c r="K361" s="73"/>
      <c r="L361" s="71"/>
      <c r="M361" s="234"/>
      <c r="N361" s="46"/>
      <c r="O361" s="46"/>
      <c r="P361" s="46"/>
      <c r="Q361" s="46"/>
      <c r="R361" s="46"/>
      <c r="S361" s="46"/>
      <c r="T361" s="94"/>
      <c r="AT361" s="23" t="s">
        <v>153</v>
      </c>
      <c r="AU361" s="23" t="s">
        <v>86</v>
      </c>
    </row>
    <row r="362" s="1" customFormat="1" ht="16.5" customHeight="1">
      <c r="B362" s="45"/>
      <c r="C362" s="220" t="s">
        <v>796</v>
      </c>
      <c r="D362" s="220" t="s">
        <v>146</v>
      </c>
      <c r="E362" s="221" t="s">
        <v>797</v>
      </c>
      <c r="F362" s="222" t="s">
        <v>798</v>
      </c>
      <c r="G362" s="223" t="s">
        <v>326</v>
      </c>
      <c r="H362" s="224">
        <v>116</v>
      </c>
      <c r="I362" s="225"/>
      <c r="J362" s="226">
        <f>ROUND(I362*H362,2)</f>
        <v>0</v>
      </c>
      <c r="K362" s="222" t="s">
        <v>150</v>
      </c>
      <c r="L362" s="71"/>
      <c r="M362" s="227" t="s">
        <v>24</v>
      </c>
      <c r="N362" s="228" t="s">
        <v>48</v>
      </c>
      <c r="O362" s="46"/>
      <c r="P362" s="229">
        <f>O362*H362</f>
        <v>0</v>
      </c>
      <c r="Q362" s="229">
        <v>3.0000000000000001E-05</v>
      </c>
      <c r="R362" s="229">
        <f>Q362*H362</f>
        <v>0.00348</v>
      </c>
      <c r="S362" s="229">
        <v>0</v>
      </c>
      <c r="T362" s="230">
        <f>S362*H362</f>
        <v>0</v>
      </c>
      <c r="AR362" s="23" t="s">
        <v>257</v>
      </c>
      <c r="AT362" s="23" t="s">
        <v>146</v>
      </c>
      <c r="AU362" s="23" t="s">
        <v>86</v>
      </c>
      <c r="AY362" s="23" t="s">
        <v>144</v>
      </c>
      <c r="BE362" s="231">
        <f>IF(N362="základní",J362,0)</f>
        <v>0</v>
      </c>
      <c r="BF362" s="231">
        <f>IF(N362="snížená",J362,0)</f>
        <v>0</v>
      </c>
      <c r="BG362" s="231">
        <f>IF(N362="zákl. přenesená",J362,0)</f>
        <v>0</v>
      </c>
      <c r="BH362" s="231">
        <f>IF(N362="sníž. přenesená",J362,0)</f>
        <v>0</v>
      </c>
      <c r="BI362" s="231">
        <f>IF(N362="nulová",J362,0)</f>
        <v>0</v>
      </c>
      <c r="BJ362" s="23" t="s">
        <v>25</v>
      </c>
      <c r="BK362" s="231">
        <f>ROUND(I362*H362,2)</f>
        <v>0</v>
      </c>
      <c r="BL362" s="23" t="s">
        <v>257</v>
      </c>
      <c r="BM362" s="23" t="s">
        <v>799</v>
      </c>
    </row>
    <row r="363" s="1" customFormat="1">
      <c r="B363" s="45"/>
      <c r="C363" s="73"/>
      <c r="D363" s="232" t="s">
        <v>153</v>
      </c>
      <c r="E363" s="73"/>
      <c r="F363" s="233" t="s">
        <v>795</v>
      </c>
      <c r="G363" s="73"/>
      <c r="H363" s="73"/>
      <c r="I363" s="190"/>
      <c r="J363" s="73"/>
      <c r="K363" s="73"/>
      <c r="L363" s="71"/>
      <c r="M363" s="234"/>
      <c r="N363" s="46"/>
      <c r="O363" s="46"/>
      <c r="P363" s="46"/>
      <c r="Q363" s="46"/>
      <c r="R363" s="46"/>
      <c r="S363" s="46"/>
      <c r="T363" s="94"/>
      <c r="AT363" s="23" t="s">
        <v>153</v>
      </c>
      <c r="AU363" s="23" t="s">
        <v>86</v>
      </c>
    </row>
    <row r="364" s="1" customFormat="1" ht="16.5" customHeight="1">
      <c r="B364" s="45"/>
      <c r="C364" s="220" t="s">
        <v>800</v>
      </c>
      <c r="D364" s="220" t="s">
        <v>146</v>
      </c>
      <c r="E364" s="221" t="s">
        <v>801</v>
      </c>
      <c r="F364" s="222" t="s">
        <v>802</v>
      </c>
      <c r="G364" s="223" t="s">
        <v>161</v>
      </c>
      <c r="H364" s="224">
        <v>38</v>
      </c>
      <c r="I364" s="225"/>
      <c r="J364" s="226">
        <f>ROUND(I364*H364,2)</f>
        <v>0</v>
      </c>
      <c r="K364" s="222" t="s">
        <v>24</v>
      </c>
      <c r="L364" s="71"/>
      <c r="M364" s="227" t="s">
        <v>24</v>
      </c>
      <c r="N364" s="228" t="s">
        <v>48</v>
      </c>
      <c r="O364" s="46"/>
      <c r="P364" s="229">
        <f>O364*H364</f>
        <v>0</v>
      </c>
      <c r="Q364" s="229">
        <v>0</v>
      </c>
      <c r="R364" s="229">
        <f>Q364*H364</f>
        <v>0</v>
      </c>
      <c r="S364" s="229">
        <v>0</v>
      </c>
      <c r="T364" s="230">
        <f>S364*H364</f>
        <v>0</v>
      </c>
      <c r="AR364" s="23" t="s">
        <v>257</v>
      </c>
      <c r="AT364" s="23" t="s">
        <v>146</v>
      </c>
      <c r="AU364" s="23" t="s">
        <v>86</v>
      </c>
      <c r="AY364" s="23" t="s">
        <v>144</v>
      </c>
      <c r="BE364" s="231">
        <f>IF(N364="základní",J364,0)</f>
        <v>0</v>
      </c>
      <c r="BF364" s="231">
        <f>IF(N364="snížená",J364,0)</f>
        <v>0</v>
      </c>
      <c r="BG364" s="231">
        <f>IF(N364="zákl. přenesená",J364,0)</f>
        <v>0</v>
      </c>
      <c r="BH364" s="231">
        <f>IF(N364="sníž. přenesená",J364,0)</f>
        <v>0</v>
      </c>
      <c r="BI364" s="231">
        <f>IF(N364="nulová",J364,0)</f>
        <v>0</v>
      </c>
      <c r="BJ364" s="23" t="s">
        <v>25</v>
      </c>
      <c r="BK364" s="231">
        <f>ROUND(I364*H364,2)</f>
        <v>0</v>
      </c>
      <c r="BL364" s="23" t="s">
        <v>257</v>
      </c>
      <c r="BM364" s="23" t="s">
        <v>803</v>
      </c>
    </row>
    <row r="365" s="1" customFormat="1" ht="25.5" customHeight="1">
      <c r="B365" s="45"/>
      <c r="C365" s="220" t="s">
        <v>804</v>
      </c>
      <c r="D365" s="220" t="s">
        <v>146</v>
      </c>
      <c r="E365" s="221" t="s">
        <v>805</v>
      </c>
      <c r="F365" s="222" t="s">
        <v>806</v>
      </c>
      <c r="G365" s="223" t="s">
        <v>326</v>
      </c>
      <c r="H365" s="224">
        <v>5.5999999999999996</v>
      </c>
      <c r="I365" s="225"/>
      <c r="J365" s="226">
        <f>ROUND(I365*H365,2)</f>
        <v>0</v>
      </c>
      <c r="K365" s="222" t="s">
        <v>150</v>
      </c>
      <c r="L365" s="71"/>
      <c r="M365" s="227" t="s">
        <v>24</v>
      </c>
      <c r="N365" s="228" t="s">
        <v>48</v>
      </c>
      <c r="O365" s="46"/>
      <c r="P365" s="229">
        <f>O365*H365</f>
        <v>0</v>
      </c>
      <c r="Q365" s="229">
        <v>0.00020000000000000001</v>
      </c>
      <c r="R365" s="229">
        <f>Q365*H365</f>
        <v>0.0011199999999999999</v>
      </c>
      <c r="S365" s="229">
        <v>0</v>
      </c>
      <c r="T365" s="230">
        <f>S365*H365</f>
        <v>0</v>
      </c>
      <c r="AR365" s="23" t="s">
        <v>257</v>
      </c>
      <c r="AT365" s="23" t="s">
        <v>146</v>
      </c>
      <c r="AU365" s="23" t="s">
        <v>86</v>
      </c>
      <c r="AY365" s="23" t="s">
        <v>144</v>
      </c>
      <c r="BE365" s="231">
        <f>IF(N365="základní",J365,0)</f>
        <v>0</v>
      </c>
      <c r="BF365" s="231">
        <f>IF(N365="snížená",J365,0)</f>
        <v>0</v>
      </c>
      <c r="BG365" s="231">
        <f>IF(N365="zákl. přenesená",J365,0)</f>
        <v>0</v>
      </c>
      <c r="BH365" s="231">
        <f>IF(N365="sníž. přenesená",J365,0)</f>
        <v>0</v>
      </c>
      <c r="BI365" s="231">
        <f>IF(N365="nulová",J365,0)</f>
        <v>0</v>
      </c>
      <c r="BJ365" s="23" t="s">
        <v>25</v>
      </c>
      <c r="BK365" s="231">
        <f>ROUND(I365*H365,2)</f>
        <v>0</v>
      </c>
      <c r="BL365" s="23" t="s">
        <v>257</v>
      </c>
      <c r="BM365" s="23" t="s">
        <v>807</v>
      </c>
    </row>
    <row r="366" s="1" customFormat="1">
      <c r="B366" s="45"/>
      <c r="C366" s="73"/>
      <c r="D366" s="232" t="s">
        <v>153</v>
      </c>
      <c r="E366" s="73"/>
      <c r="F366" s="233" t="s">
        <v>795</v>
      </c>
      <c r="G366" s="73"/>
      <c r="H366" s="73"/>
      <c r="I366" s="190"/>
      <c r="J366" s="73"/>
      <c r="K366" s="73"/>
      <c r="L366" s="71"/>
      <c r="M366" s="234"/>
      <c r="N366" s="46"/>
      <c r="O366" s="46"/>
      <c r="P366" s="46"/>
      <c r="Q366" s="46"/>
      <c r="R366" s="46"/>
      <c r="S366" s="46"/>
      <c r="T366" s="94"/>
      <c r="AT366" s="23" t="s">
        <v>153</v>
      </c>
      <c r="AU366" s="23" t="s">
        <v>86</v>
      </c>
    </row>
    <row r="367" s="11" customFormat="1">
      <c r="B367" s="235"/>
      <c r="C367" s="236"/>
      <c r="D367" s="232" t="s">
        <v>155</v>
      </c>
      <c r="E367" s="237" t="s">
        <v>24</v>
      </c>
      <c r="F367" s="238" t="s">
        <v>215</v>
      </c>
      <c r="G367" s="236"/>
      <c r="H367" s="239">
        <v>0</v>
      </c>
      <c r="I367" s="240"/>
      <c r="J367" s="236"/>
      <c r="K367" s="236"/>
      <c r="L367" s="241"/>
      <c r="M367" s="242"/>
      <c r="N367" s="243"/>
      <c r="O367" s="243"/>
      <c r="P367" s="243"/>
      <c r="Q367" s="243"/>
      <c r="R367" s="243"/>
      <c r="S367" s="243"/>
      <c r="T367" s="244"/>
      <c r="AT367" s="245" t="s">
        <v>155</v>
      </c>
      <c r="AU367" s="245" t="s">
        <v>86</v>
      </c>
      <c r="AV367" s="11" t="s">
        <v>86</v>
      </c>
      <c r="AW367" s="11" t="s">
        <v>40</v>
      </c>
      <c r="AX367" s="11" t="s">
        <v>77</v>
      </c>
      <c r="AY367" s="245" t="s">
        <v>144</v>
      </c>
    </row>
    <row r="368" s="11" customFormat="1">
      <c r="B368" s="235"/>
      <c r="C368" s="236"/>
      <c r="D368" s="232" t="s">
        <v>155</v>
      </c>
      <c r="E368" s="237" t="s">
        <v>24</v>
      </c>
      <c r="F368" s="238" t="s">
        <v>808</v>
      </c>
      <c r="G368" s="236"/>
      <c r="H368" s="239">
        <v>1.6000000000000001</v>
      </c>
      <c r="I368" s="240"/>
      <c r="J368" s="236"/>
      <c r="K368" s="236"/>
      <c r="L368" s="241"/>
      <c r="M368" s="242"/>
      <c r="N368" s="243"/>
      <c r="O368" s="243"/>
      <c r="P368" s="243"/>
      <c r="Q368" s="243"/>
      <c r="R368" s="243"/>
      <c r="S368" s="243"/>
      <c r="T368" s="244"/>
      <c r="AT368" s="245" t="s">
        <v>155</v>
      </c>
      <c r="AU368" s="245" t="s">
        <v>86</v>
      </c>
      <c r="AV368" s="11" t="s">
        <v>86</v>
      </c>
      <c r="AW368" s="11" t="s">
        <v>40</v>
      </c>
      <c r="AX368" s="11" t="s">
        <v>77</v>
      </c>
      <c r="AY368" s="245" t="s">
        <v>144</v>
      </c>
    </row>
    <row r="369" s="11" customFormat="1">
      <c r="B369" s="235"/>
      <c r="C369" s="236"/>
      <c r="D369" s="232" t="s">
        <v>155</v>
      </c>
      <c r="E369" s="237" t="s">
        <v>24</v>
      </c>
      <c r="F369" s="238" t="s">
        <v>809</v>
      </c>
      <c r="G369" s="236"/>
      <c r="H369" s="239">
        <v>2.3999999999999999</v>
      </c>
      <c r="I369" s="240"/>
      <c r="J369" s="236"/>
      <c r="K369" s="236"/>
      <c r="L369" s="241"/>
      <c r="M369" s="242"/>
      <c r="N369" s="243"/>
      <c r="O369" s="243"/>
      <c r="P369" s="243"/>
      <c r="Q369" s="243"/>
      <c r="R369" s="243"/>
      <c r="S369" s="243"/>
      <c r="T369" s="244"/>
      <c r="AT369" s="245" t="s">
        <v>155</v>
      </c>
      <c r="AU369" s="245" t="s">
        <v>86</v>
      </c>
      <c r="AV369" s="11" t="s">
        <v>86</v>
      </c>
      <c r="AW369" s="11" t="s">
        <v>40</v>
      </c>
      <c r="AX369" s="11" t="s">
        <v>77</v>
      </c>
      <c r="AY369" s="245" t="s">
        <v>144</v>
      </c>
    </row>
    <row r="370" s="11" customFormat="1">
      <c r="B370" s="235"/>
      <c r="C370" s="236"/>
      <c r="D370" s="232" t="s">
        <v>155</v>
      </c>
      <c r="E370" s="237" t="s">
        <v>24</v>
      </c>
      <c r="F370" s="238" t="s">
        <v>810</v>
      </c>
      <c r="G370" s="236"/>
      <c r="H370" s="239">
        <v>1.6000000000000001</v>
      </c>
      <c r="I370" s="240"/>
      <c r="J370" s="236"/>
      <c r="K370" s="236"/>
      <c r="L370" s="241"/>
      <c r="M370" s="242"/>
      <c r="N370" s="243"/>
      <c r="O370" s="243"/>
      <c r="P370" s="243"/>
      <c r="Q370" s="243"/>
      <c r="R370" s="243"/>
      <c r="S370" s="243"/>
      <c r="T370" s="244"/>
      <c r="AT370" s="245" t="s">
        <v>155</v>
      </c>
      <c r="AU370" s="245" t="s">
        <v>86</v>
      </c>
      <c r="AV370" s="11" t="s">
        <v>86</v>
      </c>
      <c r="AW370" s="11" t="s">
        <v>40</v>
      </c>
      <c r="AX370" s="11" t="s">
        <v>77</v>
      </c>
      <c r="AY370" s="245" t="s">
        <v>144</v>
      </c>
    </row>
    <row r="371" s="12" customFormat="1">
      <c r="B371" s="246"/>
      <c r="C371" s="247"/>
      <c r="D371" s="232" t="s">
        <v>155</v>
      </c>
      <c r="E371" s="248" t="s">
        <v>24</v>
      </c>
      <c r="F371" s="249" t="s">
        <v>181</v>
      </c>
      <c r="G371" s="247"/>
      <c r="H371" s="250">
        <v>5.5999999999999996</v>
      </c>
      <c r="I371" s="251"/>
      <c r="J371" s="247"/>
      <c r="K371" s="247"/>
      <c r="L371" s="252"/>
      <c r="M371" s="253"/>
      <c r="N371" s="254"/>
      <c r="O371" s="254"/>
      <c r="P371" s="254"/>
      <c r="Q371" s="254"/>
      <c r="R371" s="254"/>
      <c r="S371" s="254"/>
      <c r="T371" s="255"/>
      <c r="AT371" s="256" t="s">
        <v>155</v>
      </c>
      <c r="AU371" s="256" t="s">
        <v>86</v>
      </c>
      <c r="AV371" s="12" t="s">
        <v>151</v>
      </c>
      <c r="AW371" s="12" t="s">
        <v>40</v>
      </c>
      <c r="AX371" s="12" t="s">
        <v>25</v>
      </c>
      <c r="AY371" s="256" t="s">
        <v>144</v>
      </c>
    </row>
    <row r="372" s="1" customFormat="1" ht="16.5" customHeight="1">
      <c r="B372" s="45"/>
      <c r="C372" s="270" t="s">
        <v>811</v>
      </c>
      <c r="D372" s="270" t="s">
        <v>442</v>
      </c>
      <c r="E372" s="271" t="s">
        <v>812</v>
      </c>
      <c r="F372" s="272" t="s">
        <v>813</v>
      </c>
      <c r="G372" s="273" t="s">
        <v>326</v>
      </c>
      <c r="H372" s="274">
        <v>8</v>
      </c>
      <c r="I372" s="275"/>
      <c r="J372" s="276">
        <f>ROUND(I372*H372,2)</f>
        <v>0</v>
      </c>
      <c r="K372" s="272" t="s">
        <v>24</v>
      </c>
      <c r="L372" s="277"/>
      <c r="M372" s="278" t="s">
        <v>24</v>
      </c>
      <c r="N372" s="279" t="s">
        <v>48</v>
      </c>
      <c r="O372" s="46"/>
      <c r="P372" s="229">
        <f>O372*H372</f>
        <v>0</v>
      </c>
      <c r="Q372" s="229">
        <v>0.00034000000000000002</v>
      </c>
      <c r="R372" s="229">
        <f>Q372*H372</f>
        <v>0.0027200000000000002</v>
      </c>
      <c r="S372" s="229">
        <v>0</v>
      </c>
      <c r="T372" s="230">
        <f>S372*H372</f>
        <v>0</v>
      </c>
      <c r="AR372" s="23" t="s">
        <v>460</v>
      </c>
      <c r="AT372" s="23" t="s">
        <v>442</v>
      </c>
      <c r="AU372" s="23" t="s">
        <v>86</v>
      </c>
      <c r="AY372" s="23" t="s">
        <v>144</v>
      </c>
      <c r="BE372" s="231">
        <f>IF(N372="základní",J372,0)</f>
        <v>0</v>
      </c>
      <c r="BF372" s="231">
        <f>IF(N372="snížená",J372,0)</f>
        <v>0</v>
      </c>
      <c r="BG372" s="231">
        <f>IF(N372="zákl. přenesená",J372,0)</f>
        <v>0</v>
      </c>
      <c r="BH372" s="231">
        <f>IF(N372="sníž. přenesená",J372,0)</f>
        <v>0</v>
      </c>
      <c r="BI372" s="231">
        <f>IF(N372="nulová",J372,0)</f>
        <v>0</v>
      </c>
      <c r="BJ372" s="23" t="s">
        <v>25</v>
      </c>
      <c r="BK372" s="231">
        <f>ROUND(I372*H372,2)</f>
        <v>0</v>
      </c>
      <c r="BL372" s="23" t="s">
        <v>257</v>
      </c>
      <c r="BM372" s="23" t="s">
        <v>814</v>
      </c>
    </row>
    <row r="373" s="1" customFormat="1" ht="16.5" customHeight="1">
      <c r="B373" s="45"/>
      <c r="C373" s="220" t="s">
        <v>815</v>
      </c>
      <c r="D373" s="220" t="s">
        <v>146</v>
      </c>
      <c r="E373" s="221" t="s">
        <v>816</v>
      </c>
      <c r="F373" s="222" t="s">
        <v>817</v>
      </c>
      <c r="G373" s="223" t="s">
        <v>326</v>
      </c>
      <c r="H373" s="224">
        <v>11.4</v>
      </c>
      <c r="I373" s="225"/>
      <c r="J373" s="226">
        <f>ROUND(I373*H373,2)</f>
        <v>0</v>
      </c>
      <c r="K373" s="222" t="s">
        <v>150</v>
      </c>
      <c r="L373" s="71"/>
      <c r="M373" s="227" t="s">
        <v>24</v>
      </c>
      <c r="N373" s="228" t="s">
        <v>48</v>
      </c>
      <c r="O373" s="46"/>
      <c r="P373" s="229">
        <f>O373*H373</f>
        <v>0</v>
      </c>
      <c r="Q373" s="229">
        <v>0.00034000000000000002</v>
      </c>
      <c r="R373" s="229">
        <f>Q373*H373</f>
        <v>0.0038760000000000005</v>
      </c>
      <c r="S373" s="229">
        <v>0</v>
      </c>
      <c r="T373" s="230">
        <f>S373*H373</f>
        <v>0</v>
      </c>
      <c r="AR373" s="23" t="s">
        <v>257</v>
      </c>
      <c r="AT373" s="23" t="s">
        <v>146</v>
      </c>
      <c r="AU373" s="23" t="s">
        <v>86</v>
      </c>
      <c r="AY373" s="23" t="s">
        <v>144</v>
      </c>
      <c r="BE373" s="231">
        <f>IF(N373="základní",J373,0)</f>
        <v>0</v>
      </c>
      <c r="BF373" s="231">
        <f>IF(N373="snížená",J373,0)</f>
        <v>0</v>
      </c>
      <c r="BG373" s="231">
        <f>IF(N373="zákl. přenesená",J373,0)</f>
        <v>0</v>
      </c>
      <c r="BH373" s="231">
        <f>IF(N373="sníž. přenesená",J373,0)</f>
        <v>0</v>
      </c>
      <c r="BI373" s="231">
        <f>IF(N373="nulová",J373,0)</f>
        <v>0</v>
      </c>
      <c r="BJ373" s="23" t="s">
        <v>25</v>
      </c>
      <c r="BK373" s="231">
        <f>ROUND(I373*H373,2)</f>
        <v>0</v>
      </c>
      <c r="BL373" s="23" t="s">
        <v>257</v>
      </c>
      <c r="BM373" s="23" t="s">
        <v>818</v>
      </c>
    </row>
    <row r="374" s="1" customFormat="1">
      <c r="B374" s="45"/>
      <c r="C374" s="73"/>
      <c r="D374" s="232" t="s">
        <v>153</v>
      </c>
      <c r="E374" s="73"/>
      <c r="F374" s="233" t="s">
        <v>795</v>
      </c>
      <c r="G374" s="73"/>
      <c r="H374" s="73"/>
      <c r="I374" s="190"/>
      <c r="J374" s="73"/>
      <c r="K374" s="73"/>
      <c r="L374" s="71"/>
      <c r="M374" s="234"/>
      <c r="N374" s="46"/>
      <c r="O374" s="46"/>
      <c r="P374" s="46"/>
      <c r="Q374" s="46"/>
      <c r="R374" s="46"/>
      <c r="S374" s="46"/>
      <c r="T374" s="94"/>
      <c r="AT374" s="23" t="s">
        <v>153</v>
      </c>
      <c r="AU374" s="23" t="s">
        <v>86</v>
      </c>
    </row>
    <row r="375" s="11" customFormat="1">
      <c r="B375" s="235"/>
      <c r="C375" s="236"/>
      <c r="D375" s="232" t="s">
        <v>155</v>
      </c>
      <c r="E375" s="237" t="s">
        <v>24</v>
      </c>
      <c r="F375" s="238" t="s">
        <v>819</v>
      </c>
      <c r="G375" s="236"/>
      <c r="H375" s="239">
        <v>11.4</v>
      </c>
      <c r="I375" s="240"/>
      <c r="J375" s="236"/>
      <c r="K375" s="236"/>
      <c r="L375" s="241"/>
      <c r="M375" s="242"/>
      <c r="N375" s="243"/>
      <c r="O375" s="243"/>
      <c r="P375" s="243"/>
      <c r="Q375" s="243"/>
      <c r="R375" s="243"/>
      <c r="S375" s="243"/>
      <c r="T375" s="244"/>
      <c r="AT375" s="245" t="s">
        <v>155</v>
      </c>
      <c r="AU375" s="245" t="s">
        <v>86</v>
      </c>
      <c r="AV375" s="11" t="s">
        <v>86</v>
      </c>
      <c r="AW375" s="11" t="s">
        <v>40</v>
      </c>
      <c r="AX375" s="11" t="s">
        <v>25</v>
      </c>
      <c r="AY375" s="245" t="s">
        <v>144</v>
      </c>
    </row>
    <row r="376" s="1" customFormat="1" ht="16.5" customHeight="1">
      <c r="B376" s="45"/>
      <c r="C376" s="270" t="s">
        <v>820</v>
      </c>
      <c r="D376" s="270" t="s">
        <v>442</v>
      </c>
      <c r="E376" s="271" t="s">
        <v>821</v>
      </c>
      <c r="F376" s="272" t="s">
        <v>822</v>
      </c>
      <c r="G376" s="273" t="s">
        <v>326</v>
      </c>
      <c r="H376" s="274">
        <v>14</v>
      </c>
      <c r="I376" s="275"/>
      <c r="J376" s="276">
        <f>ROUND(I376*H376,2)</f>
        <v>0</v>
      </c>
      <c r="K376" s="272" t="s">
        <v>150</v>
      </c>
      <c r="L376" s="277"/>
      <c r="M376" s="278" t="s">
        <v>24</v>
      </c>
      <c r="N376" s="279" t="s">
        <v>48</v>
      </c>
      <c r="O376" s="46"/>
      <c r="P376" s="229">
        <f>O376*H376</f>
        <v>0</v>
      </c>
      <c r="Q376" s="229">
        <v>0.00029999999999999997</v>
      </c>
      <c r="R376" s="229">
        <f>Q376*H376</f>
        <v>0.0041999999999999997</v>
      </c>
      <c r="S376" s="229">
        <v>0</v>
      </c>
      <c r="T376" s="230">
        <f>S376*H376</f>
        <v>0</v>
      </c>
      <c r="AR376" s="23" t="s">
        <v>460</v>
      </c>
      <c r="AT376" s="23" t="s">
        <v>442</v>
      </c>
      <c r="AU376" s="23" t="s">
        <v>86</v>
      </c>
      <c r="AY376" s="23" t="s">
        <v>144</v>
      </c>
      <c r="BE376" s="231">
        <f>IF(N376="základní",J376,0)</f>
        <v>0</v>
      </c>
      <c r="BF376" s="231">
        <f>IF(N376="snížená",J376,0)</f>
        <v>0</v>
      </c>
      <c r="BG376" s="231">
        <f>IF(N376="zákl. přenesená",J376,0)</f>
        <v>0</v>
      </c>
      <c r="BH376" s="231">
        <f>IF(N376="sníž. přenesená",J376,0)</f>
        <v>0</v>
      </c>
      <c r="BI376" s="231">
        <f>IF(N376="nulová",J376,0)</f>
        <v>0</v>
      </c>
      <c r="BJ376" s="23" t="s">
        <v>25</v>
      </c>
      <c r="BK376" s="231">
        <f>ROUND(I376*H376,2)</f>
        <v>0</v>
      </c>
      <c r="BL376" s="23" t="s">
        <v>257</v>
      </c>
      <c r="BM376" s="23" t="s">
        <v>823</v>
      </c>
    </row>
    <row r="377" s="11" customFormat="1">
      <c r="B377" s="235"/>
      <c r="C377" s="236"/>
      <c r="D377" s="232" t="s">
        <v>155</v>
      </c>
      <c r="E377" s="237" t="s">
        <v>24</v>
      </c>
      <c r="F377" s="238" t="s">
        <v>824</v>
      </c>
      <c r="G377" s="236"/>
      <c r="H377" s="239">
        <v>14</v>
      </c>
      <c r="I377" s="240"/>
      <c r="J377" s="236"/>
      <c r="K377" s="236"/>
      <c r="L377" s="241"/>
      <c r="M377" s="242"/>
      <c r="N377" s="243"/>
      <c r="O377" s="243"/>
      <c r="P377" s="243"/>
      <c r="Q377" s="243"/>
      <c r="R377" s="243"/>
      <c r="S377" s="243"/>
      <c r="T377" s="244"/>
      <c r="AT377" s="245" t="s">
        <v>155</v>
      </c>
      <c r="AU377" s="245" t="s">
        <v>86</v>
      </c>
      <c r="AV377" s="11" t="s">
        <v>86</v>
      </c>
      <c r="AW377" s="11" t="s">
        <v>40</v>
      </c>
      <c r="AX377" s="11" t="s">
        <v>25</v>
      </c>
      <c r="AY377" s="245" t="s">
        <v>144</v>
      </c>
    </row>
    <row r="378" s="1" customFormat="1" ht="16.5" customHeight="1">
      <c r="B378" s="45"/>
      <c r="C378" s="220" t="s">
        <v>825</v>
      </c>
      <c r="D378" s="220" t="s">
        <v>146</v>
      </c>
      <c r="E378" s="221" t="s">
        <v>826</v>
      </c>
      <c r="F378" s="222" t="s">
        <v>827</v>
      </c>
      <c r="G378" s="223" t="s">
        <v>161</v>
      </c>
      <c r="H378" s="224">
        <v>440</v>
      </c>
      <c r="I378" s="225"/>
      <c r="J378" s="226">
        <f>ROUND(I378*H378,2)</f>
        <v>0</v>
      </c>
      <c r="K378" s="222" t="s">
        <v>150</v>
      </c>
      <c r="L378" s="71"/>
      <c r="M378" s="227" t="s">
        <v>24</v>
      </c>
      <c r="N378" s="228" t="s">
        <v>48</v>
      </c>
      <c r="O378" s="46"/>
      <c r="P378" s="229">
        <f>O378*H378</f>
        <v>0</v>
      </c>
      <c r="Q378" s="229">
        <v>0</v>
      </c>
      <c r="R378" s="229">
        <f>Q378*H378</f>
        <v>0</v>
      </c>
      <c r="S378" s="229">
        <v>0</v>
      </c>
      <c r="T378" s="230">
        <f>S378*H378</f>
        <v>0</v>
      </c>
      <c r="AR378" s="23" t="s">
        <v>257</v>
      </c>
      <c r="AT378" s="23" t="s">
        <v>146</v>
      </c>
      <c r="AU378" s="23" t="s">
        <v>86</v>
      </c>
      <c r="AY378" s="23" t="s">
        <v>144</v>
      </c>
      <c r="BE378" s="231">
        <f>IF(N378="základní",J378,0)</f>
        <v>0</v>
      </c>
      <c r="BF378" s="231">
        <f>IF(N378="snížená",J378,0)</f>
        <v>0</v>
      </c>
      <c r="BG378" s="231">
        <f>IF(N378="zákl. přenesená",J378,0)</f>
        <v>0</v>
      </c>
      <c r="BH378" s="231">
        <f>IF(N378="sníž. přenesená",J378,0)</f>
        <v>0</v>
      </c>
      <c r="BI378" s="231">
        <f>IF(N378="nulová",J378,0)</f>
        <v>0</v>
      </c>
      <c r="BJ378" s="23" t="s">
        <v>25</v>
      </c>
      <c r="BK378" s="231">
        <f>ROUND(I378*H378,2)</f>
        <v>0</v>
      </c>
      <c r="BL378" s="23" t="s">
        <v>257</v>
      </c>
      <c r="BM378" s="23" t="s">
        <v>828</v>
      </c>
    </row>
    <row r="379" s="1" customFormat="1">
      <c r="B379" s="45"/>
      <c r="C379" s="73"/>
      <c r="D379" s="232" t="s">
        <v>153</v>
      </c>
      <c r="E379" s="73"/>
      <c r="F379" s="233" t="s">
        <v>795</v>
      </c>
      <c r="G379" s="73"/>
      <c r="H379" s="73"/>
      <c r="I379" s="190"/>
      <c r="J379" s="73"/>
      <c r="K379" s="73"/>
      <c r="L379" s="71"/>
      <c r="M379" s="234"/>
      <c r="N379" s="46"/>
      <c r="O379" s="46"/>
      <c r="P379" s="46"/>
      <c r="Q379" s="46"/>
      <c r="R379" s="46"/>
      <c r="S379" s="46"/>
      <c r="T379" s="94"/>
      <c r="AT379" s="23" t="s">
        <v>153</v>
      </c>
      <c r="AU379" s="23" t="s">
        <v>86</v>
      </c>
    </row>
    <row r="380" s="1" customFormat="1" ht="25.5" customHeight="1">
      <c r="B380" s="45"/>
      <c r="C380" s="220" t="s">
        <v>829</v>
      </c>
      <c r="D380" s="220" t="s">
        <v>146</v>
      </c>
      <c r="E380" s="221" t="s">
        <v>830</v>
      </c>
      <c r="F380" s="222" t="s">
        <v>831</v>
      </c>
      <c r="G380" s="223" t="s">
        <v>149</v>
      </c>
      <c r="H380" s="224">
        <v>110.2</v>
      </c>
      <c r="I380" s="225"/>
      <c r="J380" s="226">
        <f>ROUND(I380*H380,2)</f>
        <v>0</v>
      </c>
      <c r="K380" s="222" t="s">
        <v>150</v>
      </c>
      <c r="L380" s="71"/>
      <c r="M380" s="227" t="s">
        <v>24</v>
      </c>
      <c r="N380" s="228" t="s">
        <v>48</v>
      </c>
      <c r="O380" s="46"/>
      <c r="P380" s="229">
        <f>O380*H380</f>
        <v>0</v>
      </c>
      <c r="Q380" s="229">
        <v>0.0071500000000000001</v>
      </c>
      <c r="R380" s="229">
        <f>Q380*H380</f>
        <v>0.78793000000000002</v>
      </c>
      <c r="S380" s="229">
        <v>0</v>
      </c>
      <c r="T380" s="230">
        <f>S380*H380</f>
        <v>0</v>
      </c>
      <c r="AR380" s="23" t="s">
        <v>257</v>
      </c>
      <c r="AT380" s="23" t="s">
        <v>146</v>
      </c>
      <c r="AU380" s="23" t="s">
        <v>86</v>
      </c>
      <c r="AY380" s="23" t="s">
        <v>144</v>
      </c>
      <c r="BE380" s="231">
        <f>IF(N380="základní",J380,0)</f>
        <v>0</v>
      </c>
      <c r="BF380" s="231">
        <f>IF(N380="snížená",J380,0)</f>
        <v>0</v>
      </c>
      <c r="BG380" s="231">
        <f>IF(N380="zákl. přenesená",J380,0)</f>
        <v>0</v>
      </c>
      <c r="BH380" s="231">
        <f>IF(N380="sníž. přenesená",J380,0)</f>
        <v>0</v>
      </c>
      <c r="BI380" s="231">
        <f>IF(N380="nulová",J380,0)</f>
        <v>0</v>
      </c>
      <c r="BJ380" s="23" t="s">
        <v>25</v>
      </c>
      <c r="BK380" s="231">
        <f>ROUND(I380*H380,2)</f>
        <v>0</v>
      </c>
      <c r="BL380" s="23" t="s">
        <v>257</v>
      </c>
      <c r="BM380" s="23" t="s">
        <v>832</v>
      </c>
    </row>
    <row r="381" s="1" customFormat="1">
      <c r="B381" s="45"/>
      <c r="C381" s="73"/>
      <c r="D381" s="232" t="s">
        <v>153</v>
      </c>
      <c r="E381" s="73"/>
      <c r="F381" s="233" t="s">
        <v>833</v>
      </c>
      <c r="G381" s="73"/>
      <c r="H381" s="73"/>
      <c r="I381" s="190"/>
      <c r="J381" s="73"/>
      <c r="K381" s="73"/>
      <c r="L381" s="71"/>
      <c r="M381" s="234"/>
      <c r="N381" s="46"/>
      <c r="O381" s="46"/>
      <c r="P381" s="46"/>
      <c r="Q381" s="46"/>
      <c r="R381" s="46"/>
      <c r="S381" s="46"/>
      <c r="T381" s="94"/>
      <c r="AT381" s="23" t="s">
        <v>153</v>
      </c>
      <c r="AU381" s="23" t="s">
        <v>86</v>
      </c>
    </row>
    <row r="382" s="1" customFormat="1" ht="38.25" customHeight="1">
      <c r="B382" s="45"/>
      <c r="C382" s="220" t="s">
        <v>834</v>
      </c>
      <c r="D382" s="220" t="s">
        <v>146</v>
      </c>
      <c r="E382" s="221" t="s">
        <v>835</v>
      </c>
      <c r="F382" s="222" t="s">
        <v>836</v>
      </c>
      <c r="G382" s="223" t="s">
        <v>260</v>
      </c>
      <c r="H382" s="224">
        <v>2.1720000000000002</v>
      </c>
      <c r="I382" s="225"/>
      <c r="J382" s="226">
        <f>ROUND(I382*H382,2)</f>
        <v>0</v>
      </c>
      <c r="K382" s="222" t="s">
        <v>150</v>
      </c>
      <c r="L382" s="71"/>
      <c r="M382" s="227" t="s">
        <v>24</v>
      </c>
      <c r="N382" s="228" t="s">
        <v>48</v>
      </c>
      <c r="O382" s="46"/>
      <c r="P382" s="229">
        <f>O382*H382</f>
        <v>0</v>
      </c>
      <c r="Q382" s="229">
        <v>0</v>
      </c>
      <c r="R382" s="229">
        <f>Q382*H382</f>
        <v>0</v>
      </c>
      <c r="S382" s="229">
        <v>0</v>
      </c>
      <c r="T382" s="230">
        <f>S382*H382</f>
        <v>0</v>
      </c>
      <c r="AR382" s="23" t="s">
        <v>257</v>
      </c>
      <c r="AT382" s="23" t="s">
        <v>146</v>
      </c>
      <c r="AU382" s="23" t="s">
        <v>86</v>
      </c>
      <c r="AY382" s="23" t="s">
        <v>144</v>
      </c>
      <c r="BE382" s="231">
        <f>IF(N382="základní",J382,0)</f>
        <v>0</v>
      </c>
      <c r="BF382" s="231">
        <f>IF(N382="snížená",J382,0)</f>
        <v>0</v>
      </c>
      <c r="BG382" s="231">
        <f>IF(N382="zákl. přenesená",J382,0)</f>
        <v>0</v>
      </c>
      <c r="BH382" s="231">
        <f>IF(N382="sníž. přenesená",J382,0)</f>
        <v>0</v>
      </c>
      <c r="BI382" s="231">
        <f>IF(N382="nulová",J382,0)</f>
        <v>0</v>
      </c>
      <c r="BJ382" s="23" t="s">
        <v>25</v>
      </c>
      <c r="BK382" s="231">
        <f>ROUND(I382*H382,2)</f>
        <v>0</v>
      </c>
      <c r="BL382" s="23" t="s">
        <v>257</v>
      </c>
      <c r="BM382" s="23" t="s">
        <v>837</v>
      </c>
    </row>
    <row r="383" s="1" customFormat="1">
      <c r="B383" s="45"/>
      <c r="C383" s="73"/>
      <c r="D383" s="232" t="s">
        <v>153</v>
      </c>
      <c r="E383" s="73"/>
      <c r="F383" s="233" t="s">
        <v>838</v>
      </c>
      <c r="G383" s="73"/>
      <c r="H383" s="73"/>
      <c r="I383" s="190"/>
      <c r="J383" s="73"/>
      <c r="K383" s="73"/>
      <c r="L383" s="71"/>
      <c r="M383" s="234"/>
      <c r="N383" s="46"/>
      <c r="O383" s="46"/>
      <c r="P383" s="46"/>
      <c r="Q383" s="46"/>
      <c r="R383" s="46"/>
      <c r="S383" s="46"/>
      <c r="T383" s="94"/>
      <c r="AT383" s="23" t="s">
        <v>153</v>
      </c>
      <c r="AU383" s="23" t="s">
        <v>86</v>
      </c>
    </row>
    <row r="384" s="10" customFormat="1" ht="29.88" customHeight="1">
      <c r="B384" s="204"/>
      <c r="C384" s="205"/>
      <c r="D384" s="206" t="s">
        <v>76</v>
      </c>
      <c r="E384" s="218" t="s">
        <v>321</v>
      </c>
      <c r="F384" s="218" t="s">
        <v>322</v>
      </c>
      <c r="G384" s="205"/>
      <c r="H384" s="205"/>
      <c r="I384" s="208"/>
      <c r="J384" s="219">
        <f>BK384</f>
        <v>0</v>
      </c>
      <c r="K384" s="205"/>
      <c r="L384" s="210"/>
      <c r="M384" s="211"/>
      <c r="N384" s="212"/>
      <c r="O384" s="212"/>
      <c r="P384" s="213">
        <f>SUM(P385:P441)</f>
        <v>0</v>
      </c>
      <c r="Q384" s="212"/>
      <c r="R384" s="213">
        <f>SUM(R385:R441)</f>
        <v>10.914586140000001</v>
      </c>
      <c r="S384" s="212"/>
      <c r="T384" s="214">
        <f>SUM(T385:T441)</f>
        <v>0</v>
      </c>
      <c r="AR384" s="215" t="s">
        <v>86</v>
      </c>
      <c r="AT384" s="216" t="s">
        <v>76</v>
      </c>
      <c r="AU384" s="216" t="s">
        <v>25</v>
      </c>
      <c r="AY384" s="215" t="s">
        <v>144</v>
      </c>
      <c r="BK384" s="217">
        <f>SUM(BK385:BK441)</f>
        <v>0</v>
      </c>
    </row>
    <row r="385" s="1" customFormat="1" ht="16.5" customHeight="1">
      <c r="B385" s="45"/>
      <c r="C385" s="220" t="s">
        <v>839</v>
      </c>
      <c r="D385" s="220" t="s">
        <v>146</v>
      </c>
      <c r="E385" s="221" t="s">
        <v>840</v>
      </c>
      <c r="F385" s="222" t="s">
        <v>841</v>
      </c>
      <c r="G385" s="223" t="s">
        <v>149</v>
      </c>
      <c r="H385" s="224">
        <v>15.84</v>
      </c>
      <c r="I385" s="225"/>
      <c r="J385" s="226">
        <f>ROUND(I385*H385,2)</f>
        <v>0</v>
      </c>
      <c r="K385" s="222" t="s">
        <v>24</v>
      </c>
      <c r="L385" s="71"/>
      <c r="M385" s="227" t="s">
        <v>24</v>
      </c>
      <c r="N385" s="228" t="s">
        <v>48</v>
      </c>
      <c r="O385" s="46"/>
      <c r="P385" s="229">
        <f>O385*H385</f>
        <v>0</v>
      </c>
      <c r="Q385" s="229">
        <v>4.0000000000000003E-05</v>
      </c>
      <c r="R385" s="229">
        <f>Q385*H385</f>
        <v>0.00063360000000000001</v>
      </c>
      <c r="S385" s="229">
        <v>0</v>
      </c>
      <c r="T385" s="230">
        <f>S385*H385</f>
        <v>0</v>
      </c>
      <c r="AR385" s="23" t="s">
        <v>257</v>
      </c>
      <c r="AT385" s="23" t="s">
        <v>146</v>
      </c>
      <c r="AU385" s="23" t="s">
        <v>86</v>
      </c>
      <c r="AY385" s="23" t="s">
        <v>144</v>
      </c>
      <c r="BE385" s="231">
        <f>IF(N385="základní",J385,0)</f>
        <v>0</v>
      </c>
      <c r="BF385" s="231">
        <f>IF(N385="snížená",J385,0)</f>
        <v>0</v>
      </c>
      <c r="BG385" s="231">
        <f>IF(N385="zákl. přenesená",J385,0)</f>
        <v>0</v>
      </c>
      <c r="BH385" s="231">
        <f>IF(N385="sníž. přenesená",J385,0)</f>
        <v>0</v>
      </c>
      <c r="BI385" s="231">
        <f>IF(N385="nulová",J385,0)</f>
        <v>0</v>
      </c>
      <c r="BJ385" s="23" t="s">
        <v>25</v>
      </c>
      <c r="BK385" s="231">
        <f>ROUND(I385*H385,2)</f>
        <v>0</v>
      </c>
      <c r="BL385" s="23" t="s">
        <v>257</v>
      </c>
      <c r="BM385" s="23" t="s">
        <v>842</v>
      </c>
    </row>
    <row r="386" s="11" customFormat="1">
      <c r="B386" s="235"/>
      <c r="C386" s="236"/>
      <c r="D386" s="232" t="s">
        <v>155</v>
      </c>
      <c r="E386" s="237" t="s">
        <v>24</v>
      </c>
      <c r="F386" s="238" t="s">
        <v>843</v>
      </c>
      <c r="G386" s="236"/>
      <c r="H386" s="239">
        <v>5.04</v>
      </c>
      <c r="I386" s="240"/>
      <c r="J386" s="236"/>
      <c r="K386" s="236"/>
      <c r="L386" s="241"/>
      <c r="M386" s="242"/>
      <c r="N386" s="243"/>
      <c r="O386" s="243"/>
      <c r="P386" s="243"/>
      <c r="Q386" s="243"/>
      <c r="R386" s="243"/>
      <c r="S386" s="243"/>
      <c r="T386" s="244"/>
      <c r="AT386" s="245" t="s">
        <v>155</v>
      </c>
      <c r="AU386" s="245" t="s">
        <v>86</v>
      </c>
      <c r="AV386" s="11" t="s">
        <v>86</v>
      </c>
      <c r="AW386" s="11" t="s">
        <v>40</v>
      </c>
      <c r="AX386" s="11" t="s">
        <v>77</v>
      </c>
      <c r="AY386" s="245" t="s">
        <v>144</v>
      </c>
    </row>
    <row r="387" s="11" customFormat="1">
      <c r="B387" s="235"/>
      <c r="C387" s="236"/>
      <c r="D387" s="232" t="s">
        <v>155</v>
      </c>
      <c r="E387" s="237" t="s">
        <v>24</v>
      </c>
      <c r="F387" s="238" t="s">
        <v>844</v>
      </c>
      <c r="G387" s="236"/>
      <c r="H387" s="239">
        <v>5.4000000000000004</v>
      </c>
      <c r="I387" s="240"/>
      <c r="J387" s="236"/>
      <c r="K387" s="236"/>
      <c r="L387" s="241"/>
      <c r="M387" s="242"/>
      <c r="N387" s="243"/>
      <c r="O387" s="243"/>
      <c r="P387" s="243"/>
      <c r="Q387" s="243"/>
      <c r="R387" s="243"/>
      <c r="S387" s="243"/>
      <c r="T387" s="244"/>
      <c r="AT387" s="245" t="s">
        <v>155</v>
      </c>
      <c r="AU387" s="245" t="s">
        <v>86</v>
      </c>
      <c r="AV387" s="11" t="s">
        <v>86</v>
      </c>
      <c r="AW387" s="11" t="s">
        <v>40</v>
      </c>
      <c r="AX387" s="11" t="s">
        <v>77</v>
      </c>
      <c r="AY387" s="245" t="s">
        <v>144</v>
      </c>
    </row>
    <row r="388" s="11" customFormat="1">
      <c r="B388" s="235"/>
      <c r="C388" s="236"/>
      <c r="D388" s="232" t="s">
        <v>155</v>
      </c>
      <c r="E388" s="237" t="s">
        <v>24</v>
      </c>
      <c r="F388" s="238" t="s">
        <v>845</v>
      </c>
      <c r="G388" s="236"/>
      <c r="H388" s="239">
        <v>5.4000000000000004</v>
      </c>
      <c r="I388" s="240"/>
      <c r="J388" s="236"/>
      <c r="K388" s="236"/>
      <c r="L388" s="241"/>
      <c r="M388" s="242"/>
      <c r="N388" s="243"/>
      <c r="O388" s="243"/>
      <c r="P388" s="243"/>
      <c r="Q388" s="243"/>
      <c r="R388" s="243"/>
      <c r="S388" s="243"/>
      <c r="T388" s="244"/>
      <c r="AT388" s="245" t="s">
        <v>155</v>
      </c>
      <c r="AU388" s="245" t="s">
        <v>86</v>
      </c>
      <c r="AV388" s="11" t="s">
        <v>86</v>
      </c>
      <c r="AW388" s="11" t="s">
        <v>40</v>
      </c>
      <c r="AX388" s="11" t="s">
        <v>77</v>
      </c>
      <c r="AY388" s="245" t="s">
        <v>144</v>
      </c>
    </row>
    <row r="389" s="11" customFormat="1">
      <c r="B389" s="235"/>
      <c r="C389" s="236"/>
      <c r="D389" s="232" t="s">
        <v>155</v>
      </c>
      <c r="E389" s="237" t="s">
        <v>24</v>
      </c>
      <c r="F389" s="238" t="s">
        <v>218</v>
      </c>
      <c r="G389" s="236"/>
      <c r="H389" s="239">
        <v>0</v>
      </c>
      <c r="I389" s="240"/>
      <c r="J389" s="236"/>
      <c r="K389" s="236"/>
      <c r="L389" s="241"/>
      <c r="M389" s="242"/>
      <c r="N389" s="243"/>
      <c r="O389" s="243"/>
      <c r="P389" s="243"/>
      <c r="Q389" s="243"/>
      <c r="R389" s="243"/>
      <c r="S389" s="243"/>
      <c r="T389" s="244"/>
      <c r="AT389" s="245" t="s">
        <v>155</v>
      </c>
      <c r="AU389" s="245" t="s">
        <v>86</v>
      </c>
      <c r="AV389" s="11" t="s">
        <v>86</v>
      </c>
      <c r="AW389" s="11" t="s">
        <v>40</v>
      </c>
      <c r="AX389" s="11" t="s">
        <v>77</v>
      </c>
      <c r="AY389" s="245" t="s">
        <v>144</v>
      </c>
    </row>
    <row r="390" s="12" customFormat="1">
      <c r="B390" s="246"/>
      <c r="C390" s="247"/>
      <c r="D390" s="232" t="s">
        <v>155</v>
      </c>
      <c r="E390" s="248" t="s">
        <v>24</v>
      </c>
      <c r="F390" s="249" t="s">
        <v>181</v>
      </c>
      <c r="G390" s="247"/>
      <c r="H390" s="250">
        <v>15.84</v>
      </c>
      <c r="I390" s="251"/>
      <c r="J390" s="247"/>
      <c r="K390" s="247"/>
      <c r="L390" s="252"/>
      <c r="M390" s="253"/>
      <c r="N390" s="254"/>
      <c r="O390" s="254"/>
      <c r="P390" s="254"/>
      <c r="Q390" s="254"/>
      <c r="R390" s="254"/>
      <c r="S390" s="254"/>
      <c r="T390" s="255"/>
      <c r="AT390" s="256" t="s">
        <v>155</v>
      </c>
      <c r="AU390" s="256" t="s">
        <v>86</v>
      </c>
      <c r="AV390" s="12" t="s">
        <v>151</v>
      </c>
      <c r="AW390" s="12" t="s">
        <v>40</v>
      </c>
      <c r="AX390" s="12" t="s">
        <v>25</v>
      </c>
      <c r="AY390" s="256" t="s">
        <v>144</v>
      </c>
    </row>
    <row r="391" s="1" customFormat="1" ht="16.5" customHeight="1">
      <c r="B391" s="45"/>
      <c r="C391" s="220" t="s">
        <v>31</v>
      </c>
      <c r="D391" s="220" t="s">
        <v>146</v>
      </c>
      <c r="E391" s="221" t="s">
        <v>846</v>
      </c>
      <c r="F391" s="222" t="s">
        <v>847</v>
      </c>
      <c r="G391" s="223" t="s">
        <v>149</v>
      </c>
      <c r="H391" s="224">
        <v>10.560000000000001</v>
      </c>
      <c r="I391" s="225"/>
      <c r="J391" s="226">
        <f>ROUND(I391*H391,2)</f>
        <v>0</v>
      </c>
      <c r="K391" s="222" t="s">
        <v>24</v>
      </c>
      <c r="L391" s="71"/>
      <c r="M391" s="227" t="s">
        <v>24</v>
      </c>
      <c r="N391" s="228" t="s">
        <v>48</v>
      </c>
      <c r="O391" s="46"/>
      <c r="P391" s="229">
        <f>O391*H391</f>
        <v>0</v>
      </c>
      <c r="Q391" s="229">
        <v>2.0000000000000002E-05</v>
      </c>
      <c r="R391" s="229">
        <f>Q391*H391</f>
        <v>0.00021120000000000004</v>
      </c>
      <c r="S391" s="229">
        <v>0</v>
      </c>
      <c r="T391" s="230">
        <f>S391*H391</f>
        <v>0</v>
      </c>
      <c r="AR391" s="23" t="s">
        <v>257</v>
      </c>
      <c r="AT391" s="23" t="s">
        <v>146</v>
      </c>
      <c r="AU391" s="23" t="s">
        <v>86</v>
      </c>
      <c r="AY391" s="23" t="s">
        <v>144</v>
      </c>
      <c r="BE391" s="231">
        <f>IF(N391="základní",J391,0)</f>
        <v>0</v>
      </c>
      <c r="BF391" s="231">
        <f>IF(N391="snížená",J391,0)</f>
        <v>0</v>
      </c>
      <c r="BG391" s="231">
        <f>IF(N391="zákl. přenesená",J391,0)</f>
        <v>0</v>
      </c>
      <c r="BH391" s="231">
        <f>IF(N391="sníž. přenesená",J391,0)</f>
        <v>0</v>
      </c>
      <c r="BI391" s="231">
        <f>IF(N391="nulová",J391,0)</f>
        <v>0</v>
      </c>
      <c r="BJ391" s="23" t="s">
        <v>25</v>
      </c>
      <c r="BK391" s="231">
        <f>ROUND(I391*H391,2)</f>
        <v>0</v>
      </c>
      <c r="BL391" s="23" t="s">
        <v>257</v>
      </c>
      <c r="BM391" s="23" t="s">
        <v>848</v>
      </c>
    </row>
    <row r="392" s="11" customFormat="1">
      <c r="B392" s="235"/>
      <c r="C392" s="236"/>
      <c r="D392" s="232" t="s">
        <v>155</v>
      </c>
      <c r="E392" s="237" t="s">
        <v>24</v>
      </c>
      <c r="F392" s="238" t="s">
        <v>849</v>
      </c>
      <c r="G392" s="236"/>
      <c r="H392" s="239">
        <v>3.3599999999999999</v>
      </c>
      <c r="I392" s="240"/>
      <c r="J392" s="236"/>
      <c r="K392" s="236"/>
      <c r="L392" s="241"/>
      <c r="M392" s="242"/>
      <c r="N392" s="243"/>
      <c r="O392" s="243"/>
      <c r="P392" s="243"/>
      <c r="Q392" s="243"/>
      <c r="R392" s="243"/>
      <c r="S392" s="243"/>
      <c r="T392" s="244"/>
      <c r="AT392" s="245" t="s">
        <v>155</v>
      </c>
      <c r="AU392" s="245" t="s">
        <v>86</v>
      </c>
      <c r="AV392" s="11" t="s">
        <v>86</v>
      </c>
      <c r="AW392" s="11" t="s">
        <v>40</v>
      </c>
      <c r="AX392" s="11" t="s">
        <v>77</v>
      </c>
      <c r="AY392" s="245" t="s">
        <v>144</v>
      </c>
    </row>
    <row r="393" s="11" customFormat="1">
      <c r="B393" s="235"/>
      <c r="C393" s="236"/>
      <c r="D393" s="232" t="s">
        <v>155</v>
      </c>
      <c r="E393" s="237" t="s">
        <v>24</v>
      </c>
      <c r="F393" s="238" t="s">
        <v>850</v>
      </c>
      <c r="G393" s="236"/>
      <c r="H393" s="239">
        <v>3.6000000000000001</v>
      </c>
      <c r="I393" s="240"/>
      <c r="J393" s="236"/>
      <c r="K393" s="236"/>
      <c r="L393" s="241"/>
      <c r="M393" s="242"/>
      <c r="N393" s="243"/>
      <c r="O393" s="243"/>
      <c r="P393" s="243"/>
      <c r="Q393" s="243"/>
      <c r="R393" s="243"/>
      <c r="S393" s="243"/>
      <c r="T393" s="244"/>
      <c r="AT393" s="245" t="s">
        <v>155</v>
      </c>
      <c r="AU393" s="245" t="s">
        <v>86</v>
      </c>
      <c r="AV393" s="11" t="s">
        <v>86</v>
      </c>
      <c r="AW393" s="11" t="s">
        <v>40</v>
      </c>
      <c r="AX393" s="11" t="s">
        <v>77</v>
      </c>
      <c r="AY393" s="245" t="s">
        <v>144</v>
      </c>
    </row>
    <row r="394" s="11" customFormat="1">
      <c r="B394" s="235"/>
      <c r="C394" s="236"/>
      <c r="D394" s="232" t="s">
        <v>155</v>
      </c>
      <c r="E394" s="237" t="s">
        <v>24</v>
      </c>
      <c r="F394" s="238" t="s">
        <v>851</v>
      </c>
      <c r="G394" s="236"/>
      <c r="H394" s="239">
        <v>3.6000000000000001</v>
      </c>
      <c r="I394" s="240"/>
      <c r="J394" s="236"/>
      <c r="K394" s="236"/>
      <c r="L394" s="241"/>
      <c r="M394" s="242"/>
      <c r="N394" s="243"/>
      <c r="O394" s="243"/>
      <c r="P394" s="243"/>
      <c r="Q394" s="243"/>
      <c r="R394" s="243"/>
      <c r="S394" s="243"/>
      <c r="T394" s="244"/>
      <c r="AT394" s="245" t="s">
        <v>155</v>
      </c>
      <c r="AU394" s="245" t="s">
        <v>86</v>
      </c>
      <c r="AV394" s="11" t="s">
        <v>86</v>
      </c>
      <c r="AW394" s="11" t="s">
        <v>40</v>
      </c>
      <c r="AX394" s="11" t="s">
        <v>77</v>
      </c>
      <c r="AY394" s="245" t="s">
        <v>144</v>
      </c>
    </row>
    <row r="395" s="11" customFormat="1">
      <c r="B395" s="235"/>
      <c r="C395" s="236"/>
      <c r="D395" s="232" t="s">
        <v>155</v>
      </c>
      <c r="E395" s="237" t="s">
        <v>24</v>
      </c>
      <c r="F395" s="238" t="s">
        <v>218</v>
      </c>
      <c r="G395" s="236"/>
      <c r="H395" s="239">
        <v>0</v>
      </c>
      <c r="I395" s="240"/>
      <c r="J395" s="236"/>
      <c r="K395" s="236"/>
      <c r="L395" s="241"/>
      <c r="M395" s="242"/>
      <c r="N395" s="243"/>
      <c r="O395" s="243"/>
      <c r="P395" s="243"/>
      <c r="Q395" s="243"/>
      <c r="R395" s="243"/>
      <c r="S395" s="243"/>
      <c r="T395" s="244"/>
      <c r="AT395" s="245" t="s">
        <v>155</v>
      </c>
      <c r="AU395" s="245" t="s">
        <v>86</v>
      </c>
      <c r="AV395" s="11" t="s">
        <v>86</v>
      </c>
      <c r="AW395" s="11" t="s">
        <v>40</v>
      </c>
      <c r="AX395" s="11" t="s">
        <v>77</v>
      </c>
      <c r="AY395" s="245" t="s">
        <v>144</v>
      </c>
    </row>
    <row r="396" s="12" customFormat="1">
      <c r="B396" s="246"/>
      <c r="C396" s="247"/>
      <c r="D396" s="232" t="s">
        <v>155</v>
      </c>
      <c r="E396" s="248" t="s">
        <v>24</v>
      </c>
      <c r="F396" s="249" t="s">
        <v>181</v>
      </c>
      <c r="G396" s="247"/>
      <c r="H396" s="250">
        <v>10.560000000000001</v>
      </c>
      <c r="I396" s="251"/>
      <c r="J396" s="247"/>
      <c r="K396" s="247"/>
      <c r="L396" s="252"/>
      <c r="M396" s="253"/>
      <c r="N396" s="254"/>
      <c r="O396" s="254"/>
      <c r="P396" s="254"/>
      <c r="Q396" s="254"/>
      <c r="R396" s="254"/>
      <c r="S396" s="254"/>
      <c r="T396" s="255"/>
      <c r="AT396" s="256" t="s">
        <v>155</v>
      </c>
      <c r="AU396" s="256" t="s">
        <v>86</v>
      </c>
      <c r="AV396" s="12" t="s">
        <v>151</v>
      </c>
      <c r="AW396" s="12" t="s">
        <v>40</v>
      </c>
      <c r="AX396" s="12" t="s">
        <v>25</v>
      </c>
      <c r="AY396" s="256" t="s">
        <v>144</v>
      </c>
    </row>
    <row r="397" s="1" customFormat="1" ht="16.5" customHeight="1">
      <c r="B397" s="45"/>
      <c r="C397" s="220" t="s">
        <v>852</v>
      </c>
      <c r="D397" s="220" t="s">
        <v>146</v>
      </c>
      <c r="E397" s="221" t="s">
        <v>853</v>
      </c>
      <c r="F397" s="222" t="s">
        <v>854</v>
      </c>
      <c r="G397" s="223" t="s">
        <v>326</v>
      </c>
      <c r="H397" s="224">
        <v>56.799999999999997</v>
      </c>
      <c r="I397" s="225"/>
      <c r="J397" s="226">
        <f>ROUND(I397*H397,2)</f>
        <v>0</v>
      </c>
      <c r="K397" s="222" t="s">
        <v>24</v>
      </c>
      <c r="L397" s="71"/>
      <c r="M397" s="227" t="s">
        <v>24</v>
      </c>
      <c r="N397" s="228" t="s">
        <v>48</v>
      </c>
      <c r="O397" s="46"/>
      <c r="P397" s="229">
        <f>O397*H397</f>
        <v>0</v>
      </c>
      <c r="Q397" s="229">
        <v>3.0000000000000001E-05</v>
      </c>
      <c r="R397" s="229">
        <f>Q397*H397</f>
        <v>0.001704</v>
      </c>
      <c r="S397" s="229">
        <v>0</v>
      </c>
      <c r="T397" s="230">
        <f>S397*H397</f>
        <v>0</v>
      </c>
      <c r="AR397" s="23" t="s">
        <v>257</v>
      </c>
      <c r="AT397" s="23" t="s">
        <v>146</v>
      </c>
      <c r="AU397" s="23" t="s">
        <v>86</v>
      </c>
      <c r="AY397" s="23" t="s">
        <v>144</v>
      </c>
      <c r="BE397" s="231">
        <f>IF(N397="základní",J397,0)</f>
        <v>0</v>
      </c>
      <c r="BF397" s="231">
        <f>IF(N397="snížená",J397,0)</f>
        <v>0</v>
      </c>
      <c r="BG397" s="231">
        <f>IF(N397="zákl. přenesená",J397,0)</f>
        <v>0</v>
      </c>
      <c r="BH397" s="231">
        <f>IF(N397="sníž. přenesená",J397,0)</f>
        <v>0</v>
      </c>
      <c r="BI397" s="231">
        <f>IF(N397="nulová",J397,0)</f>
        <v>0</v>
      </c>
      <c r="BJ397" s="23" t="s">
        <v>25</v>
      </c>
      <c r="BK397" s="231">
        <f>ROUND(I397*H397,2)</f>
        <v>0</v>
      </c>
      <c r="BL397" s="23" t="s">
        <v>257</v>
      </c>
      <c r="BM397" s="23" t="s">
        <v>855</v>
      </c>
    </row>
    <row r="398" s="11" customFormat="1">
      <c r="B398" s="235"/>
      <c r="C398" s="236"/>
      <c r="D398" s="232" t="s">
        <v>155</v>
      </c>
      <c r="E398" s="237" t="s">
        <v>24</v>
      </c>
      <c r="F398" s="238" t="s">
        <v>856</v>
      </c>
      <c r="G398" s="236"/>
      <c r="H398" s="239">
        <v>18.399999999999999</v>
      </c>
      <c r="I398" s="240"/>
      <c r="J398" s="236"/>
      <c r="K398" s="236"/>
      <c r="L398" s="241"/>
      <c r="M398" s="242"/>
      <c r="N398" s="243"/>
      <c r="O398" s="243"/>
      <c r="P398" s="243"/>
      <c r="Q398" s="243"/>
      <c r="R398" s="243"/>
      <c r="S398" s="243"/>
      <c r="T398" s="244"/>
      <c r="AT398" s="245" t="s">
        <v>155</v>
      </c>
      <c r="AU398" s="245" t="s">
        <v>86</v>
      </c>
      <c r="AV398" s="11" t="s">
        <v>86</v>
      </c>
      <c r="AW398" s="11" t="s">
        <v>40</v>
      </c>
      <c r="AX398" s="11" t="s">
        <v>77</v>
      </c>
      <c r="AY398" s="245" t="s">
        <v>144</v>
      </c>
    </row>
    <row r="399" s="11" customFormat="1">
      <c r="B399" s="235"/>
      <c r="C399" s="236"/>
      <c r="D399" s="232" t="s">
        <v>155</v>
      </c>
      <c r="E399" s="237" t="s">
        <v>24</v>
      </c>
      <c r="F399" s="238" t="s">
        <v>857</v>
      </c>
      <c r="G399" s="236"/>
      <c r="H399" s="239">
        <v>20.399999999999999</v>
      </c>
      <c r="I399" s="240"/>
      <c r="J399" s="236"/>
      <c r="K399" s="236"/>
      <c r="L399" s="241"/>
      <c r="M399" s="242"/>
      <c r="N399" s="243"/>
      <c r="O399" s="243"/>
      <c r="P399" s="243"/>
      <c r="Q399" s="243"/>
      <c r="R399" s="243"/>
      <c r="S399" s="243"/>
      <c r="T399" s="244"/>
      <c r="AT399" s="245" t="s">
        <v>155</v>
      </c>
      <c r="AU399" s="245" t="s">
        <v>86</v>
      </c>
      <c r="AV399" s="11" t="s">
        <v>86</v>
      </c>
      <c r="AW399" s="11" t="s">
        <v>40</v>
      </c>
      <c r="AX399" s="11" t="s">
        <v>77</v>
      </c>
      <c r="AY399" s="245" t="s">
        <v>144</v>
      </c>
    </row>
    <row r="400" s="11" customFormat="1">
      <c r="B400" s="235"/>
      <c r="C400" s="236"/>
      <c r="D400" s="232" t="s">
        <v>155</v>
      </c>
      <c r="E400" s="237" t="s">
        <v>24</v>
      </c>
      <c r="F400" s="238" t="s">
        <v>337</v>
      </c>
      <c r="G400" s="236"/>
      <c r="H400" s="239">
        <v>18</v>
      </c>
      <c r="I400" s="240"/>
      <c r="J400" s="236"/>
      <c r="K400" s="236"/>
      <c r="L400" s="241"/>
      <c r="M400" s="242"/>
      <c r="N400" s="243"/>
      <c r="O400" s="243"/>
      <c r="P400" s="243"/>
      <c r="Q400" s="243"/>
      <c r="R400" s="243"/>
      <c r="S400" s="243"/>
      <c r="T400" s="244"/>
      <c r="AT400" s="245" t="s">
        <v>155</v>
      </c>
      <c r="AU400" s="245" t="s">
        <v>86</v>
      </c>
      <c r="AV400" s="11" t="s">
        <v>86</v>
      </c>
      <c r="AW400" s="11" t="s">
        <v>40</v>
      </c>
      <c r="AX400" s="11" t="s">
        <v>77</v>
      </c>
      <c r="AY400" s="245" t="s">
        <v>144</v>
      </c>
    </row>
    <row r="401" s="11" customFormat="1">
      <c r="B401" s="235"/>
      <c r="C401" s="236"/>
      <c r="D401" s="232" t="s">
        <v>155</v>
      </c>
      <c r="E401" s="237" t="s">
        <v>24</v>
      </c>
      <c r="F401" s="238" t="s">
        <v>218</v>
      </c>
      <c r="G401" s="236"/>
      <c r="H401" s="239">
        <v>0</v>
      </c>
      <c r="I401" s="240"/>
      <c r="J401" s="236"/>
      <c r="K401" s="236"/>
      <c r="L401" s="241"/>
      <c r="M401" s="242"/>
      <c r="N401" s="243"/>
      <c r="O401" s="243"/>
      <c r="P401" s="243"/>
      <c r="Q401" s="243"/>
      <c r="R401" s="243"/>
      <c r="S401" s="243"/>
      <c r="T401" s="244"/>
      <c r="AT401" s="245" t="s">
        <v>155</v>
      </c>
      <c r="AU401" s="245" t="s">
        <v>86</v>
      </c>
      <c r="AV401" s="11" t="s">
        <v>86</v>
      </c>
      <c r="AW401" s="11" t="s">
        <v>40</v>
      </c>
      <c r="AX401" s="11" t="s">
        <v>77</v>
      </c>
      <c r="AY401" s="245" t="s">
        <v>144</v>
      </c>
    </row>
    <row r="402" s="12" customFormat="1">
      <c r="B402" s="246"/>
      <c r="C402" s="247"/>
      <c r="D402" s="232" t="s">
        <v>155</v>
      </c>
      <c r="E402" s="248" t="s">
        <v>24</v>
      </c>
      <c r="F402" s="249" t="s">
        <v>181</v>
      </c>
      <c r="G402" s="247"/>
      <c r="H402" s="250">
        <v>56.799999999999997</v>
      </c>
      <c r="I402" s="251"/>
      <c r="J402" s="247"/>
      <c r="K402" s="247"/>
      <c r="L402" s="252"/>
      <c r="M402" s="253"/>
      <c r="N402" s="254"/>
      <c r="O402" s="254"/>
      <c r="P402" s="254"/>
      <c r="Q402" s="254"/>
      <c r="R402" s="254"/>
      <c r="S402" s="254"/>
      <c r="T402" s="255"/>
      <c r="AT402" s="256" t="s">
        <v>155</v>
      </c>
      <c r="AU402" s="256" t="s">
        <v>86</v>
      </c>
      <c r="AV402" s="12" t="s">
        <v>151</v>
      </c>
      <c r="AW402" s="12" t="s">
        <v>40</v>
      </c>
      <c r="AX402" s="12" t="s">
        <v>25</v>
      </c>
      <c r="AY402" s="256" t="s">
        <v>144</v>
      </c>
    </row>
    <row r="403" s="1" customFormat="1" ht="16.5" customHeight="1">
      <c r="B403" s="45"/>
      <c r="C403" s="270" t="s">
        <v>858</v>
      </c>
      <c r="D403" s="270" t="s">
        <v>442</v>
      </c>
      <c r="E403" s="271" t="s">
        <v>821</v>
      </c>
      <c r="F403" s="272" t="s">
        <v>822</v>
      </c>
      <c r="G403" s="273" t="s">
        <v>326</v>
      </c>
      <c r="H403" s="274">
        <v>71</v>
      </c>
      <c r="I403" s="275"/>
      <c r="J403" s="276">
        <f>ROUND(I403*H403,2)</f>
        <v>0</v>
      </c>
      <c r="K403" s="272" t="s">
        <v>150</v>
      </c>
      <c r="L403" s="277"/>
      <c r="M403" s="278" t="s">
        <v>24</v>
      </c>
      <c r="N403" s="279" t="s">
        <v>48</v>
      </c>
      <c r="O403" s="46"/>
      <c r="P403" s="229">
        <f>O403*H403</f>
        <v>0</v>
      </c>
      <c r="Q403" s="229">
        <v>0.00029999999999999997</v>
      </c>
      <c r="R403" s="229">
        <f>Q403*H403</f>
        <v>0.021299999999999999</v>
      </c>
      <c r="S403" s="229">
        <v>0</v>
      </c>
      <c r="T403" s="230">
        <f>S403*H403</f>
        <v>0</v>
      </c>
      <c r="AR403" s="23" t="s">
        <v>460</v>
      </c>
      <c r="AT403" s="23" t="s">
        <v>442</v>
      </c>
      <c r="AU403" s="23" t="s">
        <v>86</v>
      </c>
      <c r="AY403" s="23" t="s">
        <v>144</v>
      </c>
      <c r="BE403" s="231">
        <f>IF(N403="základní",J403,0)</f>
        <v>0</v>
      </c>
      <c r="BF403" s="231">
        <f>IF(N403="snížená",J403,0)</f>
        <v>0</v>
      </c>
      <c r="BG403" s="231">
        <f>IF(N403="zákl. přenesená",J403,0)</f>
        <v>0</v>
      </c>
      <c r="BH403" s="231">
        <f>IF(N403="sníž. přenesená",J403,0)</f>
        <v>0</v>
      </c>
      <c r="BI403" s="231">
        <f>IF(N403="nulová",J403,0)</f>
        <v>0</v>
      </c>
      <c r="BJ403" s="23" t="s">
        <v>25</v>
      </c>
      <c r="BK403" s="231">
        <f>ROUND(I403*H403,2)</f>
        <v>0</v>
      </c>
      <c r="BL403" s="23" t="s">
        <v>257</v>
      </c>
      <c r="BM403" s="23" t="s">
        <v>859</v>
      </c>
    </row>
    <row r="404" s="1" customFormat="1" ht="16.5" customHeight="1">
      <c r="B404" s="45"/>
      <c r="C404" s="220" t="s">
        <v>860</v>
      </c>
      <c r="D404" s="220" t="s">
        <v>146</v>
      </c>
      <c r="E404" s="221" t="s">
        <v>861</v>
      </c>
      <c r="F404" s="222" t="s">
        <v>862</v>
      </c>
      <c r="G404" s="223" t="s">
        <v>149</v>
      </c>
      <c r="H404" s="224">
        <v>26.399999999999999</v>
      </c>
      <c r="I404" s="225"/>
      <c r="J404" s="226">
        <f>ROUND(I404*H404,2)</f>
        <v>0</v>
      </c>
      <c r="K404" s="222" t="s">
        <v>24</v>
      </c>
      <c r="L404" s="71"/>
      <c r="M404" s="227" t="s">
        <v>24</v>
      </c>
      <c r="N404" s="228" t="s">
        <v>48</v>
      </c>
      <c r="O404" s="46"/>
      <c r="P404" s="229">
        <f>O404*H404</f>
        <v>0</v>
      </c>
      <c r="Q404" s="229">
        <v>0</v>
      </c>
      <c r="R404" s="229">
        <f>Q404*H404</f>
        <v>0</v>
      </c>
      <c r="S404" s="229">
        <v>0</v>
      </c>
      <c r="T404" s="230">
        <f>S404*H404</f>
        <v>0</v>
      </c>
      <c r="AR404" s="23" t="s">
        <v>257</v>
      </c>
      <c r="AT404" s="23" t="s">
        <v>146</v>
      </c>
      <c r="AU404" s="23" t="s">
        <v>86</v>
      </c>
      <c r="AY404" s="23" t="s">
        <v>144</v>
      </c>
      <c r="BE404" s="231">
        <f>IF(N404="základní",J404,0)</f>
        <v>0</v>
      </c>
      <c r="BF404" s="231">
        <f>IF(N404="snížená",J404,0)</f>
        <v>0</v>
      </c>
      <c r="BG404" s="231">
        <f>IF(N404="zákl. přenesená",J404,0)</f>
        <v>0</v>
      </c>
      <c r="BH404" s="231">
        <f>IF(N404="sníž. přenesená",J404,0)</f>
        <v>0</v>
      </c>
      <c r="BI404" s="231">
        <f>IF(N404="nulová",J404,0)</f>
        <v>0</v>
      </c>
      <c r="BJ404" s="23" t="s">
        <v>25</v>
      </c>
      <c r="BK404" s="231">
        <f>ROUND(I404*H404,2)</f>
        <v>0</v>
      </c>
      <c r="BL404" s="23" t="s">
        <v>257</v>
      </c>
      <c r="BM404" s="23" t="s">
        <v>863</v>
      </c>
    </row>
    <row r="405" s="1" customFormat="1" ht="16.5" customHeight="1">
      <c r="B405" s="45"/>
      <c r="C405" s="270" t="s">
        <v>864</v>
      </c>
      <c r="D405" s="270" t="s">
        <v>442</v>
      </c>
      <c r="E405" s="271" t="s">
        <v>865</v>
      </c>
      <c r="F405" s="272" t="s">
        <v>866</v>
      </c>
      <c r="G405" s="273" t="s">
        <v>317</v>
      </c>
      <c r="H405" s="274">
        <v>26.399999999999999</v>
      </c>
      <c r="I405" s="275"/>
      <c r="J405" s="276">
        <f>ROUND(I405*H405,2)</f>
        <v>0</v>
      </c>
      <c r="K405" s="272" t="s">
        <v>150</v>
      </c>
      <c r="L405" s="277"/>
      <c r="M405" s="278" t="s">
        <v>24</v>
      </c>
      <c r="N405" s="279" t="s">
        <v>48</v>
      </c>
      <c r="O405" s="46"/>
      <c r="P405" s="229">
        <f>O405*H405</f>
        <v>0</v>
      </c>
      <c r="Q405" s="229">
        <v>0.001</v>
      </c>
      <c r="R405" s="229">
        <f>Q405*H405</f>
        <v>0.0264</v>
      </c>
      <c r="S405" s="229">
        <v>0</v>
      </c>
      <c r="T405" s="230">
        <f>S405*H405</f>
        <v>0</v>
      </c>
      <c r="AR405" s="23" t="s">
        <v>460</v>
      </c>
      <c r="AT405" s="23" t="s">
        <v>442</v>
      </c>
      <c r="AU405" s="23" t="s">
        <v>86</v>
      </c>
      <c r="AY405" s="23" t="s">
        <v>144</v>
      </c>
      <c r="BE405" s="231">
        <f>IF(N405="základní",J405,0)</f>
        <v>0</v>
      </c>
      <c r="BF405" s="231">
        <f>IF(N405="snížená",J405,0)</f>
        <v>0</v>
      </c>
      <c r="BG405" s="231">
        <f>IF(N405="zákl. přenesená",J405,0)</f>
        <v>0</v>
      </c>
      <c r="BH405" s="231">
        <f>IF(N405="sníž. přenesená",J405,0)</f>
        <v>0</v>
      </c>
      <c r="BI405" s="231">
        <f>IF(N405="nulová",J405,0)</f>
        <v>0</v>
      </c>
      <c r="BJ405" s="23" t="s">
        <v>25</v>
      </c>
      <c r="BK405" s="231">
        <f>ROUND(I405*H405,2)</f>
        <v>0</v>
      </c>
      <c r="BL405" s="23" t="s">
        <v>257</v>
      </c>
      <c r="BM405" s="23" t="s">
        <v>867</v>
      </c>
    </row>
    <row r="406" s="1" customFormat="1" ht="16.5" customHeight="1">
      <c r="B406" s="45"/>
      <c r="C406" s="220" t="s">
        <v>868</v>
      </c>
      <c r="D406" s="220" t="s">
        <v>146</v>
      </c>
      <c r="E406" s="221" t="s">
        <v>869</v>
      </c>
      <c r="F406" s="222" t="s">
        <v>870</v>
      </c>
      <c r="G406" s="223" t="s">
        <v>149</v>
      </c>
      <c r="H406" s="224">
        <v>26.399999999999999</v>
      </c>
      <c r="I406" s="225"/>
      <c r="J406" s="226">
        <f>ROUND(I406*H406,2)</f>
        <v>0</v>
      </c>
      <c r="K406" s="222" t="s">
        <v>24</v>
      </c>
      <c r="L406" s="71"/>
      <c r="M406" s="227" t="s">
        <v>24</v>
      </c>
      <c r="N406" s="228" t="s">
        <v>48</v>
      </c>
      <c r="O406" s="46"/>
      <c r="P406" s="229">
        <f>O406*H406</f>
        <v>0</v>
      </c>
      <c r="Q406" s="229">
        <v>0</v>
      </c>
      <c r="R406" s="229">
        <f>Q406*H406</f>
        <v>0</v>
      </c>
      <c r="S406" s="229">
        <v>0</v>
      </c>
      <c r="T406" s="230">
        <f>S406*H406</f>
        <v>0</v>
      </c>
      <c r="AR406" s="23" t="s">
        <v>257</v>
      </c>
      <c r="AT406" s="23" t="s">
        <v>146</v>
      </c>
      <c r="AU406" s="23" t="s">
        <v>86</v>
      </c>
      <c r="AY406" s="23" t="s">
        <v>144</v>
      </c>
      <c r="BE406" s="231">
        <f>IF(N406="základní",J406,0)</f>
        <v>0</v>
      </c>
      <c r="BF406" s="231">
        <f>IF(N406="snížená",J406,0)</f>
        <v>0</v>
      </c>
      <c r="BG406" s="231">
        <f>IF(N406="zákl. přenesená",J406,0)</f>
        <v>0</v>
      </c>
      <c r="BH406" s="231">
        <f>IF(N406="sníž. přenesená",J406,0)</f>
        <v>0</v>
      </c>
      <c r="BI406" s="231">
        <f>IF(N406="nulová",J406,0)</f>
        <v>0</v>
      </c>
      <c r="BJ406" s="23" t="s">
        <v>25</v>
      </c>
      <c r="BK406" s="231">
        <f>ROUND(I406*H406,2)</f>
        <v>0</v>
      </c>
      <c r="BL406" s="23" t="s">
        <v>257</v>
      </c>
      <c r="BM406" s="23" t="s">
        <v>871</v>
      </c>
    </row>
    <row r="407" s="11" customFormat="1">
      <c r="B407" s="235"/>
      <c r="C407" s="236"/>
      <c r="D407" s="232" t="s">
        <v>155</v>
      </c>
      <c r="E407" s="237" t="s">
        <v>24</v>
      </c>
      <c r="F407" s="238" t="s">
        <v>872</v>
      </c>
      <c r="G407" s="236"/>
      <c r="H407" s="239">
        <v>8.4000000000000004</v>
      </c>
      <c r="I407" s="240"/>
      <c r="J407" s="236"/>
      <c r="K407" s="236"/>
      <c r="L407" s="241"/>
      <c r="M407" s="242"/>
      <c r="N407" s="243"/>
      <c r="O407" s="243"/>
      <c r="P407" s="243"/>
      <c r="Q407" s="243"/>
      <c r="R407" s="243"/>
      <c r="S407" s="243"/>
      <c r="T407" s="244"/>
      <c r="AT407" s="245" t="s">
        <v>155</v>
      </c>
      <c r="AU407" s="245" t="s">
        <v>86</v>
      </c>
      <c r="AV407" s="11" t="s">
        <v>86</v>
      </c>
      <c r="AW407" s="11" t="s">
        <v>40</v>
      </c>
      <c r="AX407" s="11" t="s">
        <v>77</v>
      </c>
      <c r="AY407" s="245" t="s">
        <v>144</v>
      </c>
    </row>
    <row r="408" s="11" customFormat="1">
      <c r="B408" s="235"/>
      <c r="C408" s="236"/>
      <c r="D408" s="232" t="s">
        <v>155</v>
      </c>
      <c r="E408" s="237" t="s">
        <v>24</v>
      </c>
      <c r="F408" s="238" t="s">
        <v>873</v>
      </c>
      <c r="G408" s="236"/>
      <c r="H408" s="239">
        <v>9</v>
      </c>
      <c r="I408" s="240"/>
      <c r="J408" s="236"/>
      <c r="K408" s="236"/>
      <c r="L408" s="241"/>
      <c r="M408" s="242"/>
      <c r="N408" s="243"/>
      <c r="O408" s="243"/>
      <c r="P408" s="243"/>
      <c r="Q408" s="243"/>
      <c r="R408" s="243"/>
      <c r="S408" s="243"/>
      <c r="T408" s="244"/>
      <c r="AT408" s="245" t="s">
        <v>155</v>
      </c>
      <c r="AU408" s="245" t="s">
        <v>86</v>
      </c>
      <c r="AV408" s="11" t="s">
        <v>86</v>
      </c>
      <c r="AW408" s="11" t="s">
        <v>40</v>
      </c>
      <c r="AX408" s="11" t="s">
        <v>77</v>
      </c>
      <c r="AY408" s="245" t="s">
        <v>144</v>
      </c>
    </row>
    <row r="409" s="11" customFormat="1">
      <c r="B409" s="235"/>
      <c r="C409" s="236"/>
      <c r="D409" s="232" t="s">
        <v>155</v>
      </c>
      <c r="E409" s="237" t="s">
        <v>24</v>
      </c>
      <c r="F409" s="238" t="s">
        <v>874</v>
      </c>
      <c r="G409" s="236"/>
      <c r="H409" s="239">
        <v>9</v>
      </c>
      <c r="I409" s="240"/>
      <c r="J409" s="236"/>
      <c r="K409" s="236"/>
      <c r="L409" s="241"/>
      <c r="M409" s="242"/>
      <c r="N409" s="243"/>
      <c r="O409" s="243"/>
      <c r="P409" s="243"/>
      <c r="Q409" s="243"/>
      <c r="R409" s="243"/>
      <c r="S409" s="243"/>
      <c r="T409" s="244"/>
      <c r="AT409" s="245" t="s">
        <v>155</v>
      </c>
      <c r="AU409" s="245" t="s">
        <v>86</v>
      </c>
      <c r="AV409" s="11" t="s">
        <v>86</v>
      </c>
      <c r="AW409" s="11" t="s">
        <v>40</v>
      </c>
      <c r="AX409" s="11" t="s">
        <v>77</v>
      </c>
      <c r="AY409" s="245" t="s">
        <v>144</v>
      </c>
    </row>
    <row r="410" s="11" customFormat="1">
      <c r="B410" s="235"/>
      <c r="C410" s="236"/>
      <c r="D410" s="232" t="s">
        <v>155</v>
      </c>
      <c r="E410" s="237" t="s">
        <v>24</v>
      </c>
      <c r="F410" s="238" t="s">
        <v>218</v>
      </c>
      <c r="G410" s="236"/>
      <c r="H410" s="239">
        <v>0</v>
      </c>
      <c r="I410" s="240"/>
      <c r="J410" s="236"/>
      <c r="K410" s="236"/>
      <c r="L410" s="241"/>
      <c r="M410" s="242"/>
      <c r="N410" s="243"/>
      <c r="O410" s="243"/>
      <c r="P410" s="243"/>
      <c r="Q410" s="243"/>
      <c r="R410" s="243"/>
      <c r="S410" s="243"/>
      <c r="T410" s="244"/>
      <c r="AT410" s="245" t="s">
        <v>155</v>
      </c>
      <c r="AU410" s="245" t="s">
        <v>86</v>
      </c>
      <c r="AV410" s="11" t="s">
        <v>86</v>
      </c>
      <c r="AW410" s="11" t="s">
        <v>40</v>
      </c>
      <c r="AX410" s="11" t="s">
        <v>77</v>
      </c>
      <c r="AY410" s="245" t="s">
        <v>144</v>
      </c>
    </row>
    <row r="411" s="12" customFormat="1">
      <c r="B411" s="246"/>
      <c r="C411" s="247"/>
      <c r="D411" s="232" t="s">
        <v>155</v>
      </c>
      <c r="E411" s="248" t="s">
        <v>24</v>
      </c>
      <c r="F411" s="249" t="s">
        <v>181</v>
      </c>
      <c r="G411" s="247"/>
      <c r="H411" s="250">
        <v>26.399999999999999</v>
      </c>
      <c r="I411" s="251"/>
      <c r="J411" s="247"/>
      <c r="K411" s="247"/>
      <c r="L411" s="252"/>
      <c r="M411" s="253"/>
      <c r="N411" s="254"/>
      <c r="O411" s="254"/>
      <c r="P411" s="254"/>
      <c r="Q411" s="254"/>
      <c r="R411" s="254"/>
      <c r="S411" s="254"/>
      <c r="T411" s="255"/>
      <c r="AT411" s="256" t="s">
        <v>155</v>
      </c>
      <c r="AU411" s="256" t="s">
        <v>86</v>
      </c>
      <c r="AV411" s="12" t="s">
        <v>151</v>
      </c>
      <c r="AW411" s="12" t="s">
        <v>40</v>
      </c>
      <c r="AX411" s="12" t="s">
        <v>25</v>
      </c>
      <c r="AY411" s="256" t="s">
        <v>144</v>
      </c>
    </row>
    <row r="412" s="1" customFormat="1" ht="16.5" customHeight="1">
      <c r="B412" s="45"/>
      <c r="C412" s="220" t="s">
        <v>875</v>
      </c>
      <c r="D412" s="220" t="s">
        <v>146</v>
      </c>
      <c r="E412" s="221" t="s">
        <v>876</v>
      </c>
      <c r="F412" s="222" t="s">
        <v>877</v>
      </c>
      <c r="G412" s="223" t="s">
        <v>326</v>
      </c>
      <c r="H412" s="224">
        <v>915</v>
      </c>
      <c r="I412" s="225"/>
      <c r="J412" s="226">
        <f>ROUND(I412*H412,2)</f>
        <v>0</v>
      </c>
      <c r="K412" s="222" t="s">
        <v>24</v>
      </c>
      <c r="L412" s="71"/>
      <c r="M412" s="227" t="s">
        <v>24</v>
      </c>
      <c r="N412" s="228" t="s">
        <v>48</v>
      </c>
      <c r="O412" s="46"/>
      <c r="P412" s="229">
        <f>O412*H412</f>
        <v>0</v>
      </c>
      <c r="Q412" s="229">
        <v>0.00025000000000000001</v>
      </c>
      <c r="R412" s="229">
        <f>Q412*H412</f>
        <v>0.22875000000000001</v>
      </c>
      <c r="S412" s="229">
        <v>0</v>
      </c>
      <c r="T412" s="230">
        <f>S412*H412</f>
        <v>0</v>
      </c>
      <c r="AR412" s="23" t="s">
        <v>257</v>
      </c>
      <c r="AT412" s="23" t="s">
        <v>146</v>
      </c>
      <c r="AU412" s="23" t="s">
        <v>86</v>
      </c>
      <c r="AY412" s="23" t="s">
        <v>144</v>
      </c>
      <c r="BE412" s="231">
        <f>IF(N412="základní",J412,0)</f>
        <v>0</v>
      </c>
      <c r="BF412" s="231">
        <f>IF(N412="snížená",J412,0)</f>
        <v>0</v>
      </c>
      <c r="BG412" s="231">
        <f>IF(N412="zákl. přenesená",J412,0)</f>
        <v>0</v>
      </c>
      <c r="BH412" s="231">
        <f>IF(N412="sníž. přenesená",J412,0)</f>
        <v>0</v>
      </c>
      <c r="BI412" s="231">
        <f>IF(N412="nulová",J412,0)</f>
        <v>0</v>
      </c>
      <c r="BJ412" s="23" t="s">
        <v>25</v>
      </c>
      <c r="BK412" s="231">
        <f>ROUND(I412*H412,2)</f>
        <v>0</v>
      </c>
      <c r="BL412" s="23" t="s">
        <v>257</v>
      </c>
      <c r="BM412" s="23" t="s">
        <v>878</v>
      </c>
    </row>
    <row r="413" s="11" customFormat="1">
      <c r="B413" s="235"/>
      <c r="C413" s="236"/>
      <c r="D413" s="232" t="s">
        <v>155</v>
      </c>
      <c r="E413" s="237" t="s">
        <v>24</v>
      </c>
      <c r="F413" s="238" t="s">
        <v>879</v>
      </c>
      <c r="G413" s="236"/>
      <c r="H413" s="239">
        <v>240</v>
      </c>
      <c r="I413" s="240"/>
      <c r="J413" s="236"/>
      <c r="K413" s="236"/>
      <c r="L413" s="241"/>
      <c r="M413" s="242"/>
      <c r="N413" s="243"/>
      <c r="O413" s="243"/>
      <c r="P413" s="243"/>
      <c r="Q413" s="243"/>
      <c r="R413" s="243"/>
      <c r="S413" s="243"/>
      <c r="T413" s="244"/>
      <c r="AT413" s="245" t="s">
        <v>155</v>
      </c>
      <c r="AU413" s="245" t="s">
        <v>86</v>
      </c>
      <c r="AV413" s="11" t="s">
        <v>86</v>
      </c>
      <c r="AW413" s="11" t="s">
        <v>40</v>
      </c>
      <c r="AX413" s="11" t="s">
        <v>77</v>
      </c>
      <c r="AY413" s="245" t="s">
        <v>144</v>
      </c>
    </row>
    <row r="414" s="11" customFormat="1">
      <c r="B414" s="235"/>
      <c r="C414" s="236"/>
      <c r="D414" s="232" t="s">
        <v>155</v>
      </c>
      <c r="E414" s="237" t="s">
        <v>24</v>
      </c>
      <c r="F414" s="238" t="s">
        <v>880</v>
      </c>
      <c r="G414" s="236"/>
      <c r="H414" s="239">
        <v>203</v>
      </c>
      <c r="I414" s="240"/>
      <c r="J414" s="236"/>
      <c r="K414" s="236"/>
      <c r="L414" s="241"/>
      <c r="M414" s="242"/>
      <c r="N414" s="243"/>
      <c r="O414" s="243"/>
      <c r="P414" s="243"/>
      <c r="Q414" s="243"/>
      <c r="R414" s="243"/>
      <c r="S414" s="243"/>
      <c r="T414" s="244"/>
      <c r="AT414" s="245" t="s">
        <v>155</v>
      </c>
      <c r="AU414" s="245" t="s">
        <v>86</v>
      </c>
      <c r="AV414" s="11" t="s">
        <v>86</v>
      </c>
      <c r="AW414" s="11" t="s">
        <v>40</v>
      </c>
      <c r="AX414" s="11" t="s">
        <v>77</v>
      </c>
      <c r="AY414" s="245" t="s">
        <v>144</v>
      </c>
    </row>
    <row r="415" s="11" customFormat="1">
      <c r="B415" s="235"/>
      <c r="C415" s="236"/>
      <c r="D415" s="232" t="s">
        <v>155</v>
      </c>
      <c r="E415" s="237" t="s">
        <v>24</v>
      </c>
      <c r="F415" s="238" t="s">
        <v>881</v>
      </c>
      <c r="G415" s="236"/>
      <c r="H415" s="239">
        <v>232</v>
      </c>
      <c r="I415" s="240"/>
      <c r="J415" s="236"/>
      <c r="K415" s="236"/>
      <c r="L415" s="241"/>
      <c r="M415" s="242"/>
      <c r="N415" s="243"/>
      <c r="O415" s="243"/>
      <c r="P415" s="243"/>
      <c r="Q415" s="243"/>
      <c r="R415" s="243"/>
      <c r="S415" s="243"/>
      <c r="T415" s="244"/>
      <c r="AT415" s="245" t="s">
        <v>155</v>
      </c>
      <c r="AU415" s="245" t="s">
        <v>86</v>
      </c>
      <c r="AV415" s="11" t="s">
        <v>86</v>
      </c>
      <c r="AW415" s="11" t="s">
        <v>40</v>
      </c>
      <c r="AX415" s="11" t="s">
        <v>77</v>
      </c>
      <c r="AY415" s="245" t="s">
        <v>144</v>
      </c>
    </row>
    <row r="416" s="11" customFormat="1">
      <c r="B416" s="235"/>
      <c r="C416" s="236"/>
      <c r="D416" s="232" t="s">
        <v>155</v>
      </c>
      <c r="E416" s="237" t="s">
        <v>24</v>
      </c>
      <c r="F416" s="238" t="s">
        <v>882</v>
      </c>
      <c r="G416" s="236"/>
      <c r="H416" s="239">
        <v>240</v>
      </c>
      <c r="I416" s="240"/>
      <c r="J416" s="236"/>
      <c r="K416" s="236"/>
      <c r="L416" s="241"/>
      <c r="M416" s="242"/>
      <c r="N416" s="243"/>
      <c r="O416" s="243"/>
      <c r="P416" s="243"/>
      <c r="Q416" s="243"/>
      <c r="R416" s="243"/>
      <c r="S416" s="243"/>
      <c r="T416" s="244"/>
      <c r="AT416" s="245" t="s">
        <v>155</v>
      </c>
      <c r="AU416" s="245" t="s">
        <v>86</v>
      </c>
      <c r="AV416" s="11" t="s">
        <v>86</v>
      </c>
      <c r="AW416" s="11" t="s">
        <v>40</v>
      </c>
      <c r="AX416" s="11" t="s">
        <v>77</v>
      </c>
      <c r="AY416" s="245" t="s">
        <v>144</v>
      </c>
    </row>
    <row r="417" s="12" customFormat="1">
      <c r="B417" s="246"/>
      <c r="C417" s="247"/>
      <c r="D417" s="232" t="s">
        <v>155</v>
      </c>
      <c r="E417" s="248" t="s">
        <v>24</v>
      </c>
      <c r="F417" s="249" t="s">
        <v>181</v>
      </c>
      <c r="G417" s="247"/>
      <c r="H417" s="250">
        <v>915</v>
      </c>
      <c r="I417" s="251"/>
      <c r="J417" s="247"/>
      <c r="K417" s="247"/>
      <c r="L417" s="252"/>
      <c r="M417" s="253"/>
      <c r="N417" s="254"/>
      <c r="O417" s="254"/>
      <c r="P417" s="254"/>
      <c r="Q417" s="254"/>
      <c r="R417" s="254"/>
      <c r="S417" s="254"/>
      <c r="T417" s="255"/>
      <c r="AT417" s="256" t="s">
        <v>155</v>
      </c>
      <c r="AU417" s="256" t="s">
        <v>86</v>
      </c>
      <c r="AV417" s="12" t="s">
        <v>151</v>
      </c>
      <c r="AW417" s="12" t="s">
        <v>40</v>
      </c>
      <c r="AX417" s="12" t="s">
        <v>25</v>
      </c>
      <c r="AY417" s="256" t="s">
        <v>144</v>
      </c>
    </row>
    <row r="418" s="1" customFormat="1" ht="16.5" customHeight="1">
      <c r="B418" s="45"/>
      <c r="C418" s="270" t="s">
        <v>883</v>
      </c>
      <c r="D418" s="270" t="s">
        <v>442</v>
      </c>
      <c r="E418" s="271" t="s">
        <v>884</v>
      </c>
      <c r="F418" s="272" t="s">
        <v>885</v>
      </c>
      <c r="G418" s="273" t="s">
        <v>326</v>
      </c>
      <c r="H418" s="274">
        <v>1028.0999999999999</v>
      </c>
      <c r="I418" s="275"/>
      <c r="J418" s="276">
        <f>ROUND(I418*H418,2)</f>
        <v>0</v>
      </c>
      <c r="K418" s="272" t="s">
        <v>24</v>
      </c>
      <c r="L418" s="277"/>
      <c r="M418" s="278" t="s">
        <v>24</v>
      </c>
      <c r="N418" s="279" t="s">
        <v>48</v>
      </c>
      <c r="O418" s="46"/>
      <c r="P418" s="229">
        <f>O418*H418</f>
        <v>0</v>
      </c>
      <c r="Q418" s="229">
        <v>0</v>
      </c>
      <c r="R418" s="229">
        <f>Q418*H418</f>
        <v>0</v>
      </c>
      <c r="S418" s="229">
        <v>0</v>
      </c>
      <c r="T418" s="230">
        <f>S418*H418</f>
        <v>0</v>
      </c>
      <c r="AR418" s="23" t="s">
        <v>460</v>
      </c>
      <c r="AT418" s="23" t="s">
        <v>442</v>
      </c>
      <c r="AU418" s="23" t="s">
        <v>86</v>
      </c>
      <c r="AY418" s="23" t="s">
        <v>144</v>
      </c>
      <c r="BE418" s="231">
        <f>IF(N418="základní",J418,0)</f>
        <v>0</v>
      </c>
      <c r="BF418" s="231">
        <f>IF(N418="snížená",J418,0)</f>
        <v>0</v>
      </c>
      <c r="BG418" s="231">
        <f>IF(N418="zákl. přenesená",J418,0)</f>
        <v>0</v>
      </c>
      <c r="BH418" s="231">
        <f>IF(N418="sníž. přenesená",J418,0)</f>
        <v>0</v>
      </c>
      <c r="BI418" s="231">
        <f>IF(N418="nulová",J418,0)</f>
        <v>0</v>
      </c>
      <c r="BJ418" s="23" t="s">
        <v>25</v>
      </c>
      <c r="BK418" s="231">
        <f>ROUND(I418*H418,2)</f>
        <v>0</v>
      </c>
      <c r="BL418" s="23" t="s">
        <v>257</v>
      </c>
      <c r="BM418" s="23" t="s">
        <v>886</v>
      </c>
    </row>
    <row r="419" s="1" customFormat="1" ht="16.5" customHeight="1">
      <c r="B419" s="45"/>
      <c r="C419" s="220" t="s">
        <v>887</v>
      </c>
      <c r="D419" s="220" t="s">
        <v>146</v>
      </c>
      <c r="E419" s="221" t="s">
        <v>888</v>
      </c>
      <c r="F419" s="222" t="s">
        <v>889</v>
      </c>
      <c r="G419" s="223" t="s">
        <v>149</v>
      </c>
      <c r="H419" s="224">
        <v>1190.6500000000001</v>
      </c>
      <c r="I419" s="225"/>
      <c r="J419" s="226">
        <f>ROUND(I419*H419,2)</f>
        <v>0</v>
      </c>
      <c r="K419" s="222" t="s">
        <v>24</v>
      </c>
      <c r="L419" s="71"/>
      <c r="M419" s="227" t="s">
        <v>24</v>
      </c>
      <c r="N419" s="228" t="s">
        <v>48</v>
      </c>
      <c r="O419" s="46"/>
      <c r="P419" s="229">
        <f>O419*H419</f>
        <v>0</v>
      </c>
      <c r="Q419" s="229">
        <v>0.00027</v>
      </c>
      <c r="R419" s="229">
        <f>Q419*H419</f>
        <v>0.32147550000000003</v>
      </c>
      <c r="S419" s="229">
        <v>0</v>
      </c>
      <c r="T419" s="230">
        <f>S419*H419</f>
        <v>0</v>
      </c>
      <c r="AR419" s="23" t="s">
        <v>257</v>
      </c>
      <c r="AT419" s="23" t="s">
        <v>146</v>
      </c>
      <c r="AU419" s="23" t="s">
        <v>86</v>
      </c>
      <c r="AY419" s="23" t="s">
        <v>144</v>
      </c>
      <c r="BE419" s="231">
        <f>IF(N419="základní",J419,0)</f>
        <v>0</v>
      </c>
      <c r="BF419" s="231">
        <f>IF(N419="snížená",J419,0)</f>
        <v>0</v>
      </c>
      <c r="BG419" s="231">
        <f>IF(N419="zákl. přenesená",J419,0)</f>
        <v>0</v>
      </c>
      <c r="BH419" s="231">
        <f>IF(N419="sníž. přenesená",J419,0)</f>
        <v>0</v>
      </c>
      <c r="BI419" s="231">
        <f>IF(N419="nulová",J419,0)</f>
        <v>0</v>
      </c>
      <c r="BJ419" s="23" t="s">
        <v>25</v>
      </c>
      <c r="BK419" s="231">
        <f>ROUND(I419*H419,2)</f>
        <v>0</v>
      </c>
      <c r="BL419" s="23" t="s">
        <v>257</v>
      </c>
      <c r="BM419" s="23" t="s">
        <v>890</v>
      </c>
    </row>
    <row r="420" s="11" customFormat="1">
      <c r="B420" s="235"/>
      <c r="C420" s="236"/>
      <c r="D420" s="232" t="s">
        <v>155</v>
      </c>
      <c r="E420" s="237" t="s">
        <v>24</v>
      </c>
      <c r="F420" s="238" t="s">
        <v>891</v>
      </c>
      <c r="G420" s="236"/>
      <c r="H420" s="239">
        <v>320.44999999999999</v>
      </c>
      <c r="I420" s="240"/>
      <c r="J420" s="236"/>
      <c r="K420" s="236"/>
      <c r="L420" s="241"/>
      <c r="M420" s="242"/>
      <c r="N420" s="243"/>
      <c r="O420" s="243"/>
      <c r="P420" s="243"/>
      <c r="Q420" s="243"/>
      <c r="R420" s="243"/>
      <c r="S420" s="243"/>
      <c r="T420" s="244"/>
      <c r="AT420" s="245" t="s">
        <v>155</v>
      </c>
      <c r="AU420" s="245" t="s">
        <v>86</v>
      </c>
      <c r="AV420" s="11" t="s">
        <v>86</v>
      </c>
      <c r="AW420" s="11" t="s">
        <v>40</v>
      </c>
      <c r="AX420" s="11" t="s">
        <v>77</v>
      </c>
      <c r="AY420" s="245" t="s">
        <v>144</v>
      </c>
    </row>
    <row r="421" s="11" customFormat="1">
      <c r="B421" s="235"/>
      <c r="C421" s="236"/>
      <c r="D421" s="232" t="s">
        <v>155</v>
      </c>
      <c r="E421" s="237" t="s">
        <v>24</v>
      </c>
      <c r="F421" s="238" t="s">
        <v>892</v>
      </c>
      <c r="G421" s="236"/>
      <c r="H421" s="239">
        <v>305.5</v>
      </c>
      <c r="I421" s="240"/>
      <c r="J421" s="236"/>
      <c r="K421" s="236"/>
      <c r="L421" s="241"/>
      <c r="M421" s="242"/>
      <c r="N421" s="243"/>
      <c r="O421" s="243"/>
      <c r="P421" s="243"/>
      <c r="Q421" s="243"/>
      <c r="R421" s="243"/>
      <c r="S421" s="243"/>
      <c r="T421" s="244"/>
      <c r="AT421" s="245" t="s">
        <v>155</v>
      </c>
      <c r="AU421" s="245" t="s">
        <v>86</v>
      </c>
      <c r="AV421" s="11" t="s">
        <v>86</v>
      </c>
      <c r="AW421" s="11" t="s">
        <v>40</v>
      </c>
      <c r="AX421" s="11" t="s">
        <v>77</v>
      </c>
      <c r="AY421" s="245" t="s">
        <v>144</v>
      </c>
    </row>
    <row r="422" s="11" customFormat="1">
      <c r="B422" s="235"/>
      <c r="C422" s="236"/>
      <c r="D422" s="232" t="s">
        <v>155</v>
      </c>
      <c r="E422" s="237" t="s">
        <v>24</v>
      </c>
      <c r="F422" s="238" t="s">
        <v>893</v>
      </c>
      <c r="G422" s="236"/>
      <c r="H422" s="239">
        <v>284.30000000000001</v>
      </c>
      <c r="I422" s="240"/>
      <c r="J422" s="236"/>
      <c r="K422" s="236"/>
      <c r="L422" s="241"/>
      <c r="M422" s="242"/>
      <c r="N422" s="243"/>
      <c r="O422" s="243"/>
      <c r="P422" s="243"/>
      <c r="Q422" s="243"/>
      <c r="R422" s="243"/>
      <c r="S422" s="243"/>
      <c r="T422" s="244"/>
      <c r="AT422" s="245" t="s">
        <v>155</v>
      </c>
      <c r="AU422" s="245" t="s">
        <v>86</v>
      </c>
      <c r="AV422" s="11" t="s">
        <v>86</v>
      </c>
      <c r="AW422" s="11" t="s">
        <v>40</v>
      </c>
      <c r="AX422" s="11" t="s">
        <v>77</v>
      </c>
      <c r="AY422" s="245" t="s">
        <v>144</v>
      </c>
    </row>
    <row r="423" s="11" customFormat="1">
      <c r="B423" s="235"/>
      <c r="C423" s="236"/>
      <c r="D423" s="232" t="s">
        <v>155</v>
      </c>
      <c r="E423" s="237" t="s">
        <v>24</v>
      </c>
      <c r="F423" s="238" t="s">
        <v>894</v>
      </c>
      <c r="G423" s="236"/>
      <c r="H423" s="239">
        <v>280.39999999999998</v>
      </c>
      <c r="I423" s="240"/>
      <c r="J423" s="236"/>
      <c r="K423" s="236"/>
      <c r="L423" s="241"/>
      <c r="M423" s="242"/>
      <c r="N423" s="243"/>
      <c r="O423" s="243"/>
      <c r="P423" s="243"/>
      <c r="Q423" s="243"/>
      <c r="R423" s="243"/>
      <c r="S423" s="243"/>
      <c r="T423" s="244"/>
      <c r="AT423" s="245" t="s">
        <v>155</v>
      </c>
      <c r="AU423" s="245" t="s">
        <v>86</v>
      </c>
      <c r="AV423" s="11" t="s">
        <v>86</v>
      </c>
      <c r="AW423" s="11" t="s">
        <v>40</v>
      </c>
      <c r="AX423" s="11" t="s">
        <v>77</v>
      </c>
      <c r="AY423" s="245" t="s">
        <v>144</v>
      </c>
    </row>
    <row r="424" s="12" customFormat="1">
      <c r="B424" s="246"/>
      <c r="C424" s="247"/>
      <c r="D424" s="232" t="s">
        <v>155</v>
      </c>
      <c r="E424" s="248" t="s">
        <v>24</v>
      </c>
      <c r="F424" s="249" t="s">
        <v>181</v>
      </c>
      <c r="G424" s="247"/>
      <c r="H424" s="250">
        <v>1190.6500000000001</v>
      </c>
      <c r="I424" s="251"/>
      <c r="J424" s="247"/>
      <c r="K424" s="247"/>
      <c r="L424" s="252"/>
      <c r="M424" s="253"/>
      <c r="N424" s="254"/>
      <c r="O424" s="254"/>
      <c r="P424" s="254"/>
      <c r="Q424" s="254"/>
      <c r="R424" s="254"/>
      <c r="S424" s="254"/>
      <c r="T424" s="255"/>
      <c r="AT424" s="256" t="s">
        <v>155</v>
      </c>
      <c r="AU424" s="256" t="s">
        <v>86</v>
      </c>
      <c r="AV424" s="12" t="s">
        <v>151</v>
      </c>
      <c r="AW424" s="12" t="s">
        <v>40</v>
      </c>
      <c r="AX424" s="12" t="s">
        <v>25</v>
      </c>
      <c r="AY424" s="256" t="s">
        <v>144</v>
      </c>
    </row>
    <row r="425" s="1" customFormat="1" ht="16.5" customHeight="1">
      <c r="B425" s="45"/>
      <c r="C425" s="270" t="s">
        <v>895</v>
      </c>
      <c r="D425" s="270" t="s">
        <v>442</v>
      </c>
      <c r="E425" s="271" t="s">
        <v>896</v>
      </c>
      <c r="F425" s="272" t="s">
        <v>897</v>
      </c>
      <c r="G425" s="273" t="s">
        <v>149</v>
      </c>
      <c r="H425" s="274">
        <v>1369.2480000000001</v>
      </c>
      <c r="I425" s="275"/>
      <c r="J425" s="276">
        <f>ROUND(I425*H425,2)</f>
        <v>0</v>
      </c>
      <c r="K425" s="272" t="s">
        <v>150</v>
      </c>
      <c r="L425" s="277"/>
      <c r="M425" s="278" t="s">
        <v>24</v>
      </c>
      <c r="N425" s="279" t="s">
        <v>48</v>
      </c>
      <c r="O425" s="46"/>
      <c r="P425" s="229">
        <f>O425*H425</f>
        <v>0</v>
      </c>
      <c r="Q425" s="229">
        <v>0.0028300000000000001</v>
      </c>
      <c r="R425" s="229">
        <f>Q425*H425</f>
        <v>3.8749718400000002</v>
      </c>
      <c r="S425" s="229">
        <v>0</v>
      </c>
      <c r="T425" s="230">
        <f>S425*H425</f>
        <v>0</v>
      </c>
      <c r="AR425" s="23" t="s">
        <v>460</v>
      </c>
      <c r="AT425" s="23" t="s">
        <v>442</v>
      </c>
      <c r="AU425" s="23" t="s">
        <v>86</v>
      </c>
      <c r="AY425" s="23" t="s">
        <v>144</v>
      </c>
      <c r="BE425" s="231">
        <f>IF(N425="základní",J425,0)</f>
        <v>0</v>
      </c>
      <c r="BF425" s="231">
        <f>IF(N425="snížená",J425,0)</f>
        <v>0</v>
      </c>
      <c r="BG425" s="231">
        <f>IF(N425="zákl. přenesená",J425,0)</f>
        <v>0</v>
      </c>
      <c r="BH425" s="231">
        <f>IF(N425="sníž. přenesená",J425,0)</f>
        <v>0</v>
      </c>
      <c r="BI425" s="231">
        <f>IF(N425="nulová",J425,0)</f>
        <v>0</v>
      </c>
      <c r="BJ425" s="23" t="s">
        <v>25</v>
      </c>
      <c r="BK425" s="231">
        <f>ROUND(I425*H425,2)</f>
        <v>0</v>
      </c>
      <c r="BL425" s="23" t="s">
        <v>257</v>
      </c>
      <c r="BM425" s="23" t="s">
        <v>898</v>
      </c>
    </row>
    <row r="426" s="1" customFormat="1" ht="16.5" customHeight="1">
      <c r="B426" s="45"/>
      <c r="C426" s="220" t="s">
        <v>899</v>
      </c>
      <c r="D426" s="220" t="s">
        <v>146</v>
      </c>
      <c r="E426" s="221" t="s">
        <v>900</v>
      </c>
      <c r="F426" s="222" t="s">
        <v>901</v>
      </c>
      <c r="G426" s="223" t="s">
        <v>149</v>
      </c>
      <c r="H426" s="224">
        <v>13.699999999999999</v>
      </c>
      <c r="I426" s="225"/>
      <c r="J426" s="226">
        <f>ROUND(I426*H426,2)</f>
        <v>0</v>
      </c>
      <c r="K426" s="222" t="s">
        <v>24</v>
      </c>
      <c r="L426" s="71"/>
      <c r="M426" s="227" t="s">
        <v>24</v>
      </c>
      <c r="N426" s="228" t="s">
        <v>48</v>
      </c>
      <c r="O426" s="46"/>
      <c r="P426" s="229">
        <f>O426*H426</f>
        <v>0</v>
      </c>
      <c r="Q426" s="229">
        <v>0</v>
      </c>
      <c r="R426" s="229">
        <f>Q426*H426</f>
        <v>0</v>
      </c>
      <c r="S426" s="229">
        <v>0</v>
      </c>
      <c r="T426" s="230">
        <f>S426*H426</f>
        <v>0</v>
      </c>
      <c r="AR426" s="23" t="s">
        <v>257</v>
      </c>
      <c r="AT426" s="23" t="s">
        <v>146</v>
      </c>
      <c r="AU426" s="23" t="s">
        <v>86</v>
      </c>
      <c r="AY426" s="23" t="s">
        <v>144</v>
      </c>
      <c r="BE426" s="231">
        <f>IF(N426="základní",J426,0)</f>
        <v>0</v>
      </c>
      <c r="BF426" s="231">
        <f>IF(N426="snížená",J426,0)</f>
        <v>0</v>
      </c>
      <c r="BG426" s="231">
        <f>IF(N426="zákl. přenesená",J426,0)</f>
        <v>0</v>
      </c>
      <c r="BH426" s="231">
        <f>IF(N426="sníž. přenesená",J426,0)</f>
        <v>0</v>
      </c>
      <c r="BI426" s="231">
        <f>IF(N426="nulová",J426,0)</f>
        <v>0</v>
      </c>
      <c r="BJ426" s="23" t="s">
        <v>25</v>
      </c>
      <c r="BK426" s="231">
        <f>ROUND(I426*H426,2)</f>
        <v>0</v>
      </c>
      <c r="BL426" s="23" t="s">
        <v>257</v>
      </c>
      <c r="BM426" s="23" t="s">
        <v>902</v>
      </c>
    </row>
    <row r="427" s="11" customFormat="1">
      <c r="B427" s="235"/>
      <c r="C427" s="236"/>
      <c r="D427" s="232" t="s">
        <v>155</v>
      </c>
      <c r="E427" s="237" t="s">
        <v>24</v>
      </c>
      <c r="F427" s="238" t="s">
        <v>903</v>
      </c>
      <c r="G427" s="236"/>
      <c r="H427" s="239">
        <v>13.699999999999999</v>
      </c>
      <c r="I427" s="240"/>
      <c r="J427" s="236"/>
      <c r="K427" s="236"/>
      <c r="L427" s="241"/>
      <c r="M427" s="242"/>
      <c r="N427" s="243"/>
      <c r="O427" s="243"/>
      <c r="P427" s="243"/>
      <c r="Q427" s="243"/>
      <c r="R427" s="243"/>
      <c r="S427" s="243"/>
      <c r="T427" s="244"/>
      <c r="AT427" s="245" t="s">
        <v>155</v>
      </c>
      <c r="AU427" s="245" t="s">
        <v>86</v>
      </c>
      <c r="AV427" s="11" t="s">
        <v>86</v>
      </c>
      <c r="AW427" s="11" t="s">
        <v>40</v>
      </c>
      <c r="AX427" s="11" t="s">
        <v>25</v>
      </c>
      <c r="AY427" s="245" t="s">
        <v>144</v>
      </c>
    </row>
    <row r="428" s="1" customFormat="1" ht="16.5" customHeight="1">
      <c r="B428" s="45"/>
      <c r="C428" s="270" t="s">
        <v>904</v>
      </c>
      <c r="D428" s="270" t="s">
        <v>442</v>
      </c>
      <c r="E428" s="271" t="s">
        <v>905</v>
      </c>
      <c r="F428" s="272" t="s">
        <v>906</v>
      </c>
      <c r="G428" s="273" t="s">
        <v>149</v>
      </c>
      <c r="H428" s="274">
        <v>13.699999999999999</v>
      </c>
      <c r="I428" s="275"/>
      <c r="J428" s="276">
        <f>ROUND(I428*H428,2)</f>
        <v>0</v>
      </c>
      <c r="K428" s="272" t="s">
        <v>150</v>
      </c>
      <c r="L428" s="277"/>
      <c r="M428" s="278" t="s">
        <v>24</v>
      </c>
      <c r="N428" s="279" t="s">
        <v>48</v>
      </c>
      <c r="O428" s="46"/>
      <c r="P428" s="229">
        <f>O428*H428</f>
        <v>0</v>
      </c>
      <c r="Q428" s="229">
        <v>0.0041999999999999997</v>
      </c>
      <c r="R428" s="229">
        <f>Q428*H428</f>
        <v>0.057539999999999994</v>
      </c>
      <c r="S428" s="229">
        <v>0</v>
      </c>
      <c r="T428" s="230">
        <f>S428*H428</f>
        <v>0</v>
      </c>
      <c r="AR428" s="23" t="s">
        <v>460</v>
      </c>
      <c r="AT428" s="23" t="s">
        <v>442</v>
      </c>
      <c r="AU428" s="23" t="s">
        <v>86</v>
      </c>
      <c r="AY428" s="23" t="s">
        <v>144</v>
      </c>
      <c r="BE428" s="231">
        <f>IF(N428="základní",J428,0)</f>
        <v>0</v>
      </c>
      <c r="BF428" s="231">
        <f>IF(N428="snížená",J428,0)</f>
        <v>0</v>
      </c>
      <c r="BG428" s="231">
        <f>IF(N428="zákl. přenesená",J428,0)</f>
        <v>0</v>
      </c>
      <c r="BH428" s="231">
        <f>IF(N428="sníž. přenesená",J428,0)</f>
        <v>0</v>
      </c>
      <c r="BI428" s="231">
        <f>IF(N428="nulová",J428,0)</f>
        <v>0</v>
      </c>
      <c r="BJ428" s="23" t="s">
        <v>25</v>
      </c>
      <c r="BK428" s="231">
        <f>ROUND(I428*H428,2)</f>
        <v>0</v>
      </c>
      <c r="BL428" s="23" t="s">
        <v>257</v>
      </c>
      <c r="BM428" s="23" t="s">
        <v>907</v>
      </c>
    </row>
    <row r="429" s="1" customFormat="1" ht="25.5" customHeight="1">
      <c r="B429" s="45"/>
      <c r="C429" s="220" t="s">
        <v>908</v>
      </c>
      <c r="D429" s="220" t="s">
        <v>146</v>
      </c>
      <c r="E429" s="221" t="s">
        <v>909</v>
      </c>
      <c r="F429" s="222" t="s">
        <v>910</v>
      </c>
      <c r="G429" s="223" t="s">
        <v>326</v>
      </c>
      <c r="H429" s="224">
        <v>915</v>
      </c>
      <c r="I429" s="225"/>
      <c r="J429" s="226">
        <f>ROUND(I429*H429,2)</f>
        <v>0</v>
      </c>
      <c r="K429" s="222" t="s">
        <v>24</v>
      </c>
      <c r="L429" s="71"/>
      <c r="M429" s="227" t="s">
        <v>24</v>
      </c>
      <c r="N429" s="228" t="s">
        <v>48</v>
      </c>
      <c r="O429" s="46"/>
      <c r="P429" s="229">
        <f>O429*H429</f>
        <v>0</v>
      </c>
      <c r="Q429" s="229">
        <v>0</v>
      </c>
      <c r="R429" s="229">
        <f>Q429*H429</f>
        <v>0</v>
      </c>
      <c r="S429" s="229">
        <v>0</v>
      </c>
      <c r="T429" s="230">
        <f>S429*H429</f>
        <v>0</v>
      </c>
      <c r="AR429" s="23" t="s">
        <v>257</v>
      </c>
      <c r="AT429" s="23" t="s">
        <v>146</v>
      </c>
      <c r="AU429" s="23" t="s">
        <v>86</v>
      </c>
      <c r="AY429" s="23" t="s">
        <v>144</v>
      </c>
      <c r="BE429" s="231">
        <f>IF(N429="základní",J429,0)</f>
        <v>0</v>
      </c>
      <c r="BF429" s="231">
        <f>IF(N429="snížená",J429,0)</f>
        <v>0</v>
      </c>
      <c r="BG429" s="231">
        <f>IF(N429="zákl. přenesená",J429,0)</f>
        <v>0</v>
      </c>
      <c r="BH429" s="231">
        <f>IF(N429="sníž. přenesená",J429,0)</f>
        <v>0</v>
      </c>
      <c r="BI429" s="231">
        <f>IF(N429="nulová",J429,0)</f>
        <v>0</v>
      </c>
      <c r="BJ429" s="23" t="s">
        <v>25</v>
      </c>
      <c r="BK429" s="231">
        <f>ROUND(I429*H429,2)</f>
        <v>0</v>
      </c>
      <c r="BL429" s="23" t="s">
        <v>257</v>
      </c>
      <c r="BM429" s="23" t="s">
        <v>911</v>
      </c>
    </row>
    <row r="430" s="11" customFormat="1">
      <c r="B430" s="235"/>
      <c r="C430" s="236"/>
      <c r="D430" s="232" t="s">
        <v>155</v>
      </c>
      <c r="E430" s="237" t="s">
        <v>24</v>
      </c>
      <c r="F430" s="238" t="s">
        <v>879</v>
      </c>
      <c r="G430" s="236"/>
      <c r="H430" s="239">
        <v>240</v>
      </c>
      <c r="I430" s="240"/>
      <c r="J430" s="236"/>
      <c r="K430" s="236"/>
      <c r="L430" s="241"/>
      <c r="M430" s="242"/>
      <c r="N430" s="243"/>
      <c r="O430" s="243"/>
      <c r="P430" s="243"/>
      <c r="Q430" s="243"/>
      <c r="R430" s="243"/>
      <c r="S430" s="243"/>
      <c r="T430" s="244"/>
      <c r="AT430" s="245" t="s">
        <v>155</v>
      </c>
      <c r="AU430" s="245" t="s">
        <v>86</v>
      </c>
      <c r="AV430" s="11" t="s">
        <v>86</v>
      </c>
      <c r="AW430" s="11" t="s">
        <v>40</v>
      </c>
      <c r="AX430" s="11" t="s">
        <v>77</v>
      </c>
      <c r="AY430" s="245" t="s">
        <v>144</v>
      </c>
    </row>
    <row r="431" s="11" customFormat="1">
      <c r="B431" s="235"/>
      <c r="C431" s="236"/>
      <c r="D431" s="232" t="s">
        <v>155</v>
      </c>
      <c r="E431" s="237" t="s">
        <v>24</v>
      </c>
      <c r="F431" s="238" t="s">
        <v>880</v>
      </c>
      <c r="G431" s="236"/>
      <c r="H431" s="239">
        <v>203</v>
      </c>
      <c r="I431" s="240"/>
      <c r="J431" s="236"/>
      <c r="K431" s="236"/>
      <c r="L431" s="241"/>
      <c r="M431" s="242"/>
      <c r="N431" s="243"/>
      <c r="O431" s="243"/>
      <c r="P431" s="243"/>
      <c r="Q431" s="243"/>
      <c r="R431" s="243"/>
      <c r="S431" s="243"/>
      <c r="T431" s="244"/>
      <c r="AT431" s="245" t="s">
        <v>155</v>
      </c>
      <c r="AU431" s="245" t="s">
        <v>86</v>
      </c>
      <c r="AV431" s="11" t="s">
        <v>86</v>
      </c>
      <c r="AW431" s="11" t="s">
        <v>40</v>
      </c>
      <c r="AX431" s="11" t="s">
        <v>77</v>
      </c>
      <c r="AY431" s="245" t="s">
        <v>144</v>
      </c>
    </row>
    <row r="432" s="11" customFormat="1">
      <c r="B432" s="235"/>
      <c r="C432" s="236"/>
      <c r="D432" s="232" t="s">
        <v>155</v>
      </c>
      <c r="E432" s="237" t="s">
        <v>24</v>
      </c>
      <c r="F432" s="238" t="s">
        <v>881</v>
      </c>
      <c r="G432" s="236"/>
      <c r="H432" s="239">
        <v>232</v>
      </c>
      <c r="I432" s="240"/>
      <c r="J432" s="236"/>
      <c r="K432" s="236"/>
      <c r="L432" s="241"/>
      <c r="M432" s="242"/>
      <c r="N432" s="243"/>
      <c r="O432" s="243"/>
      <c r="P432" s="243"/>
      <c r="Q432" s="243"/>
      <c r="R432" s="243"/>
      <c r="S432" s="243"/>
      <c r="T432" s="244"/>
      <c r="AT432" s="245" t="s">
        <v>155</v>
      </c>
      <c r="AU432" s="245" t="s">
        <v>86</v>
      </c>
      <c r="AV432" s="11" t="s">
        <v>86</v>
      </c>
      <c r="AW432" s="11" t="s">
        <v>40</v>
      </c>
      <c r="AX432" s="11" t="s">
        <v>77</v>
      </c>
      <c r="AY432" s="245" t="s">
        <v>144</v>
      </c>
    </row>
    <row r="433" s="11" customFormat="1">
      <c r="B433" s="235"/>
      <c r="C433" s="236"/>
      <c r="D433" s="232" t="s">
        <v>155</v>
      </c>
      <c r="E433" s="237" t="s">
        <v>24</v>
      </c>
      <c r="F433" s="238" t="s">
        <v>882</v>
      </c>
      <c r="G433" s="236"/>
      <c r="H433" s="239">
        <v>240</v>
      </c>
      <c r="I433" s="240"/>
      <c r="J433" s="236"/>
      <c r="K433" s="236"/>
      <c r="L433" s="241"/>
      <c r="M433" s="242"/>
      <c r="N433" s="243"/>
      <c r="O433" s="243"/>
      <c r="P433" s="243"/>
      <c r="Q433" s="243"/>
      <c r="R433" s="243"/>
      <c r="S433" s="243"/>
      <c r="T433" s="244"/>
      <c r="AT433" s="245" t="s">
        <v>155</v>
      </c>
      <c r="AU433" s="245" t="s">
        <v>86</v>
      </c>
      <c r="AV433" s="11" t="s">
        <v>86</v>
      </c>
      <c r="AW433" s="11" t="s">
        <v>40</v>
      </c>
      <c r="AX433" s="11" t="s">
        <v>77</v>
      </c>
      <c r="AY433" s="245" t="s">
        <v>144</v>
      </c>
    </row>
    <row r="434" s="12" customFormat="1">
      <c r="B434" s="246"/>
      <c r="C434" s="247"/>
      <c r="D434" s="232" t="s">
        <v>155</v>
      </c>
      <c r="E434" s="248" t="s">
        <v>24</v>
      </c>
      <c r="F434" s="249" t="s">
        <v>181</v>
      </c>
      <c r="G434" s="247"/>
      <c r="H434" s="250">
        <v>915</v>
      </c>
      <c r="I434" s="251"/>
      <c r="J434" s="247"/>
      <c r="K434" s="247"/>
      <c r="L434" s="252"/>
      <c r="M434" s="253"/>
      <c r="N434" s="254"/>
      <c r="O434" s="254"/>
      <c r="P434" s="254"/>
      <c r="Q434" s="254"/>
      <c r="R434" s="254"/>
      <c r="S434" s="254"/>
      <c r="T434" s="255"/>
      <c r="AT434" s="256" t="s">
        <v>155</v>
      </c>
      <c r="AU434" s="256" t="s">
        <v>86</v>
      </c>
      <c r="AV434" s="12" t="s">
        <v>151</v>
      </c>
      <c r="AW434" s="12" t="s">
        <v>40</v>
      </c>
      <c r="AX434" s="12" t="s">
        <v>25</v>
      </c>
      <c r="AY434" s="256" t="s">
        <v>144</v>
      </c>
    </row>
    <row r="435" s="1" customFormat="1" ht="16.5" customHeight="1">
      <c r="B435" s="45"/>
      <c r="C435" s="220" t="s">
        <v>912</v>
      </c>
      <c r="D435" s="220" t="s">
        <v>146</v>
      </c>
      <c r="E435" s="221" t="s">
        <v>913</v>
      </c>
      <c r="F435" s="222" t="s">
        <v>914</v>
      </c>
      <c r="G435" s="223" t="s">
        <v>326</v>
      </c>
      <c r="H435" s="224">
        <v>14.9</v>
      </c>
      <c r="I435" s="225"/>
      <c r="J435" s="226">
        <f>ROUND(I435*H435,2)</f>
        <v>0</v>
      </c>
      <c r="K435" s="222" t="s">
        <v>24</v>
      </c>
      <c r="L435" s="71"/>
      <c r="M435" s="227" t="s">
        <v>24</v>
      </c>
      <c r="N435" s="228" t="s">
        <v>48</v>
      </c>
      <c r="O435" s="46"/>
      <c r="P435" s="229">
        <f>O435*H435</f>
        <v>0</v>
      </c>
      <c r="Q435" s="229">
        <v>0</v>
      </c>
      <c r="R435" s="229">
        <f>Q435*H435</f>
        <v>0</v>
      </c>
      <c r="S435" s="229">
        <v>0</v>
      </c>
      <c r="T435" s="230">
        <f>S435*H435</f>
        <v>0</v>
      </c>
      <c r="AR435" s="23" t="s">
        <v>257</v>
      </c>
      <c r="AT435" s="23" t="s">
        <v>146</v>
      </c>
      <c r="AU435" s="23" t="s">
        <v>86</v>
      </c>
      <c r="AY435" s="23" t="s">
        <v>144</v>
      </c>
      <c r="BE435" s="231">
        <f>IF(N435="základní",J435,0)</f>
        <v>0</v>
      </c>
      <c r="BF435" s="231">
        <f>IF(N435="snížená",J435,0)</f>
        <v>0</v>
      </c>
      <c r="BG435" s="231">
        <f>IF(N435="zákl. přenesená",J435,0)</f>
        <v>0</v>
      </c>
      <c r="BH435" s="231">
        <f>IF(N435="sníž. přenesená",J435,0)</f>
        <v>0</v>
      </c>
      <c r="BI435" s="231">
        <f>IF(N435="nulová",J435,0)</f>
        <v>0</v>
      </c>
      <c r="BJ435" s="23" t="s">
        <v>25</v>
      </c>
      <c r="BK435" s="231">
        <f>ROUND(I435*H435,2)</f>
        <v>0</v>
      </c>
      <c r="BL435" s="23" t="s">
        <v>257</v>
      </c>
      <c r="BM435" s="23" t="s">
        <v>915</v>
      </c>
    </row>
    <row r="436" s="11" customFormat="1">
      <c r="B436" s="235"/>
      <c r="C436" s="236"/>
      <c r="D436" s="232" t="s">
        <v>155</v>
      </c>
      <c r="E436" s="237" t="s">
        <v>24</v>
      </c>
      <c r="F436" s="238" t="s">
        <v>916</v>
      </c>
      <c r="G436" s="236"/>
      <c r="H436" s="239">
        <v>14.9</v>
      </c>
      <c r="I436" s="240"/>
      <c r="J436" s="236"/>
      <c r="K436" s="236"/>
      <c r="L436" s="241"/>
      <c r="M436" s="242"/>
      <c r="N436" s="243"/>
      <c r="O436" s="243"/>
      <c r="P436" s="243"/>
      <c r="Q436" s="243"/>
      <c r="R436" s="243"/>
      <c r="S436" s="243"/>
      <c r="T436" s="244"/>
      <c r="AT436" s="245" t="s">
        <v>155</v>
      </c>
      <c r="AU436" s="245" t="s">
        <v>86</v>
      </c>
      <c r="AV436" s="11" t="s">
        <v>86</v>
      </c>
      <c r="AW436" s="11" t="s">
        <v>40</v>
      </c>
      <c r="AX436" s="11" t="s">
        <v>25</v>
      </c>
      <c r="AY436" s="245" t="s">
        <v>144</v>
      </c>
    </row>
    <row r="437" s="1" customFormat="1" ht="16.5" customHeight="1">
      <c r="B437" s="45"/>
      <c r="C437" s="270" t="s">
        <v>917</v>
      </c>
      <c r="D437" s="270" t="s">
        <v>442</v>
      </c>
      <c r="E437" s="271" t="s">
        <v>918</v>
      </c>
      <c r="F437" s="272" t="s">
        <v>919</v>
      </c>
      <c r="G437" s="273" t="s">
        <v>326</v>
      </c>
      <c r="H437" s="274">
        <v>16</v>
      </c>
      <c r="I437" s="275"/>
      <c r="J437" s="276">
        <f>ROUND(I437*H437,2)</f>
        <v>0</v>
      </c>
      <c r="K437" s="272" t="s">
        <v>150</v>
      </c>
      <c r="L437" s="277"/>
      <c r="M437" s="278" t="s">
        <v>24</v>
      </c>
      <c r="N437" s="279" t="s">
        <v>48</v>
      </c>
      <c r="O437" s="46"/>
      <c r="P437" s="229">
        <f>O437*H437</f>
        <v>0</v>
      </c>
      <c r="Q437" s="229">
        <v>0.00020000000000000001</v>
      </c>
      <c r="R437" s="229">
        <f>Q437*H437</f>
        <v>0.0032000000000000002</v>
      </c>
      <c r="S437" s="229">
        <v>0</v>
      </c>
      <c r="T437" s="230">
        <f>S437*H437</f>
        <v>0</v>
      </c>
      <c r="AR437" s="23" t="s">
        <v>460</v>
      </c>
      <c r="AT437" s="23" t="s">
        <v>442</v>
      </c>
      <c r="AU437" s="23" t="s">
        <v>86</v>
      </c>
      <c r="AY437" s="23" t="s">
        <v>144</v>
      </c>
      <c r="BE437" s="231">
        <f>IF(N437="základní",J437,0)</f>
        <v>0</v>
      </c>
      <c r="BF437" s="231">
        <f>IF(N437="snížená",J437,0)</f>
        <v>0</v>
      </c>
      <c r="BG437" s="231">
        <f>IF(N437="zákl. přenesená",J437,0)</f>
        <v>0</v>
      </c>
      <c r="BH437" s="231">
        <f>IF(N437="sníž. přenesená",J437,0)</f>
        <v>0</v>
      </c>
      <c r="BI437" s="231">
        <f>IF(N437="nulová",J437,0)</f>
        <v>0</v>
      </c>
      <c r="BJ437" s="23" t="s">
        <v>25</v>
      </c>
      <c r="BK437" s="231">
        <f>ROUND(I437*H437,2)</f>
        <v>0</v>
      </c>
      <c r="BL437" s="23" t="s">
        <v>257</v>
      </c>
      <c r="BM437" s="23" t="s">
        <v>920</v>
      </c>
    </row>
    <row r="438" s="1" customFormat="1" ht="16.5" customHeight="1">
      <c r="B438" s="45"/>
      <c r="C438" s="220" t="s">
        <v>921</v>
      </c>
      <c r="D438" s="220" t="s">
        <v>146</v>
      </c>
      <c r="E438" s="221" t="s">
        <v>922</v>
      </c>
      <c r="F438" s="222" t="s">
        <v>923</v>
      </c>
      <c r="G438" s="223" t="s">
        <v>149</v>
      </c>
      <c r="H438" s="224">
        <v>1190</v>
      </c>
      <c r="I438" s="225"/>
      <c r="J438" s="226">
        <f>ROUND(I438*H438,2)</f>
        <v>0</v>
      </c>
      <c r="K438" s="222" t="s">
        <v>24</v>
      </c>
      <c r="L438" s="71"/>
      <c r="M438" s="227" t="s">
        <v>24</v>
      </c>
      <c r="N438" s="228" t="s">
        <v>48</v>
      </c>
      <c r="O438" s="46"/>
      <c r="P438" s="229">
        <f>O438*H438</f>
        <v>0</v>
      </c>
      <c r="Q438" s="229">
        <v>0</v>
      </c>
      <c r="R438" s="229">
        <f>Q438*H438</f>
        <v>0</v>
      </c>
      <c r="S438" s="229">
        <v>0</v>
      </c>
      <c r="T438" s="230">
        <f>S438*H438</f>
        <v>0</v>
      </c>
      <c r="AR438" s="23" t="s">
        <v>257</v>
      </c>
      <c r="AT438" s="23" t="s">
        <v>146</v>
      </c>
      <c r="AU438" s="23" t="s">
        <v>86</v>
      </c>
      <c r="AY438" s="23" t="s">
        <v>144</v>
      </c>
      <c r="BE438" s="231">
        <f>IF(N438="základní",J438,0)</f>
        <v>0</v>
      </c>
      <c r="BF438" s="231">
        <f>IF(N438="snížená",J438,0)</f>
        <v>0</v>
      </c>
      <c r="BG438" s="231">
        <f>IF(N438="zákl. přenesená",J438,0)</f>
        <v>0</v>
      </c>
      <c r="BH438" s="231">
        <f>IF(N438="sníž. přenesená",J438,0)</f>
        <v>0</v>
      </c>
      <c r="BI438" s="231">
        <f>IF(N438="nulová",J438,0)</f>
        <v>0</v>
      </c>
      <c r="BJ438" s="23" t="s">
        <v>25</v>
      </c>
      <c r="BK438" s="231">
        <f>ROUND(I438*H438,2)</f>
        <v>0</v>
      </c>
      <c r="BL438" s="23" t="s">
        <v>257</v>
      </c>
      <c r="BM438" s="23" t="s">
        <v>924</v>
      </c>
    </row>
    <row r="439" s="1" customFormat="1" ht="16.5" customHeight="1">
      <c r="B439" s="45"/>
      <c r="C439" s="220" t="s">
        <v>925</v>
      </c>
      <c r="D439" s="220" t="s">
        <v>146</v>
      </c>
      <c r="E439" s="221" t="s">
        <v>926</v>
      </c>
      <c r="F439" s="222" t="s">
        <v>927</v>
      </c>
      <c r="G439" s="223" t="s">
        <v>149</v>
      </c>
      <c r="H439" s="224">
        <v>1190</v>
      </c>
      <c r="I439" s="225"/>
      <c r="J439" s="226">
        <f>ROUND(I439*H439,2)</f>
        <v>0</v>
      </c>
      <c r="K439" s="222" t="s">
        <v>24</v>
      </c>
      <c r="L439" s="71"/>
      <c r="M439" s="227" t="s">
        <v>24</v>
      </c>
      <c r="N439" s="228" t="s">
        <v>48</v>
      </c>
      <c r="O439" s="46"/>
      <c r="P439" s="229">
        <f>O439*H439</f>
        <v>0</v>
      </c>
      <c r="Q439" s="229">
        <v>0.0053600000000000002</v>
      </c>
      <c r="R439" s="229">
        <f>Q439*H439</f>
        <v>6.3784000000000001</v>
      </c>
      <c r="S439" s="229">
        <v>0</v>
      </c>
      <c r="T439" s="230">
        <f>S439*H439</f>
        <v>0</v>
      </c>
      <c r="AR439" s="23" t="s">
        <v>257</v>
      </c>
      <c r="AT439" s="23" t="s">
        <v>146</v>
      </c>
      <c r="AU439" s="23" t="s">
        <v>86</v>
      </c>
      <c r="AY439" s="23" t="s">
        <v>144</v>
      </c>
      <c r="BE439" s="231">
        <f>IF(N439="základní",J439,0)</f>
        <v>0</v>
      </c>
      <c r="BF439" s="231">
        <f>IF(N439="snížená",J439,0)</f>
        <v>0</v>
      </c>
      <c r="BG439" s="231">
        <f>IF(N439="zákl. přenesená",J439,0)</f>
        <v>0</v>
      </c>
      <c r="BH439" s="231">
        <f>IF(N439="sníž. přenesená",J439,0)</f>
        <v>0</v>
      </c>
      <c r="BI439" s="231">
        <f>IF(N439="nulová",J439,0)</f>
        <v>0</v>
      </c>
      <c r="BJ439" s="23" t="s">
        <v>25</v>
      </c>
      <c r="BK439" s="231">
        <f>ROUND(I439*H439,2)</f>
        <v>0</v>
      </c>
      <c r="BL439" s="23" t="s">
        <v>257</v>
      </c>
      <c r="BM439" s="23" t="s">
        <v>928</v>
      </c>
    </row>
    <row r="440" s="1" customFormat="1" ht="38.25" customHeight="1">
      <c r="B440" s="45"/>
      <c r="C440" s="220" t="s">
        <v>929</v>
      </c>
      <c r="D440" s="220" t="s">
        <v>146</v>
      </c>
      <c r="E440" s="221" t="s">
        <v>930</v>
      </c>
      <c r="F440" s="222" t="s">
        <v>931</v>
      </c>
      <c r="G440" s="223" t="s">
        <v>260</v>
      </c>
      <c r="H440" s="224">
        <v>10.914999999999999</v>
      </c>
      <c r="I440" s="225"/>
      <c r="J440" s="226">
        <f>ROUND(I440*H440,2)</f>
        <v>0</v>
      </c>
      <c r="K440" s="222" t="s">
        <v>150</v>
      </c>
      <c r="L440" s="71"/>
      <c r="M440" s="227" t="s">
        <v>24</v>
      </c>
      <c r="N440" s="228" t="s">
        <v>48</v>
      </c>
      <c r="O440" s="46"/>
      <c r="P440" s="229">
        <f>O440*H440</f>
        <v>0</v>
      </c>
      <c r="Q440" s="229">
        <v>0</v>
      </c>
      <c r="R440" s="229">
        <f>Q440*H440</f>
        <v>0</v>
      </c>
      <c r="S440" s="229">
        <v>0</v>
      </c>
      <c r="T440" s="230">
        <f>S440*H440</f>
        <v>0</v>
      </c>
      <c r="AR440" s="23" t="s">
        <v>257</v>
      </c>
      <c r="AT440" s="23" t="s">
        <v>146</v>
      </c>
      <c r="AU440" s="23" t="s">
        <v>86</v>
      </c>
      <c r="AY440" s="23" t="s">
        <v>144</v>
      </c>
      <c r="BE440" s="231">
        <f>IF(N440="základní",J440,0)</f>
        <v>0</v>
      </c>
      <c r="BF440" s="231">
        <f>IF(N440="snížená",J440,0)</f>
        <v>0</v>
      </c>
      <c r="BG440" s="231">
        <f>IF(N440="zákl. přenesená",J440,0)</f>
        <v>0</v>
      </c>
      <c r="BH440" s="231">
        <f>IF(N440="sníž. přenesená",J440,0)</f>
        <v>0</v>
      </c>
      <c r="BI440" s="231">
        <f>IF(N440="nulová",J440,0)</f>
        <v>0</v>
      </c>
      <c r="BJ440" s="23" t="s">
        <v>25</v>
      </c>
      <c r="BK440" s="231">
        <f>ROUND(I440*H440,2)</f>
        <v>0</v>
      </c>
      <c r="BL440" s="23" t="s">
        <v>257</v>
      </c>
      <c r="BM440" s="23" t="s">
        <v>932</v>
      </c>
    </row>
    <row r="441" s="1" customFormat="1">
      <c r="B441" s="45"/>
      <c r="C441" s="73"/>
      <c r="D441" s="232" t="s">
        <v>153</v>
      </c>
      <c r="E441" s="73"/>
      <c r="F441" s="233" t="s">
        <v>691</v>
      </c>
      <c r="G441" s="73"/>
      <c r="H441" s="73"/>
      <c r="I441" s="190"/>
      <c r="J441" s="73"/>
      <c r="K441" s="73"/>
      <c r="L441" s="71"/>
      <c r="M441" s="234"/>
      <c r="N441" s="46"/>
      <c r="O441" s="46"/>
      <c r="P441" s="46"/>
      <c r="Q441" s="46"/>
      <c r="R441" s="46"/>
      <c r="S441" s="46"/>
      <c r="T441" s="94"/>
      <c r="AT441" s="23" t="s">
        <v>153</v>
      </c>
      <c r="AU441" s="23" t="s">
        <v>86</v>
      </c>
    </row>
    <row r="442" s="10" customFormat="1" ht="29.88" customHeight="1">
      <c r="B442" s="204"/>
      <c r="C442" s="205"/>
      <c r="D442" s="206" t="s">
        <v>76</v>
      </c>
      <c r="E442" s="218" t="s">
        <v>933</v>
      </c>
      <c r="F442" s="218" t="s">
        <v>934</v>
      </c>
      <c r="G442" s="205"/>
      <c r="H442" s="205"/>
      <c r="I442" s="208"/>
      <c r="J442" s="219">
        <f>BK442</f>
        <v>0</v>
      </c>
      <c r="K442" s="205"/>
      <c r="L442" s="210"/>
      <c r="M442" s="211"/>
      <c r="N442" s="212"/>
      <c r="O442" s="212"/>
      <c r="P442" s="213">
        <f>SUM(P443:P472)</f>
        <v>0</v>
      </c>
      <c r="Q442" s="212"/>
      <c r="R442" s="213">
        <f>SUM(R443:R472)</f>
        <v>1.350196</v>
      </c>
      <c r="S442" s="212"/>
      <c r="T442" s="214">
        <f>SUM(T443:T472)</f>
        <v>0</v>
      </c>
      <c r="AR442" s="215" t="s">
        <v>86</v>
      </c>
      <c r="AT442" s="216" t="s">
        <v>76</v>
      </c>
      <c r="AU442" s="216" t="s">
        <v>25</v>
      </c>
      <c r="AY442" s="215" t="s">
        <v>144</v>
      </c>
      <c r="BK442" s="217">
        <f>SUM(BK443:BK472)</f>
        <v>0</v>
      </c>
    </row>
    <row r="443" s="1" customFormat="1" ht="25.5" customHeight="1">
      <c r="B443" s="45"/>
      <c r="C443" s="220" t="s">
        <v>935</v>
      </c>
      <c r="D443" s="220" t="s">
        <v>146</v>
      </c>
      <c r="E443" s="221" t="s">
        <v>936</v>
      </c>
      <c r="F443" s="222" t="s">
        <v>937</v>
      </c>
      <c r="G443" s="223" t="s">
        <v>149</v>
      </c>
      <c r="H443" s="224">
        <v>79.400000000000006</v>
      </c>
      <c r="I443" s="225"/>
      <c r="J443" s="226">
        <f>ROUND(I443*H443,2)</f>
        <v>0</v>
      </c>
      <c r="K443" s="222" t="s">
        <v>150</v>
      </c>
      <c r="L443" s="71"/>
      <c r="M443" s="227" t="s">
        <v>24</v>
      </c>
      <c r="N443" s="228" t="s">
        <v>48</v>
      </c>
      <c r="O443" s="46"/>
      <c r="P443" s="229">
        <f>O443*H443</f>
        <v>0</v>
      </c>
      <c r="Q443" s="229">
        <v>0.0028999999999999998</v>
      </c>
      <c r="R443" s="229">
        <f>Q443*H443</f>
        <v>0.23025999999999999</v>
      </c>
      <c r="S443" s="229">
        <v>0</v>
      </c>
      <c r="T443" s="230">
        <f>S443*H443</f>
        <v>0</v>
      </c>
      <c r="AR443" s="23" t="s">
        <v>257</v>
      </c>
      <c r="AT443" s="23" t="s">
        <v>146</v>
      </c>
      <c r="AU443" s="23" t="s">
        <v>86</v>
      </c>
      <c r="AY443" s="23" t="s">
        <v>144</v>
      </c>
      <c r="BE443" s="231">
        <f>IF(N443="základní",J443,0)</f>
        <v>0</v>
      </c>
      <c r="BF443" s="231">
        <f>IF(N443="snížená",J443,0)</f>
        <v>0</v>
      </c>
      <c r="BG443" s="231">
        <f>IF(N443="zákl. přenesená",J443,0)</f>
        <v>0</v>
      </c>
      <c r="BH443" s="231">
        <f>IF(N443="sníž. přenesená",J443,0)</f>
        <v>0</v>
      </c>
      <c r="BI443" s="231">
        <f>IF(N443="nulová",J443,0)</f>
        <v>0</v>
      </c>
      <c r="BJ443" s="23" t="s">
        <v>25</v>
      </c>
      <c r="BK443" s="231">
        <f>ROUND(I443*H443,2)</f>
        <v>0</v>
      </c>
      <c r="BL443" s="23" t="s">
        <v>257</v>
      </c>
      <c r="BM443" s="23" t="s">
        <v>938</v>
      </c>
    </row>
    <row r="444" s="11" customFormat="1">
      <c r="B444" s="235"/>
      <c r="C444" s="236"/>
      <c r="D444" s="232" t="s">
        <v>155</v>
      </c>
      <c r="E444" s="237" t="s">
        <v>24</v>
      </c>
      <c r="F444" s="238" t="s">
        <v>939</v>
      </c>
      <c r="G444" s="236"/>
      <c r="H444" s="239">
        <v>27.059999999999999</v>
      </c>
      <c r="I444" s="240"/>
      <c r="J444" s="236"/>
      <c r="K444" s="236"/>
      <c r="L444" s="241"/>
      <c r="M444" s="242"/>
      <c r="N444" s="243"/>
      <c r="O444" s="243"/>
      <c r="P444" s="243"/>
      <c r="Q444" s="243"/>
      <c r="R444" s="243"/>
      <c r="S444" s="243"/>
      <c r="T444" s="244"/>
      <c r="AT444" s="245" t="s">
        <v>155</v>
      </c>
      <c r="AU444" s="245" t="s">
        <v>86</v>
      </c>
      <c r="AV444" s="11" t="s">
        <v>86</v>
      </c>
      <c r="AW444" s="11" t="s">
        <v>40</v>
      </c>
      <c r="AX444" s="11" t="s">
        <v>77</v>
      </c>
      <c r="AY444" s="245" t="s">
        <v>144</v>
      </c>
    </row>
    <row r="445" s="11" customFormat="1">
      <c r="B445" s="235"/>
      <c r="C445" s="236"/>
      <c r="D445" s="232" t="s">
        <v>155</v>
      </c>
      <c r="E445" s="237" t="s">
        <v>24</v>
      </c>
      <c r="F445" s="238" t="s">
        <v>940</v>
      </c>
      <c r="G445" s="236"/>
      <c r="H445" s="239">
        <v>25.460000000000001</v>
      </c>
      <c r="I445" s="240"/>
      <c r="J445" s="236"/>
      <c r="K445" s="236"/>
      <c r="L445" s="241"/>
      <c r="M445" s="242"/>
      <c r="N445" s="243"/>
      <c r="O445" s="243"/>
      <c r="P445" s="243"/>
      <c r="Q445" s="243"/>
      <c r="R445" s="243"/>
      <c r="S445" s="243"/>
      <c r="T445" s="244"/>
      <c r="AT445" s="245" t="s">
        <v>155</v>
      </c>
      <c r="AU445" s="245" t="s">
        <v>86</v>
      </c>
      <c r="AV445" s="11" t="s">
        <v>86</v>
      </c>
      <c r="AW445" s="11" t="s">
        <v>40</v>
      </c>
      <c r="AX445" s="11" t="s">
        <v>77</v>
      </c>
      <c r="AY445" s="245" t="s">
        <v>144</v>
      </c>
    </row>
    <row r="446" s="11" customFormat="1">
      <c r="B446" s="235"/>
      <c r="C446" s="236"/>
      <c r="D446" s="232" t="s">
        <v>155</v>
      </c>
      <c r="E446" s="237" t="s">
        <v>24</v>
      </c>
      <c r="F446" s="238" t="s">
        <v>941</v>
      </c>
      <c r="G446" s="236"/>
      <c r="H446" s="239">
        <v>26.879999999999999</v>
      </c>
      <c r="I446" s="240"/>
      <c r="J446" s="236"/>
      <c r="K446" s="236"/>
      <c r="L446" s="241"/>
      <c r="M446" s="242"/>
      <c r="N446" s="243"/>
      <c r="O446" s="243"/>
      <c r="P446" s="243"/>
      <c r="Q446" s="243"/>
      <c r="R446" s="243"/>
      <c r="S446" s="243"/>
      <c r="T446" s="244"/>
      <c r="AT446" s="245" t="s">
        <v>155</v>
      </c>
      <c r="AU446" s="245" t="s">
        <v>86</v>
      </c>
      <c r="AV446" s="11" t="s">
        <v>86</v>
      </c>
      <c r="AW446" s="11" t="s">
        <v>40</v>
      </c>
      <c r="AX446" s="11" t="s">
        <v>77</v>
      </c>
      <c r="AY446" s="245" t="s">
        <v>144</v>
      </c>
    </row>
    <row r="447" s="11" customFormat="1">
      <c r="B447" s="235"/>
      <c r="C447" s="236"/>
      <c r="D447" s="232" t="s">
        <v>155</v>
      </c>
      <c r="E447" s="237" t="s">
        <v>24</v>
      </c>
      <c r="F447" s="238" t="s">
        <v>217</v>
      </c>
      <c r="G447" s="236"/>
      <c r="H447" s="239">
        <v>0</v>
      </c>
      <c r="I447" s="240"/>
      <c r="J447" s="236"/>
      <c r="K447" s="236"/>
      <c r="L447" s="241"/>
      <c r="M447" s="242"/>
      <c r="N447" s="243"/>
      <c r="O447" s="243"/>
      <c r="P447" s="243"/>
      <c r="Q447" s="243"/>
      <c r="R447" s="243"/>
      <c r="S447" s="243"/>
      <c r="T447" s="244"/>
      <c r="AT447" s="245" t="s">
        <v>155</v>
      </c>
      <c r="AU447" s="245" t="s">
        <v>86</v>
      </c>
      <c r="AV447" s="11" t="s">
        <v>86</v>
      </c>
      <c r="AW447" s="11" t="s">
        <v>40</v>
      </c>
      <c r="AX447" s="11" t="s">
        <v>77</v>
      </c>
      <c r="AY447" s="245" t="s">
        <v>144</v>
      </c>
    </row>
    <row r="448" s="11" customFormat="1">
      <c r="B448" s="235"/>
      <c r="C448" s="236"/>
      <c r="D448" s="232" t="s">
        <v>155</v>
      </c>
      <c r="E448" s="237" t="s">
        <v>24</v>
      </c>
      <c r="F448" s="238" t="s">
        <v>218</v>
      </c>
      <c r="G448" s="236"/>
      <c r="H448" s="239">
        <v>0</v>
      </c>
      <c r="I448" s="240"/>
      <c r="J448" s="236"/>
      <c r="K448" s="236"/>
      <c r="L448" s="241"/>
      <c r="M448" s="242"/>
      <c r="N448" s="243"/>
      <c r="O448" s="243"/>
      <c r="P448" s="243"/>
      <c r="Q448" s="243"/>
      <c r="R448" s="243"/>
      <c r="S448" s="243"/>
      <c r="T448" s="244"/>
      <c r="AT448" s="245" t="s">
        <v>155</v>
      </c>
      <c r="AU448" s="245" t="s">
        <v>86</v>
      </c>
      <c r="AV448" s="11" t="s">
        <v>86</v>
      </c>
      <c r="AW448" s="11" t="s">
        <v>40</v>
      </c>
      <c r="AX448" s="11" t="s">
        <v>77</v>
      </c>
      <c r="AY448" s="245" t="s">
        <v>144</v>
      </c>
    </row>
    <row r="449" s="12" customFormat="1">
      <c r="B449" s="246"/>
      <c r="C449" s="247"/>
      <c r="D449" s="232" t="s">
        <v>155</v>
      </c>
      <c r="E449" s="248" t="s">
        <v>24</v>
      </c>
      <c r="F449" s="249" t="s">
        <v>181</v>
      </c>
      <c r="G449" s="247"/>
      <c r="H449" s="250">
        <v>79.400000000000006</v>
      </c>
      <c r="I449" s="251"/>
      <c r="J449" s="247"/>
      <c r="K449" s="247"/>
      <c r="L449" s="252"/>
      <c r="M449" s="253"/>
      <c r="N449" s="254"/>
      <c r="O449" s="254"/>
      <c r="P449" s="254"/>
      <c r="Q449" s="254"/>
      <c r="R449" s="254"/>
      <c r="S449" s="254"/>
      <c r="T449" s="255"/>
      <c r="AT449" s="256" t="s">
        <v>155</v>
      </c>
      <c r="AU449" s="256" t="s">
        <v>86</v>
      </c>
      <c r="AV449" s="12" t="s">
        <v>151</v>
      </c>
      <c r="AW449" s="12" t="s">
        <v>40</v>
      </c>
      <c r="AX449" s="12" t="s">
        <v>25</v>
      </c>
      <c r="AY449" s="256" t="s">
        <v>144</v>
      </c>
    </row>
    <row r="450" s="1" customFormat="1" ht="16.5" customHeight="1">
      <c r="B450" s="45"/>
      <c r="C450" s="270" t="s">
        <v>942</v>
      </c>
      <c r="D450" s="270" t="s">
        <v>442</v>
      </c>
      <c r="E450" s="271" t="s">
        <v>943</v>
      </c>
      <c r="F450" s="272" t="s">
        <v>944</v>
      </c>
      <c r="G450" s="273" t="s">
        <v>149</v>
      </c>
      <c r="H450" s="274">
        <v>83.370000000000005</v>
      </c>
      <c r="I450" s="275"/>
      <c r="J450" s="276">
        <f>ROUND(I450*H450,2)</f>
        <v>0</v>
      </c>
      <c r="K450" s="272" t="s">
        <v>24</v>
      </c>
      <c r="L450" s="277"/>
      <c r="M450" s="278" t="s">
        <v>24</v>
      </c>
      <c r="N450" s="279" t="s">
        <v>48</v>
      </c>
      <c r="O450" s="46"/>
      <c r="P450" s="229">
        <f>O450*H450</f>
        <v>0</v>
      </c>
      <c r="Q450" s="229">
        <v>0.0118</v>
      </c>
      <c r="R450" s="229">
        <f>Q450*H450</f>
        <v>0.98376600000000003</v>
      </c>
      <c r="S450" s="229">
        <v>0</v>
      </c>
      <c r="T450" s="230">
        <f>S450*H450</f>
        <v>0</v>
      </c>
      <c r="AR450" s="23" t="s">
        <v>460</v>
      </c>
      <c r="AT450" s="23" t="s">
        <v>442</v>
      </c>
      <c r="AU450" s="23" t="s">
        <v>86</v>
      </c>
      <c r="AY450" s="23" t="s">
        <v>144</v>
      </c>
      <c r="BE450" s="231">
        <f>IF(N450="základní",J450,0)</f>
        <v>0</v>
      </c>
      <c r="BF450" s="231">
        <f>IF(N450="snížená",J450,0)</f>
        <v>0</v>
      </c>
      <c r="BG450" s="231">
        <f>IF(N450="zákl. přenesená",J450,0)</f>
        <v>0</v>
      </c>
      <c r="BH450" s="231">
        <f>IF(N450="sníž. přenesená",J450,0)</f>
        <v>0</v>
      </c>
      <c r="BI450" s="231">
        <f>IF(N450="nulová",J450,0)</f>
        <v>0</v>
      </c>
      <c r="BJ450" s="23" t="s">
        <v>25</v>
      </c>
      <c r="BK450" s="231">
        <f>ROUND(I450*H450,2)</f>
        <v>0</v>
      </c>
      <c r="BL450" s="23" t="s">
        <v>257</v>
      </c>
      <c r="BM450" s="23" t="s">
        <v>945</v>
      </c>
    </row>
    <row r="451" s="11" customFormat="1">
      <c r="B451" s="235"/>
      <c r="C451" s="236"/>
      <c r="D451" s="232" t="s">
        <v>155</v>
      </c>
      <c r="E451" s="237" t="s">
        <v>24</v>
      </c>
      <c r="F451" s="238" t="s">
        <v>946</v>
      </c>
      <c r="G451" s="236"/>
      <c r="H451" s="239">
        <v>83.370000000000005</v>
      </c>
      <c r="I451" s="240"/>
      <c r="J451" s="236"/>
      <c r="K451" s="236"/>
      <c r="L451" s="241"/>
      <c r="M451" s="242"/>
      <c r="N451" s="243"/>
      <c r="O451" s="243"/>
      <c r="P451" s="243"/>
      <c r="Q451" s="243"/>
      <c r="R451" s="243"/>
      <c r="S451" s="243"/>
      <c r="T451" s="244"/>
      <c r="AT451" s="245" t="s">
        <v>155</v>
      </c>
      <c r="AU451" s="245" t="s">
        <v>86</v>
      </c>
      <c r="AV451" s="11" t="s">
        <v>86</v>
      </c>
      <c r="AW451" s="11" t="s">
        <v>40</v>
      </c>
      <c r="AX451" s="11" t="s">
        <v>25</v>
      </c>
      <c r="AY451" s="245" t="s">
        <v>144</v>
      </c>
    </row>
    <row r="452" s="1" customFormat="1" ht="25.5" customHeight="1">
      <c r="B452" s="45"/>
      <c r="C452" s="220" t="s">
        <v>947</v>
      </c>
      <c r="D452" s="220" t="s">
        <v>146</v>
      </c>
      <c r="E452" s="221" t="s">
        <v>948</v>
      </c>
      <c r="F452" s="222" t="s">
        <v>949</v>
      </c>
      <c r="G452" s="223" t="s">
        <v>149</v>
      </c>
      <c r="H452" s="224">
        <v>8</v>
      </c>
      <c r="I452" s="225"/>
      <c r="J452" s="226">
        <f>ROUND(I452*H452,2)</f>
        <v>0</v>
      </c>
      <c r="K452" s="222" t="s">
        <v>150</v>
      </c>
      <c r="L452" s="71"/>
      <c r="M452" s="227" t="s">
        <v>24</v>
      </c>
      <c r="N452" s="228" t="s">
        <v>48</v>
      </c>
      <c r="O452" s="46"/>
      <c r="P452" s="229">
        <f>O452*H452</f>
        <v>0</v>
      </c>
      <c r="Q452" s="229">
        <v>0.00058</v>
      </c>
      <c r="R452" s="229">
        <f>Q452*H452</f>
        <v>0.00464</v>
      </c>
      <c r="S452" s="229">
        <v>0</v>
      </c>
      <c r="T452" s="230">
        <f>S452*H452</f>
        <v>0</v>
      </c>
      <c r="AR452" s="23" t="s">
        <v>257</v>
      </c>
      <c r="AT452" s="23" t="s">
        <v>146</v>
      </c>
      <c r="AU452" s="23" t="s">
        <v>86</v>
      </c>
      <c r="AY452" s="23" t="s">
        <v>144</v>
      </c>
      <c r="BE452" s="231">
        <f>IF(N452="základní",J452,0)</f>
        <v>0</v>
      </c>
      <c r="BF452" s="231">
        <f>IF(N452="snížená",J452,0)</f>
        <v>0</v>
      </c>
      <c r="BG452" s="231">
        <f>IF(N452="zákl. přenesená",J452,0)</f>
        <v>0</v>
      </c>
      <c r="BH452" s="231">
        <f>IF(N452="sníž. přenesená",J452,0)</f>
        <v>0</v>
      </c>
      <c r="BI452" s="231">
        <f>IF(N452="nulová",J452,0)</f>
        <v>0</v>
      </c>
      <c r="BJ452" s="23" t="s">
        <v>25</v>
      </c>
      <c r="BK452" s="231">
        <f>ROUND(I452*H452,2)</f>
        <v>0</v>
      </c>
      <c r="BL452" s="23" t="s">
        <v>257</v>
      </c>
      <c r="BM452" s="23" t="s">
        <v>950</v>
      </c>
    </row>
    <row r="453" s="11" customFormat="1">
      <c r="B453" s="235"/>
      <c r="C453" s="236"/>
      <c r="D453" s="232" t="s">
        <v>155</v>
      </c>
      <c r="E453" s="237" t="s">
        <v>24</v>
      </c>
      <c r="F453" s="238" t="s">
        <v>951</v>
      </c>
      <c r="G453" s="236"/>
      <c r="H453" s="239">
        <v>0.59999999999999998</v>
      </c>
      <c r="I453" s="240"/>
      <c r="J453" s="236"/>
      <c r="K453" s="236"/>
      <c r="L453" s="241"/>
      <c r="M453" s="242"/>
      <c r="N453" s="243"/>
      <c r="O453" s="243"/>
      <c r="P453" s="243"/>
      <c r="Q453" s="243"/>
      <c r="R453" s="243"/>
      <c r="S453" s="243"/>
      <c r="T453" s="244"/>
      <c r="AT453" s="245" t="s">
        <v>155</v>
      </c>
      <c r="AU453" s="245" t="s">
        <v>86</v>
      </c>
      <c r="AV453" s="11" t="s">
        <v>86</v>
      </c>
      <c r="AW453" s="11" t="s">
        <v>40</v>
      </c>
      <c r="AX453" s="11" t="s">
        <v>77</v>
      </c>
      <c r="AY453" s="245" t="s">
        <v>144</v>
      </c>
    </row>
    <row r="454" s="11" customFormat="1">
      <c r="B454" s="235"/>
      <c r="C454" s="236"/>
      <c r="D454" s="232" t="s">
        <v>155</v>
      </c>
      <c r="E454" s="237" t="s">
        <v>24</v>
      </c>
      <c r="F454" s="238" t="s">
        <v>952</v>
      </c>
      <c r="G454" s="236"/>
      <c r="H454" s="239">
        <v>4.3200000000000003</v>
      </c>
      <c r="I454" s="240"/>
      <c r="J454" s="236"/>
      <c r="K454" s="236"/>
      <c r="L454" s="241"/>
      <c r="M454" s="242"/>
      <c r="N454" s="243"/>
      <c r="O454" s="243"/>
      <c r="P454" s="243"/>
      <c r="Q454" s="243"/>
      <c r="R454" s="243"/>
      <c r="S454" s="243"/>
      <c r="T454" s="244"/>
      <c r="AT454" s="245" t="s">
        <v>155</v>
      </c>
      <c r="AU454" s="245" t="s">
        <v>86</v>
      </c>
      <c r="AV454" s="11" t="s">
        <v>86</v>
      </c>
      <c r="AW454" s="11" t="s">
        <v>40</v>
      </c>
      <c r="AX454" s="11" t="s">
        <v>77</v>
      </c>
      <c r="AY454" s="245" t="s">
        <v>144</v>
      </c>
    </row>
    <row r="455" s="11" customFormat="1">
      <c r="B455" s="235"/>
      <c r="C455" s="236"/>
      <c r="D455" s="232" t="s">
        <v>155</v>
      </c>
      <c r="E455" s="237" t="s">
        <v>24</v>
      </c>
      <c r="F455" s="238" t="s">
        <v>953</v>
      </c>
      <c r="G455" s="236"/>
      <c r="H455" s="239">
        <v>0.80000000000000004</v>
      </c>
      <c r="I455" s="240"/>
      <c r="J455" s="236"/>
      <c r="K455" s="236"/>
      <c r="L455" s="241"/>
      <c r="M455" s="242"/>
      <c r="N455" s="243"/>
      <c r="O455" s="243"/>
      <c r="P455" s="243"/>
      <c r="Q455" s="243"/>
      <c r="R455" s="243"/>
      <c r="S455" s="243"/>
      <c r="T455" s="244"/>
      <c r="AT455" s="245" t="s">
        <v>155</v>
      </c>
      <c r="AU455" s="245" t="s">
        <v>86</v>
      </c>
      <c r="AV455" s="11" t="s">
        <v>86</v>
      </c>
      <c r="AW455" s="11" t="s">
        <v>40</v>
      </c>
      <c r="AX455" s="11" t="s">
        <v>77</v>
      </c>
      <c r="AY455" s="245" t="s">
        <v>144</v>
      </c>
    </row>
    <row r="456" s="11" customFormat="1">
      <c r="B456" s="235"/>
      <c r="C456" s="236"/>
      <c r="D456" s="232" t="s">
        <v>155</v>
      </c>
      <c r="E456" s="237" t="s">
        <v>24</v>
      </c>
      <c r="F456" s="238" t="s">
        <v>954</v>
      </c>
      <c r="G456" s="236"/>
      <c r="H456" s="239">
        <v>1.9199999999999999</v>
      </c>
      <c r="I456" s="240"/>
      <c r="J456" s="236"/>
      <c r="K456" s="236"/>
      <c r="L456" s="241"/>
      <c r="M456" s="242"/>
      <c r="N456" s="243"/>
      <c r="O456" s="243"/>
      <c r="P456" s="243"/>
      <c r="Q456" s="243"/>
      <c r="R456" s="243"/>
      <c r="S456" s="243"/>
      <c r="T456" s="244"/>
      <c r="AT456" s="245" t="s">
        <v>155</v>
      </c>
      <c r="AU456" s="245" t="s">
        <v>86</v>
      </c>
      <c r="AV456" s="11" t="s">
        <v>86</v>
      </c>
      <c r="AW456" s="11" t="s">
        <v>40</v>
      </c>
      <c r="AX456" s="11" t="s">
        <v>77</v>
      </c>
      <c r="AY456" s="245" t="s">
        <v>144</v>
      </c>
    </row>
    <row r="457" s="11" customFormat="1">
      <c r="B457" s="235"/>
      <c r="C457" s="236"/>
      <c r="D457" s="232" t="s">
        <v>155</v>
      </c>
      <c r="E457" s="237" t="s">
        <v>24</v>
      </c>
      <c r="F457" s="238" t="s">
        <v>955</v>
      </c>
      <c r="G457" s="236"/>
      <c r="H457" s="239">
        <v>0.35999999999999999</v>
      </c>
      <c r="I457" s="240"/>
      <c r="J457" s="236"/>
      <c r="K457" s="236"/>
      <c r="L457" s="241"/>
      <c r="M457" s="242"/>
      <c r="N457" s="243"/>
      <c r="O457" s="243"/>
      <c r="P457" s="243"/>
      <c r="Q457" s="243"/>
      <c r="R457" s="243"/>
      <c r="S457" s="243"/>
      <c r="T457" s="244"/>
      <c r="AT457" s="245" t="s">
        <v>155</v>
      </c>
      <c r="AU457" s="245" t="s">
        <v>86</v>
      </c>
      <c r="AV457" s="11" t="s">
        <v>86</v>
      </c>
      <c r="AW457" s="11" t="s">
        <v>40</v>
      </c>
      <c r="AX457" s="11" t="s">
        <v>77</v>
      </c>
      <c r="AY457" s="245" t="s">
        <v>144</v>
      </c>
    </row>
    <row r="458" s="12" customFormat="1">
      <c r="B458" s="246"/>
      <c r="C458" s="247"/>
      <c r="D458" s="232" t="s">
        <v>155</v>
      </c>
      <c r="E458" s="248" t="s">
        <v>24</v>
      </c>
      <c r="F458" s="249" t="s">
        <v>181</v>
      </c>
      <c r="G458" s="247"/>
      <c r="H458" s="250">
        <v>8</v>
      </c>
      <c r="I458" s="251"/>
      <c r="J458" s="247"/>
      <c r="K458" s="247"/>
      <c r="L458" s="252"/>
      <c r="M458" s="253"/>
      <c r="N458" s="254"/>
      <c r="O458" s="254"/>
      <c r="P458" s="254"/>
      <c r="Q458" s="254"/>
      <c r="R458" s="254"/>
      <c r="S458" s="254"/>
      <c r="T458" s="255"/>
      <c r="AT458" s="256" t="s">
        <v>155</v>
      </c>
      <c r="AU458" s="256" t="s">
        <v>86</v>
      </c>
      <c r="AV458" s="12" t="s">
        <v>151</v>
      </c>
      <c r="AW458" s="12" t="s">
        <v>40</v>
      </c>
      <c r="AX458" s="12" t="s">
        <v>25</v>
      </c>
      <c r="AY458" s="256" t="s">
        <v>144</v>
      </c>
    </row>
    <row r="459" s="1" customFormat="1" ht="16.5" customHeight="1">
      <c r="B459" s="45"/>
      <c r="C459" s="270" t="s">
        <v>956</v>
      </c>
      <c r="D459" s="270" t="s">
        <v>442</v>
      </c>
      <c r="E459" s="271" t="s">
        <v>957</v>
      </c>
      <c r="F459" s="272" t="s">
        <v>958</v>
      </c>
      <c r="G459" s="273" t="s">
        <v>149</v>
      </c>
      <c r="H459" s="274">
        <v>8.8000000000000007</v>
      </c>
      <c r="I459" s="275"/>
      <c r="J459" s="276">
        <f>ROUND(I459*H459,2)</f>
        <v>0</v>
      </c>
      <c r="K459" s="272" t="s">
        <v>150</v>
      </c>
      <c r="L459" s="277"/>
      <c r="M459" s="278" t="s">
        <v>24</v>
      </c>
      <c r="N459" s="279" t="s">
        <v>48</v>
      </c>
      <c r="O459" s="46"/>
      <c r="P459" s="229">
        <f>O459*H459</f>
        <v>0</v>
      </c>
      <c r="Q459" s="229">
        <v>0.01</v>
      </c>
      <c r="R459" s="229">
        <f>Q459*H459</f>
        <v>0.088000000000000009</v>
      </c>
      <c r="S459" s="229">
        <v>0</v>
      </c>
      <c r="T459" s="230">
        <f>S459*H459</f>
        <v>0</v>
      </c>
      <c r="AR459" s="23" t="s">
        <v>460</v>
      </c>
      <c r="AT459" s="23" t="s">
        <v>442</v>
      </c>
      <c r="AU459" s="23" t="s">
        <v>86</v>
      </c>
      <c r="AY459" s="23" t="s">
        <v>144</v>
      </c>
      <c r="BE459" s="231">
        <f>IF(N459="základní",J459,0)</f>
        <v>0</v>
      </c>
      <c r="BF459" s="231">
        <f>IF(N459="snížená",J459,0)</f>
        <v>0</v>
      </c>
      <c r="BG459" s="231">
        <f>IF(N459="zákl. přenesená",J459,0)</f>
        <v>0</v>
      </c>
      <c r="BH459" s="231">
        <f>IF(N459="sníž. přenesená",J459,0)</f>
        <v>0</v>
      </c>
      <c r="BI459" s="231">
        <f>IF(N459="nulová",J459,0)</f>
        <v>0</v>
      </c>
      <c r="BJ459" s="23" t="s">
        <v>25</v>
      </c>
      <c r="BK459" s="231">
        <f>ROUND(I459*H459,2)</f>
        <v>0</v>
      </c>
      <c r="BL459" s="23" t="s">
        <v>257</v>
      </c>
      <c r="BM459" s="23" t="s">
        <v>959</v>
      </c>
    </row>
    <row r="460" s="1" customFormat="1" ht="25.5" customHeight="1">
      <c r="B460" s="45"/>
      <c r="C460" s="220" t="s">
        <v>960</v>
      </c>
      <c r="D460" s="220" t="s">
        <v>146</v>
      </c>
      <c r="E460" s="221" t="s">
        <v>961</v>
      </c>
      <c r="F460" s="222" t="s">
        <v>962</v>
      </c>
      <c r="G460" s="223" t="s">
        <v>326</v>
      </c>
      <c r="H460" s="224">
        <v>64.799999999999997</v>
      </c>
      <c r="I460" s="225"/>
      <c r="J460" s="226">
        <f>ROUND(I460*H460,2)</f>
        <v>0</v>
      </c>
      <c r="K460" s="222" t="s">
        <v>150</v>
      </c>
      <c r="L460" s="71"/>
      <c r="M460" s="227" t="s">
        <v>24</v>
      </c>
      <c r="N460" s="228" t="s">
        <v>48</v>
      </c>
      <c r="O460" s="46"/>
      <c r="P460" s="229">
        <f>O460*H460</f>
        <v>0</v>
      </c>
      <c r="Q460" s="229">
        <v>0.00025999999999999998</v>
      </c>
      <c r="R460" s="229">
        <f>Q460*H460</f>
        <v>0.016847999999999998</v>
      </c>
      <c r="S460" s="229">
        <v>0</v>
      </c>
      <c r="T460" s="230">
        <f>S460*H460</f>
        <v>0</v>
      </c>
      <c r="AR460" s="23" t="s">
        <v>257</v>
      </c>
      <c r="AT460" s="23" t="s">
        <v>146</v>
      </c>
      <c r="AU460" s="23" t="s">
        <v>86</v>
      </c>
      <c r="AY460" s="23" t="s">
        <v>144</v>
      </c>
      <c r="BE460" s="231">
        <f>IF(N460="základní",J460,0)</f>
        <v>0</v>
      </c>
      <c r="BF460" s="231">
        <f>IF(N460="snížená",J460,0)</f>
        <v>0</v>
      </c>
      <c r="BG460" s="231">
        <f>IF(N460="zákl. přenesená",J460,0)</f>
        <v>0</v>
      </c>
      <c r="BH460" s="231">
        <f>IF(N460="sníž. přenesená",J460,0)</f>
        <v>0</v>
      </c>
      <c r="BI460" s="231">
        <f>IF(N460="nulová",J460,0)</f>
        <v>0</v>
      </c>
      <c r="BJ460" s="23" t="s">
        <v>25</v>
      </c>
      <c r="BK460" s="231">
        <f>ROUND(I460*H460,2)</f>
        <v>0</v>
      </c>
      <c r="BL460" s="23" t="s">
        <v>257</v>
      </c>
      <c r="BM460" s="23" t="s">
        <v>963</v>
      </c>
    </row>
    <row r="461" s="1" customFormat="1">
      <c r="B461" s="45"/>
      <c r="C461" s="73"/>
      <c r="D461" s="232" t="s">
        <v>153</v>
      </c>
      <c r="E461" s="73"/>
      <c r="F461" s="233" t="s">
        <v>964</v>
      </c>
      <c r="G461" s="73"/>
      <c r="H461" s="73"/>
      <c r="I461" s="190"/>
      <c r="J461" s="73"/>
      <c r="K461" s="73"/>
      <c r="L461" s="71"/>
      <c r="M461" s="234"/>
      <c r="N461" s="46"/>
      <c r="O461" s="46"/>
      <c r="P461" s="46"/>
      <c r="Q461" s="46"/>
      <c r="R461" s="46"/>
      <c r="S461" s="46"/>
      <c r="T461" s="94"/>
      <c r="AT461" s="23" t="s">
        <v>153</v>
      </c>
      <c r="AU461" s="23" t="s">
        <v>86</v>
      </c>
    </row>
    <row r="462" s="11" customFormat="1">
      <c r="B462" s="235"/>
      <c r="C462" s="236"/>
      <c r="D462" s="232" t="s">
        <v>155</v>
      </c>
      <c r="E462" s="237" t="s">
        <v>24</v>
      </c>
      <c r="F462" s="238" t="s">
        <v>965</v>
      </c>
      <c r="G462" s="236"/>
      <c r="H462" s="239">
        <v>64.799999999999997</v>
      </c>
      <c r="I462" s="240"/>
      <c r="J462" s="236"/>
      <c r="K462" s="236"/>
      <c r="L462" s="241"/>
      <c r="M462" s="242"/>
      <c r="N462" s="243"/>
      <c r="O462" s="243"/>
      <c r="P462" s="243"/>
      <c r="Q462" s="243"/>
      <c r="R462" s="243"/>
      <c r="S462" s="243"/>
      <c r="T462" s="244"/>
      <c r="AT462" s="245" t="s">
        <v>155</v>
      </c>
      <c r="AU462" s="245" t="s">
        <v>86</v>
      </c>
      <c r="AV462" s="11" t="s">
        <v>86</v>
      </c>
      <c r="AW462" s="11" t="s">
        <v>40</v>
      </c>
      <c r="AX462" s="11" t="s">
        <v>25</v>
      </c>
      <c r="AY462" s="245" t="s">
        <v>144</v>
      </c>
    </row>
    <row r="463" s="1" customFormat="1" ht="16.5" customHeight="1">
      <c r="B463" s="45"/>
      <c r="C463" s="220" t="s">
        <v>966</v>
      </c>
      <c r="D463" s="220" t="s">
        <v>146</v>
      </c>
      <c r="E463" s="221" t="s">
        <v>967</v>
      </c>
      <c r="F463" s="222" t="s">
        <v>968</v>
      </c>
      <c r="G463" s="223" t="s">
        <v>149</v>
      </c>
      <c r="H463" s="224">
        <v>79.400000000000006</v>
      </c>
      <c r="I463" s="225"/>
      <c r="J463" s="226">
        <f>ROUND(I463*H463,2)</f>
        <v>0</v>
      </c>
      <c r="K463" s="222" t="s">
        <v>150</v>
      </c>
      <c r="L463" s="71"/>
      <c r="M463" s="227" t="s">
        <v>24</v>
      </c>
      <c r="N463" s="228" t="s">
        <v>48</v>
      </c>
      <c r="O463" s="46"/>
      <c r="P463" s="229">
        <f>O463*H463</f>
        <v>0</v>
      </c>
      <c r="Q463" s="229">
        <v>0.00029999999999999997</v>
      </c>
      <c r="R463" s="229">
        <f>Q463*H463</f>
        <v>0.023820000000000001</v>
      </c>
      <c r="S463" s="229">
        <v>0</v>
      </c>
      <c r="T463" s="230">
        <f>S463*H463</f>
        <v>0</v>
      </c>
      <c r="AR463" s="23" t="s">
        <v>257</v>
      </c>
      <c r="AT463" s="23" t="s">
        <v>146</v>
      </c>
      <c r="AU463" s="23" t="s">
        <v>86</v>
      </c>
      <c r="AY463" s="23" t="s">
        <v>144</v>
      </c>
      <c r="BE463" s="231">
        <f>IF(N463="základní",J463,0)</f>
        <v>0</v>
      </c>
      <c r="BF463" s="231">
        <f>IF(N463="snížená",J463,0)</f>
        <v>0</v>
      </c>
      <c r="BG463" s="231">
        <f>IF(N463="zákl. přenesená",J463,0)</f>
        <v>0</v>
      </c>
      <c r="BH463" s="231">
        <f>IF(N463="sníž. přenesená",J463,0)</f>
        <v>0</v>
      </c>
      <c r="BI463" s="231">
        <f>IF(N463="nulová",J463,0)</f>
        <v>0</v>
      </c>
      <c r="BJ463" s="23" t="s">
        <v>25</v>
      </c>
      <c r="BK463" s="231">
        <f>ROUND(I463*H463,2)</f>
        <v>0</v>
      </c>
      <c r="BL463" s="23" t="s">
        <v>257</v>
      </c>
      <c r="BM463" s="23" t="s">
        <v>969</v>
      </c>
    </row>
    <row r="464" s="1" customFormat="1">
      <c r="B464" s="45"/>
      <c r="C464" s="73"/>
      <c r="D464" s="232" t="s">
        <v>153</v>
      </c>
      <c r="E464" s="73"/>
      <c r="F464" s="233" t="s">
        <v>964</v>
      </c>
      <c r="G464" s="73"/>
      <c r="H464" s="73"/>
      <c r="I464" s="190"/>
      <c r="J464" s="73"/>
      <c r="K464" s="73"/>
      <c r="L464" s="71"/>
      <c r="M464" s="234"/>
      <c r="N464" s="46"/>
      <c r="O464" s="46"/>
      <c r="P464" s="46"/>
      <c r="Q464" s="46"/>
      <c r="R464" s="46"/>
      <c r="S464" s="46"/>
      <c r="T464" s="94"/>
      <c r="AT464" s="23" t="s">
        <v>153</v>
      </c>
      <c r="AU464" s="23" t="s">
        <v>86</v>
      </c>
    </row>
    <row r="465" s="1" customFormat="1" ht="16.5" customHeight="1">
      <c r="B465" s="45"/>
      <c r="C465" s="220" t="s">
        <v>970</v>
      </c>
      <c r="D465" s="220" t="s">
        <v>146</v>
      </c>
      <c r="E465" s="221" t="s">
        <v>971</v>
      </c>
      <c r="F465" s="222" t="s">
        <v>972</v>
      </c>
      <c r="G465" s="223" t="s">
        <v>326</v>
      </c>
      <c r="H465" s="224">
        <v>95.400000000000006</v>
      </c>
      <c r="I465" s="225"/>
      <c r="J465" s="226">
        <f>ROUND(I465*H465,2)</f>
        <v>0</v>
      </c>
      <c r="K465" s="222" t="s">
        <v>150</v>
      </c>
      <c r="L465" s="71"/>
      <c r="M465" s="227" t="s">
        <v>24</v>
      </c>
      <c r="N465" s="228" t="s">
        <v>48</v>
      </c>
      <c r="O465" s="46"/>
      <c r="P465" s="229">
        <f>O465*H465</f>
        <v>0</v>
      </c>
      <c r="Q465" s="229">
        <v>3.0000000000000001E-05</v>
      </c>
      <c r="R465" s="229">
        <f>Q465*H465</f>
        <v>0.0028620000000000004</v>
      </c>
      <c r="S465" s="229">
        <v>0</v>
      </c>
      <c r="T465" s="230">
        <f>S465*H465</f>
        <v>0</v>
      </c>
      <c r="AR465" s="23" t="s">
        <v>257</v>
      </c>
      <c r="AT465" s="23" t="s">
        <v>146</v>
      </c>
      <c r="AU465" s="23" t="s">
        <v>86</v>
      </c>
      <c r="AY465" s="23" t="s">
        <v>144</v>
      </c>
      <c r="BE465" s="231">
        <f>IF(N465="základní",J465,0)</f>
        <v>0</v>
      </c>
      <c r="BF465" s="231">
        <f>IF(N465="snížená",J465,0)</f>
        <v>0</v>
      </c>
      <c r="BG465" s="231">
        <f>IF(N465="zákl. přenesená",J465,0)</f>
        <v>0</v>
      </c>
      <c r="BH465" s="231">
        <f>IF(N465="sníž. přenesená",J465,0)</f>
        <v>0</v>
      </c>
      <c r="BI465" s="231">
        <f>IF(N465="nulová",J465,0)</f>
        <v>0</v>
      </c>
      <c r="BJ465" s="23" t="s">
        <v>25</v>
      </c>
      <c r="BK465" s="231">
        <f>ROUND(I465*H465,2)</f>
        <v>0</v>
      </c>
      <c r="BL465" s="23" t="s">
        <v>257</v>
      </c>
      <c r="BM465" s="23" t="s">
        <v>973</v>
      </c>
    </row>
    <row r="466" s="1" customFormat="1">
      <c r="B466" s="45"/>
      <c r="C466" s="73"/>
      <c r="D466" s="232" t="s">
        <v>153</v>
      </c>
      <c r="E466" s="73"/>
      <c r="F466" s="233" t="s">
        <v>964</v>
      </c>
      <c r="G466" s="73"/>
      <c r="H466" s="73"/>
      <c r="I466" s="190"/>
      <c r="J466" s="73"/>
      <c r="K466" s="73"/>
      <c r="L466" s="71"/>
      <c r="M466" s="234"/>
      <c r="N466" s="46"/>
      <c r="O466" s="46"/>
      <c r="P466" s="46"/>
      <c r="Q466" s="46"/>
      <c r="R466" s="46"/>
      <c r="S466" s="46"/>
      <c r="T466" s="94"/>
      <c r="AT466" s="23" t="s">
        <v>153</v>
      </c>
      <c r="AU466" s="23" t="s">
        <v>86</v>
      </c>
    </row>
    <row r="467" s="11" customFormat="1">
      <c r="B467" s="235"/>
      <c r="C467" s="236"/>
      <c r="D467" s="232" t="s">
        <v>155</v>
      </c>
      <c r="E467" s="237" t="s">
        <v>24</v>
      </c>
      <c r="F467" s="238" t="s">
        <v>974</v>
      </c>
      <c r="G467" s="236"/>
      <c r="H467" s="239">
        <v>95.400000000000006</v>
      </c>
      <c r="I467" s="240"/>
      <c r="J467" s="236"/>
      <c r="K467" s="236"/>
      <c r="L467" s="241"/>
      <c r="M467" s="242"/>
      <c r="N467" s="243"/>
      <c r="O467" s="243"/>
      <c r="P467" s="243"/>
      <c r="Q467" s="243"/>
      <c r="R467" s="243"/>
      <c r="S467" s="243"/>
      <c r="T467" s="244"/>
      <c r="AT467" s="245" t="s">
        <v>155</v>
      </c>
      <c r="AU467" s="245" t="s">
        <v>86</v>
      </c>
      <c r="AV467" s="11" t="s">
        <v>86</v>
      </c>
      <c r="AW467" s="11" t="s">
        <v>40</v>
      </c>
      <c r="AX467" s="11" t="s">
        <v>25</v>
      </c>
      <c r="AY467" s="245" t="s">
        <v>144</v>
      </c>
    </row>
    <row r="468" s="1" customFormat="1" ht="16.5" customHeight="1">
      <c r="B468" s="45"/>
      <c r="C468" s="220" t="s">
        <v>975</v>
      </c>
      <c r="D468" s="220" t="s">
        <v>146</v>
      </c>
      <c r="E468" s="221" t="s">
        <v>976</v>
      </c>
      <c r="F468" s="222" t="s">
        <v>977</v>
      </c>
      <c r="G468" s="223" t="s">
        <v>161</v>
      </c>
      <c r="H468" s="224">
        <v>18</v>
      </c>
      <c r="I468" s="225"/>
      <c r="J468" s="226">
        <f>ROUND(I468*H468,2)</f>
        <v>0</v>
      </c>
      <c r="K468" s="222" t="s">
        <v>150</v>
      </c>
      <c r="L468" s="71"/>
      <c r="M468" s="227" t="s">
        <v>24</v>
      </c>
      <c r="N468" s="228" t="s">
        <v>48</v>
      </c>
      <c r="O468" s="46"/>
      <c r="P468" s="229">
        <f>O468*H468</f>
        <v>0</v>
      </c>
      <c r="Q468" s="229">
        <v>0</v>
      </c>
      <c r="R468" s="229">
        <f>Q468*H468</f>
        <v>0</v>
      </c>
      <c r="S468" s="229">
        <v>0</v>
      </c>
      <c r="T468" s="230">
        <f>S468*H468</f>
        <v>0</v>
      </c>
      <c r="AR468" s="23" t="s">
        <v>257</v>
      </c>
      <c r="AT468" s="23" t="s">
        <v>146</v>
      </c>
      <c r="AU468" s="23" t="s">
        <v>86</v>
      </c>
      <c r="AY468" s="23" t="s">
        <v>144</v>
      </c>
      <c r="BE468" s="231">
        <f>IF(N468="základní",J468,0)</f>
        <v>0</v>
      </c>
      <c r="BF468" s="231">
        <f>IF(N468="snížená",J468,0)</f>
        <v>0</v>
      </c>
      <c r="BG468" s="231">
        <f>IF(N468="zákl. přenesená",J468,0)</f>
        <v>0</v>
      </c>
      <c r="BH468" s="231">
        <f>IF(N468="sníž. přenesená",J468,0)</f>
        <v>0</v>
      </c>
      <c r="BI468" s="231">
        <f>IF(N468="nulová",J468,0)</f>
        <v>0</v>
      </c>
      <c r="BJ468" s="23" t="s">
        <v>25</v>
      </c>
      <c r="BK468" s="231">
        <f>ROUND(I468*H468,2)</f>
        <v>0</v>
      </c>
      <c r="BL468" s="23" t="s">
        <v>257</v>
      </c>
      <c r="BM468" s="23" t="s">
        <v>978</v>
      </c>
    </row>
    <row r="469" s="1" customFormat="1">
      <c r="B469" s="45"/>
      <c r="C469" s="73"/>
      <c r="D469" s="232" t="s">
        <v>153</v>
      </c>
      <c r="E469" s="73"/>
      <c r="F469" s="233" t="s">
        <v>964</v>
      </c>
      <c r="G469" s="73"/>
      <c r="H469" s="73"/>
      <c r="I469" s="190"/>
      <c r="J469" s="73"/>
      <c r="K469" s="73"/>
      <c r="L469" s="71"/>
      <c r="M469" s="234"/>
      <c r="N469" s="46"/>
      <c r="O469" s="46"/>
      <c r="P469" s="46"/>
      <c r="Q469" s="46"/>
      <c r="R469" s="46"/>
      <c r="S469" s="46"/>
      <c r="T469" s="94"/>
      <c r="AT469" s="23" t="s">
        <v>153</v>
      </c>
      <c r="AU469" s="23" t="s">
        <v>86</v>
      </c>
    </row>
    <row r="470" s="11" customFormat="1">
      <c r="B470" s="235"/>
      <c r="C470" s="236"/>
      <c r="D470" s="232" t="s">
        <v>155</v>
      </c>
      <c r="E470" s="237" t="s">
        <v>24</v>
      </c>
      <c r="F470" s="238" t="s">
        <v>268</v>
      </c>
      <c r="G470" s="236"/>
      <c r="H470" s="239">
        <v>18</v>
      </c>
      <c r="I470" s="240"/>
      <c r="J470" s="236"/>
      <c r="K470" s="236"/>
      <c r="L470" s="241"/>
      <c r="M470" s="242"/>
      <c r="N470" s="243"/>
      <c r="O470" s="243"/>
      <c r="P470" s="243"/>
      <c r="Q470" s="243"/>
      <c r="R470" s="243"/>
      <c r="S470" s="243"/>
      <c r="T470" s="244"/>
      <c r="AT470" s="245" t="s">
        <v>155</v>
      </c>
      <c r="AU470" s="245" t="s">
        <v>86</v>
      </c>
      <c r="AV470" s="11" t="s">
        <v>86</v>
      </c>
      <c r="AW470" s="11" t="s">
        <v>40</v>
      </c>
      <c r="AX470" s="11" t="s">
        <v>25</v>
      </c>
      <c r="AY470" s="245" t="s">
        <v>144</v>
      </c>
    </row>
    <row r="471" s="1" customFormat="1" ht="38.25" customHeight="1">
      <c r="B471" s="45"/>
      <c r="C471" s="220" t="s">
        <v>979</v>
      </c>
      <c r="D471" s="220" t="s">
        <v>146</v>
      </c>
      <c r="E471" s="221" t="s">
        <v>980</v>
      </c>
      <c r="F471" s="222" t="s">
        <v>981</v>
      </c>
      <c r="G471" s="223" t="s">
        <v>260</v>
      </c>
      <c r="H471" s="224">
        <v>1.3500000000000001</v>
      </c>
      <c r="I471" s="225"/>
      <c r="J471" s="226">
        <f>ROUND(I471*H471,2)</f>
        <v>0</v>
      </c>
      <c r="K471" s="222" t="s">
        <v>150</v>
      </c>
      <c r="L471" s="71"/>
      <c r="M471" s="227" t="s">
        <v>24</v>
      </c>
      <c r="N471" s="228" t="s">
        <v>48</v>
      </c>
      <c r="O471" s="46"/>
      <c r="P471" s="229">
        <f>O471*H471</f>
        <v>0</v>
      </c>
      <c r="Q471" s="229">
        <v>0</v>
      </c>
      <c r="R471" s="229">
        <f>Q471*H471</f>
        <v>0</v>
      </c>
      <c r="S471" s="229">
        <v>0</v>
      </c>
      <c r="T471" s="230">
        <f>S471*H471</f>
        <v>0</v>
      </c>
      <c r="AR471" s="23" t="s">
        <v>257</v>
      </c>
      <c r="AT471" s="23" t="s">
        <v>146</v>
      </c>
      <c r="AU471" s="23" t="s">
        <v>86</v>
      </c>
      <c r="AY471" s="23" t="s">
        <v>144</v>
      </c>
      <c r="BE471" s="231">
        <f>IF(N471="základní",J471,0)</f>
        <v>0</v>
      </c>
      <c r="BF471" s="231">
        <f>IF(N471="snížená",J471,0)</f>
        <v>0</v>
      </c>
      <c r="BG471" s="231">
        <f>IF(N471="zákl. přenesená",J471,0)</f>
        <v>0</v>
      </c>
      <c r="BH471" s="231">
        <f>IF(N471="sníž. přenesená",J471,0)</f>
        <v>0</v>
      </c>
      <c r="BI471" s="231">
        <f>IF(N471="nulová",J471,0)</f>
        <v>0</v>
      </c>
      <c r="BJ471" s="23" t="s">
        <v>25</v>
      </c>
      <c r="BK471" s="231">
        <f>ROUND(I471*H471,2)</f>
        <v>0</v>
      </c>
      <c r="BL471" s="23" t="s">
        <v>257</v>
      </c>
      <c r="BM471" s="23" t="s">
        <v>982</v>
      </c>
    </row>
    <row r="472" s="1" customFormat="1">
      <c r="B472" s="45"/>
      <c r="C472" s="73"/>
      <c r="D472" s="232" t="s">
        <v>153</v>
      </c>
      <c r="E472" s="73"/>
      <c r="F472" s="233" t="s">
        <v>838</v>
      </c>
      <c r="G472" s="73"/>
      <c r="H472" s="73"/>
      <c r="I472" s="190"/>
      <c r="J472" s="73"/>
      <c r="K472" s="73"/>
      <c r="L472" s="71"/>
      <c r="M472" s="234"/>
      <c r="N472" s="46"/>
      <c r="O472" s="46"/>
      <c r="P472" s="46"/>
      <c r="Q472" s="46"/>
      <c r="R472" s="46"/>
      <c r="S472" s="46"/>
      <c r="T472" s="94"/>
      <c r="AT472" s="23" t="s">
        <v>153</v>
      </c>
      <c r="AU472" s="23" t="s">
        <v>86</v>
      </c>
    </row>
    <row r="473" s="10" customFormat="1" ht="29.88" customHeight="1">
      <c r="B473" s="204"/>
      <c r="C473" s="205"/>
      <c r="D473" s="206" t="s">
        <v>76</v>
      </c>
      <c r="E473" s="218" t="s">
        <v>983</v>
      </c>
      <c r="F473" s="218" t="s">
        <v>984</v>
      </c>
      <c r="G473" s="205"/>
      <c r="H473" s="205"/>
      <c r="I473" s="208"/>
      <c r="J473" s="219">
        <f>BK473</f>
        <v>0</v>
      </c>
      <c r="K473" s="205"/>
      <c r="L473" s="210"/>
      <c r="M473" s="211"/>
      <c r="N473" s="212"/>
      <c r="O473" s="212"/>
      <c r="P473" s="213">
        <f>SUM(P474:P489)</f>
        <v>0</v>
      </c>
      <c r="Q473" s="212"/>
      <c r="R473" s="213">
        <f>SUM(R474:R489)</f>
        <v>0.036145999999999998</v>
      </c>
      <c r="S473" s="212"/>
      <c r="T473" s="214">
        <f>SUM(T474:T489)</f>
        <v>0</v>
      </c>
      <c r="AR473" s="215" t="s">
        <v>86</v>
      </c>
      <c r="AT473" s="216" t="s">
        <v>76</v>
      </c>
      <c r="AU473" s="216" t="s">
        <v>25</v>
      </c>
      <c r="AY473" s="215" t="s">
        <v>144</v>
      </c>
      <c r="BK473" s="217">
        <f>SUM(BK474:BK489)</f>
        <v>0</v>
      </c>
    </row>
    <row r="474" s="1" customFormat="1" ht="16.5" customHeight="1">
      <c r="B474" s="45"/>
      <c r="C474" s="220" t="s">
        <v>985</v>
      </c>
      <c r="D474" s="220" t="s">
        <v>146</v>
      </c>
      <c r="E474" s="221" t="s">
        <v>986</v>
      </c>
      <c r="F474" s="222" t="s">
        <v>987</v>
      </c>
      <c r="G474" s="223" t="s">
        <v>149</v>
      </c>
      <c r="H474" s="224">
        <v>68.200000000000003</v>
      </c>
      <c r="I474" s="225"/>
      <c r="J474" s="226">
        <f>ROUND(I474*H474,2)</f>
        <v>0</v>
      </c>
      <c r="K474" s="222" t="s">
        <v>24</v>
      </c>
      <c r="L474" s="71"/>
      <c r="M474" s="227" t="s">
        <v>24</v>
      </c>
      <c r="N474" s="228" t="s">
        <v>48</v>
      </c>
      <c r="O474" s="46"/>
      <c r="P474" s="229">
        <f>O474*H474</f>
        <v>0</v>
      </c>
      <c r="Q474" s="229">
        <v>0</v>
      </c>
      <c r="R474" s="229">
        <f>Q474*H474</f>
        <v>0</v>
      </c>
      <c r="S474" s="229">
        <v>0</v>
      </c>
      <c r="T474" s="230">
        <f>S474*H474</f>
        <v>0</v>
      </c>
      <c r="AR474" s="23" t="s">
        <v>257</v>
      </c>
      <c r="AT474" s="23" t="s">
        <v>146</v>
      </c>
      <c r="AU474" s="23" t="s">
        <v>86</v>
      </c>
      <c r="AY474" s="23" t="s">
        <v>144</v>
      </c>
      <c r="BE474" s="231">
        <f>IF(N474="základní",J474,0)</f>
        <v>0</v>
      </c>
      <c r="BF474" s="231">
        <f>IF(N474="snížená",J474,0)</f>
        <v>0</v>
      </c>
      <c r="BG474" s="231">
        <f>IF(N474="zákl. přenesená",J474,0)</f>
        <v>0</v>
      </c>
      <c r="BH474" s="231">
        <f>IF(N474="sníž. přenesená",J474,0)</f>
        <v>0</v>
      </c>
      <c r="BI474" s="231">
        <f>IF(N474="nulová",J474,0)</f>
        <v>0</v>
      </c>
      <c r="BJ474" s="23" t="s">
        <v>25</v>
      </c>
      <c r="BK474" s="231">
        <f>ROUND(I474*H474,2)</f>
        <v>0</v>
      </c>
      <c r="BL474" s="23" t="s">
        <v>257</v>
      </c>
      <c r="BM474" s="23" t="s">
        <v>988</v>
      </c>
    </row>
    <row r="475" s="13" customFormat="1">
      <c r="B475" s="257"/>
      <c r="C475" s="258"/>
      <c r="D475" s="232" t="s">
        <v>155</v>
      </c>
      <c r="E475" s="259" t="s">
        <v>24</v>
      </c>
      <c r="F475" s="260" t="s">
        <v>989</v>
      </c>
      <c r="G475" s="258"/>
      <c r="H475" s="259" t="s">
        <v>24</v>
      </c>
      <c r="I475" s="261"/>
      <c r="J475" s="258"/>
      <c r="K475" s="258"/>
      <c r="L475" s="262"/>
      <c r="M475" s="263"/>
      <c r="N475" s="264"/>
      <c r="O475" s="264"/>
      <c r="P475" s="264"/>
      <c r="Q475" s="264"/>
      <c r="R475" s="264"/>
      <c r="S475" s="264"/>
      <c r="T475" s="265"/>
      <c r="AT475" s="266" t="s">
        <v>155</v>
      </c>
      <c r="AU475" s="266" t="s">
        <v>86</v>
      </c>
      <c r="AV475" s="13" t="s">
        <v>25</v>
      </c>
      <c r="AW475" s="13" t="s">
        <v>40</v>
      </c>
      <c r="AX475" s="13" t="s">
        <v>77</v>
      </c>
      <c r="AY475" s="266" t="s">
        <v>144</v>
      </c>
    </row>
    <row r="476" s="11" customFormat="1">
      <c r="B476" s="235"/>
      <c r="C476" s="236"/>
      <c r="D476" s="232" t="s">
        <v>155</v>
      </c>
      <c r="E476" s="237" t="s">
        <v>24</v>
      </c>
      <c r="F476" s="238" t="s">
        <v>990</v>
      </c>
      <c r="G476" s="236"/>
      <c r="H476" s="239">
        <v>9</v>
      </c>
      <c r="I476" s="240"/>
      <c r="J476" s="236"/>
      <c r="K476" s="236"/>
      <c r="L476" s="241"/>
      <c r="M476" s="242"/>
      <c r="N476" s="243"/>
      <c r="O476" s="243"/>
      <c r="P476" s="243"/>
      <c r="Q476" s="243"/>
      <c r="R476" s="243"/>
      <c r="S476" s="243"/>
      <c r="T476" s="244"/>
      <c r="AT476" s="245" t="s">
        <v>155</v>
      </c>
      <c r="AU476" s="245" t="s">
        <v>86</v>
      </c>
      <c r="AV476" s="11" t="s">
        <v>86</v>
      </c>
      <c r="AW476" s="11" t="s">
        <v>40</v>
      </c>
      <c r="AX476" s="11" t="s">
        <v>77</v>
      </c>
      <c r="AY476" s="245" t="s">
        <v>144</v>
      </c>
    </row>
    <row r="477" s="11" customFormat="1">
      <c r="B477" s="235"/>
      <c r="C477" s="236"/>
      <c r="D477" s="232" t="s">
        <v>155</v>
      </c>
      <c r="E477" s="237" t="s">
        <v>24</v>
      </c>
      <c r="F477" s="238" t="s">
        <v>991</v>
      </c>
      <c r="G477" s="236"/>
      <c r="H477" s="239">
        <v>22.399999999999999</v>
      </c>
      <c r="I477" s="240"/>
      <c r="J477" s="236"/>
      <c r="K477" s="236"/>
      <c r="L477" s="241"/>
      <c r="M477" s="242"/>
      <c r="N477" s="243"/>
      <c r="O477" s="243"/>
      <c r="P477" s="243"/>
      <c r="Q477" s="243"/>
      <c r="R477" s="243"/>
      <c r="S477" s="243"/>
      <c r="T477" s="244"/>
      <c r="AT477" s="245" t="s">
        <v>155</v>
      </c>
      <c r="AU477" s="245" t="s">
        <v>86</v>
      </c>
      <c r="AV477" s="11" t="s">
        <v>86</v>
      </c>
      <c r="AW477" s="11" t="s">
        <v>40</v>
      </c>
      <c r="AX477" s="11" t="s">
        <v>77</v>
      </c>
      <c r="AY477" s="245" t="s">
        <v>144</v>
      </c>
    </row>
    <row r="478" s="11" customFormat="1">
      <c r="B478" s="235"/>
      <c r="C478" s="236"/>
      <c r="D478" s="232" t="s">
        <v>155</v>
      </c>
      <c r="E478" s="237" t="s">
        <v>24</v>
      </c>
      <c r="F478" s="238" t="s">
        <v>992</v>
      </c>
      <c r="G478" s="236"/>
      <c r="H478" s="239">
        <v>16.399999999999999</v>
      </c>
      <c r="I478" s="240"/>
      <c r="J478" s="236"/>
      <c r="K478" s="236"/>
      <c r="L478" s="241"/>
      <c r="M478" s="242"/>
      <c r="N478" s="243"/>
      <c r="O478" s="243"/>
      <c r="P478" s="243"/>
      <c r="Q478" s="243"/>
      <c r="R478" s="243"/>
      <c r="S478" s="243"/>
      <c r="T478" s="244"/>
      <c r="AT478" s="245" t="s">
        <v>155</v>
      </c>
      <c r="AU478" s="245" t="s">
        <v>86</v>
      </c>
      <c r="AV478" s="11" t="s">
        <v>86</v>
      </c>
      <c r="AW478" s="11" t="s">
        <v>40</v>
      </c>
      <c r="AX478" s="11" t="s">
        <v>77</v>
      </c>
      <c r="AY478" s="245" t="s">
        <v>144</v>
      </c>
    </row>
    <row r="479" s="11" customFormat="1">
      <c r="B479" s="235"/>
      <c r="C479" s="236"/>
      <c r="D479" s="232" t="s">
        <v>155</v>
      </c>
      <c r="E479" s="237" t="s">
        <v>24</v>
      </c>
      <c r="F479" s="238" t="s">
        <v>993</v>
      </c>
      <c r="G479" s="236"/>
      <c r="H479" s="239">
        <v>10.4</v>
      </c>
      <c r="I479" s="240"/>
      <c r="J479" s="236"/>
      <c r="K479" s="236"/>
      <c r="L479" s="241"/>
      <c r="M479" s="242"/>
      <c r="N479" s="243"/>
      <c r="O479" s="243"/>
      <c r="P479" s="243"/>
      <c r="Q479" s="243"/>
      <c r="R479" s="243"/>
      <c r="S479" s="243"/>
      <c r="T479" s="244"/>
      <c r="AT479" s="245" t="s">
        <v>155</v>
      </c>
      <c r="AU479" s="245" t="s">
        <v>86</v>
      </c>
      <c r="AV479" s="11" t="s">
        <v>86</v>
      </c>
      <c r="AW479" s="11" t="s">
        <v>40</v>
      </c>
      <c r="AX479" s="11" t="s">
        <v>77</v>
      </c>
      <c r="AY479" s="245" t="s">
        <v>144</v>
      </c>
    </row>
    <row r="480" s="11" customFormat="1">
      <c r="B480" s="235"/>
      <c r="C480" s="236"/>
      <c r="D480" s="232" t="s">
        <v>155</v>
      </c>
      <c r="E480" s="237" t="s">
        <v>24</v>
      </c>
      <c r="F480" s="238" t="s">
        <v>994</v>
      </c>
      <c r="G480" s="236"/>
      <c r="H480" s="239">
        <v>10</v>
      </c>
      <c r="I480" s="240"/>
      <c r="J480" s="236"/>
      <c r="K480" s="236"/>
      <c r="L480" s="241"/>
      <c r="M480" s="242"/>
      <c r="N480" s="243"/>
      <c r="O480" s="243"/>
      <c r="P480" s="243"/>
      <c r="Q480" s="243"/>
      <c r="R480" s="243"/>
      <c r="S480" s="243"/>
      <c r="T480" s="244"/>
      <c r="AT480" s="245" t="s">
        <v>155</v>
      </c>
      <c r="AU480" s="245" t="s">
        <v>86</v>
      </c>
      <c r="AV480" s="11" t="s">
        <v>86</v>
      </c>
      <c r="AW480" s="11" t="s">
        <v>40</v>
      </c>
      <c r="AX480" s="11" t="s">
        <v>77</v>
      </c>
      <c r="AY480" s="245" t="s">
        <v>144</v>
      </c>
    </row>
    <row r="481" s="12" customFormat="1">
      <c r="B481" s="246"/>
      <c r="C481" s="247"/>
      <c r="D481" s="232" t="s">
        <v>155</v>
      </c>
      <c r="E481" s="248" t="s">
        <v>24</v>
      </c>
      <c r="F481" s="249" t="s">
        <v>181</v>
      </c>
      <c r="G481" s="247"/>
      <c r="H481" s="250">
        <v>68.200000000000003</v>
      </c>
      <c r="I481" s="251"/>
      <c r="J481" s="247"/>
      <c r="K481" s="247"/>
      <c r="L481" s="252"/>
      <c r="M481" s="253"/>
      <c r="N481" s="254"/>
      <c r="O481" s="254"/>
      <c r="P481" s="254"/>
      <c r="Q481" s="254"/>
      <c r="R481" s="254"/>
      <c r="S481" s="254"/>
      <c r="T481" s="255"/>
      <c r="AT481" s="256" t="s">
        <v>155</v>
      </c>
      <c r="AU481" s="256" t="s">
        <v>86</v>
      </c>
      <c r="AV481" s="12" t="s">
        <v>151</v>
      </c>
      <c r="AW481" s="12" t="s">
        <v>40</v>
      </c>
      <c r="AX481" s="12" t="s">
        <v>25</v>
      </c>
      <c r="AY481" s="256" t="s">
        <v>144</v>
      </c>
    </row>
    <row r="482" s="1" customFormat="1" ht="25.5" customHeight="1">
      <c r="B482" s="45"/>
      <c r="C482" s="220" t="s">
        <v>995</v>
      </c>
      <c r="D482" s="220" t="s">
        <v>146</v>
      </c>
      <c r="E482" s="221" t="s">
        <v>996</v>
      </c>
      <c r="F482" s="222" t="s">
        <v>997</v>
      </c>
      <c r="G482" s="223" t="s">
        <v>149</v>
      </c>
      <c r="H482" s="224">
        <v>68.200000000000003</v>
      </c>
      <c r="I482" s="225"/>
      <c r="J482" s="226">
        <f>ROUND(I482*H482,2)</f>
        <v>0</v>
      </c>
      <c r="K482" s="222" t="s">
        <v>24</v>
      </c>
      <c r="L482" s="71"/>
      <c r="M482" s="227" t="s">
        <v>24</v>
      </c>
      <c r="N482" s="228" t="s">
        <v>48</v>
      </c>
      <c r="O482" s="46"/>
      <c r="P482" s="229">
        <f>O482*H482</f>
        <v>0</v>
      </c>
      <c r="Q482" s="229">
        <v>0.00052999999999999998</v>
      </c>
      <c r="R482" s="229">
        <f>Q482*H482</f>
        <v>0.036145999999999998</v>
      </c>
      <c r="S482" s="229">
        <v>0</v>
      </c>
      <c r="T482" s="230">
        <f>S482*H482</f>
        <v>0</v>
      </c>
      <c r="AR482" s="23" t="s">
        <v>257</v>
      </c>
      <c r="AT482" s="23" t="s">
        <v>146</v>
      </c>
      <c r="AU482" s="23" t="s">
        <v>86</v>
      </c>
      <c r="AY482" s="23" t="s">
        <v>144</v>
      </c>
      <c r="BE482" s="231">
        <f>IF(N482="základní",J482,0)</f>
        <v>0</v>
      </c>
      <c r="BF482" s="231">
        <f>IF(N482="snížená",J482,0)</f>
        <v>0</v>
      </c>
      <c r="BG482" s="231">
        <f>IF(N482="zákl. přenesená",J482,0)</f>
        <v>0</v>
      </c>
      <c r="BH482" s="231">
        <f>IF(N482="sníž. přenesená",J482,0)</f>
        <v>0</v>
      </c>
      <c r="BI482" s="231">
        <f>IF(N482="nulová",J482,0)</f>
        <v>0</v>
      </c>
      <c r="BJ482" s="23" t="s">
        <v>25</v>
      </c>
      <c r="BK482" s="231">
        <f>ROUND(I482*H482,2)</f>
        <v>0</v>
      </c>
      <c r="BL482" s="23" t="s">
        <v>257</v>
      </c>
      <c r="BM482" s="23" t="s">
        <v>998</v>
      </c>
    </row>
    <row r="483" s="13" customFormat="1">
      <c r="B483" s="257"/>
      <c r="C483" s="258"/>
      <c r="D483" s="232" t="s">
        <v>155</v>
      </c>
      <c r="E483" s="259" t="s">
        <v>24</v>
      </c>
      <c r="F483" s="260" t="s">
        <v>989</v>
      </c>
      <c r="G483" s="258"/>
      <c r="H483" s="259" t="s">
        <v>24</v>
      </c>
      <c r="I483" s="261"/>
      <c r="J483" s="258"/>
      <c r="K483" s="258"/>
      <c r="L483" s="262"/>
      <c r="M483" s="263"/>
      <c r="N483" s="264"/>
      <c r="O483" s="264"/>
      <c r="P483" s="264"/>
      <c r="Q483" s="264"/>
      <c r="R483" s="264"/>
      <c r="S483" s="264"/>
      <c r="T483" s="265"/>
      <c r="AT483" s="266" t="s">
        <v>155</v>
      </c>
      <c r="AU483" s="266" t="s">
        <v>86</v>
      </c>
      <c r="AV483" s="13" t="s">
        <v>25</v>
      </c>
      <c r="AW483" s="13" t="s">
        <v>40</v>
      </c>
      <c r="AX483" s="13" t="s">
        <v>77</v>
      </c>
      <c r="AY483" s="266" t="s">
        <v>144</v>
      </c>
    </row>
    <row r="484" s="11" customFormat="1">
      <c r="B484" s="235"/>
      <c r="C484" s="236"/>
      <c r="D484" s="232" t="s">
        <v>155</v>
      </c>
      <c r="E484" s="237" t="s">
        <v>24</v>
      </c>
      <c r="F484" s="238" t="s">
        <v>990</v>
      </c>
      <c r="G484" s="236"/>
      <c r="H484" s="239">
        <v>9</v>
      </c>
      <c r="I484" s="240"/>
      <c r="J484" s="236"/>
      <c r="K484" s="236"/>
      <c r="L484" s="241"/>
      <c r="M484" s="242"/>
      <c r="N484" s="243"/>
      <c r="O484" s="243"/>
      <c r="P484" s="243"/>
      <c r="Q484" s="243"/>
      <c r="R484" s="243"/>
      <c r="S484" s="243"/>
      <c r="T484" s="244"/>
      <c r="AT484" s="245" t="s">
        <v>155</v>
      </c>
      <c r="AU484" s="245" t="s">
        <v>86</v>
      </c>
      <c r="AV484" s="11" t="s">
        <v>86</v>
      </c>
      <c r="AW484" s="11" t="s">
        <v>40</v>
      </c>
      <c r="AX484" s="11" t="s">
        <v>77</v>
      </c>
      <c r="AY484" s="245" t="s">
        <v>144</v>
      </c>
    </row>
    <row r="485" s="11" customFormat="1">
      <c r="B485" s="235"/>
      <c r="C485" s="236"/>
      <c r="D485" s="232" t="s">
        <v>155</v>
      </c>
      <c r="E485" s="237" t="s">
        <v>24</v>
      </c>
      <c r="F485" s="238" t="s">
        <v>991</v>
      </c>
      <c r="G485" s="236"/>
      <c r="H485" s="239">
        <v>22.399999999999999</v>
      </c>
      <c r="I485" s="240"/>
      <c r="J485" s="236"/>
      <c r="K485" s="236"/>
      <c r="L485" s="241"/>
      <c r="M485" s="242"/>
      <c r="N485" s="243"/>
      <c r="O485" s="243"/>
      <c r="P485" s="243"/>
      <c r="Q485" s="243"/>
      <c r="R485" s="243"/>
      <c r="S485" s="243"/>
      <c r="T485" s="244"/>
      <c r="AT485" s="245" t="s">
        <v>155</v>
      </c>
      <c r="AU485" s="245" t="s">
        <v>86</v>
      </c>
      <c r="AV485" s="11" t="s">
        <v>86</v>
      </c>
      <c r="AW485" s="11" t="s">
        <v>40</v>
      </c>
      <c r="AX485" s="11" t="s">
        <v>77</v>
      </c>
      <c r="AY485" s="245" t="s">
        <v>144</v>
      </c>
    </row>
    <row r="486" s="11" customFormat="1">
      <c r="B486" s="235"/>
      <c r="C486" s="236"/>
      <c r="D486" s="232" t="s">
        <v>155</v>
      </c>
      <c r="E486" s="237" t="s">
        <v>24</v>
      </c>
      <c r="F486" s="238" t="s">
        <v>992</v>
      </c>
      <c r="G486" s="236"/>
      <c r="H486" s="239">
        <v>16.399999999999999</v>
      </c>
      <c r="I486" s="240"/>
      <c r="J486" s="236"/>
      <c r="K486" s="236"/>
      <c r="L486" s="241"/>
      <c r="M486" s="242"/>
      <c r="N486" s="243"/>
      <c r="O486" s="243"/>
      <c r="P486" s="243"/>
      <c r="Q486" s="243"/>
      <c r="R486" s="243"/>
      <c r="S486" s="243"/>
      <c r="T486" s="244"/>
      <c r="AT486" s="245" t="s">
        <v>155</v>
      </c>
      <c r="AU486" s="245" t="s">
        <v>86</v>
      </c>
      <c r="AV486" s="11" t="s">
        <v>86</v>
      </c>
      <c r="AW486" s="11" t="s">
        <v>40</v>
      </c>
      <c r="AX486" s="11" t="s">
        <v>77</v>
      </c>
      <c r="AY486" s="245" t="s">
        <v>144</v>
      </c>
    </row>
    <row r="487" s="11" customFormat="1">
      <c r="B487" s="235"/>
      <c r="C487" s="236"/>
      <c r="D487" s="232" t="s">
        <v>155</v>
      </c>
      <c r="E487" s="237" t="s">
        <v>24</v>
      </c>
      <c r="F487" s="238" t="s">
        <v>993</v>
      </c>
      <c r="G487" s="236"/>
      <c r="H487" s="239">
        <v>10.4</v>
      </c>
      <c r="I487" s="240"/>
      <c r="J487" s="236"/>
      <c r="K487" s="236"/>
      <c r="L487" s="241"/>
      <c r="M487" s="242"/>
      <c r="N487" s="243"/>
      <c r="O487" s="243"/>
      <c r="P487" s="243"/>
      <c r="Q487" s="243"/>
      <c r="R487" s="243"/>
      <c r="S487" s="243"/>
      <c r="T487" s="244"/>
      <c r="AT487" s="245" t="s">
        <v>155</v>
      </c>
      <c r="AU487" s="245" t="s">
        <v>86</v>
      </c>
      <c r="AV487" s="11" t="s">
        <v>86</v>
      </c>
      <c r="AW487" s="11" t="s">
        <v>40</v>
      </c>
      <c r="AX487" s="11" t="s">
        <v>77</v>
      </c>
      <c r="AY487" s="245" t="s">
        <v>144</v>
      </c>
    </row>
    <row r="488" s="11" customFormat="1">
      <c r="B488" s="235"/>
      <c r="C488" s="236"/>
      <c r="D488" s="232" t="s">
        <v>155</v>
      </c>
      <c r="E488" s="237" t="s">
        <v>24</v>
      </c>
      <c r="F488" s="238" t="s">
        <v>994</v>
      </c>
      <c r="G488" s="236"/>
      <c r="H488" s="239">
        <v>10</v>
      </c>
      <c r="I488" s="240"/>
      <c r="J488" s="236"/>
      <c r="K488" s="236"/>
      <c r="L488" s="241"/>
      <c r="M488" s="242"/>
      <c r="N488" s="243"/>
      <c r="O488" s="243"/>
      <c r="P488" s="243"/>
      <c r="Q488" s="243"/>
      <c r="R488" s="243"/>
      <c r="S488" s="243"/>
      <c r="T488" s="244"/>
      <c r="AT488" s="245" t="s">
        <v>155</v>
      </c>
      <c r="AU488" s="245" t="s">
        <v>86</v>
      </c>
      <c r="AV488" s="11" t="s">
        <v>86</v>
      </c>
      <c r="AW488" s="11" t="s">
        <v>40</v>
      </c>
      <c r="AX488" s="11" t="s">
        <v>77</v>
      </c>
      <c r="AY488" s="245" t="s">
        <v>144</v>
      </c>
    </row>
    <row r="489" s="12" customFormat="1">
      <c r="B489" s="246"/>
      <c r="C489" s="247"/>
      <c r="D489" s="232" t="s">
        <v>155</v>
      </c>
      <c r="E489" s="248" t="s">
        <v>24</v>
      </c>
      <c r="F489" s="249" t="s">
        <v>181</v>
      </c>
      <c r="G489" s="247"/>
      <c r="H489" s="250">
        <v>68.200000000000003</v>
      </c>
      <c r="I489" s="251"/>
      <c r="J489" s="247"/>
      <c r="K489" s="247"/>
      <c r="L489" s="252"/>
      <c r="M489" s="253"/>
      <c r="N489" s="254"/>
      <c r="O489" s="254"/>
      <c r="P489" s="254"/>
      <c r="Q489" s="254"/>
      <c r="R489" s="254"/>
      <c r="S489" s="254"/>
      <c r="T489" s="255"/>
      <c r="AT489" s="256" t="s">
        <v>155</v>
      </c>
      <c r="AU489" s="256" t="s">
        <v>86</v>
      </c>
      <c r="AV489" s="12" t="s">
        <v>151</v>
      </c>
      <c r="AW489" s="12" t="s">
        <v>40</v>
      </c>
      <c r="AX489" s="12" t="s">
        <v>25</v>
      </c>
      <c r="AY489" s="256" t="s">
        <v>144</v>
      </c>
    </row>
    <row r="490" s="10" customFormat="1" ht="29.88" customHeight="1">
      <c r="B490" s="204"/>
      <c r="C490" s="205"/>
      <c r="D490" s="206" t="s">
        <v>76</v>
      </c>
      <c r="E490" s="218" t="s">
        <v>999</v>
      </c>
      <c r="F490" s="218" t="s">
        <v>984</v>
      </c>
      <c r="G490" s="205"/>
      <c r="H490" s="205"/>
      <c r="I490" s="208"/>
      <c r="J490" s="219">
        <f>BK490</f>
        <v>0</v>
      </c>
      <c r="K490" s="205"/>
      <c r="L490" s="210"/>
      <c r="M490" s="211"/>
      <c r="N490" s="212"/>
      <c r="O490" s="212"/>
      <c r="P490" s="213">
        <f>SUM(P491:P500)</f>
        <v>0</v>
      </c>
      <c r="Q490" s="212"/>
      <c r="R490" s="213">
        <f>SUM(R491:R500)</f>
        <v>1.1876000000000002</v>
      </c>
      <c r="S490" s="212"/>
      <c r="T490" s="214">
        <f>SUM(T491:T500)</f>
        <v>0</v>
      </c>
      <c r="AR490" s="215" t="s">
        <v>86</v>
      </c>
      <c r="AT490" s="216" t="s">
        <v>76</v>
      </c>
      <c r="AU490" s="216" t="s">
        <v>25</v>
      </c>
      <c r="AY490" s="215" t="s">
        <v>144</v>
      </c>
      <c r="BK490" s="217">
        <f>SUM(BK491:BK500)</f>
        <v>0</v>
      </c>
    </row>
    <row r="491" s="1" customFormat="1" ht="25.5" customHeight="1">
      <c r="B491" s="45"/>
      <c r="C491" s="220" t="s">
        <v>1000</v>
      </c>
      <c r="D491" s="220" t="s">
        <v>146</v>
      </c>
      <c r="E491" s="221" t="s">
        <v>1001</v>
      </c>
      <c r="F491" s="222" t="s">
        <v>1002</v>
      </c>
      <c r="G491" s="223" t="s">
        <v>326</v>
      </c>
      <c r="H491" s="224">
        <v>140</v>
      </c>
      <c r="I491" s="225"/>
      <c r="J491" s="226">
        <f>ROUND(I491*H491,2)</f>
        <v>0</v>
      </c>
      <c r="K491" s="222" t="s">
        <v>150</v>
      </c>
      <c r="L491" s="71"/>
      <c r="M491" s="227" t="s">
        <v>24</v>
      </c>
      <c r="N491" s="228" t="s">
        <v>48</v>
      </c>
      <c r="O491" s="46"/>
      <c r="P491" s="229">
        <f>O491*H491</f>
        <v>0</v>
      </c>
      <c r="Q491" s="229">
        <v>0</v>
      </c>
      <c r="R491" s="229">
        <f>Q491*H491</f>
        <v>0</v>
      </c>
      <c r="S491" s="229">
        <v>0</v>
      </c>
      <c r="T491" s="230">
        <f>S491*H491</f>
        <v>0</v>
      </c>
      <c r="AR491" s="23" t="s">
        <v>257</v>
      </c>
      <c r="AT491" s="23" t="s">
        <v>146</v>
      </c>
      <c r="AU491" s="23" t="s">
        <v>86</v>
      </c>
      <c r="AY491" s="23" t="s">
        <v>144</v>
      </c>
      <c r="BE491" s="231">
        <f>IF(N491="základní",J491,0)</f>
        <v>0</v>
      </c>
      <c r="BF491" s="231">
        <f>IF(N491="snížená",J491,0)</f>
        <v>0</v>
      </c>
      <c r="BG491" s="231">
        <f>IF(N491="zákl. přenesená",J491,0)</f>
        <v>0</v>
      </c>
      <c r="BH491" s="231">
        <f>IF(N491="sníž. přenesená",J491,0)</f>
        <v>0</v>
      </c>
      <c r="BI491" s="231">
        <f>IF(N491="nulová",J491,0)</f>
        <v>0</v>
      </c>
      <c r="BJ491" s="23" t="s">
        <v>25</v>
      </c>
      <c r="BK491" s="231">
        <f>ROUND(I491*H491,2)</f>
        <v>0</v>
      </c>
      <c r="BL491" s="23" t="s">
        <v>257</v>
      </c>
      <c r="BM491" s="23" t="s">
        <v>1003</v>
      </c>
    </row>
    <row r="492" s="1" customFormat="1">
      <c r="B492" s="45"/>
      <c r="C492" s="73"/>
      <c r="D492" s="232" t="s">
        <v>153</v>
      </c>
      <c r="E492" s="73"/>
      <c r="F492" s="233" t="s">
        <v>1004</v>
      </c>
      <c r="G492" s="73"/>
      <c r="H492" s="73"/>
      <c r="I492" s="190"/>
      <c r="J492" s="73"/>
      <c r="K492" s="73"/>
      <c r="L492" s="71"/>
      <c r="M492" s="234"/>
      <c r="N492" s="46"/>
      <c r="O492" s="46"/>
      <c r="P492" s="46"/>
      <c r="Q492" s="46"/>
      <c r="R492" s="46"/>
      <c r="S492" s="46"/>
      <c r="T492" s="94"/>
      <c r="AT492" s="23" t="s">
        <v>153</v>
      </c>
      <c r="AU492" s="23" t="s">
        <v>86</v>
      </c>
    </row>
    <row r="493" s="1" customFormat="1" ht="25.5" customHeight="1">
      <c r="B493" s="45"/>
      <c r="C493" s="220" t="s">
        <v>1005</v>
      </c>
      <c r="D493" s="220" t="s">
        <v>146</v>
      </c>
      <c r="E493" s="221" t="s">
        <v>1006</v>
      </c>
      <c r="F493" s="222" t="s">
        <v>1007</v>
      </c>
      <c r="G493" s="223" t="s">
        <v>149</v>
      </c>
      <c r="H493" s="224">
        <v>1917</v>
      </c>
      <c r="I493" s="225"/>
      <c r="J493" s="226">
        <f>ROUND(I493*H493,2)</f>
        <v>0</v>
      </c>
      <c r="K493" s="222" t="s">
        <v>24</v>
      </c>
      <c r="L493" s="71"/>
      <c r="M493" s="227" t="s">
        <v>24</v>
      </c>
      <c r="N493" s="228" t="s">
        <v>48</v>
      </c>
      <c r="O493" s="46"/>
      <c r="P493" s="229">
        <f>O493*H493</f>
        <v>0</v>
      </c>
      <c r="Q493" s="229">
        <v>0.00058</v>
      </c>
      <c r="R493" s="229">
        <f>Q493*H493</f>
        <v>1.1118600000000001</v>
      </c>
      <c r="S493" s="229">
        <v>0</v>
      </c>
      <c r="T493" s="230">
        <f>S493*H493</f>
        <v>0</v>
      </c>
      <c r="AR493" s="23" t="s">
        <v>257</v>
      </c>
      <c r="AT493" s="23" t="s">
        <v>146</v>
      </c>
      <c r="AU493" s="23" t="s">
        <v>86</v>
      </c>
      <c r="AY493" s="23" t="s">
        <v>144</v>
      </c>
      <c r="BE493" s="231">
        <f>IF(N493="základní",J493,0)</f>
        <v>0</v>
      </c>
      <c r="BF493" s="231">
        <f>IF(N493="snížená",J493,0)</f>
        <v>0</v>
      </c>
      <c r="BG493" s="231">
        <f>IF(N493="zákl. přenesená",J493,0)</f>
        <v>0</v>
      </c>
      <c r="BH493" s="231">
        <f>IF(N493="sníž. přenesená",J493,0)</f>
        <v>0</v>
      </c>
      <c r="BI493" s="231">
        <f>IF(N493="nulová",J493,0)</f>
        <v>0</v>
      </c>
      <c r="BJ493" s="23" t="s">
        <v>25</v>
      </c>
      <c r="BK493" s="231">
        <f>ROUND(I493*H493,2)</f>
        <v>0</v>
      </c>
      <c r="BL493" s="23" t="s">
        <v>257</v>
      </c>
      <c r="BM493" s="23" t="s">
        <v>1008</v>
      </c>
    </row>
    <row r="494" s="11" customFormat="1">
      <c r="B494" s="235"/>
      <c r="C494" s="236"/>
      <c r="D494" s="232" t="s">
        <v>155</v>
      </c>
      <c r="E494" s="237" t="s">
        <v>24</v>
      </c>
      <c r="F494" s="238" t="s">
        <v>1009</v>
      </c>
      <c r="G494" s="236"/>
      <c r="H494" s="239">
        <v>661</v>
      </c>
      <c r="I494" s="240"/>
      <c r="J494" s="236"/>
      <c r="K494" s="236"/>
      <c r="L494" s="241"/>
      <c r="M494" s="242"/>
      <c r="N494" s="243"/>
      <c r="O494" s="243"/>
      <c r="P494" s="243"/>
      <c r="Q494" s="243"/>
      <c r="R494" s="243"/>
      <c r="S494" s="243"/>
      <c r="T494" s="244"/>
      <c r="AT494" s="245" t="s">
        <v>155</v>
      </c>
      <c r="AU494" s="245" t="s">
        <v>86</v>
      </c>
      <c r="AV494" s="11" t="s">
        <v>86</v>
      </c>
      <c r="AW494" s="11" t="s">
        <v>40</v>
      </c>
      <c r="AX494" s="11" t="s">
        <v>77</v>
      </c>
      <c r="AY494" s="245" t="s">
        <v>144</v>
      </c>
    </row>
    <row r="495" s="11" customFormat="1">
      <c r="B495" s="235"/>
      <c r="C495" s="236"/>
      <c r="D495" s="232" t="s">
        <v>155</v>
      </c>
      <c r="E495" s="237" t="s">
        <v>24</v>
      </c>
      <c r="F495" s="238" t="s">
        <v>1010</v>
      </c>
      <c r="G495" s="236"/>
      <c r="H495" s="239">
        <v>1210</v>
      </c>
      <c r="I495" s="240"/>
      <c r="J495" s="236"/>
      <c r="K495" s="236"/>
      <c r="L495" s="241"/>
      <c r="M495" s="242"/>
      <c r="N495" s="243"/>
      <c r="O495" s="243"/>
      <c r="P495" s="243"/>
      <c r="Q495" s="243"/>
      <c r="R495" s="243"/>
      <c r="S495" s="243"/>
      <c r="T495" s="244"/>
      <c r="AT495" s="245" t="s">
        <v>155</v>
      </c>
      <c r="AU495" s="245" t="s">
        <v>86</v>
      </c>
      <c r="AV495" s="11" t="s">
        <v>86</v>
      </c>
      <c r="AW495" s="11" t="s">
        <v>40</v>
      </c>
      <c r="AX495" s="11" t="s">
        <v>77</v>
      </c>
      <c r="AY495" s="245" t="s">
        <v>144</v>
      </c>
    </row>
    <row r="496" s="11" customFormat="1">
      <c r="B496" s="235"/>
      <c r="C496" s="236"/>
      <c r="D496" s="232" t="s">
        <v>155</v>
      </c>
      <c r="E496" s="237" t="s">
        <v>24</v>
      </c>
      <c r="F496" s="238" t="s">
        <v>1011</v>
      </c>
      <c r="G496" s="236"/>
      <c r="H496" s="239">
        <v>46</v>
      </c>
      <c r="I496" s="240"/>
      <c r="J496" s="236"/>
      <c r="K496" s="236"/>
      <c r="L496" s="241"/>
      <c r="M496" s="242"/>
      <c r="N496" s="243"/>
      <c r="O496" s="243"/>
      <c r="P496" s="243"/>
      <c r="Q496" s="243"/>
      <c r="R496" s="243"/>
      <c r="S496" s="243"/>
      <c r="T496" s="244"/>
      <c r="AT496" s="245" t="s">
        <v>155</v>
      </c>
      <c r="AU496" s="245" t="s">
        <v>86</v>
      </c>
      <c r="AV496" s="11" t="s">
        <v>86</v>
      </c>
      <c r="AW496" s="11" t="s">
        <v>40</v>
      </c>
      <c r="AX496" s="11" t="s">
        <v>77</v>
      </c>
      <c r="AY496" s="245" t="s">
        <v>144</v>
      </c>
    </row>
    <row r="497" s="12" customFormat="1">
      <c r="B497" s="246"/>
      <c r="C497" s="247"/>
      <c r="D497" s="232" t="s">
        <v>155</v>
      </c>
      <c r="E497" s="248" t="s">
        <v>24</v>
      </c>
      <c r="F497" s="249" t="s">
        <v>181</v>
      </c>
      <c r="G497" s="247"/>
      <c r="H497" s="250">
        <v>1917</v>
      </c>
      <c r="I497" s="251"/>
      <c r="J497" s="247"/>
      <c r="K497" s="247"/>
      <c r="L497" s="252"/>
      <c r="M497" s="253"/>
      <c r="N497" s="254"/>
      <c r="O497" s="254"/>
      <c r="P497" s="254"/>
      <c r="Q497" s="254"/>
      <c r="R497" s="254"/>
      <c r="S497" s="254"/>
      <c r="T497" s="255"/>
      <c r="AT497" s="256" t="s">
        <v>155</v>
      </c>
      <c r="AU497" s="256" t="s">
        <v>86</v>
      </c>
      <c r="AV497" s="12" t="s">
        <v>151</v>
      </c>
      <c r="AW497" s="12" t="s">
        <v>40</v>
      </c>
      <c r="AX497" s="12" t="s">
        <v>25</v>
      </c>
      <c r="AY497" s="256" t="s">
        <v>144</v>
      </c>
    </row>
    <row r="498" s="1" customFormat="1" ht="25.5" customHeight="1">
      <c r="B498" s="45"/>
      <c r="C498" s="220" t="s">
        <v>1012</v>
      </c>
      <c r="D498" s="220" t="s">
        <v>146</v>
      </c>
      <c r="E498" s="221" t="s">
        <v>1013</v>
      </c>
      <c r="F498" s="222" t="s">
        <v>1014</v>
      </c>
      <c r="G498" s="223" t="s">
        <v>149</v>
      </c>
      <c r="H498" s="224">
        <v>180</v>
      </c>
      <c r="I498" s="225"/>
      <c r="J498" s="226">
        <f>ROUND(I498*H498,2)</f>
        <v>0</v>
      </c>
      <c r="K498" s="222" t="s">
        <v>24</v>
      </c>
      <c r="L498" s="71"/>
      <c r="M498" s="227" t="s">
        <v>24</v>
      </c>
      <c r="N498" s="228" t="s">
        <v>48</v>
      </c>
      <c r="O498" s="46"/>
      <c r="P498" s="229">
        <f>O498*H498</f>
        <v>0</v>
      </c>
      <c r="Q498" s="229">
        <v>0.00042000000000000002</v>
      </c>
      <c r="R498" s="229">
        <f>Q498*H498</f>
        <v>0.075600000000000001</v>
      </c>
      <c r="S498" s="229">
        <v>0</v>
      </c>
      <c r="T498" s="230">
        <f>S498*H498</f>
        <v>0</v>
      </c>
      <c r="AR498" s="23" t="s">
        <v>257</v>
      </c>
      <c r="AT498" s="23" t="s">
        <v>146</v>
      </c>
      <c r="AU498" s="23" t="s">
        <v>86</v>
      </c>
      <c r="AY498" s="23" t="s">
        <v>144</v>
      </c>
      <c r="BE498" s="231">
        <f>IF(N498="základní",J498,0)</f>
        <v>0</v>
      </c>
      <c r="BF498" s="231">
        <f>IF(N498="snížená",J498,0)</f>
        <v>0</v>
      </c>
      <c r="BG498" s="231">
        <f>IF(N498="zákl. přenesená",J498,0)</f>
        <v>0</v>
      </c>
      <c r="BH498" s="231">
        <f>IF(N498="sníž. přenesená",J498,0)</f>
        <v>0</v>
      </c>
      <c r="BI498" s="231">
        <f>IF(N498="nulová",J498,0)</f>
        <v>0</v>
      </c>
      <c r="BJ498" s="23" t="s">
        <v>25</v>
      </c>
      <c r="BK498" s="231">
        <f>ROUND(I498*H498,2)</f>
        <v>0</v>
      </c>
      <c r="BL498" s="23" t="s">
        <v>257</v>
      </c>
      <c r="BM498" s="23" t="s">
        <v>1015</v>
      </c>
    </row>
    <row r="499" s="1" customFormat="1" ht="25.5" customHeight="1">
      <c r="B499" s="45"/>
      <c r="C499" s="220" t="s">
        <v>1016</v>
      </c>
      <c r="D499" s="220" t="s">
        <v>146</v>
      </c>
      <c r="E499" s="221" t="s">
        <v>1017</v>
      </c>
      <c r="F499" s="222" t="s">
        <v>1018</v>
      </c>
      <c r="G499" s="223" t="s">
        <v>161</v>
      </c>
      <c r="H499" s="224">
        <v>3</v>
      </c>
      <c r="I499" s="225"/>
      <c r="J499" s="226">
        <f>ROUND(I499*H499,2)</f>
        <v>0</v>
      </c>
      <c r="K499" s="222" t="s">
        <v>150</v>
      </c>
      <c r="L499" s="71"/>
      <c r="M499" s="227" t="s">
        <v>24</v>
      </c>
      <c r="N499" s="228" t="s">
        <v>48</v>
      </c>
      <c r="O499" s="46"/>
      <c r="P499" s="229">
        <f>O499*H499</f>
        <v>0</v>
      </c>
      <c r="Q499" s="229">
        <v>2.0000000000000002E-05</v>
      </c>
      <c r="R499" s="229">
        <f>Q499*H499</f>
        <v>6.0000000000000008E-05</v>
      </c>
      <c r="S499" s="229">
        <v>0</v>
      </c>
      <c r="T499" s="230">
        <f>S499*H499</f>
        <v>0</v>
      </c>
      <c r="AR499" s="23" t="s">
        <v>257</v>
      </c>
      <c r="AT499" s="23" t="s">
        <v>146</v>
      </c>
      <c r="AU499" s="23" t="s">
        <v>86</v>
      </c>
      <c r="AY499" s="23" t="s">
        <v>144</v>
      </c>
      <c r="BE499" s="231">
        <f>IF(N499="základní",J499,0)</f>
        <v>0</v>
      </c>
      <c r="BF499" s="231">
        <f>IF(N499="snížená",J499,0)</f>
        <v>0</v>
      </c>
      <c r="BG499" s="231">
        <f>IF(N499="zákl. přenesená",J499,0)</f>
        <v>0</v>
      </c>
      <c r="BH499" s="231">
        <f>IF(N499="sníž. přenesená",J499,0)</f>
        <v>0</v>
      </c>
      <c r="BI499" s="231">
        <f>IF(N499="nulová",J499,0)</f>
        <v>0</v>
      </c>
      <c r="BJ499" s="23" t="s">
        <v>25</v>
      </c>
      <c r="BK499" s="231">
        <f>ROUND(I499*H499,2)</f>
        <v>0</v>
      </c>
      <c r="BL499" s="23" t="s">
        <v>257</v>
      </c>
      <c r="BM499" s="23" t="s">
        <v>1019</v>
      </c>
    </row>
    <row r="500" s="1" customFormat="1" ht="25.5" customHeight="1">
      <c r="B500" s="45"/>
      <c r="C500" s="220" t="s">
        <v>1020</v>
      </c>
      <c r="D500" s="220" t="s">
        <v>146</v>
      </c>
      <c r="E500" s="221" t="s">
        <v>1021</v>
      </c>
      <c r="F500" s="222" t="s">
        <v>1022</v>
      </c>
      <c r="G500" s="223" t="s">
        <v>161</v>
      </c>
      <c r="H500" s="224">
        <v>4</v>
      </c>
      <c r="I500" s="225"/>
      <c r="J500" s="226">
        <f>ROUND(I500*H500,2)</f>
        <v>0</v>
      </c>
      <c r="K500" s="222" t="s">
        <v>24</v>
      </c>
      <c r="L500" s="71"/>
      <c r="M500" s="227" t="s">
        <v>24</v>
      </c>
      <c r="N500" s="228" t="s">
        <v>48</v>
      </c>
      <c r="O500" s="46"/>
      <c r="P500" s="229">
        <f>O500*H500</f>
        <v>0</v>
      </c>
      <c r="Q500" s="229">
        <v>2.0000000000000002E-05</v>
      </c>
      <c r="R500" s="229">
        <f>Q500*H500</f>
        <v>8.0000000000000007E-05</v>
      </c>
      <c r="S500" s="229">
        <v>0</v>
      </c>
      <c r="T500" s="230">
        <f>S500*H500</f>
        <v>0</v>
      </c>
      <c r="AR500" s="23" t="s">
        <v>257</v>
      </c>
      <c r="AT500" s="23" t="s">
        <v>146</v>
      </c>
      <c r="AU500" s="23" t="s">
        <v>86</v>
      </c>
      <c r="AY500" s="23" t="s">
        <v>144</v>
      </c>
      <c r="BE500" s="231">
        <f>IF(N500="základní",J500,0)</f>
        <v>0</v>
      </c>
      <c r="BF500" s="231">
        <f>IF(N500="snížená",J500,0)</f>
        <v>0</v>
      </c>
      <c r="BG500" s="231">
        <f>IF(N500="zákl. přenesená",J500,0)</f>
        <v>0</v>
      </c>
      <c r="BH500" s="231">
        <f>IF(N500="sníž. přenesená",J500,0)</f>
        <v>0</v>
      </c>
      <c r="BI500" s="231">
        <f>IF(N500="nulová",J500,0)</f>
        <v>0</v>
      </c>
      <c r="BJ500" s="23" t="s">
        <v>25</v>
      </c>
      <c r="BK500" s="231">
        <f>ROUND(I500*H500,2)</f>
        <v>0</v>
      </c>
      <c r="BL500" s="23" t="s">
        <v>257</v>
      </c>
      <c r="BM500" s="23" t="s">
        <v>1023</v>
      </c>
    </row>
    <row r="501" s="10" customFormat="1" ht="29.88" customHeight="1">
      <c r="B501" s="204"/>
      <c r="C501" s="205"/>
      <c r="D501" s="206" t="s">
        <v>76</v>
      </c>
      <c r="E501" s="218" t="s">
        <v>1024</v>
      </c>
      <c r="F501" s="218" t="s">
        <v>1025</v>
      </c>
      <c r="G501" s="205"/>
      <c r="H501" s="205"/>
      <c r="I501" s="208"/>
      <c r="J501" s="219">
        <f>BK501</f>
        <v>0</v>
      </c>
      <c r="K501" s="205"/>
      <c r="L501" s="210"/>
      <c r="M501" s="211"/>
      <c r="N501" s="212"/>
      <c r="O501" s="212"/>
      <c r="P501" s="213">
        <f>SUM(P502:P508)</f>
        <v>0</v>
      </c>
      <c r="Q501" s="212"/>
      <c r="R501" s="213">
        <f>SUM(R502:R508)</f>
        <v>0</v>
      </c>
      <c r="S501" s="212"/>
      <c r="T501" s="214">
        <f>SUM(T502:T508)</f>
        <v>0</v>
      </c>
      <c r="AR501" s="215" t="s">
        <v>151</v>
      </c>
      <c r="AT501" s="216" t="s">
        <v>76</v>
      </c>
      <c r="AU501" s="216" t="s">
        <v>25</v>
      </c>
      <c r="AY501" s="215" t="s">
        <v>144</v>
      </c>
      <c r="BK501" s="217">
        <f>SUM(BK502:BK508)</f>
        <v>0</v>
      </c>
    </row>
    <row r="502" s="1" customFormat="1" ht="16.5" customHeight="1">
      <c r="B502" s="45"/>
      <c r="C502" s="220" t="s">
        <v>1026</v>
      </c>
      <c r="D502" s="220" t="s">
        <v>146</v>
      </c>
      <c r="E502" s="221" t="s">
        <v>1027</v>
      </c>
      <c r="F502" s="222" t="s">
        <v>1028</v>
      </c>
      <c r="G502" s="223" t="s">
        <v>161</v>
      </c>
      <c r="H502" s="224">
        <v>13</v>
      </c>
      <c r="I502" s="225"/>
      <c r="J502" s="226">
        <f>ROUND(I502*H502,2)</f>
        <v>0</v>
      </c>
      <c r="K502" s="222" t="s">
        <v>24</v>
      </c>
      <c r="L502" s="71"/>
      <c r="M502" s="227" t="s">
        <v>24</v>
      </c>
      <c r="N502" s="228" t="s">
        <v>48</v>
      </c>
      <c r="O502" s="46"/>
      <c r="P502" s="229">
        <f>O502*H502</f>
        <v>0</v>
      </c>
      <c r="Q502" s="229">
        <v>0</v>
      </c>
      <c r="R502" s="229">
        <f>Q502*H502</f>
        <v>0</v>
      </c>
      <c r="S502" s="229">
        <v>0</v>
      </c>
      <c r="T502" s="230">
        <f>S502*H502</f>
        <v>0</v>
      </c>
      <c r="AR502" s="23" t="s">
        <v>151</v>
      </c>
      <c r="AT502" s="23" t="s">
        <v>146</v>
      </c>
      <c r="AU502" s="23" t="s">
        <v>86</v>
      </c>
      <c r="AY502" s="23" t="s">
        <v>144</v>
      </c>
      <c r="BE502" s="231">
        <f>IF(N502="základní",J502,0)</f>
        <v>0</v>
      </c>
      <c r="BF502" s="231">
        <f>IF(N502="snížená",J502,0)</f>
        <v>0</v>
      </c>
      <c r="BG502" s="231">
        <f>IF(N502="zákl. přenesená",J502,0)</f>
        <v>0</v>
      </c>
      <c r="BH502" s="231">
        <f>IF(N502="sníž. přenesená",J502,0)</f>
        <v>0</v>
      </c>
      <c r="BI502" s="231">
        <f>IF(N502="nulová",J502,0)</f>
        <v>0</v>
      </c>
      <c r="BJ502" s="23" t="s">
        <v>25</v>
      </c>
      <c r="BK502" s="231">
        <f>ROUND(I502*H502,2)</f>
        <v>0</v>
      </c>
      <c r="BL502" s="23" t="s">
        <v>151</v>
      </c>
      <c r="BM502" s="23" t="s">
        <v>1029</v>
      </c>
    </row>
    <row r="503" s="11" customFormat="1">
      <c r="B503" s="235"/>
      <c r="C503" s="236"/>
      <c r="D503" s="232" t="s">
        <v>155</v>
      </c>
      <c r="E503" s="237" t="s">
        <v>24</v>
      </c>
      <c r="F503" s="238" t="s">
        <v>1030</v>
      </c>
      <c r="G503" s="236"/>
      <c r="H503" s="239">
        <v>13</v>
      </c>
      <c r="I503" s="240"/>
      <c r="J503" s="236"/>
      <c r="K503" s="236"/>
      <c r="L503" s="241"/>
      <c r="M503" s="242"/>
      <c r="N503" s="243"/>
      <c r="O503" s="243"/>
      <c r="P503" s="243"/>
      <c r="Q503" s="243"/>
      <c r="R503" s="243"/>
      <c r="S503" s="243"/>
      <c r="T503" s="244"/>
      <c r="AT503" s="245" t="s">
        <v>155</v>
      </c>
      <c r="AU503" s="245" t="s">
        <v>86</v>
      </c>
      <c r="AV503" s="11" t="s">
        <v>86</v>
      </c>
      <c r="AW503" s="11" t="s">
        <v>40</v>
      </c>
      <c r="AX503" s="11" t="s">
        <v>25</v>
      </c>
      <c r="AY503" s="245" t="s">
        <v>144</v>
      </c>
    </row>
    <row r="504" s="1" customFormat="1" ht="16.5" customHeight="1">
      <c r="B504" s="45"/>
      <c r="C504" s="270" t="s">
        <v>1031</v>
      </c>
      <c r="D504" s="270" t="s">
        <v>442</v>
      </c>
      <c r="E504" s="271" t="s">
        <v>1032</v>
      </c>
      <c r="F504" s="272" t="s">
        <v>1033</v>
      </c>
      <c r="G504" s="273" t="s">
        <v>161</v>
      </c>
      <c r="H504" s="274">
        <v>6</v>
      </c>
      <c r="I504" s="275"/>
      <c r="J504" s="276">
        <f>ROUND(I504*H504,2)</f>
        <v>0</v>
      </c>
      <c r="K504" s="272" t="s">
        <v>24</v>
      </c>
      <c r="L504" s="277"/>
      <c r="M504" s="278" t="s">
        <v>24</v>
      </c>
      <c r="N504" s="279" t="s">
        <v>48</v>
      </c>
      <c r="O504" s="46"/>
      <c r="P504" s="229">
        <f>O504*H504</f>
        <v>0</v>
      </c>
      <c r="Q504" s="229">
        <v>0</v>
      </c>
      <c r="R504" s="229">
        <f>Q504*H504</f>
        <v>0</v>
      </c>
      <c r="S504" s="229">
        <v>0</v>
      </c>
      <c r="T504" s="230">
        <f>S504*H504</f>
        <v>0</v>
      </c>
      <c r="AR504" s="23" t="s">
        <v>197</v>
      </c>
      <c r="AT504" s="23" t="s">
        <v>442</v>
      </c>
      <c r="AU504" s="23" t="s">
        <v>86</v>
      </c>
      <c r="AY504" s="23" t="s">
        <v>144</v>
      </c>
      <c r="BE504" s="231">
        <f>IF(N504="základní",J504,0)</f>
        <v>0</v>
      </c>
      <c r="BF504" s="231">
        <f>IF(N504="snížená",J504,0)</f>
        <v>0</v>
      </c>
      <c r="BG504" s="231">
        <f>IF(N504="zákl. přenesená",J504,0)</f>
        <v>0</v>
      </c>
      <c r="BH504" s="231">
        <f>IF(N504="sníž. přenesená",J504,0)</f>
        <v>0</v>
      </c>
      <c r="BI504" s="231">
        <f>IF(N504="nulová",J504,0)</f>
        <v>0</v>
      </c>
      <c r="BJ504" s="23" t="s">
        <v>25</v>
      </c>
      <c r="BK504" s="231">
        <f>ROUND(I504*H504,2)</f>
        <v>0</v>
      </c>
      <c r="BL504" s="23" t="s">
        <v>151</v>
      </c>
      <c r="BM504" s="23" t="s">
        <v>1034</v>
      </c>
    </row>
    <row r="505" s="1" customFormat="1" ht="16.5" customHeight="1">
      <c r="B505" s="45"/>
      <c r="C505" s="270" t="s">
        <v>1035</v>
      </c>
      <c r="D505" s="270" t="s">
        <v>442</v>
      </c>
      <c r="E505" s="271" t="s">
        <v>1036</v>
      </c>
      <c r="F505" s="272" t="s">
        <v>1037</v>
      </c>
      <c r="G505" s="273" t="s">
        <v>161</v>
      </c>
      <c r="H505" s="274">
        <v>3</v>
      </c>
      <c r="I505" s="275"/>
      <c r="J505" s="276">
        <f>ROUND(I505*H505,2)</f>
        <v>0</v>
      </c>
      <c r="K505" s="272" t="s">
        <v>24</v>
      </c>
      <c r="L505" s="277"/>
      <c r="M505" s="278" t="s">
        <v>24</v>
      </c>
      <c r="N505" s="279" t="s">
        <v>48</v>
      </c>
      <c r="O505" s="46"/>
      <c r="P505" s="229">
        <f>O505*H505</f>
        <v>0</v>
      </c>
      <c r="Q505" s="229">
        <v>0</v>
      </c>
      <c r="R505" s="229">
        <f>Q505*H505</f>
        <v>0</v>
      </c>
      <c r="S505" s="229">
        <v>0</v>
      </c>
      <c r="T505" s="230">
        <f>S505*H505</f>
        <v>0</v>
      </c>
      <c r="AR505" s="23" t="s">
        <v>197</v>
      </c>
      <c r="AT505" s="23" t="s">
        <v>442</v>
      </c>
      <c r="AU505" s="23" t="s">
        <v>86</v>
      </c>
      <c r="AY505" s="23" t="s">
        <v>144</v>
      </c>
      <c r="BE505" s="231">
        <f>IF(N505="základní",J505,0)</f>
        <v>0</v>
      </c>
      <c r="BF505" s="231">
        <f>IF(N505="snížená",J505,0)</f>
        <v>0</v>
      </c>
      <c r="BG505" s="231">
        <f>IF(N505="zákl. přenesená",J505,0)</f>
        <v>0</v>
      </c>
      <c r="BH505" s="231">
        <f>IF(N505="sníž. přenesená",J505,0)</f>
        <v>0</v>
      </c>
      <c r="BI505" s="231">
        <f>IF(N505="nulová",J505,0)</f>
        <v>0</v>
      </c>
      <c r="BJ505" s="23" t="s">
        <v>25</v>
      </c>
      <c r="BK505" s="231">
        <f>ROUND(I505*H505,2)</f>
        <v>0</v>
      </c>
      <c r="BL505" s="23" t="s">
        <v>151</v>
      </c>
      <c r="BM505" s="23" t="s">
        <v>1038</v>
      </c>
    </row>
    <row r="506" s="1" customFormat="1" ht="16.5" customHeight="1">
      <c r="B506" s="45"/>
      <c r="C506" s="270" t="s">
        <v>1039</v>
      </c>
      <c r="D506" s="270" t="s">
        <v>442</v>
      </c>
      <c r="E506" s="271" t="s">
        <v>1040</v>
      </c>
      <c r="F506" s="272" t="s">
        <v>1041</v>
      </c>
      <c r="G506" s="273" t="s">
        <v>161</v>
      </c>
      <c r="H506" s="274">
        <v>4</v>
      </c>
      <c r="I506" s="275"/>
      <c r="J506" s="276">
        <f>ROUND(I506*H506,2)</f>
        <v>0</v>
      </c>
      <c r="K506" s="272" t="s">
        <v>24</v>
      </c>
      <c r="L506" s="277"/>
      <c r="M506" s="278" t="s">
        <v>24</v>
      </c>
      <c r="N506" s="279" t="s">
        <v>48</v>
      </c>
      <c r="O506" s="46"/>
      <c r="P506" s="229">
        <f>O506*H506</f>
        <v>0</v>
      </c>
      <c r="Q506" s="229">
        <v>0</v>
      </c>
      <c r="R506" s="229">
        <f>Q506*H506</f>
        <v>0</v>
      </c>
      <c r="S506" s="229">
        <v>0</v>
      </c>
      <c r="T506" s="230">
        <f>S506*H506</f>
        <v>0</v>
      </c>
      <c r="AR506" s="23" t="s">
        <v>197</v>
      </c>
      <c r="AT506" s="23" t="s">
        <v>442</v>
      </c>
      <c r="AU506" s="23" t="s">
        <v>86</v>
      </c>
      <c r="AY506" s="23" t="s">
        <v>144</v>
      </c>
      <c r="BE506" s="231">
        <f>IF(N506="základní",J506,0)</f>
        <v>0</v>
      </c>
      <c r="BF506" s="231">
        <f>IF(N506="snížená",J506,0)</f>
        <v>0</v>
      </c>
      <c r="BG506" s="231">
        <f>IF(N506="zákl. přenesená",J506,0)</f>
        <v>0</v>
      </c>
      <c r="BH506" s="231">
        <f>IF(N506="sníž. přenesená",J506,0)</f>
        <v>0</v>
      </c>
      <c r="BI506" s="231">
        <f>IF(N506="nulová",J506,0)</f>
        <v>0</v>
      </c>
      <c r="BJ506" s="23" t="s">
        <v>25</v>
      </c>
      <c r="BK506" s="231">
        <f>ROUND(I506*H506,2)</f>
        <v>0</v>
      </c>
      <c r="BL506" s="23" t="s">
        <v>151</v>
      </c>
      <c r="BM506" s="23" t="s">
        <v>1042</v>
      </c>
    </row>
    <row r="507" s="1" customFormat="1" ht="16.5" customHeight="1">
      <c r="B507" s="45"/>
      <c r="C507" s="220" t="s">
        <v>1043</v>
      </c>
      <c r="D507" s="220" t="s">
        <v>146</v>
      </c>
      <c r="E507" s="221" t="s">
        <v>1044</v>
      </c>
      <c r="F507" s="222" t="s">
        <v>1045</v>
      </c>
      <c r="G507" s="223" t="s">
        <v>161</v>
      </c>
      <c r="H507" s="224">
        <v>12</v>
      </c>
      <c r="I507" s="225"/>
      <c r="J507" s="226">
        <f>ROUND(I507*H507,2)</f>
        <v>0</v>
      </c>
      <c r="K507" s="222" t="s">
        <v>24</v>
      </c>
      <c r="L507" s="71"/>
      <c r="M507" s="227" t="s">
        <v>24</v>
      </c>
      <c r="N507" s="228" t="s">
        <v>48</v>
      </c>
      <c r="O507" s="46"/>
      <c r="P507" s="229">
        <f>O507*H507</f>
        <v>0</v>
      </c>
      <c r="Q507" s="229">
        <v>0</v>
      </c>
      <c r="R507" s="229">
        <f>Q507*H507</f>
        <v>0</v>
      </c>
      <c r="S507" s="229">
        <v>0</v>
      </c>
      <c r="T507" s="230">
        <f>S507*H507</f>
        <v>0</v>
      </c>
      <c r="AR507" s="23" t="s">
        <v>151</v>
      </c>
      <c r="AT507" s="23" t="s">
        <v>146</v>
      </c>
      <c r="AU507" s="23" t="s">
        <v>86</v>
      </c>
      <c r="AY507" s="23" t="s">
        <v>144</v>
      </c>
      <c r="BE507" s="231">
        <f>IF(N507="základní",J507,0)</f>
        <v>0</v>
      </c>
      <c r="BF507" s="231">
        <f>IF(N507="snížená",J507,0)</f>
        <v>0</v>
      </c>
      <c r="BG507" s="231">
        <f>IF(N507="zákl. přenesená",J507,0)</f>
        <v>0</v>
      </c>
      <c r="BH507" s="231">
        <f>IF(N507="sníž. přenesená",J507,0)</f>
        <v>0</v>
      </c>
      <c r="BI507" s="231">
        <f>IF(N507="nulová",J507,0)</f>
        <v>0</v>
      </c>
      <c r="BJ507" s="23" t="s">
        <v>25</v>
      </c>
      <c r="BK507" s="231">
        <f>ROUND(I507*H507,2)</f>
        <v>0</v>
      </c>
      <c r="BL507" s="23" t="s">
        <v>151</v>
      </c>
      <c r="BM507" s="23" t="s">
        <v>1046</v>
      </c>
    </row>
    <row r="508" s="1" customFormat="1" ht="16.5" customHeight="1">
      <c r="B508" s="45"/>
      <c r="C508" s="270" t="s">
        <v>1047</v>
      </c>
      <c r="D508" s="270" t="s">
        <v>442</v>
      </c>
      <c r="E508" s="271" t="s">
        <v>1048</v>
      </c>
      <c r="F508" s="272" t="s">
        <v>1049</v>
      </c>
      <c r="G508" s="273" t="s">
        <v>161</v>
      </c>
      <c r="H508" s="274">
        <v>12</v>
      </c>
      <c r="I508" s="275"/>
      <c r="J508" s="276">
        <f>ROUND(I508*H508,2)</f>
        <v>0</v>
      </c>
      <c r="K508" s="272" t="s">
        <v>24</v>
      </c>
      <c r="L508" s="277"/>
      <c r="M508" s="278" t="s">
        <v>24</v>
      </c>
      <c r="N508" s="280" t="s">
        <v>48</v>
      </c>
      <c r="O508" s="281"/>
      <c r="P508" s="282">
        <f>O508*H508</f>
        <v>0</v>
      </c>
      <c r="Q508" s="282">
        <v>0</v>
      </c>
      <c r="R508" s="282">
        <f>Q508*H508</f>
        <v>0</v>
      </c>
      <c r="S508" s="282">
        <v>0</v>
      </c>
      <c r="T508" s="283">
        <f>S508*H508</f>
        <v>0</v>
      </c>
      <c r="AR508" s="23" t="s">
        <v>197</v>
      </c>
      <c r="AT508" s="23" t="s">
        <v>442</v>
      </c>
      <c r="AU508" s="23" t="s">
        <v>86</v>
      </c>
      <c r="AY508" s="23" t="s">
        <v>144</v>
      </c>
      <c r="BE508" s="231">
        <f>IF(N508="základní",J508,0)</f>
        <v>0</v>
      </c>
      <c r="BF508" s="231">
        <f>IF(N508="snížená",J508,0)</f>
        <v>0</v>
      </c>
      <c r="BG508" s="231">
        <f>IF(N508="zákl. přenesená",J508,0)</f>
        <v>0</v>
      </c>
      <c r="BH508" s="231">
        <f>IF(N508="sníž. přenesená",J508,0)</f>
        <v>0</v>
      </c>
      <c r="BI508" s="231">
        <f>IF(N508="nulová",J508,0)</f>
        <v>0</v>
      </c>
      <c r="BJ508" s="23" t="s">
        <v>25</v>
      </c>
      <c r="BK508" s="231">
        <f>ROUND(I508*H508,2)</f>
        <v>0</v>
      </c>
      <c r="BL508" s="23" t="s">
        <v>151</v>
      </c>
      <c r="BM508" s="23" t="s">
        <v>1050</v>
      </c>
    </row>
    <row r="509" s="1" customFormat="1" ht="6.96" customHeight="1">
      <c r="B509" s="66"/>
      <c r="C509" s="67"/>
      <c r="D509" s="67"/>
      <c r="E509" s="67"/>
      <c r="F509" s="67"/>
      <c r="G509" s="67"/>
      <c r="H509" s="67"/>
      <c r="I509" s="165"/>
      <c r="J509" s="67"/>
      <c r="K509" s="67"/>
      <c r="L509" s="71"/>
    </row>
  </sheetData>
  <sheetProtection sheet="1" autoFilter="0" formatColumns="0" formatRows="0" objects="1" scenarios="1" spinCount="100000" saltValue="UdzQIHItJrs6WPOpe6cwZKd3o5IYsp+tKH8x1h1Low+/azzOWfE/sZ9fBFzNReq2NHlL9sc1LtFBMad+5I0fIA==" hashValue="QAIBVGlbVcxZjaZES1y7t/K5oRhs+Kqj2Naa51Rtm5BO1FTZmkboj5CtFo1nXPHGVmJ1J1qEfhRsHXXxx4IFyg==" algorithmName="SHA-512" password="CC35"/>
  <autoFilter ref="C90:K508"/>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106</v>
      </c>
      <c r="G1" s="138" t="s">
        <v>107</v>
      </c>
      <c r="H1" s="138"/>
      <c r="I1" s="139"/>
      <c r="J1" s="138" t="s">
        <v>108</v>
      </c>
      <c r="K1" s="137" t="s">
        <v>109</v>
      </c>
      <c r="L1" s="138" t="s">
        <v>110</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92</v>
      </c>
    </row>
    <row r="3" ht="6.96" customHeight="1">
      <c r="B3" s="24"/>
      <c r="C3" s="25"/>
      <c r="D3" s="25"/>
      <c r="E3" s="25"/>
      <c r="F3" s="25"/>
      <c r="G3" s="25"/>
      <c r="H3" s="25"/>
      <c r="I3" s="140"/>
      <c r="J3" s="25"/>
      <c r="K3" s="26"/>
      <c r="AT3" s="23" t="s">
        <v>86</v>
      </c>
    </row>
    <row r="4" ht="36.96" customHeight="1">
      <c r="B4" s="27"/>
      <c r="C4" s="28"/>
      <c r="D4" s="29" t="s">
        <v>111</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domova dětí a mládeže DDM Beroun</v>
      </c>
      <c r="F7" s="39"/>
      <c r="G7" s="39"/>
      <c r="H7" s="39"/>
      <c r="I7" s="141"/>
      <c r="J7" s="28"/>
      <c r="K7" s="30"/>
    </row>
    <row r="8" s="1" customFormat="1">
      <c r="B8" s="45"/>
      <c r="C8" s="46"/>
      <c r="D8" s="39" t="s">
        <v>112</v>
      </c>
      <c r="E8" s="46"/>
      <c r="F8" s="46"/>
      <c r="G8" s="46"/>
      <c r="H8" s="46"/>
      <c r="I8" s="143"/>
      <c r="J8" s="46"/>
      <c r="K8" s="50"/>
    </row>
    <row r="9" s="1" customFormat="1" ht="36.96" customHeight="1">
      <c r="B9" s="45"/>
      <c r="C9" s="46"/>
      <c r="D9" s="46"/>
      <c r="E9" s="144" t="s">
        <v>1051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24</v>
      </c>
      <c r="K11" s="50"/>
    </row>
    <row r="12" s="1" customFormat="1" ht="14.4" customHeight="1">
      <c r="B12" s="45"/>
      <c r="C12" s="46"/>
      <c r="D12" s="39" t="s">
        <v>26</v>
      </c>
      <c r="E12" s="46"/>
      <c r="F12" s="34" t="s">
        <v>27</v>
      </c>
      <c r="G12" s="46"/>
      <c r="H12" s="46"/>
      <c r="I12" s="145" t="s">
        <v>28</v>
      </c>
      <c r="J12" s="146" t="str">
        <f>'Rekapitulace stavby'!AN8</f>
        <v>10.08.2017</v>
      </c>
      <c r="K12" s="50"/>
    </row>
    <row r="13" s="1" customFormat="1" ht="10.8" customHeight="1">
      <c r="B13" s="45"/>
      <c r="C13" s="46"/>
      <c r="D13" s="46"/>
      <c r="E13" s="46"/>
      <c r="F13" s="46"/>
      <c r="G13" s="46"/>
      <c r="H13" s="46"/>
      <c r="I13" s="143"/>
      <c r="J13" s="46"/>
      <c r="K13" s="50"/>
    </row>
    <row r="14" s="1" customFormat="1" ht="14.4" customHeight="1">
      <c r="B14" s="45"/>
      <c r="C14" s="46"/>
      <c r="D14" s="39" t="s">
        <v>32</v>
      </c>
      <c r="E14" s="46"/>
      <c r="F14" s="46"/>
      <c r="G14" s="46"/>
      <c r="H14" s="46"/>
      <c r="I14" s="145" t="s">
        <v>33</v>
      </c>
      <c r="J14" s="34" t="s">
        <v>24</v>
      </c>
      <c r="K14" s="50"/>
    </row>
    <row r="15" s="1" customFormat="1" ht="18" customHeight="1">
      <c r="B15" s="45"/>
      <c r="C15" s="46"/>
      <c r="D15" s="46"/>
      <c r="E15" s="34" t="s">
        <v>34</v>
      </c>
      <c r="F15" s="46"/>
      <c r="G15" s="46"/>
      <c r="H15" s="46"/>
      <c r="I15" s="145" t="s">
        <v>35</v>
      </c>
      <c r="J15" s="34" t="s">
        <v>24</v>
      </c>
      <c r="K15" s="50"/>
    </row>
    <row r="16" s="1" customFormat="1" ht="6.96" customHeight="1">
      <c r="B16" s="45"/>
      <c r="C16" s="46"/>
      <c r="D16" s="46"/>
      <c r="E16" s="46"/>
      <c r="F16" s="46"/>
      <c r="G16" s="46"/>
      <c r="H16" s="46"/>
      <c r="I16" s="143"/>
      <c r="J16" s="46"/>
      <c r="K16" s="50"/>
    </row>
    <row r="17" s="1" customFormat="1" ht="14.4" customHeight="1">
      <c r="B17" s="45"/>
      <c r="C17" s="46"/>
      <c r="D17" s="39" t="s">
        <v>36</v>
      </c>
      <c r="E17" s="46"/>
      <c r="F17" s="46"/>
      <c r="G17" s="46"/>
      <c r="H17" s="46"/>
      <c r="I17" s="145" t="s">
        <v>33</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35</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38</v>
      </c>
      <c r="E20" s="46"/>
      <c r="F20" s="46"/>
      <c r="G20" s="46"/>
      <c r="H20" s="46"/>
      <c r="I20" s="145" t="s">
        <v>33</v>
      </c>
      <c r="J20" s="34" t="s">
        <v>24</v>
      </c>
      <c r="K20" s="50"/>
    </row>
    <row r="21" s="1" customFormat="1" ht="18" customHeight="1">
      <c r="B21" s="45"/>
      <c r="C21" s="46"/>
      <c r="D21" s="46"/>
      <c r="E21" s="34" t="s">
        <v>39</v>
      </c>
      <c r="F21" s="46"/>
      <c r="G21" s="46"/>
      <c r="H21" s="46"/>
      <c r="I21" s="145" t="s">
        <v>35</v>
      </c>
      <c r="J21" s="34" t="s">
        <v>24</v>
      </c>
      <c r="K21" s="50"/>
    </row>
    <row r="22" s="1" customFormat="1" ht="6.96" customHeight="1">
      <c r="B22" s="45"/>
      <c r="C22" s="46"/>
      <c r="D22" s="46"/>
      <c r="E22" s="46"/>
      <c r="F22" s="46"/>
      <c r="G22" s="46"/>
      <c r="H22" s="46"/>
      <c r="I22" s="143"/>
      <c r="J22" s="46"/>
      <c r="K22" s="50"/>
    </row>
    <row r="23" s="1" customFormat="1" ht="14.4" customHeight="1">
      <c r="B23" s="45"/>
      <c r="C23" s="46"/>
      <c r="D23" s="39" t="s">
        <v>41</v>
      </c>
      <c r="E23" s="46"/>
      <c r="F23" s="46"/>
      <c r="G23" s="46"/>
      <c r="H23" s="46"/>
      <c r="I23" s="143"/>
      <c r="J23" s="46"/>
      <c r="K23" s="50"/>
    </row>
    <row r="24" s="6" customFormat="1" ht="16.5" customHeight="1">
      <c r="B24" s="147"/>
      <c r="C24" s="148"/>
      <c r="D24" s="148"/>
      <c r="E24" s="43" t="s">
        <v>24</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43</v>
      </c>
      <c r="E27" s="46"/>
      <c r="F27" s="46"/>
      <c r="G27" s="46"/>
      <c r="H27" s="46"/>
      <c r="I27" s="143"/>
      <c r="J27" s="154">
        <f>ROUND(J80,2)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45</v>
      </c>
      <c r="G29" s="46"/>
      <c r="H29" s="46"/>
      <c r="I29" s="155" t="s">
        <v>44</v>
      </c>
      <c r="J29" s="51" t="s">
        <v>46</v>
      </c>
      <c r="K29" s="50"/>
    </row>
    <row r="30" s="1" customFormat="1" ht="14.4" customHeight="1">
      <c r="B30" s="45"/>
      <c r="C30" s="46"/>
      <c r="D30" s="54" t="s">
        <v>47</v>
      </c>
      <c r="E30" s="54" t="s">
        <v>48</v>
      </c>
      <c r="F30" s="156">
        <f>ROUND(SUM(BE80:BE118), 2)</f>
        <v>0</v>
      </c>
      <c r="G30" s="46"/>
      <c r="H30" s="46"/>
      <c r="I30" s="157">
        <v>0.20999999999999999</v>
      </c>
      <c r="J30" s="156">
        <f>ROUND(ROUND((SUM(BE80:BE118)), 2)*I30, 2)</f>
        <v>0</v>
      </c>
      <c r="K30" s="50"/>
    </row>
    <row r="31" s="1" customFormat="1" ht="14.4" customHeight="1">
      <c r="B31" s="45"/>
      <c r="C31" s="46"/>
      <c r="D31" s="46"/>
      <c r="E31" s="54" t="s">
        <v>49</v>
      </c>
      <c r="F31" s="156">
        <f>ROUND(SUM(BF80:BF118), 2)</f>
        <v>0</v>
      </c>
      <c r="G31" s="46"/>
      <c r="H31" s="46"/>
      <c r="I31" s="157">
        <v>0.14999999999999999</v>
      </c>
      <c r="J31" s="156">
        <f>ROUND(ROUND((SUM(BF80:BF118)), 2)*I31, 2)</f>
        <v>0</v>
      </c>
      <c r="K31" s="50"/>
    </row>
    <row r="32" hidden="1" s="1" customFormat="1" ht="14.4" customHeight="1">
      <c r="B32" s="45"/>
      <c r="C32" s="46"/>
      <c r="D32" s="46"/>
      <c r="E32" s="54" t="s">
        <v>50</v>
      </c>
      <c r="F32" s="156">
        <f>ROUND(SUM(BG80:BG118), 2)</f>
        <v>0</v>
      </c>
      <c r="G32" s="46"/>
      <c r="H32" s="46"/>
      <c r="I32" s="157">
        <v>0.20999999999999999</v>
      </c>
      <c r="J32" s="156">
        <v>0</v>
      </c>
      <c r="K32" s="50"/>
    </row>
    <row r="33" hidden="1" s="1" customFormat="1" ht="14.4" customHeight="1">
      <c r="B33" s="45"/>
      <c r="C33" s="46"/>
      <c r="D33" s="46"/>
      <c r="E33" s="54" t="s">
        <v>51</v>
      </c>
      <c r="F33" s="156">
        <f>ROUND(SUM(BH80:BH118), 2)</f>
        <v>0</v>
      </c>
      <c r="G33" s="46"/>
      <c r="H33" s="46"/>
      <c r="I33" s="157">
        <v>0.14999999999999999</v>
      </c>
      <c r="J33" s="156">
        <v>0</v>
      </c>
      <c r="K33" s="50"/>
    </row>
    <row r="34" hidden="1" s="1" customFormat="1" ht="14.4" customHeight="1">
      <c r="B34" s="45"/>
      <c r="C34" s="46"/>
      <c r="D34" s="46"/>
      <c r="E34" s="54" t="s">
        <v>52</v>
      </c>
      <c r="F34" s="156">
        <f>ROUND(SUM(BI80:BI118),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53</v>
      </c>
      <c r="E36" s="97"/>
      <c r="F36" s="97"/>
      <c r="G36" s="160" t="s">
        <v>54</v>
      </c>
      <c r="H36" s="161" t="s">
        <v>55</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114</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domova dětí a mládeže DDM Beroun</v>
      </c>
      <c r="F45" s="39"/>
      <c r="G45" s="39"/>
      <c r="H45" s="39"/>
      <c r="I45" s="143"/>
      <c r="J45" s="46"/>
      <c r="K45" s="50"/>
    </row>
    <row r="46" s="1" customFormat="1" ht="14.4" customHeight="1">
      <c r="B46" s="45"/>
      <c r="C46" s="39" t="s">
        <v>112</v>
      </c>
      <c r="D46" s="46"/>
      <c r="E46" s="46"/>
      <c r="F46" s="46"/>
      <c r="G46" s="46"/>
      <c r="H46" s="46"/>
      <c r="I46" s="143"/>
      <c r="J46" s="46"/>
      <c r="K46" s="50"/>
    </row>
    <row r="47" s="1" customFormat="1" ht="17.25" customHeight="1">
      <c r="B47" s="45"/>
      <c r="C47" s="46"/>
      <c r="D47" s="46"/>
      <c r="E47" s="144" t="str">
        <f>E9</f>
        <v>0003 - Stavební a architektonická část-2.část</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26</v>
      </c>
      <c r="D49" s="46"/>
      <c r="E49" s="46"/>
      <c r="F49" s="34" t="str">
        <f>F12</f>
        <v>Beroun, U Stadionu 787</v>
      </c>
      <c r="G49" s="46"/>
      <c r="H49" s="46"/>
      <c r="I49" s="145" t="s">
        <v>28</v>
      </c>
      <c r="J49" s="146" t="str">
        <f>IF(J12="","",J12)</f>
        <v>10.08.2017</v>
      </c>
      <c r="K49" s="50"/>
    </row>
    <row r="50" s="1" customFormat="1" ht="6.96" customHeight="1">
      <c r="B50" s="45"/>
      <c r="C50" s="46"/>
      <c r="D50" s="46"/>
      <c r="E50" s="46"/>
      <c r="F50" s="46"/>
      <c r="G50" s="46"/>
      <c r="H50" s="46"/>
      <c r="I50" s="143"/>
      <c r="J50" s="46"/>
      <c r="K50" s="50"/>
    </row>
    <row r="51" s="1" customFormat="1">
      <c r="B51" s="45"/>
      <c r="C51" s="39" t="s">
        <v>32</v>
      </c>
      <c r="D51" s="46"/>
      <c r="E51" s="46"/>
      <c r="F51" s="34" t="str">
        <f>E15</f>
        <v>Dům dětí a mládeže Příbram</v>
      </c>
      <c r="G51" s="46"/>
      <c r="H51" s="46"/>
      <c r="I51" s="145" t="s">
        <v>38</v>
      </c>
      <c r="J51" s="43" t="str">
        <f>E21</f>
        <v>rala s.r.o.</v>
      </c>
      <c r="K51" s="50"/>
    </row>
    <row r="52" s="1" customFormat="1" ht="14.4" customHeight="1">
      <c r="B52" s="45"/>
      <c r="C52" s="39" t="s">
        <v>36</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115</v>
      </c>
      <c r="D54" s="158"/>
      <c r="E54" s="158"/>
      <c r="F54" s="158"/>
      <c r="G54" s="158"/>
      <c r="H54" s="158"/>
      <c r="I54" s="172"/>
      <c r="J54" s="173" t="s">
        <v>116</v>
      </c>
      <c r="K54" s="174"/>
    </row>
    <row r="55" s="1" customFormat="1" ht="10.32" customHeight="1">
      <c r="B55" s="45"/>
      <c r="C55" s="46"/>
      <c r="D55" s="46"/>
      <c r="E55" s="46"/>
      <c r="F55" s="46"/>
      <c r="G55" s="46"/>
      <c r="H55" s="46"/>
      <c r="I55" s="143"/>
      <c r="J55" s="46"/>
      <c r="K55" s="50"/>
    </row>
    <row r="56" s="1" customFormat="1" ht="29.28" customHeight="1">
      <c r="B56" s="45"/>
      <c r="C56" s="175" t="s">
        <v>117</v>
      </c>
      <c r="D56" s="46"/>
      <c r="E56" s="46"/>
      <c r="F56" s="46"/>
      <c r="G56" s="46"/>
      <c r="H56" s="46"/>
      <c r="I56" s="143"/>
      <c r="J56" s="154">
        <f>J80</f>
        <v>0</v>
      </c>
      <c r="K56" s="50"/>
      <c r="AU56" s="23" t="s">
        <v>118</v>
      </c>
    </row>
    <row r="57" s="7" customFormat="1" ht="24.96" customHeight="1">
      <c r="B57" s="176"/>
      <c r="C57" s="177"/>
      <c r="D57" s="178" t="s">
        <v>1052</v>
      </c>
      <c r="E57" s="179"/>
      <c r="F57" s="179"/>
      <c r="G57" s="179"/>
      <c r="H57" s="179"/>
      <c r="I57" s="180"/>
      <c r="J57" s="181">
        <f>J81</f>
        <v>0</v>
      </c>
      <c r="K57" s="182"/>
    </row>
    <row r="58" s="8" customFormat="1" ht="19.92" customHeight="1">
      <c r="B58" s="183"/>
      <c r="C58" s="184"/>
      <c r="D58" s="185" t="s">
        <v>125</v>
      </c>
      <c r="E58" s="186"/>
      <c r="F58" s="186"/>
      <c r="G58" s="186"/>
      <c r="H58" s="186"/>
      <c r="I58" s="187"/>
      <c r="J58" s="188">
        <f>J82</f>
        <v>0</v>
      </c>
      <c r="K58" s="189"/>
    </row>
    <row r="59" s="8" customFormat="1" ht="19.92" customHeight="1">
      <c r="B59" s="183"/>
      <c r="C59" s="184"/>
      <c r="D59" s="185" t="s">
        <v>356</v>
      </c>
      <c r="E59" s="186"/>
      <c r="F59" s="186"/>
      <c r="G59" s="186"/>
      <c r="H59" s="186"/>
      <c r="I59" s="187"/>
      <c r="J59" s="188">
        <f>J89</f>
        <v>0</v>
      </c>
      <c r="K59" s="189"/>
    </row>
    <row r="60" s="8" customFormat="1" ht="19.92" customHeight="1">
      <c r="B60" s="183"/>
      <c r="C60" s="184"/>
      <c r="D60" s="185" t="s">
        <v>357</v>
      </c>
      <c r="E60" s="186"/>
      <c r="F60" s="186"/>
      <c r="G60" s="186"/>
      <c r="H60" s="186"/>
      <c r="I60" s="187"/>
      <c r="J60" s="188">
        <f>J103</f>
        <v>0</v>
      </c>
      <c r="K60" s="189"/>
    </row>
    <row r="61" s="1" customFormat="1" ht="21.84" customHeight="1">
      <c r="B61" s="45"/>
      <c r="C61" s="46"/>
      <c r="D61" s="46"/>
      <c r="E61" s="46"/>
      <c r="F61" s="46"/>
      <c r="G61" s="46"/>
      <c r="H61" s="46"/>
      <c r="I61" s="143"/>
      <c r="J61" s="46"/>
      <c r="K61" s="50"/>
    </row>
    <row r="62" s="1" customFormat="1" ht="6.96" customHeight="1">
      <c r="B62" s="66"/>
      <c r="C62" s="67"/>
      <c r="D62" s="67"/>
      <c r="E62" s="67"/>
      <c r="F62" s="67"/>
      <c r="G62" s="67"/>
      <c r="H62" s="67"/>
      <c r="I62" s="165"/>
      <c r="J62" s="67"/>
      <c r="K62" s="68"/>
    </row>
    <row r="66" s="1" customFormat="1" ht="6.96" customHeight="1">
      <c r="B66" s="69"/>
      <c r="C66" s="70"/>
      <c r="D66" s="70"/>
      <c r="E66" s="70"/>
      <c r="F66" s="70"/>
      <c r="G66" s="70"/>
      <c r="H66" s="70"/>
      <c r="I66" s="168"/>
      <c r="J66" s="70"/>
      <c r="K66" s="70"/>
      <c r="L66" s="71"/>
    </row>
    <row r="67" s="1" customFormat="1" ht="36.96" customHeight="1">
      <c r="B67" s="45"/>
      <c r="C67" s="72" t="s">
        <v>128</v>
      </c>
      <c r="D67" s="73"/>
      <c r="E67" s="73"/>
      <c r="F67" s="73"/>
      <c r="G67" s="73"/>
      <c r="H67" s="73"/>
      <c r="I67" s="190"/>
      <c r="J67" s="73"/>
      <c r="K67" s="73"/>
      <c r="L67" s="71"/>
    </row>
    <row r="68" s="1" customFormat="1" ht="6.96" customHeight="1">
      <c r="B68" s="45"/>
      <c r="C68" s="73"/>
      <c r="D68" s="73"/>
      <c r="E68" s="73"/>
      <c r="F68" s="73"/>
      <c r="G68" s="73"/>
      <c r="H68" s="73"/>
      <c r="I68" s="190"/>
      <c r="J68" s="73"/>
      <c r="K68" s="73"/>
      <c r="L68" s="71"/>
    </row>
    <row r="69" s="1" customFormat="1" ht="14.4" customHeight="1">
      <c r="B69" s="45"/>
      <c r="C69" s="75" t="s">
        <v>18</v>
      </c>
      <c r="D69" s="73"/>
      <c r="E69" s="73"/>
      <c r="F69" s="73"/>
      <c r="G69" s="73"/>
      <c r="H69" s="73"/>
      <c r="I69" s="190"/>
      <c r="J69" s="73"/>
      <c r="K69" s="73"/>
      <c r="L69" s="71"/>
    </row>
    <row r="70" s="1" customFormat="1" ht="16.5" customHeight="1">
      <c r="B70" s="45"/>
      <c r="C70" s="73"/>
      <c r="D70" s="73"/>
      <c r="E70" s="191" t="str">
        <f>E7</f>
        <v>Rekonstrukce domova dětí a mládeže DDM Beroun</v>
      </c>
      <c r="F70" s="75"/>
      <c r="G70" s="75"/>
      <c r="H70" s="75"/>
      <c r="I70" s="190"/>
      <c r="J70" s="73"/>
      <c r="K70" s="73"/>
      <c r="L70" s="71"/>
    </row>
    <row r="71" s="1" customFormat="1" ht="14.4" customHeight="1">
      <c r="B71" s="45"/>
      <c r="C71" s="75" t="s">
        <v>112</v>
      </c>
      <c r="D71" s="73"/>
      <c r="E71" s="73"/>
      <c r="F71" s="73"/>
      <c r="G71" s="73"/>
      <c r="H71" s="73"/>
      <c r="I71" s="190"/>
      <c r="J71" s="73"/>
      <c r="K71" s="73"/>
      <c r="L71" s="71"/>
    </row>
    <row r="72" s="1" customFormat="1" ht="17.25" customHeight="1">
      <c r="B72" s="45"/>
      <c r="C72" s="73"/>
      <c r="D72" s="73"/>
      <c r="E72" s="81" t="str">
        <f>E9</f>
        <v>0003 - Stavební a architektonická část-2.část</v>
      </c>
      <c r="F72" s="73"/>
      <c r="G72" s="73"/>
      <c r="H72" s="73"/>
      <c r="I72" s="190"/>
      <c r="J72" s="73"/>
      <c r="K72" s="73"/>
      <c r="L72" s="71"/>
    </row>
    <row r="73" s="1" customFormat="1" ht="6.96" customHeight="1">
      <c r="B73" s="45"/>
      <c r="C73" s="73"/>
      <c r="D73" s="73"/>
      <c r="E73" s="73"/>
      <c r="F73" s="73"/>
      <c r="G73" s="73"/>
      <c r="H73" s="73"/>
      <c r="I73" s="190"/>
      <c r="J73" s="73"/>
      <c r="K73" s="73"/>
      <c r="L73" s="71"/>
    </row>
    <row r="74" s="1" customFormat="1" ht="18" customHeight="1">
      <c r="B74" s="45"/>
      <c r="C74" s="75" t="s">
        <v>26</v>
      </c>
      <c r="D74" s="73"/>
      <c r="E74" s="73"/>
      <c r="F74" s="192" t="str">
        <f>F12</f>
        <v>Beroun, U Stadionu 787</v>
      </c>
      <c r="G74" s="73"/>
      <c r="H74" s="73"/>
      <c r="I74" s="193" t="s">
        <v>28</v>
      </c>
      <c r="J74" s="84" t="str">
        <f>IF(J12="","",J12)</f>
        <v>10.08.2017</v>
      </c>
      <c r="K74" s="73"/>
      <c r="L74" s="71"/>
    </row>
    <row r="75" s="1" customFormat="1" ht="6.96" customHeight="1">
      <c r="B75" s="45"/>
      <c r="C75" s="73"/>
      <c r="D75" s="73"/>
      <c r="E75" s="73"/>
      <c r="F75" s="73"/>
      <c r="G75" s="73"/>
      <c r="H75" s="73"/>
      <c r="I75" s="190"/>
      <c r="J75" s="73"/>
      <c r="K75" s="73"/>
      <c r="L75" s="71"/>
    </row>
    <row r="76" s="1" customFormat="1">
      <c r="B76" s="45"/>
      <c r="C76" s="75" t="s">
        <v>32</v>
      </c>
      <c r="D76" s="73"/>
      <c r="E76" s="73"/>
      <c r="F76" s="192" t="str">
        <f>E15</f>
        <v>Dům dětí a mládeže Příbram</v>
      </c>
      <c r="G76" s="73"/>
      <c r="H76" s="73"/>
      <c r="I76" s="193" t="s">
        <v>38</v>
      </c>
      <c r="J76" s="192" t="str">
        <f>E21</f>
        <v>rala s.r.o.</v>
      </c>
      <c r="K76" s="73"/>
      <c r="L76" s="71"/>
    </row>
    <row r="77" s="1" customFormat="1" ht="14.4" customHeight="1">
      <c r="B77" s="45"/>
      <c r="C77" s="75" t="s">
        <v>36</v>
      </c>
      <c r="D77" s="73"/>
      <c r="E77" s="73"/>
      <c r="F77" s="192" t="str">
        <f>IF(E18="","",E18)</f>
        <v/>
      </c>
      <c r="G77" s="73"/>
      <c r="H77" s="73"/>
      <c r="I77" s="190"/>
      <c r="J77" s="73"/>
      <c r="K77" s="73"/>
      <c r="L77" s="71"/>
    </row>
    <row r="78" s="1" customFormat="1" ht="10.32" customHeight="1">
      <c r="B78" s="45"/>
      <c r="C78" s="73"/>
      <c r="D78" s="73"/>
      <c r="E78" s="73"/>
      <c r="F78" s="73"/>
      <c r="G78" s="73"/>
      <c r="H78" s="73"/>
      <c r="I78" s="190"/>
      <c r="J78" s="73"/>
      <c r="K78" s="73"/>
      <c r="L78" s="71"/>
    </row>
    <row r="79" s="9" customFormat="1" ht="29.28" customHeight="1">
      <c r="B79" s="194"/>
      <c r="C79" s="195" t="s">
        <v>129</v>
      </c>
      <c r="D79" s="196" t="s">
        <v>62</v>
      </c>
      <c r="E79" s="196" t="s">
        <v>58</v>
      </c>
      <c r="F79" s="196" t="s">
        <v>130</v>
      </c>
      <c r="G79" s="196" t="s">
        <v>131</v>
      </c>
      <c r="H79" s="196" t="s">
        <v>132</v>
      </c>
      <c r="I79" s="197" t="s">
        <v>133</v>
      </c>
      <c r="J79" s="196" t="s">
        <v>116</v>
      </c>
      <c r="K79" s="198" t="s">
        <v>134</v>
      </c>
      <c r="L79" s="199"/>
      <c r="M79" s="101" t="s">
        <v>135</v>
      </c>
      <c r="N79" s="102" t="s">
        <v>47</v>
      </c>
      <c r="O79" s="102" t="s">
        <v>136</v>
      </c>
      <c r="P79" s="102" t="s">
        <v>137</v>
      </c>
      <c r="Q79" s="102" t="s">
        <v>138</v>
      </c>
      <c r="R79" s="102" t="s">
        <v>139</v>
      </c>
      <c r="S79" s="102" t="s">
        <v>140</v>
      </c>
      <c r="T79" s="103" t="s">
        <v>141</v>
      </c>
    </row>
    <row r="80" s="1" customFormat="1" ht="29.28" customHeight="1">
      <c r="B80" s="45"/>
      <c r="C80" s="107" t="s">
        <v>117</v>
      </c>
      <c r="D80" s="73"/>
      <c r="E80" s="73"/>
      <c r="F80" s="73"/>
      <c r="G80" s="73"/>
      <c r="H80" s="73"/>
      <c r="I80" s="190"/>
      <c r="J80" s="200">
        <f>BK80</f>
        <v>0</v>
      </c>
      <c r="K80" s="73"/>
      <c r="L80" s="71"/>
      <c r="M80" s="104"/>
      <c r="N80" s="105"/>
      <c r="O80" s="105"/>
      <c r="P80" s="201">
        <f>P81</f>
        <v>0</v>
      </c>
      <c r="Q80" s="105"/>
      <c r="R80" s="201">
        <f>R81</f>
        <v>1.9998170000000002</v>
      </c>
      <c r="S80" s="105"/>
      <c r="T80" s="202">
        <f>T81</f>
        <v>0</v>
      </c>
      <c r="AT80" s="23" t="s">
        <v>76</v>
      </c>
      <c r="AU80" s="23" t="s">
        <v>118</v>
      </c>
      <c r="BK80" s="203">
        <f>BK81</f>
        <v>0</v>
      </c>
    </row>
    <row r="81" s="10" customFormat="1" ht="37.44" customHeight="1">
      <c r="B81" s="204"/>
      <c r="C81" s="205"/>
      <c r="D81" s="206" t="s">
        <v>76</v>
      </c>
      <c r="E81" s="207" t="s">
        <v>285</v>
      </c>
      <c r="F81" s="207" t="s">
        <v>1053</v>
      </c>
      <c r="G81" s="205"/>
      <c r="H81" s="205"/>
      <c r="I81" s="208"/>
      <c r="J81" s="209">
        <f>BK81</f>
        <v>0</v>
      </c>
      <c r="K81" s="205"/>
      <c r="L81" s="210"/>
      <c r="M81" s="211"/>
      <c r="N81" s="212"/>
      <c r="O81" s="212"/>
      <c r="P81" s="213">
        <f>P82+P89+P103</f>
        <v>0</v>
      </c>
      <c r="Q81" s="212"/>
      <c r="R81" s="213">
        <f>R82+R89+R103</f>
        <v>1.9998170000000002</v>
      </c>
      <c r="S81" s="212"/>
      <c r="T81" s="214">
        <f>T82+T89+T103</f>
        <v>0</v>
      </c>
      <c r="AR81" s="215" t="s">
        <v>86</v>
      </c>
      <c r="AT81" s="216" t="s">
        <v>76</v>
      </c>
      <c r="AU81" s="216" t="s">
        <v>77</v>
      </c>
      <c r="AY81" s="215" t="s">
        <v>144</v>
      </c>
      <c r="BK81" s="217">
        <f>BK82+BK89+BK103</f>
        <v>0</v>
      </c>
    </row>
    <row r="82" s="10" customFormat="1" ht="19.92" customHeight="1">
      <c r="B82" s="204"/>
      <c r="C82" s="205"/>
      <c r="D82" s="206" t="s">
        <v>76</v>
      </c>
      <c r="E82" s="218" t="s">
        <v>287</v>
      </c>
      <c r="F82" s="218" t="s">
        <v>288</v>
      </c>
      <c r="G82" s="205"/>
      <c r="H82" s="205"/>
      <c r="I82" s="208"/>
      <c r="J82" s="219">
        <f>BK82</f>
        <v>0</v>
      </c>
      <c r="K82" s="205"/>
      <c r="L82" s="210"/>
      <c r="M82" s="211"/>
      <c r="N82" s="212"/>
      <c r="O82" s="212"/>
      <c r="P82" s="213">
        <f>SUM(P83:P88)</f>
        <v>0</v>
      </c>
      <c r="Q82" s="212"/>
      <c r="R82" s="213">
        <f>SUM(R83:R88)</f>
        <v>0.551265</v>
      </c>
      <c r="S82" s="212"/>
      <c r="T82" s="214">
        <f>SUM(T83:T88)</f>
        <v>0</v>
      </c>
      <c r="AR82" s="215" t="s">
        <v>86</v>
      </c>
      <c r="AT82" s="216" t="s">
        <v>76</v>
      </c>
      <c r="AU82" s="216" t="s">
        <v>25</v>
      </c>
      <c r="AY82" s="215" t="s">
        <v>144</v>
      </c>
      <c r="BK82" s="217">
        <f>SUM(BK83:BK88)</f>
        <v>0</v>
      </c>
    </row>
    <row r="83" s="1" customFormat="1" ht="25.5" customHeight="1">
      <c r="B83" s="45"/>
      <c r="C83" s="220" t="s">
        <v>25</v>
      </c>
      <c r="D83" s="220" t="s">
        <v>146</v>
      </c>
      <c r="E83" s="221" t="s">
        <v>539</v>
      </c>
      <c r="F83" s="222" t="s">
        <v>540</v>
      </c>
      <c r="G83" s="223" t="s">
        <v>149</v>
      </c>
      <c r="H83" s="224">
        <v>21.059999999999999</v>
      </c>
      <c r="I83" s="225"/>
      <c r="J83" s="226">
        <f>ROUND(I83*H83,2)</f>
        <v>0</v>
      </c>
      <c r="K83" s="222" t="s">
        <v>24</v>
      </c>
      <c r="L83" s="71"/>
      <c r="M83" s="227" t="s">
        <v>24</v>
      </c>
      <c r="N83" s="228" t="s">
        <v>48</v>
      </c>
      <c r="O83" s="46"/>
      <c r="P83" s="229">
        <f>O83*H83</f>
        <v>0</v>
      </c>
      <c r="Q83" s="229">
        <v>0.00025000000000000001</v>
      </c>
      <c r="R83" s="229">
        <f>Q83*H83</f>
        <v>0.0052649999999999997</v>
      </c>
      <c r="S83" s="229">
        <v>0</v>
      </c>
      <c r="T83" s="230">
        <f>S83*H83</f>
        <v>0</v>
      </c>
      <c r="AR83" s="23" t="s">
        <v>257</v>
      </c>
      <c r="AT83" s="23" t="s">
        <v>146</v>
      </c>
      <c r="AU83" s="23" t="s">
        <v>86</v>
      </c>
      <c r="AY83" s="23" t="s">
        <v>144</v>
      </c>
      <c r="BE83" s="231">
        <f>IF(N83="základní",J83,0)</f>
        <v>0</v>
      </c>
      <c r="BF83" s="231">
        <f>IF(N83="snížená",J83,0)</f>
        <v>0</v>
      </c>
      <c r="BG83" s="231">
        <f>IF(N83="zákl. přenesená",J83,0)</f>
        <v>0</v>
      </c>
      <c r="BH83" s="231">
        <f>IF(N83="sníž. přenesená",J83,0)</f>
        <v>0</v>
      </c>
      <c r="BI83" s="231">
        <f>IF(N83="nulová",J83,0)</f>
        <v>0</v>
      </c>
      <c r="BJ83" s="23" t="s">
        <v>25</v>
      </c>
      <c r="BK83" s="231">
        <f>ROUND(I83*H83,2)</f>
        <v>0</v>
      </c>
      <c r="BL83" s="23" t="s">
        <v>257</v>
      </c>
      <c r="BM83" s="23" t="s">
        <v>1054</v>
      </c>
    </row>
    <row r="84" s="1" customFormat="1">
      <c r="B84" s="45"/>
      <c r="C84" s="73"/>
      <c r="D84" s="232" t="s">
        <v>153</v>
      </c>
      <c r="E84" s="73"/>
      <c r="F84" s="233" t="s">
        <v>542</v>
      </c>
      <c r="G84" s="73"/>
      <c r="H84" s="73"/>
      <c r="I84" s="190"/>
      <c r="J84" s="73"/>
      <c r="K84" s="73"/>
      <c r="L84" s="71"/>
      <c r="M84" s="234"/>
      <c r="N84" s="46"/>
      <c r="O84" s="46"/>
      <c r="P84" s="46"/>
      <c r="Q84" s="46"/>
      <c r="R84" s="46"/>
      <c r="S84" s="46"/>
      <c r="T84" s="94"/>
      <c r="AT84" s="23" t="s">
        <v>153</v>
      </c>
      <c r="AU84" s="23" t="s">
        <v>86</v>
      </c>
    </row>
    <row r="85" s="11" customFormat="1">
      <c r="B85" s="235"/>
      <c r="C85" s="236"/>
      <c r="D85" s="232" t="s">
        <v>155</v>
      </c>
      <c r="E85" s="237" t="s">
        <v>24</v>
      </c>
      <c r="F85" s="238" t="s">
        <v>1055</v>
      </c>
      <c r="G85" s="236"/>
      <c r="H85" s="239">
        <v>21.059999999999999</v>
      </c>
      <c r="I85" s="240"/>
      <c r="J85" s="236"/>
      <c r="K85" s="236"/>
      <c r="L85" s="241"/>
      <c r="M85" s="242"/>
      <c r="N85" s="243"/>
      <c r="O85" s="243"/>
      <c r="P85" s="243"/>
      <c r="Q85" s="243"/>
      <c r="R85" s="243"/>
      <c r="S85" s="243"/>
      <c r="T85" s="244"/>
      <c r="AT85" s="245" t="s">
        <v>155</v>
      </c>
      <c r="AU85" s="245" t="s">
        <v>86</v>
      </c>
      <c r="AV85" s="11" t="s">
        <v>86</v>
      </c>
      <c r="AW85" s="11" t="s">
        <v>40</v>
      </c>
      <c r="AX85" s="11" t="s">
        <v>25</v>
      </c>
      <c r="AY85" s="245" t="s">
        <v>144</v>
      </c>
    </row>
    <row r="86" s="1" customFormat="1" ht="25.5" customHeight="1">
      <c r="B86" s="45"/>
      <c r="C86" s="270" t="s">
        <v>86</v>
      </c>
      <c r="D86" s="270" t="s">
        <v>442</v>
      </c>
      <c r="E86" s="271" t="s">
        <v>549</v>
      </c>
      <c r="F86" s="272" t="s">
        <v>550</v>
      </c>
      <c r="G86" s="273" t="s">
        <v>161</v>
      </c>
      <c r="H86" s="274">
        <v>13</v>
      </c>
      <c r="I86" s="275"/>
      <c r="J86" s="276">
        <f>ROUND(I86*H86,2)</f>
        <v>0</v>
      </c>
      <c r="K86" s="272" t="s">
        <v>24</v>
      </c>
      <c r="L86" s="277"/>
      <c r="M86" s="278" t="s">
        <v>24</v>
      </c>
      <c r="N86" s="279" t="s">
        <v>48</v>
      </c>
      <c r="O86" s="46"/>
      <c r="P86" s="229">
        <f>O86*H86</f>
        <v>0</v>
      </c>
      <c r="Q86" s="229">
        <v>0.042000000000000003</v>
      </c>
      <c r="R86" s="229">
        <f>Q86*H86</f>
        <v>0.54600000000000004</v>
      </c>
      <c r="S86" s="229">
        <v>0</v>
      </c>
      <c r="T86" s="230">
        <f>S86*H86</f>
        <v>0</v>
      </c>
      <c r="AR86" s="23" t="s">
        <v>460</v>
      </c>
      <c r="AT86" s="23" t="s">
        <v>442</v>
      </c>
      <c r="AU86" s="23" t="s">
        <v>86</v>
      </c>
      <c r="AY86" s="23" t="s">
        <v>144</v>
      </c>
      <c r="BE86" s="231">
        <f>IF(N86="základní",J86,0)</f>
        <v>0</v>
      </c>
      <c r="BF86" s="231">
        <f>IF(N86="snížená",J86,0)</f>
        <v>0</v>
      </c>
      <c r="BG86" s="231">
        <f>IF(N86="zákl. přenesená",J86,0)</f>
        <v>0</v>
      </c>
      <c r="BH86" s="231">
        <f>IF(N86="sníž. přenesená",J86,0)</f>
        <v>0</v>
      </c>
      <c r="BI86" s="231">
        <f>IF(N86="nulová",J86,0)</f>
        <v>0</v>
      </c>
      <c r="BJ86" s="23" t="s">
        <v>25</v>
      </c>
      <c r="BK86" s="231">
        <f>ROUND(I86*H86,2)</f>
        <v>0</v>
      </c>
      <c r="BL86" s="23" t="s">
        <v>257</v>
      </c>
      <c r="BM86" s="23" t="s">
        <v>1056</v>
      </c>
    </row>
    <row r="87" s="1" customFormat="1" ht="38.25" customHeight="1">
      <c r="B87" s="45"/>
      <c r="C87" s="220" t="s">
        <v>164</v>
      </c>
      <c r="D87" s="220" t="s">
        <v>146</v>
      </c>
      <c r="E87" s="221" t="s">
        <v>688</v>
      </c>
      <c r="F87" s="222" t="s">
        <v>689</v>
      </c>
      <c r="G87" s="223" t="s">
        <v>260</v>
      </c>
      <c r="H87" s="224">
        <v>0.55100000000000005</v>
      </c>
      <c r="I87" s="225"/>
      <c r="J87" s="226">
        <f>ROUND(I87*H87,2)</f>
        <v>0</v>
      </c>
      <c r="K87" s="222" t="s">
        <v>150</v>
      </c>
      <c r="L87" s="71"/>
      <c r="M87" s="227" t="s">
        <v>24</v>
      </c>
      <c r="N87" s="228" t="s">
        <v>48</v>
      </c>
      <c r="O87" s="46"/>
      <c r="P87" s="229">
        <f>O87*H87</f>
        <v>0</v>
      </c>
      <c r="Q87" s="229">
        <v>0</v>
      </c>
      <c r="R87" s="229">
        <f>Q87*H87</f>
        <v>0</v>
      </c>
      <c r="S87" s="229">
        <v>0</v>
      </c>
      <c r="T87" s="230">
        <f>S87*H87</f>
        <v>0</v>
      </c>
      <c r="AR87" s="23" t="s">
        <v>257</v>
      </c>
      <c r="AT87" s="23" t="s">
        <v>146</v>
      </c>
      <c r="AU87" s="23" t="s">
        <v>86</v>
      </c>
      <c r="AY87" s="23" t="s">
        <v>144</v>
      </c>
      <c r="BE87" s="231">
        <f>IF(N87="základní",J87,0)</f>
        <v>0</v>
      </c>
      <c r="BF87" s="231">
        <f>IF(N87="snížená",J87,0)</f>
        <v>0</v>
      </c>
      <c r="BG87" s="231">
        <f>IF(N87="zákl. přenesená",J87,0)</f>
        <v>0</v>
      </c>
      <c r="BH87" s="231">
        <f>IF(N87="sníž. přenesená",J87,0)</f>
        <v>0</v>
      </c>
      <c r="BI87" s="231">
        <f>IF(N87="nulová",J87,0)</f>
        <v>0</v>
      </c>
      <c r="BJ87" s="23" t="s">
        <v>25</v>
      </c>
      <c r="BK87" s="231">
        <f>ROUND(I87*H87,2)</f>
        <v>0</v>
      </c>
      <c r="BL87" s="23" t="s">
        <v>257</v>
      </c>
      <c r="BM87" s="23" t="s">
        <v>1057</v>
      </c>
    </row>
    <row r="88" s="1" customFormat="1">
      <c r="B88" s="45"/>
      <c r="C88" s="73"/>
      <c r="D88" s="232" t="s">
        <v>153</v>
      </c>
      <c r="E88" s="73"/>
      <c r="F88" s="233" t="s">
        <v>691</v>
      </c>
      <c r="G88" s="73"/>
      <c r="H88" s="73"/>
      <c r="I88" s="190"/>
      <c r="J88" s="73"/>
      <c r="K88" s="73"/>
      <c r="L88" s="71"/>
      <c r="M88" s="234"/>
      <c r="N88" s="46"/>
      <c r="O88" s="46"/>
      <c r="P88" s="46"/>
      <c r="Q88" s="46"/>
      <c r="R88" s="46"/>
      <c r="S88" s="46"/>
      <c r="T88" s="94"/>
      <c r="AT88" s="23" t="s">
        <v>153</v>
      </c>
      <c r="AU88" s="23" t="s">
        <v>86</v>
      </c>
    </row>
    <row r="89" s="10" customFormat="1" ht="29.88" customHeight="1">
      <c r="B89" s="204"/>
      <c r="C89" s="205"/>
      <c r="D89" s="206" t="s">
        <v>76</v>
      </c>
      <c r="E89" s="218" t="s">
        <v>760</v>
      </c>
      <c r="F89" s="218" t="s">
        <v>761</v>
      </c>
      <c r="G89" s="205"/>
      <c r="H89" s="205"/>
      <c r="I89" s="208"/>
      <c r="J89" s="219">
        <f>BK89</f>
        <v>0</v>
      </c>
      <c r="K89" s="205"/>
      <c r="L89" s="210"/>
      <c r="M89" s="211"/>
      <c r="N89" s="212"/>
      <c r="O89" s="212"/>
      <c r="P89" s="213">
        <f>SUM(P90:P102)</f>
        <v>0</v>
      </c>
      <c r="Q89" s="212"/>
      <c r="R89" s="213">
        <f>SUM(R90:R102)</f>
        <v>0.60052680000000014</v>
      </c>
      <c r="S89" s="212"/>
      <c r="T89" s="214">
        <f>SUM(T90:T102)</f>
        <v>0</v>
      </c>
      <c r="AR89" s="215" t="s">
        <v>86</v>
      </c>
      <c r="AT89" s="216" t="s">
        <v>76</v>
      </c>
      <c r="AU89" s="216" t="s">
        <v>25</v>
      </c>
      <c r="AY89" s="215" t="s">
        <v>144</v>
      </c>
      <c r="BK89" s="217">
        <f>SUM(BK90:BK102)</f>
        <v>0</v>
      </c>
    </row>
    <row r="90" s="1" customFormat="1" ht="25.5" customHeight="1">
      <c r="B90" s="45"/>
      <c r="C90" s="220" t="s">
        <v>151</v>
      </c>
      <c r="D90" s="220" t="s">
        <v>146</v>
      </c>
      <c r="E90" s="221" t="s">
        <v>770</v>
      </c>
      <c r="F90" s="222" t="s">
        <v>771</v>
      </c>
      <c r="G90" s="223" t="s">
        <v>149</v>
      </c>
      <c r="H90" s="224">
        <v>52.076000000000001</v>
      </c>
      <c r="I90" s="225"/>
      <c r="J90" s="226">
        <f>ROUND(I90*H90,2)</f>
        <v>0</v>
      </c>
      <c r="K90" s="222" t="s">
        <v>150</v>
      </c>
      <c r="L90" s="71"/>
      <c r="M90" s="227" t="s">
        <v>24</v>
      </c>
      <c r="N90" s="228" t="s">
        <v>48</v>
      </c>
      <c r="O90" s="46"/>
      <c r="P90" s="229">
        <f>O90*H90</f>
        <v>0</v>
      </c>
      <c r="Q90" s="229">
        <v>0.0035000000000000001</v>
      </c>
      <c r="R90" s="229">
        <f>Q90*H90</f>
        <v>0.18226600000000001</v>
      </c>
      <c r="S90" s="229">
        <v>0</v>
      </c>
      <c r="T90" s="230">
        <f>S90*H90</f>
        <v>0</v>
      </c>
      <c r="AR90" s="23" t="s">
        <v>257</v>
      </c>
      <c r="AT90" s="23" t="s">
        <v>146</v>
      </c>
      <c r="AU90" s="23" t="s">
        <v>86</v>
      </c>
      <c r="AY90" s="23" t="s">
        <v>144</v>
      </c>
      <c r="BE90" s="231">
        <f>IF(N90="základní",J90,0)</f>
        <v>0</v>
      </c>
      <c r="BF90" s="231">
        <f>IF(N90="snížená",J90,0)</f>
        <v>0</v>
      </c>
      <c r="BG90" s="231">
        <f>IF(N90="zákl. přenesená",J90,0)</f>
        <v>0</v>
      </c>
      <c r="BH90" s="231">
        <f>IF(N90="sníž. přenesená",J90,0)</f>
        <v>0</v>
      </c>
      <c r="BI90" s="231">
        <f>IF(N90="nulová",J90,0)</f>
        <v>0</v>
      </c>
      <c r="BJ90" s="23" t="s">
        <v>25</v>
      </c>
      <c r="BK90" s="231">
        <f>ROUND(I90*H90,2)</f>
        <v>0</v>
      </c>
      <c r="BL90" s="23" t="s">
        <v>257</v>
      </c>
      <c r="BM90" s="23" t="s">
        <v>1058</v>
      </c>
    </row>
    <row r="91" s="11" customFormat="1">
      <c r="B91" s="235"/>
      <c r="C91" s="236"/>
      <c r="D91" s="232" t="s">
        <v>155</v>
      </c>
      <c r="E91" s="237" t="s">
        <v>24</v>
      </c>
      <c r="F91" s="238" t="s">
        <v>1059</v>
      </c>
      <c r="G91" s="236"/>
      <c r="H91" s="239">
        <v>39.265999999999998</v>
      </c>
      <c r="I91" s="240"/>
      <c r="J91" s="236"/>
      <c r="K91" s="236"/>
      <c r="L91" s="241"/>
      <c r="M91" s="242"/>
      <c r="N91" s="243"/>
      <c r="O91" s="243"/>
      <c r="P91" s="243"/>
      <c r="Q91" s="243"/>
      <c r="R91" s="243"/>
      <c r="S91" s="243"/>
      <c r="T91" s="244"/>
      <c r="AT91" s="245" t="s">
        <v>155</v>
      </c>
      <c r="AU91" s="245" t="s">
        <v>86</v>
      </c>
      <c r="AV91" s="11" t="s">
        <v>86</v>
      </c>
      <c r="AW91" s="11" t="s">
        <v>40</v>
      </c>
      <c r="AX91" s="11" t="s">
        <v>77</v>
      </c>
      <c r="AY91" s="245" t="s">
        <v>144</v>
      </c>
    </row>
    <row r="92" s="11" customFormat="1">
      <c r="B92" s="235"/>
      <c r="C92" s="236"/>
      <c r="D92" s="232" t="s">
        <v>155</v>
      </c>
      <c r="E92" s="237" t="s">
        <v>24</v>
      </c>
      <c r="F92" s="238" t="s">
        <v>1060</v>
      </c>
      <c r="G92" s="236"/>
      <c r="H92" s="239">
        <v>12.810000000000001</v>
      </c>
      <c r="I92" s="240"/>
      <c r="J92" s="236"/>
      <c r="K92" s="236"/>
      <c r="L92" s="241"/>
      <c r="M92" s="242"/>
      <c r="N92" s="243"/>
      <c r="O92" s="243"/>
      <c r="P92" s="243"/>
      <c r="Q92" s="243"/>
      <c r="R92" s="243"/>
      <c r="S92" s="243"/>
      <c r="T92" s="244"/>
      <c r="AT92" s="245" t="s">
        <v>155</v>
      </c>
      <c r="AU92" s="245" t="s">
        <v>86</v>
      </c>
      <c r="AV92" s="11" t="s">
        <v>86</v>
      </c>
      <c r="AW92" s="11" t="s">
        <v>40</v>
      </c>
      <c r="AX92" s="11" t="s">
        <v>77</v>
      </c>
      <c r="AY92" s="245" t="s">
        <v>144</v>
      </c>
    </row>
    <row r="93" s="12" customFormat="1">
      <c r="B93" s="246"/>
      <c r="C93" s="247"/>
      <c r="D93" s="232" t="s">
        <v>155</v>
      </c>
      <c r="E93" s="248" t="s">
        <v>24</v>
      </c>
      <c r="F93" s="249" t="s">
        <v>181</v>
      </c>
      <c r="G93" s="247"/>
      <c r="H93" s="250">
        <v>52.076000000000001</v>
      </c>
      <c r="I93" s="251"/>
      <c r="J93" s="247"/>
      <c r="K93" s="247"/>
      <c r="L93" s="252"/>
      <c r="M93" s="253"/>
      <c r="N93" s="254"/>
      <c r="O93" s="254"/>
      <c r="P93" s="254"/>
      <c r="Q93" s="254"/>
      <c r="R93" s="254"/>
      <c r="S93" s="254"/>
      <c r="T93" s="255"/>
      <c r="AT93" s="256" t="s">
        <v>155</v>
      </c>
      <c r="AU93" s="256" t="s">
        <v>86</v>
      </c>
      <c r="AV93" s="12" t="s">
        <v>151</v>
      </c>
      <c r="AW93" s="12" t="s">
        <v>40</v>
      </c>
      <c r="AX93" s="12" t="s">
        <v>25</v>
      </c>
      <c r="AY93" s="256" t="s">
        <v>144</v>
      </c>
    </row>
    <row r="94" s="1" customFormat="1" ht="16.5" customHeight="1">
      <c r="B94" s="45"/>
      <c r="C94" s="270" t="s">
        <v>172</v>
      </c>
      <c r="D94" s="270" t="s">
        <v>442</v>
      </c>
      <c r="E94" s="271" t="s">
        <v>782</v>
      </c>
      <c r="F94" s="272" t="s">
        <v>783</v>
      </c>
      <c r="G94" s="273" t="s">
        <v>149</v>
      </c>
      <c r="H94" s="274">
        <v>57.283999999999999</v>
      </c>
      <c r="I94" s="275"/>
      <c r="J94" s="276">
        <f>ROUND(I94*H94,2)</f>
        <v>0</v>
      </c>
      <c r="K94" s="272" t="s">
        <v>24</v>
      </c>
      <c r="L94" s="277"/>
      <c r="M94" s="278" t="s">
        <v>24</v>
      </c>
      <c r="N94" s="279" t="s">
        <v>48</v>
      </c>
      <c r="O94" s="46"/>
      <c r="P94" s="229">
        <f>O94*H94</f>
        <v>0</v>
      </c>
      <c r="Q94" s="229">
        <v>0.0070000000000000001</v>
      </c>
      <c r="R94" s="229">
        <f>Q94*H94</f>
        <v>0.40098800000000001</v>
      </c>
      <c r="S94" s="229">
        <v>0</v>
      </c>
      <c r="T94" s="230">
        <f>S94*H94</f>
        <v>0</v>
      </c>
      <c r="AR94" s="23" t="s">
        <v>460</v>
      </c>
      <c r="AT94" s="23" t="s">
        <v>442</v>
      </c>
      <c r="AU94" s="23" t="s">
        <v>86</v>
      </c>
      <c r="AY94" s="23" t="s">
        <v>144</v>
      </c>
      <c r="BE94" s="231">
        <f>IF(N94="základní",J94,0)</f>
        <v>0</v>
      </c>
      <c r="BF94" s="231">
        <f>IF(N94="snížená",J94,0)</f>
        <v>0</v>
      </c>
      <c r="BG94" s="231">
        <f>IF(N94="zákl. přenesená",J94,0)</f>
        <v>0</v>
      </c>
      <c r="BH94" s="231">
        <f>IF(N94="sníž. přenesená",J94,0)</f>
        <v>0</v>
      </c>
      <c r="BI94" s="231">
        <f>IF(N94="nulová",J94,0)</f>
        <v>0</v>
      </c>
      <c r="BJ94" s="23" t="s">
        <v>25</v>
      </c>
      <c r="BK94" s="231">
        <f>ROUND(I94*H94,2)</f>
        <v>0</v>
      </c>
      <c r="BL94" s="23" t="s">
        <v>257</v>
      </c>
      <c r="BM94" s="23" t="s">
        <v>1061</v>
      </c>
    </row>
    <row r="95" s="11" customFormat="1">
      <c r="B95" s="235"/>
      <c r="C95" s="236"/>
      <c r="D95" s="232" t="s">
        <v>155</v>
      </c>
      <c r="E95" s="237" t="s">
        <v>24</v>
      </c>
      <c r="F95" s="238" t="s">
        <v>1062</v>
      </c>
      <c r="G95" s="236"/>
      <c r="H95" s="239">
        <v>57.283999999999999</v>
      </c>
      <c r="I95" s="240"/>
      <c r="J95" s="236"/>
      <c r="K95" s="236"/>
      <c r="L95" s="241"/>
      <c r="M95" s="242"/>
      <c r="N95" s="243"/>
      <c r="O95" s="243"/>
      <c r="P95" s="243"/>
      <c r="Q95" s="243"/>
      <c r="R95" s="243"/>
      <c r="S95" s="243"/>
      <c r="T95" s="244"/>
      <c r="AT95" s="245" t="s">
        <v>155</v>
      </c>
      <c r="AU95" s="245" t="s">
        <v>86</v>
      </c>
      <c r="AV95" s="11" t="s">
        <v>86</v>
      </c>
      <c r="AW95" s="11" t="s">
        <v>40</v>
      </c>
      <c r="AX95" s="11" t="s">
        <v>25</v>
      </c>
      <c r="AY95" s="245" t="s">
        <v>144</v>
      </c>
    </row>
    <row r="96" s="1" customFormat="1" ht="16.5" customHeight="1">
      <c r="B96" s="45"/>
      <c r="C96" s="220" t="s">
        <v>182</v>
      </c>
      <c r="D96" s="220" t="s">
        <v>146</v>
      </c>
      <c r="E96" s="221" t="s">
        <v>792</v>
      </c>
      <c r="F96" s="222" t="s">
        <v>793</v>
      </c>
      <c r="G96" s="223" t="s">
        <v>149</v>
      </c>
      <c r="H96" s="224">
        <v>52.076000000000001</v>
      </c>
      <c r="I96" s="225"/>
      <c r="J96" s="226">
        <f>ROUND(I96*H96,2)</f>
        <v>0</v>
      </c>
      <c r="K96" s="222" t="s">
        <v>150</v>
      </c>
      <c r="L96" s="71"/>
      <c r="M96" s="227" t="s">
        <v>24</v>
      </c>
      <c r="N96" s="228" t="s">
        <v>48</v>
      </c>
      <c r="O96" s="46"/>
      <c r="P96" s="229">
        <f>O96*H96</f>
        <v>0</v>
      </c>
      <c r="Q96" s="229">
        <v>0.00029999999999999997</v>
      </c>
      <c r="R96" s="229">
        <f>Q96*H96</f>
        <v>0.015622799999999999</v>
      </c>
      <c r="S96" s="229">
        <v>0</v>
      </c>
      <c r="T96" s="230">
        <f>S96*H96</f>
        <v>0</v>
      </c>
      <c r="AR96" s="23" t="s">
        <v>257</v>
      </c>
      <c r="AT96" s="23" t="s">
        <v>146</v>
      </c>
      <c r="AU96" s="23" t="s">
        <v>86</v>
      </c>
      <c r="AY96" s="23" t="s">
        <v>144</v>
      </c>
      <c r="BE96" s="231">
        <f>IF(N96="základní",J96,0)</f>
        <v>0</v>
      </c>
      <c r="BF96" s="231">
        <f>IF(N96="snížená",J96,0)</f>
        <v>0</v>
      </c>
      <c r="BG96" s="231">
        <f>IF(N96="zákl. přenesená",J96,0)</f>
        <v>0</v>
      </c>
      <c r="BH96" s="231">
        <f>IF(N96="sníž. přenesená",J96,0)</f>
        <v>0</v>
      </c>
      <c r="BI96" s="231">
        <f>IF(N96="nulová",J96,0)</f>
        <v>0</v>
      </c>
      <c r="BJ96" s="23" t="s">
        <v>25</v>
      </c>
      <c r="BK96" s="231">
        <f>ROUND(I96*H96,2)</f>
        <v>0</v>
      </c>
      <c r="BL96" s="23" t="s">
        <v>257</v>
      </c>
      <c r="BM96" s="23" t="s">
        <v>1063</v>
      </c>
    </row>
    <row r="97" s="1" customFormat="1">
      <c r="B97" s="45"/>
      <c r="C97" s="73"/>
      <c r="D97" s="232" t="s">
        <v>153</v>
      </c>
      <c r="E97" s="73"/>
      <c r="F97" s="233" t="s">
        <v>795</v>
      </c>
      <c r="G97" s="73"/>
      <c r="H97" s="73"/>
      <c r="I97" s="190"/>
      <c r="J97" s="73"/>
      <c r="K97" s="73"/>
      <c r="L97" s="71"/>
      <c r="M97" s="234"/>
      <c r="N97" s="46"/>
      <c r="O97" s="46"/>
      <c r="P97" s="46"/>
      <c r="Q97" s="46"/>
      <c r="R97" s="46"/>
      <c r="S97" s="46"/>
      <c r="T97" s="94"/>
      <c r="AT97" s="23" t="s">
        <v>153</v>
      </c>
      <c r="AU97" s="23" t="s">
        <v>86</v>
      </c>
    </row>
    <row r="98" s="1" customFormat="1" ht="16.5" customHeight="1">
      <c r="B98" s="45"/>
      <c r="C98" s="220" t="s">
        <v>188</v>
      </c>
      <c r="D98" s="220" t="s">
        <v>146</v>
      </c>
      <c r="E98" s="221" t="s">
        <v>797</v>
      </c>
      <c r="F98" s="222" t="s">
        <v>798</v>
      </c>
      <c r="G98" s="223" t="s">
        <v>326</v>
      </c>
      <c r="H98" s="224">
        <v>55</v>
      </c>
      <c r="I98" s="225"/>
      <c r="J98" s="226">
        <f>ROUND(I98*H98,2)</f>
        <v>0</v>
      </c>
      <c r="K98" s="222" t="s">
        <v>150</v>
      </c>
      <c r="L98" s="71"/>
      <c r="M98" s="227" t="s">
        <v>24</v>
      </c>
      <c r="N98" s="228" t="s">
        <v>48</v>
      </c>
      <c r="O98" s="46"/>
      <c r="P98" s="229">
        <f>O98*H98</f>
        <v>0</v>
      </c>
      <c r="Q98" s="229">
        <v>3.0000000000000001E-05</v>
      </c>
      <c r="R98" s="229">
        <f>Q98*H98</f>
        <v>0.00165</v>
      </c>
      <c r="S98" s="229">
        <v>0</v>
      </c>
      <c r="T98" s="230">
        <f>S98*H98</f>
        <v>0</v>
      </c>
      <c r="AR98" s="23" t="s">
        <v>257</v>
      </c>
      <c r="AT98" s="23" t="s">
        <v>146</v>
      </c>
      <c r="AU98" s="23" t="s">
        <v>86</v>
      </c>
      <c r="AY98" s="23" t="s">
        <v>144</v>
      </c>
      <c r="BE98" s="231">
        <f>IF(N98="základní",J98,0)</f>
        <v>0</v>
      </c>
      <c r="BF98" s="231">
        <f>IF(N98="snížená",J98,0)</f>
        <v>0</v>
      </c>
      <c r="BG98" s="231">
        <f>IF(N98="zákl. přenesená",J98,0)</f>
        <v>0</v>
      </c>
      <c r="BH98" s="231">
        <f>IF(N98="sníž. přenesená",J98,0)</f>
        <v>0</v>
      </c>
      <c r="BI98" s="231">
        <f>IF(N98="nulová",J98,0)</f>
        <v>0</v>
      </c>
      <c r="BJ98" s="23" t="s">
        <v>25</v>
      </c>
      <c r="BK98" s="231">
        <f>ROUND(I98*H98,2)</f>
        <v>0</v>
      </c>
      <c r="BL98" s="23" t="s">
        <v>257</v>
      </c>
      <c r="BM98" s="23" t="s">
        <v>1064</v>
      </c>
    </row>
    <row r="99" s="1" customFormat="1">
      <c r="B99" s="45"/>
      <c r="C99" s="73"/>
      <c r="D99" s="232" t="s">
        <v>153</v>
      </c>
      <c r="E99" s="73"/>
      <c r="F99" s="233" t="s">
        <v>795</v>
      </c>
      <c r="G99" s="73"/>
      <c r="H99" s="73"/>
      <c r="I99" s="190"/>
      <c r="J99" s="73"/>
      <c r="K99" s="73"/>
      <c r="L99" s="71"/>
      <c r="M99" s="234"/>
      <c r="N99" s="46"/>
      <c r="O99" s="46"/>
      <c r="P99" s="46"/>
      <c r="Q99" s="46"/>
      <c r="R99" s="46"/>
      <c r="S99" s="46"/>
      <c r="T99" s="94"/>
      <c r="AT99" s="23" t="s">
        <v>153</v>
      </c>
      <c r="AU99" s="23" t="s">
        <v>86</v>
      </c>
    </row>
    <row r="100" s="11" customFormat="1">
      <c r="B100" s="235"/>
      <c r="C100" s="236"/>
      <c r="D100" s="232" t="s">
        <v>155</v>
      </c>
      <c r="E100" s="237" t="s">
        <v>24</v>
      </c>
      <c r="F100" s="238" t="s">
        <v>1065</v>
      </c>
      <c r="G100" s="236"/>
      <c r="H100" s="239">
        <v>55</v>
      </c>
      <c r="I100" s="240"/>
      <c r="J100" s="236"/>
      <c r="K100" s="236"/>
      <c r="L100" s="241"/>
      <c r="M100" s="242"/>
      <c r="N100" s="243"/>
      <c r="O100" s="243"/>
      <c r="P100" s="243"/>
      <c r="Q100" s="243"/>
      <c r="R100" s="243"/>
      <c r="S100" s="243"/>
      <c r="T100" s="244"/>
      <c r="AT100" s="245" t="s">
        <v>155</v>
      </c>
      <c r="AU100" s="245" t="s">
        <v>86</v>
      </c>
      <c r="AV100" s="11" t="s">
        <v>86</v>
      </c>
      <c r="AW100" s="11" t="s">
        <v>40</v>
      </c>
      <c r="AX100" s="11" t="s">
        <v>25</v>
      </c>
      <c r="AY100" s="245" t="s">
        <v>144</v>
      </c>
    </row>
    <row r="101" s="1" customFormat="1" ht="38.25" customHeight="1">
      <c r="B101" s="45"/>
      <c r="C101" s="220" t="s">
        <v>197</v>
      </c>
      <c r="D101" s="220" t="s">
        <v>146</v>
      </c>
      <c r="E101" s="221" t="s">
        <v>835</v>
      </c>
      <c r="F101" s="222" t="s">
        <v>836</v>
      </c>
      <c r="G101" s="223" t="s">
        <v>260</v>
      </c>
      <c r="H101" s="224">
        <v>0.60099999999999998</v>
      </c>
      <c r="I101" s="225"/>
      <c r="J101" s="226">
        <f>ROUND(I101*H101,2)</f>
        <v>0</v>
      </c>
      <c r="K101" s="222" t="s">
        <v>150</v>
      </c>
      <c r="L101" s="71"/>
      <c r="M101" s="227" t="s">
        <v>24</v>
      </c>
      <c r="N101" s="228" t="s">
        <v>48</v>
      </c>
      <c r="O101" s="46"/>
      <c r="P101" s="229">
        <f>O101*H101</f>
        <v>0</v>
      </c>
      <c r="Q101" s="229">
        <v>0</v>
      </c>
      <c r="R101" s="229">
        <f>Q101*H101</f>
        <v>0</v>
      </c>
      <c r="S101" s="229">
        <v>0</v>
      </c>
      <c r="T101" s="230">
        <f>S101*H101</f>
        <v>0</v>
      </c>
      <c r="AR101" s="23" t="s">
        <v>257</v>
      </c>
      <c r="AT101" s="23" t="s">
        <v>146</v>
      </c>
      <c r="AU101" s="23" t="s">
        <v>86</v>
      </c>
      <c r="AY101" s="23" t="s">
        <v>144</v>
      </c>
      <c r="BE101" s="231">
        <f>IF(N101="základní",J101,0)</f>
        <v>0</v>
      </c>
      <c r="BF101" s="231">
        <f>IF(N101="snížená",J101,0)</f>
        <v>0</v>
      </c>
      <c r="BG101" s="231">
        <f>IF(N101="zákl. přenesená",J101,0)</f>
        <v>0</v>
      </c>
      <c r="BH101" s="231">
        <f>IF(N101="sníž. přenesená",J101,0)</f>
        <v>0</v>
      </c>
      <c r="BI101" s="231">
        <f>IF(N101="nulová",J101,0)</f>
        <v>0</v>
      </c>
      <c r="BJ101" s="23" t="s">
        <v>25</v>
      </c>
      <c r="BK101" s="231">
        <f>ROUND(I101*H101,2)</f>
        <v>0</v>
      </c>
      <c r="BL101" s="23" t="s">
        <v>257</v>
      </c>
      <c r="BM101" s="23" t="s">
        <v>1066</v>
      </c>
    </row>
    <row r="102" s="1" customFormat="1">
      <c r="B102" s="45"/>
      <c r="C102" s="73"/>
      <c r="D102" s="232" t="s">
        <v>153</v>
      </c>
      <c r="E102" s="73"/>
      <c r="F102" s="233" t="s">
        <v>838</v>
      </c>
      <c r="G102" s="73"/>
      <c r="H102" s="73"/>
      <c r="I102" s="190"/>
      <c r="J102" s="73"/>
      <c r="K102" s="73"/>
      <c r="L102" s="71"/>
      <c r="M102" s="234"/>
      <c r="N102" s="46"/>
      <c r="O102" s="46"/>
      <c r="P102" s="46"/>
      <c r="Q102" s="46"/>
      <c r="R102" s="46"/>
      <c r="S102" s="46"/>
      <c r="T102" s="94"/>
      <c r="AT102" s="23" t="s">
        <v>153</v>
      </c>
      <c r="AU102" s="23" t="s">
        <v>86</v>
      </c>
    </row>
    <row r="103" s="10" customFormat="1" ht="29.88" customHeight="1">
      <c r="B103" s="204"/>
      <c r="C103" s="205"/>
      <c r="D103" s="206" t="s">
        <v>76</v>
      </c>
      <c r="E103" s="218" t="s">
        <v>933</v>
      </c>
      <c r="F103" s="218" t="s">
        <v>934</v>
      </c>
      <c r="G103" s="205"/>
      <c r="H103" s="205"/>
      <c r="I103" s="208"/>
      <c r="J103" s="219">
        <f>BK103</f>
        <v>0</v>
      </c>
      <c r="K103" s="205"/>
      <c r="L103" s="210"/>
      <c r="M103" s="211"/>
      <c r="N103" s="212"/>
      <c r="O103" s="212"/>
      <c r="P103" s="213">
        <f>SUM(P104:P118)</f>
        <v>0</v>
      </c>
      <c r="Q103" s="212"/>
      <c r="R103" s="213">
        <f>SUM(R104:R118)</f>
        <v>0.84802520000000003</v>
      </c>
      <c r="S103" s="212"/>
      <c r="T103" s="214">
        <f>SUM(T104:T118)</f>
        <v>0</v>
      </c>
      <c r="AR103" s="215" t="s">
        <v>86</v>
      </c>
      <c r="AT103" s="216" t="s">
        <v>76</v>
      </c>
      <c r="AU103" s="216" t="s">
        <v>25</v>
      </c>
      <c r="AY103" s="215" t="s">
        <v>144</v>
      </c>
      <c r="BK103" s="217">
        <f>SUM(BK104:BK118)</f>
        <v>0</v>
      </c>
    </row>
    <row r="104" s="1" customFormat="1" ht="25.5" customHeight="1">
      <c r="B104" s="45"/>
      <c r="C104" s="220" t="s">
        <v>157</v>
      </c>
      <c r="D104" s="220" t="s">
        <v>146</v>
      </c>
      <c r="E104" s="221" t="s">
        <v>936</v>
      </c>
      <c r="F104" s="222" t="s">
        <v>937</v>
      </c>
      <c r="G104" s="223" t="s">
        <v>149</v>
      </c>
      <c r="H104" s="224">
        <v>54.270000000000003</v>
      </c>
      <c r="I104" s="225"/>
      <c r="J104" s="226">
        <f>ROUND(I104*H104,2)</f>
        <v>0</v>
      </c>
      <c r="K104" s="222" t="s">
        <v>150</v>
      </c>
      <c r="L104" s="71"/>
      <c r="M104" s="227" t="s">
        <v>24</v>
      </c>
      <c r="N104" s="228" t="s">
        <v>48</v>
      </c>
      <c r="O104" s="46"/>
      <c r="P104" s="229">
        <f>O104*H104</f>
        <v>0</v>
      </c>
      <c r="Q104" s="229">
        <v>0.0028999999999999998</v>
      </c>
      <c r="R104" s="229">
        <f>Q104*H104</f>
        <v>0.157383</v>
      </c>
      <c r="S104" s="229">
        <v>0</v>
      </c>
      <c r="T104" s="230">
        <f>S104*H104</f>
        <v>0</v>
      </c>
      <c r="AR104" s="23" t="s">
        <v>257</v>
      </c>
      <c r="AT104" s="23" t="s">
        <v>146</v>
      </c>
      <c r="AU104" s="23" t="s">
        <v>86</v>
      </c>
      <c r="AY104" s="23" t="s">
        <v>144</v>
      </c>
      <c r="BE104" s="231">
        <f>IF(N104="základní",J104,0)</f>
        <v>0</v>
      </c>
      <c r="BF104" s="231">
        <f>IF(N104="snížená",J104,0)</f>
        <v>0</v>
      </c>
      <c r="BG104" s="231">
        <f>IF(N104="zákl. přenesená",J104,0)</f>
        <v>0</v>
      </c>
      <c r="BH104" s="231">
        <f>IF(N104="sníž. přenesená",J104,0)</f>
        <v>0</v>
      </c>
      <c r="BI104" s="231">
        <f>IF(N104="nulová",J104,0)</f>
        <v>0</v>
      </c>
      <c r="BJ104" s="23" t="s">
        <v>25</v>
      </c>
      <c r="BK104" s="231">
        <f>ROUND(I104*H104,2)</f>
        <v>0</v>
      </c>
      <c r="BL104" s="23" t="s">
        <v>257</v>
      </c>
      <c r="BM104" s="23" t="s">
        <v>1067</v>
      </c>
    </row>
    <row r="105" s="11" customFormat="1">
      <c r="B105" s="235"/>
      <c r="C105" s="236"/>
      <c r="D105" s="232" t="s">
        <v>155</v>
      </c>
      <c r="E105" s="237" t="s">
        <v>24</v>
      </c>
      <c r="F105" s="238" t="s">
        <v>1068</v>
      </c>
      <c r="G105" s="236"/>
      <c r="H105" s="239">
        <v>37.710000000000001</v>
      </c>
      <c r="I105" s="240"/>
      <c r="J105" s="236"/>
      <c r="K105" s="236"/>
      <c r="L105" s="241"/>
      <c r="M105" s="242"/>
      <c r="N105" s="243"/>
      <c r="O105" s="243"/>
      <c r="P105" s="243"/>
      <c r="Q105" s="243"/>
      <c r="R105" s="243"/>
      <c r="S105" s="243"/>
      <c r="T105" s="244"/>
      <c r="AT105" s="245" t="s">
        <v>155</v>
      </c>
      <c r="AU105" s="245" t="s">
        <v>86</v>
      </c>
      <c r="AV105" s="11" t="s">
        <v>86</v>
      </c>
      <c r="AW105" s="11" t="s">
        <v>40</v>
      </c>
      <c r="AX105" s="11" t="s">
        <v>77</v>
      </c>
      <c r="AY105" s="245" t="s">
        <v>144</v>
      </c>
    </row>
    <row r="106" s="11" customFormat="1">
      <c r="B106" s="235"/>
      <c r="C106" s="236"/>
      <c r="D106" s="232" t="s">
        <v>155</v>
      </c>
      <c r="E106" s="237" t="s">
        <v>24</v>
      </c>
      <c r="F106" s="238" t="s">
        <v>1060</v>
      </c>
      <c r="G106" s="236"/>
      <c r="H106" s="239">
        <v>12.810000000000001</v>
      </c>
      <c r="I106" s="240"/>
      <c r="J106" s="236"/>
      <c r="K106" s="236"/>
      <c r="L106" s="241"/>
      <c r="M106" s="242"/>
      <c r="N106" s="243"/>
      <c r="O106" s="243"/>
      <c r="P106" s="243"/>
      <c r="Q106" s="243"/>
      <c r="R106" s="243"/>
      <c r="S106" s="243"/>
      <c r="T106" s="244"/>
      <c r="AT106" s="245" t="s">
        <v>155</v>
      </c>
      <c r="AU106" s="245" t="s">
        <v>86</v>
      </c>
      <c r="AV106" s="11" t="s">
        <v>86</v>
      </c>
      <c r="AW106" s="11" t="s">
        <v>40</v>
      </c>
      <c r="AX106" s="11" t="s">
        <v>77</v>
      </c>
      <c r="AY106" s="245" t="s">
        <v>144</v>
      </c>
    </row>
    <row r="107" s="11" customFormat="1">
      <c r="B107" s="235"/>
      <c r="C107" s="236"/>
      <c r="D107" s="232" t="s">
        <v>155</v>
      </c>
      <c r="E107" s="237" t="s">
        <v>24</v>
      </c>
      <c r="F107" s="238" t="s">
        <v>1069</v>
      </c>
      <c r="G107" s="236"/>
      <c r="H107" s="239">
        <v>2.5499999999999998</v>
      </c>
      <c r="I107" s="240"/>
      <c r="J107" s="236"/>
      <c r="K107" s="236"/>
      <c r="L107" s="241"/>
      <c r="M107" s="242"/>
      <c r="N107" s="243"/>
      <c r="O107" s="243"/>
      <c r="P107" s="243"/>
      <c r="Q107" s="243"/>
      <c r="R107" s="243"/>
      <c r="S107" s="243"/>
      <c r="T107" s="244"/>
      <c r="AT107" s="245" t="s">
        <v>155</v>
      </c>
      <c r="AU107" s="245" t="s">
        <v>86</v>
      </c>
      <c r="AV107" s="11" t="s">
        <v>86</v>
      </c>
      <c r="AW107" s="11" t="s">
        <v>40</v>
      </c>
      <c r="AX107" s="11" t="s">
        <v>77</v>
      </c>
      <c r="AY107" s="245" t="s">
        <v>144</v>
      </c>
    </row>
    <row r="108" s="11" customFormat="1">
      <c r="B108" s="235"/>
      <c r="C108" s="236"/>
      <c r="D108" s="232" t="s">
        <v>155</v>
      </c>
      <c r="E108" s="237" t="s">
        <v>24</v>
      </c>
      <c r="F108" s="238" t="s">
        <v>1070</v>
      </c>
      <c r="G108" s="236"/>
      <c r="H108" s="239">
        <v>1.2</v>
      </c>
      <c r="I108" s="240"/>
      <c r="J108" s="236"/>
      <c r="K108" s="236"/>
      <c r="L108" s="241"/>
      <c r="M108" s="242"/>
      <c r="N108" s="243"/>
      <c r="O108" s="243"/>
      <c r="P108" s="243"/>
      <c r="Q108" s="243"/>
      <c r="R108" s="243"/>
      <c r="S108" s="243"/>
      <c r="T108" s="244"/>
      <c r="AT108" s="245" t="s">
        <v>155</v>
      </c>
      <c r="AU108" s="245" t="s">
        <v>86</v>
      </c>
      <c r="AV108" s="11" t="s">
        <v>86</v>
      </c>
      <c r="AW108" s="11" t="s">
        <v>40</v>
      </c>
      <c r="AX108" s="11" t="s">
        <v>77</v>
      </c>
      <c r="AY108" s="245" t="s">
        <v>144</v>
      </c>
    </row>
    <row r="109" s="12" customFormat="1">
      <c r="B109" s="246"/>
      <c r="C109" s="247"/>
      <c r="D109" s="232" t="s">
        <v>155</v>
      </c>
      <c r="E109" s="248" t="s">
        <v>24</v>
      </c>
      <c r="F109" s="249" t="s">
        <v>181</v>
      </c>
      <c r="G109" s="247"/>
      <c r="H109" s="250">
        <v>54.270000000000003</v>
      </c>
      <c r="I109" s="251"/>
      <c r="J109" s="247"/>
      <c r="K109" s="247"/>
      <c r="L109" s="252"/>
      <c r="M109" s="253"/>
      <c r="N109" s="254"/>
      <c r="O109" s="254"/>
      <c r="P109" s="254"/>
      <c r="Q109" s="254"/>
      <c r="R109" s="254"/>
      <c r="S109" s="254"/>
      <c r="T109" s="255"/>
      <c r="AT109" s="256" t="s">
        <v>155</v>
      </c>
      <c r="AU109" s="256" t="s">
        <v>86</v>
      </c>
      <c r="AV109" s="12" t="s">
        <v>151</v>
      </c>
      <c r="AW109" s="12" t="s">
        <v>40</v>
      </c>
      <c r="AX109" s="12" t="s">
        <v>25</v>
      </c>
      <c r="AY109" s="256" t="s">
        <v>144</v>
      </c>
    </row>
    <row r="110" s="1" customFormat="1" ht="16.5" customHeight="1">
      <c r="B110" s="45"/>
      <c r="C110" s="270" t="s">
        <v>30</v>
      </c>
      <c r="D110" s="270" t="s">
        <v>442</v>
      </c>
      <c r="E110" s="271" t="s">
        <v>943</v>
      </c>
      <c r="F110" s="272" t="s">
        <v>944</v>
      </c>
      <c r="G110" s="273" t="s">
        <v>149</v>
      </c>
      <c r="H110" s="274">
        <v>56.984000000000002</v>
      </c>
      <c r="I110" s="275"/>
      <c r="J110" s="276">
        <f>ROUND(I110*H110,2)</f>
        <v>0</v>
      </c>
      <c r="K110" s="272" t="s">
        <v>24</v>
      </c>
      <c r="L110" s="277"/>
      <c r="M110" s="278" t="s">
        <v>24</v>
      </c>
      <c r="N110" s="279" t="s">
        <v>48</v>
      </c>
      <c r="O110" s="46"/>
      <c r="P110" s="229">
        <f>O110*H110</f>
        <v>0</v>
      </c>
      <c r="Q110" s="229">
        <v>0.0118</v>
      </c>
      <c r="R110" s="229">
        <f>Q110*H110</f>
        <v>0.67241119999999999</v>
      </c>
      <c r="S110" s="229">
        <v>0</v>
      </c>
      <c r="T110" s="230">
        <f>S110*H110</f>
        <v>0</v>
      </c>
      <c r="AR110" s="23" t="s">
        <v>460</v>
      </c>
      <c r="AT110" s="23" t="s">
        <v>442</v>
      </c>
      <c r="AU110" s="23" t="s">
        <v>86</v>
      </c>
      <c r="AY110" s="23" t="s">
        <v>144</v>
      </c>
      <c r="BE110" s="231">
        <f>IF(N110="základní",J110,0)</f>
        <v>0</v>
      </c>
      <c r="BF110" s="231">
        <f>IF(N110="snížená",J110,0)</f>
        <v>0</v>
      </c>
      <c r="BG110" s="231">
        <f>IF(N110="zákl. přenesená",J110,0)</f>
        <v>0</v>
      </c>
      <c r="BH110" s="231">
        <f>IF(N110="sníž. přenesená",J110,0)</f>
        <v>0</v>
      </c>
      <c r="BI110" s="231">
        <f>IF(N110="nulová",J110,0)</f>
        <v>0</v>
      </c>
      <c r="BJ110" s="23" t="s">
        <v>25</v>
      </c>
      <c r="BK110" s="231">
        <f>ROUND(I110*H110,2)</f>
        <v>0</v>
      </c>
      <c r="BL110" s="23" t="s">
        <v>257</v>
      </c>
      <c r="BM110" s="23" t="s">
        <v>1071</v>
      </c>
    </row>
    <row r="111" s="11" customFormat="1">
      <c r="B111" s="235"/>
      <c r="C111" s="236"/>
      <c r="D111" s="232" t="s">
        <v>155</v>
      </c>
      <c r="E111" s="237" t="s">
        <v>24</v>
      </c>
      <c r="F111" s="238" t="s">
        <v>1072</v>
      </c>
      <c r="G111" s="236"/>
      <c r="H111" s="239">
        <v>56.984000000000002</v>
      </c>
      <c r="I111" s="240"/>
      <c r="J111" s="236"/>
      <c r="K111" s="236"/>
      <c r="L111" s="241"/>
      <c r="M111" s="242"/>
      <c r="N111" s="243"/>
      <c r="O111" s="243"/>
      <c r="P111" s="243"/>
      <c r="Q111" s="243"/>
      <c r="R111" s="243"/>
      <c r="S111" s="243"/>
      <c r="T111" s="244"/>
      <c r="AT111" s="245" t="s">
        <v>155</v>
      </c>
      <c r="AU111" s="245" t="s">
        <v>86</v>
      </c>
      <c r="AV111" s="11" t="s">
        <v>86</v>
      </c>
      <c r="AW111" s="11" t="s">
        <v>40</v>
      </c>
      <c r="AX111" s="11" t="s">
        <v>25</v>
      </c>
      <c r="AY111" s="245" t="s">
        <v>144</v>
      </c>
    </row>
    <row r="112" s="1" customFormat="1" ht="16.5" customHeight="1">
      <c r="B112" s="45"/>
      <c r="C112" s="220" t="s">
        <v>219</v>
      </c>
      <c r="D112" s="220" t="s">
        <v>146</v>
      </c>
      <c r="E112" s="221" t="s">
        <v>967</v>
      </c>
      <c r="F112" s="222" t="s">
        <v>968</v>
      </c>
      <c r="G112" s="223" t="s">
        <v>149</v>
      </c>
      <c r="H112" s="224">
        <v>54.270000000000003</v>
      </c>
      <c r="I112" s="225"/>
      <c r="J112" s="226">
        <f>ROUND(I112*H112,2)</f>
        <v>0</v>
      </c>
      <c r="K112" s="222" t="s">
        <v>150</v>
      </c>
      <c r="L112" s="71"/>
      <c r="M112" s="227" t="s">
        <v>24</v>
      </c>
      <c r="N112" s="228" t="s">
        <v>48</v>
      </c>
      <c r="O112" s="46"/>
      <c r="P112" s="229">
        <f>O112*H112</f>
        <v>0</v>
      </c>
      <c r="Q112" s="229">
        <v>0.00029999999999999997</v>
      </c>
      <c r="R112" s="229">
        <f>Q112*H112</f>
        <v>0.016281</v>
      </c>
      <c r="S112" s="229">
        <v>0</v>
      </c>
      <c r="T112" s="230">
        <f>S112*H112</f>
        <v>0</v>
      </c>
      <c r="AR112" s="23" t="s">
        <v>257</v>
      </c>
      <c r="AT112" s="23" t="s">
        <v>146</v>
      </c>
      <c r="AU112" s="23" t="s">
        <v>86</v>
      </c>
      <c r="AY112" s="23" t="s">
        <v>144</v>
      </c>
      <c r="BE112" s="231">
        <f>IF(N112="základní",J112,0)</f>
        <v>0</v>
      </c>
      <c r="BF112" s="231">
        <f>IF(N112="snížená",J112,0)</f>
        <v>0</v>
      </c>
      <c r="BG112" s="231">
        <f>IF(N112="zákl. přenesená",J112,0)</f>
        <v>0</v>
      </c>
      <c r="BH112" s="231">
        <f>IF(N112="sníž. přenesená",J112,0)</f>
        <v>0</v>
      </c>
      <c r="BI112" s="231">
        <f>IF(N112="nulová",J112,0)</f>
        <v>0</v>
      </c>
      <c r="BJ112" s="23" t="s">
        <v>25</v>
      </c>
      <c r="BK112" s="231">
        <f>ROUND(I112*H112,2)</f>
        <v>0</v>
      </c>
      <c r="BL112" s="23" t="s">
        <v>257</v>
      </c>
      <c r="BM112" s="23" t="s">
        <v>1073</v>
      </c>
    </row>
    <row r="113" s="1" customFormat="1">
      <c r="B113" s="45"/>
      <c r="C113" s="73"/>
      <c r="D113" s="232" t="s">
        <v>153</v>
      </c>
      <c r="E113" s="73"/>
      <c r="F113" s="233" t="s">
        <v>964</v>
      </c>
      <c r="G113" s="73"/>
      <c r="H113" s="73"/>
      <c r="I113" s="190"/>
      <c r="J113" s="73"/>
      <c r="K113" s="73"/>
      <c r="L113" s="71"/>
      <c r="M113" s="234"/>
      <c r="N113" s="46"/>
      <c r="O113" s="46"/>
      <c r="P113" s="46"/>
      <c r="Q113" s="46"/>
      <c r="R113" s="46"/>
      <c r="S113" s="46"/>
      <c r="T113" s="94"/>
      <c r="AT113" s="23" t="s">
        <v>153</v>
      </c>
      <c r="AU113" s="23" t="s">
        <v>86</v>
      </c>
    </row>
    <row r="114" s="1" customFormat="1" ht="16.5" customHeight="1">
      <c r="B114" s="45"/>
      <c r="C114" s="220" t="s">
        <v>227</v>
      </c>
      <c r="D114" s="220" t="s">
        <v>146</v>
      </c>
      <c r="E114" s="221" t="s">
        <v>971</v>
      </c>
      <c r="F114" s="222" t="s">
        <v>972</v>
      </c>
      <c r="G114" s="223" t="s">
        <v>326</v>
      </c>
      <c r="H114" s="224">
        <v>65</v>
      </c>
      <c r="I114" s="225"/>
      <c r="J114" s="226">
        <f>ROUND(I114*H114,2)</f>
        <v>0</v>
      </c>
      <c r="K114" s="222" t="s">
        <v>150</v>
      </c>
      <c r="L114" s="71"/>
      <c r="M114" s="227" t="s">
        <v>24</v>
      </c>
      <c r="N114" s="228" t="s">
        <v>48</v>
      </c>
      <c r="O114" s="46"/>
      <c r="P114" s="229">
        <f>O114*H114</f>
        <v>0</v>
      </c>
      <c r="Q114" s="229">
        <v>3.0000000000000001E-05</v>
      </c>
      <c r="R114" s="229">
        <f>Q114*H114</f>
        <v>0.0019500000000000001</v>
      </c>
      <c r="S114" s="229">
        <v>0</v>
      </c>
      <c r="T114" s="230">
        <f>S114*H114</f>
        <v>0</v>
      </c>
      <c r="AR114" s="23" t="s">
        <v>257</v>
      </c>
      <c r="AT114" s="23" t="s">
        <v>146</v>
      </c>
      <c r="AU114" s="23" t="s">
        <v>86</v>
      </c>
      <c r="AY114" s="23" t="s">
        <v>144</v>
      </c>
      <c r="BE114" s="231">
        <f>IF(N114="základní",J114,0)</f>
        <v>0</v>
      </c>
      <c r="BF114" s="231">
        <f>IF(N114="snížená",J114,0)</f>
        <v>0</v>
      </c>
      <c r="BG114" s="231">
        <f>IF(N114="zákl. přenesená",J114,0)</f>
        <v>0</v>
      </c>
      <c r="BH114" s="231">
        <f>IF(N114="sníž. přenesená",J114,0)</f>
        <v>0</v>
      </c>
      <c r="BI114" s="231">
        <f>IF(N114="nulová",J114,0)</f>
        <v>0</v>
      </c>
      <c r="BJ114" s="23" t="s">
        <v>25</v>
      </c>
      <c r="BK114" s="231">
        <f>ROUND(I114*H114,2)</f>
        <v>0</v>
      </c>
      <c r="BL114" s="23" t="s">
        <v>257</v>
      </c>
      <c r="BM114" s="23" t="s">
        <v>1074</v>
      </c>
    </row>
    <row r="115" s="1" customFormat="1">
      <c r="B115" s="45"/>
      <c r="C115" s="73"/>
      <c r="D115" s="232" t="s">
        <v>153</v>
      </c>
      <c r="E115" s="73"/>
      <c r="F115" s="233" t="s">
        <v>964</v>
      </c>
      <c r="G115" s="73"/>
      <c r="H115" s="73"/>
      <c r="I115" s="190"/>
      <c r="J115" s="73"/>
      <c r="K115" s="73"/>
      <c r="L115" s="71"/>
      <c r="M115" s="234"/>
      <c r="N115" s="46"/>
      <c r="O115" s="46"/>
      <c r="P115" s="46"/>
      <c r="Q115" s="46"/>
      <c r="R115" s="46"/>
      <c r="S115" s="46"/>
      <c r="T115" s="94"/>
      <c r="AT115" s="23" t="s">
        <v>153</v>
      </c>
      <c r="AU115" s="23" t="s">
        <v>86</v>
      </c>
    </row>
    <row r="116" s="11" customFormat="1">
      <c r="B116" s="235"/>
      <c r="C116" s="236"/>
      <c r="D116" s="232" t="s">
        <v>155</v>
      </c>
      <c r="E116" s="237" t="s">
        <v>24</v>
      </c>
      <c r="F116" s="238" t="s">
        <v>1075</v>
      </c>
      <c r="G116" s="236"/>
      <c r="H116" s="239">
        <v>65</v>
      </c>
      <c r="I116" s="240"/>
      <c r="J116" s="236"/>
      <c r="K116" s="236"/>
      <c r="L116" s="241"/>
      <c r="M116" s="242"/>
      <c r="N116" s="243"/>
      <c r="O116" s="243"/>
      <c r="P116" s="243"/>
      <c r="Q116" s="243"/>
      <c r="R116" s="243"/>
      <c r="S116" s="243"/>
      <c r="T116" s="244"/>
      <c r="AT116" s="245" t="s">
        <v>155</v>
      </c>
      <c r="AU116" s="245" t="s">
        <v>86</v>
      </c>
      <c r="AV116" s="11" t="s">
        <v>86</v>
      </c>
      <c r="AW116" s="11" t="s">
        <v>40</v>
      </c>
      <c r="AX116" s="11" t="s">
        <v>25</v>
      </c>
      <c r="AY116" s="245" t="s">
        <v>144</v>
      </c>
    </row>
    <row r="117" s="1" customFormat="1" ht="38.25" customHeight="1">
      <c r="B117" s="45"/>
      <c r="C117" s="220" t="s">
        <v>235</v>
      </c>
      <c r="D117" s="220" t="s">
        <v>146</v>
      </c>
      <c r="E117" s="221" t="s">
        <v>980</v>
      </c>
      <c r="F117" s="222" t="s">
        <v>981</v>
      </c>
      <c r="G117" s="223" t="s">
        <v>260</v>
      </c>
      <c r="H117" s="224">
        <v>0.84799999999999998</v>
      </c>
      <c r="I117" s="225"/>
      <c r="J117" s="226">
        <f>ROUND(I117*H117,2)</f>
        <v>0</v>
      </c>
      <c r="K117" s="222" t="s">
        <v>150</v>
      </c>
      <c r="L117" s="71"/>
      <c r="M117" s="227" t="s">
        <v>24</v>
      </c>
      <c r="N117" s="228" t="s">
        <v>48</v>
      </c>
      <c r="O117" s="46"/>
      <c r="P117" s="229">
        <f>O117*H117</f>
        <v>0</v>
      </c>
      <c r="Q117" s="229">
        <v>0</v>
      </c>
      <c r="R117" s="229">
        <f>Q117*H117</f>
        <v>0</v>
      </c>
      <c r="S117" s="229">
        <v>0</v>
      </c>
      <c r="T117" s="230">
        <f>S117*H117</f>
        <v>0</v>
      </c>
      <c r="AR117" s="23" t="s">
        <v>257</v>
      </c>
      <c r="AT117" s="23" t="s">
        <v>146</v>
      </c>
      <c r="AU117" s="23" t="s">
        <v>86</v>
      </c>
      <c r="AY117" s="23" t="s">
        <v>144</v>
      </c>
      <c r="BE117" s="231">
        <f>IF(N117="základní",J117,0)</f>
        <v>0</v>
      </c>
      <c r="BF117" s="231">
        <f>IF(N117="snížená",J117,0)</f>
        <v>0</v>
      </c>
      <c r="BG117" s="231">
        <f>IF(N117="zákl. přenesená",J117,0)</f>
        <v>0</v>
      </c>
      <c r="BH117" s="231">
        <f>IF(N117="sníž. přenesená",J117,0)</f>
        <v>0</v>
      </c>
      <c r="BI117" s="231">
        <f>IF(N117="nulová",J117,0)</f>
        <v>0</v>
      </c>
      <c r="BJ117" s="23" t="s">
        <v>25</v>
      </c>
      <c r="BK117" s="231">
        <f>ROUND(I117*H117,2)</f>
        <v>0</v>
      </c>
      <c r="BL117" s="23" t="s">
        <v>257</v>
      </c>
      <c r="BM117" s="23" t="s">
        <v>1076</v>
      </c>
    </row>
    <row r="118" s="1" customFormat="1">
      <c r="B118" s="45"/>
      <c r="C118" s="73"/>
      <c r="D118" s="232" t="s">
        <v>153</v>
      </c>
      <c r="E118" s="73"/>
      <c r="F118" s="233" t="s">
        <v>838</v>
      </c>
      <c r="G118" s="73"/>
      <c r="H118" s="73"/>
      <c r="I118" s="190"/>
      <c r="J118" s="73"/>
      <c r="K118" s="73"/>
      <c r="L118" s="71"/>
      <c r="M118" s="284"/>
      <c r="N118" s="281"/>
      <c r="O118" s="281"/>
      <c r="P118" s="281"/>
      <c r="Q118" s="281"/>
      <c r="R118" s="281"/>
      <c r="S118" s="281"/>
      <c r="T118" s="285"/>
      <c r="AT118" s="23" t="s">
        <v>153</v>
      </c>
      <c r="AU118" s="23" t="s">
        <v>86</v>
      </c>
    </row>
    <row r="119" s="1" customFormat="1" ht="6.96" customHeight="1">
      <c r="B119" s="66"/>
      <c r="C119" s="67"/>
      <c r="D119" s="67"/>
      <c r="E119" s="67"/>
      <c r="F119" s="67"/>
      <c r="G119" s="67"/>
      <c r="H119" s="67"/>
      <c r="I119" s="165"/>
      <c r="J119" s="67"/>
      <c r="K119" s="67"/>
      <c r="L119" s="71"/>
    </row>
  </sheetData>
  <sheetProtection sheet="1" autoFilter="0" formatColumns="0" formatRows="0" objects="1" scenarios="1" spinCount="100000" saltValue="Z3lSuh2YBVyorYX83/bXx84Bph0jDFOVdQcdrMRJr4nPN46KaFu/5Mv+IrdQkTQ2Ot/8lQ2s7mCdGcPkZ3GhNA==" hashValue="d5Irmlw4MNHkcUNfmKKvx2FyqrEPQafeSRGqZLtu8YaKDh+vFDXxQbfpJxcQKOQkV4jxLrCmvcu4WNliE0n4zw==" algorithmName="SHA-512" password="CC35"/>
  <autoFilter ref="C79:K118"/>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106</v>
      </c>
      <c r="G1" s="138" t="s">
        <v>107</v>
      </c>
      <c r="H1" s="138"/>
      <c r="I1" s="139"/>
      <c r="J1" s="138" t="s">
        <v>108</v>
      </c>
      <c r="K1" s="137" t="s">
        <v>109</v>
      </c>
      <c r="L1" s="138" t="s">
        <v>110</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95</v>
      </c>
    </row>
    <row r="3" ht="6.96" customHeight="1">
      <c r="B3" s="24"/>
      <c r="C3" s="25"/>
      <c r="D3" s="25"/>
      <c r="E3" s="25"/>
      <c r="F3" s="25"/>
      <c r="G3" s="25"/>
      <c r="H3" s="25"/>
      <c r="I3" s="140"/>
      <c r="J3" s="25"/>
      <c r="K3" s="26"/>
      <c r="AT3" s="23" t="s">
        <v>86</v>
      </c>
    </row>
    <row r="4" ht="36.96" customHeight="1">
      <c r="B4" s="27"/>
      <c r="C4" s="28"/>
      <c r="D4" s="29" t="s">
        <v>111</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domova dětí a mládeže DDM Beroun</v>
      </c>
      <c r="F7" s="39"/>
      <c r="G7" s="39"/>
      <c r="H7" s="39"/>
      <c r="I7" s="141"/>
      <c r="J7" s="28"/>
      <c r="K7" s="30"/>
    </row>
    <row r="8" s="1" customFormat="1">
      <c r="B8" s="45"/>
      <c r="C8" s="46"/>
      <c r="D8" s="39" t="s">
        <v>112</v>
      </c>
      <c r="E8" s="46"/>
      <c r="F8" s="46"/>
      <c r="G8" s="46"/>
      <c r="H8" s="46"/>
      <c r="I8" s="143"/>
      <c r="J8" s="46"/>
      <c r="K8" s="50"/>
    </row>
    <row r="9" s="1" customFormat="1" ht="36.96" customHeight="1">
      <c r="B9" s="45"/>
      <c r="C9" s="46"/>
      <c r="D9" s="46"/>
      <c r="E9" s="144" t="s">
        <v>1077</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24</v>
      </c>
      <c r="K11" s="50"/>
    </row>
    <row r="12" s="1" customFormat="1" ht="14.4" customHeight="1">
      <c r="B12" s="45"/>
      <c r="C12" s="46"/>
      <c r="D12" s="39" t="s">
        <v>26</v>
      </c>
      <c r="E12" s="46"/>
      <c r="F12" s="34" t="s">
        <v>27</v>
      </c>
      <c r="G12" s="46"/>
      <c r="H12" s="46"/>
      <c r="I12" s="145" t="s">
        <v>28</v>
      </c>
      <c r="J12" s="146" t="str">
        <f>'Rekapitulace stavby'!AN8</f>
        <v>10.08.2017</v>
      </c>
      <c r="K12" s="50"/>
    </row>
    <row r="13" s="1" customFormat="1" ht="10.8" customHeight="1">
      <c r="B13" s="45"/>
      <c r="C13" s="46"/>
      <c r="D13" s="46"/>
      <c r="E13" s="46"/>
      <c r="F13" s="46"/>
      <c r="G13" s="46"/>
      <c r="H13" s="46"/>
      <c r="I13" s="143"/>
      <c r="J13" s="46"/>
      <c r="K13" s="50"/>
    </row>
    <row r="14" s="1" customFormat="1" ht="14.4" customHeight="1">
      <c r="B14" s="45"/>
      <c r="C14" s="46"/>
      <c r="D14" s="39" t="s">
        <v>32</v>
      </c>
      <c r="E14" s="46"/>
      <c r="F14" s="46"/>
      <c r="G14" s="46"/>
      <c r="H14" s="46"/>
      <c r="I14" s="145" t="s">
        <v>33</v>
      </c>
      <c r="J14" s="34" t="s">
        <v>24</v>
      </c>
      <c r="K14" s="50"/>
    </row>
    <row r="15" s="1" customFormat="1" ht="18" customHeight="1">
      <c r="B15" s="45"/>
      <c r="C15" s="46"/>
      <c r="D15" s="46"/>
      <c r="E15" s="34" t="s">
        <v>34</v>
      </c>
      <c r="F15" s="46"/>
      <c r="G15" s="46"/>
      <c r="H15" s="46"/>
      <c r="I15" s="145" t="s">
        <v>35</v>
      </c>
      <c r="J15" s="34" t="s">
        <v>24</v>
      </c>
      <c r="K15" s="50"/>
    </row>
    <row r="16" s="1" customFormat="1" ht="6.96" customHeight="1">
      <c r="B16" s="45"/>
      <c r="C16" s="46"/>
      <c r="D16" s="46"/>
      <c r="E16" s="46"/>
      <c r="F16" s="46"/>
      <c r="G16" s="46"/>
      <c r="H16" s="46"/>
      <c r="I16" s="143"/>
      <c r="J16" s="46"/>
      <c r="K16" s="50"/>
    </row>
    <row r="17" s="1" customFormat="1" ht="14.4" customHeight="1">
      <c r="B17" s="45"/>
      <c r="C17" s="46"/>
      <c r="D17" s="39" t="s">
        <v>36</v>
      </c>
      <c r="E17" s="46"/>
      <c r="F17" s="46"/>
      <c r="G17" s="46"/>
      <c r="H17" s="46"/>
      <c r="I17" s="145" t="s">
        <v>33</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35</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38</v>
      </c>
      <c r="E20" s="46"/>
      <c r="F20" s="46"/>
      <c r="G20" s="46"/>
      <c r="H20" s="46"/>
      <c r="I20" s="145" t="s">
        <v>33</v>
      </c>
      <c r="J20" s="34" t="s">
        <v>24</v>
      </c>
      <c r="K20" s="50"/>
    </row>
    <row r="21" s="1" customFormat="1" ht="18" customHeight="1">
      <c r="B21" s="45"/>
      <c r="C21" s="46"/>
      <c r="D21" s="46"/>
      <c r="E21" s="34" t="s">
        <v>39</v>
      </c>
      <c r="F21" s="46"/>
      <c r="G21" s="46"/>
      <c r="H21" s="46"/>
      <c r="I21" s="145" t="s">
        <v>35</v>
      </c>
      <c r="J21" s="34" t="s">
        <v>24</v>
      </c>
      <c r="K21" s="50"/>
    </row>
    <row r="22" s="1" customFormat="1" ht="6.96" customHeight="1">
      <c r="B22" s="45"/>
      <c r="C22" s="46"/>
      <c r="D22" s="46"/>
      <c r="E22" s="46"/>
      <c r="F22" s="46"/>
      <c r="G22" s="46"/>
      <c r="H22" s="46"/>
      <c r="I22" s="143"/>
      <c r="J22" s="46"/>
      <c r="K22" s="50"/>
    </row>
    <row r="23" s="1" customFormat="1" ht="14.4" customHeight="1">
      <c r="B23" s="45"/>
      <c r="C23" s="46"/>
      <c r="D23" s="39" t="s">
        <v>41</v>
      </c>
      <c r="E23" s="46"/>
      <c r="F23" s="46"/>
      <c r="G23" s="46"/>
      <c r="H23" s="46"/>
      <c r="I23" s="143"/>
      <c r="J23" s="46"/>
      <c r="K23" s="50"/>
    </row>
    <row r="24" s="6" customFormat="1" ht="16.5" customHeight="1">
      <c r="B24" s="147"/>
      <c r="C24" s="148"/>
      <c r="D24" s="148"/>
      <c r="E24" s="43" t="s">
        <v>24</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43</v>
      </c>
      <c r="E27" s="46"/>
      <c r="F27" s="46"/>
      <c r="G27" s="46"/>
      <c r="H27" s="46"/>
      <c r="I27" s="143"/>
      <c r="J27" s="154">
        <f>ROUND(J103,2)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45</v>
      </c>
      <c r="G29" s="46"/>
      <c r="H29" s="46"/>
      <c r="I29" s="155" t="s">
        <v>44</v>
      </c>
      <c r="J29" s="51" t="s">
        <v>46</v>
      </c>
      <c r="K29" s="50"/>
    </row>
    <row r="30" s="1" customFormat="1" ht="14.4" customHeight="1">
      <c r="B30" s="45"/>
      <c r="C30" s="46"/>
      <c r="D30" s="54" t="s">
        <v>47</v>
      </c>
      <c r="E30" s="54" t="s">
        <v>48</v>
      </c>
      <c r="F30" s="156">
        <f>ROUND(SUM(BE103:BE363), 2)</f>
        <v>0</v>
      </c>
      <c r="G30" s="46"/>
      <c r="H30" s="46"/>
      <c r="I30" s="157">
        <v>0.20999999999999999</v>
      </c>
      <c r="J30" s="156">
        <f>ROUND(ROUND((SUM(BE103:BE363)), 2)*I30, 2)</f>
        <v>0</v>
      </c>
      <c r="K30" s="50"/>
    </row>
    <row r="31" s="1" customFormat="1" ht="14.4" customHeight="1">
      <c r="B31" s="45"/>
      <c r="C31" s="46"/>
      <c r="D31" s="46"/>
      <c r="E31" s="54" t="s">
        <v>49</v>
      </c>
      <c r="F31" s="156">
        <f>ROUND(SUM(BF103:BF363), 2)</f>
        <v>0</v>
      </c>
      <c r="G31" s="46"/>
      <c r="H31" s="46"/>
      <c r="I31" s="157">
        <v>0.14999999999999999</v>
      </c>
      <c r="J31" s="156">
        <f>ROUND(ROUND((SUM(BF103:BF363)), 2)*I31, 2)</f>
        <v>0</v>
      </c>
      <c r="K31" s="50"/>
    </row>
    <row r="32" hidden="1" s="1" customFormat="1" ht="14.4" customHeight="1">
      <c r="B32" s="45"/>
      <c r="C32" s="46"/>
      <c r="D32" s="46"/>
      <c r="E32" s="54" t="s">
        <v>50</v>
      </c>
      <c r="F32" s="156">
        <f>ROUND(SUM(BG103:BG363), 2)</f>
        <v>0</v>
      </c>
      <c r="G32" s="46"/>
      <c r="H32" s="46"/>
      <c r="I32" s="157">
        <v>0.20999999999999999</v>
      </c>
      <c r="J32" s="156">
        <v>0</v>
      </c>
      <c r="K32" s="50"/>
    </row>
    <row r="33" hidden="1" s="1" customFormat="1" ht="14.4" customHeight="1">
      <c r="B33" s="45"/>
      <c r="C33" s="46"/>
      <c r="D33" s="46"/>
      <c r="E33" s="54" t="s">
        <v>51</v>
      </c>
      <c r="F33" s="156">
        <f>ROUND(SUM(BH103:BH363), 2)</f>
        <v>0</v>
      </c>
      <c r="G33" s="46"/>
      <c r="H33" s="46"/>
      <c r="I33" s="157">
        <v>0.14999999999999999</v>
      </c>
      <c r="J33" s="156">
        <v>0</v>
      </c>
      <c r="K33" s="50"/>
    </row>
    <row r="34" hidden="1" s="1" customFormat="1" ht="14.4" customHeight="1">
      <c r="B34" s="45"/>
      <c r="C34" s="46"/>
      <c r="D34" s="46"/>
      <c r="E34" s="54" t="s">
        <v>52</v>
      </c>
      <c r="F34" s="156">
        <f>ROUND(SUM(BI103:BI363),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53</v>
      </c>
      <c r="E36" s="97"/>
      <c r="F36" s="97"/>
      <c r="G36" s="160" t="s">
        <v>54</v>
      </c>
      <c r="H36" s="161" t="s">
        <v>55</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114</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domova dětí a mládeže DDM Beroun</v>
      </c>
      <c r="F45" s="39"/>
      <c r="G45" s="39"/>
      <c r="H45" s="39"/>
      <c r="I45" s="143"/>
      <c r="J45" s="46"/>
      <c r="K45" s="50"/>
    </row>
    <row r="46" s="1" customFormat="1" ht="14.4" customHeight="1">
      <c r="B46" s="45"/>
      <c r="C46" s="39" t="s">
        <v>112</v>
      </c>
      <c r="D46" s="46"/>
      <c r="E46" s="46"/>
      <c r="F46" s="46"/>
      <c r="G46" s="46"/>
      <c r="H46" s="46"/>
      <c r="I46" s="143"/>
      <c r="J46" s="46"/>
      <c r="K46" s="50"/>
    </row>
    <row r="47" s="1" customFormat="1" ht="17.25" customHeight="1">
      <c r="B47" s="45"/>
      <c r="C47" s="46"/>
      <c r="D47" s="46"/>
      <c r="E47" s="144" t="str">
        <f>E9</f>
        <v>0004 - Elektroinstalace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26</v>
      </c>
      <c r="D49" s="46"/>
      <c r="E49" s="46"/>
      <c r="F49" s="34" t="str">
        <f>F12</f>
        <v>Beroun, U Stadionu 787</v>
      </c>
      <c r="G49" s="46"/>
      <c r="H49" s="46"/>
      <c r="I49" s="145" t="s">
        <v>28</v>
      </c>
      <c r="J49" s="146" t="str">
        <f>IF(J12="","",J12)</f>
        <v>10.08.2017</v>
      </c>
      <c r="K49" s="50"/>
    </row>
    <row r="50" s="1" customFormat="1" ht="6.96" customHeight="1">
      <c r="B50" s="45"/>
      <c r="C50" s="46"/>
      <c r="D50" s="46"/>
      <c r="E50" s="46"/>
      <c r="F50" s="46"/>
      <c r="G50" s="46"/>
      <c r="H50" s="46"/>
      <c r="I50" s="143"/>
      <c r="J50" s="46"/>
      <c r="K50" s="50"/>
    </row>
    <row r="51" s="1" customFormat="1">
      <c r="B51" s="45"/>
      <c r="C51" s="39" t="s">
        <v>32</v>
      </c>
      <c r="D51" s="46"/>
      <c r="E51" s="46"/>
      <c r="F51" s="34" t="str">
        <f>E15</f>
        <v>Dům dětí a mládeže Příbram</v>
      </c>
      <c r="G51" s="46"/>
      <c r="H51" s="46"/>
      <c r="I51" s="145" t="s">
        <v>38</v>
      </c>
      <c r="J51" s="43" t="str">
        <f>E21</f>
        <v>rala s.r.o.</v>
      </c>
      <c r="K51" s="50"/>
    </row>
    <row r="52" s="1" customFormat="1" ht="14.4" customHeight="1">
      <c r="B52" s="45"/>
      <c r="C52" s="39" t="s">
        <v>36</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115</v>
      </c>
      <c r="D54" s="158"/>
      <c r="E54" s="158"/>
      <c r="F54" s="158"/>
      <c r="G54" s="158"/>
      <c r="H54" s="158"/>
      <c r="I54" s="172"/>
      <c r="J54" s="173" t="s">
        <v>116</v>
      </c>
      <c r="K54" s="174"/>
    </row>
    <row r="55" s="1" customFormat="1" ht="10.32" customHeight="1">
      <c r="B55" s="45"/>
      <c r="C55" s="46"/>
      <c r="D55" s="46"/>
      <c r="E55" s="46"/>
      <c r="F55" s="46"/>
      <c r="G55" s="46"/>
      <c r="H55" s="46"/>
      <c r="I55" s="143"/>
      <c r="J55" s="46"/>
      <c r="K55" s="50"/>
    </row>
    <row r="56" s="1" customFormat="1" ht="29.28" customHeight="1">
      <c r="B56" s="45"/>
      <c r="C56" s="175" t="s">
        <v>117</v>
      </c>
      <c r="D56" s="46"/>
      <c r="E56" s="46"/>
      <c r="F56" s="46"/>
      <c r="G56" s="46"/>
      <c r="H56" s="46"/>
      <c r="I56" s="143"/>
      <c r="J56" s="154">
        <f>J103</f>
        <v>0</v>
      </c>
      <c r="K56" s="50"/>
      <c r="AU56" s="23" t="s">
        <v>118</v>
      </c>
    </row>
    <row r="57" s="7" customFormat="1" ht="24.96" customHeight="1">
      <c r="B57" s="176"/>
      <c r="C57" s="177"/>
      <c r="D57" s="178" t="s">
        <v>124</v>
      </c>
      <c r="E57" s="179"/>
      <c r="F57" s="179"/>
      <c r="G57" s="179"/>
      <c r="H57" s="179"/>
      <c r="I57" s="180"/>
      <c r="J57" s="181">
        <f>J104</f>
        <v>0</v>
      </c>
      <c r="K57" s="182"/>
    </row>
    <row r="58" s="8" customFormat="1" ht="19.92" customHeight="1">
      <c r="B58" s="183"/>
      <c r="C58" s="184"/>
      <c r="D58" s="185" t="s">
        <v>1078</v>
      </c>
      <c r="E58" s="186"/>
      <c r="F58" s="186"/>
      <c r="G58" s="186"/>
      <c r="H58" s="186"/>
      <c r="I58" s="187"/>
      <c r="J58" s="188">
        <f>J105</f>
        <v>0</v>
      </c>
      <c r="K58" s="189"/>
    </row>
    <row r="59" s="8" customFormat="1" ht="14.88" customHeight="1">
      <c r="B59" s="183"/>
      <c r="C59" s="184"/>
      <c r="D59" s="185" t="s">
        <v>1079</v>
      </c>
      <c r="E59" s="186"/>
      <c r="F59" s="186"/>
      <c r="G59" s="186"/>
      <c r="H59" s="186"/>
      <c r="I59" s="187"/>
      <c r="J59" s="188">
        <f>J106</f>
        <v>0</v>
      </c>
      <c r="K59" s="189"/>
    </row>
    <row r="60" s="8" customFormat="1" ht="14.88" customHeight="1">
      <c r="B60" s="183"/>
      <c r="C60" s="184"/>
      <c r="D60" s="185" t="s">
        <v>1080</v>
      </c>
      <c r="E60" s="186"/>
      <c r="F60" s="186"/>
      <c r="G60" s="186"/>
      <c r="H60" s="186"/>
      <c r="I60" s="187"/>
      <c r="J60" s="188">
        <f>J124</f>
        <v>0</v>
      </c>
      <c r="K60" s="189"/>
    </row>
    <row r="61" s="8" customFormat="1" ht="14.88" customHeight="1">
      <c r="B61" s="183"/>
      <c r="C61" s="184"/>
      <c r="D61" s="185" t="s">
        <v>1081</v>
      </c>
      <c r="E61" s="186"/>
      <c r="F61" s="186"/>
      <c r="G61" s="186"/>
      <c r="H61" s="186"/>
      <c r="I61" s="187"/>
      <c r="J61" s="188">
        <f>J128</f>
        <v>0</v>
      </c>
      <c r="K61" s="189"/>
    </row>
    <row r="62" s="8" customFormat="1" ht="14.88" customHeight="1">
      <c r="B62" s="183"/>
      <c r="C62" s="184"/>
      <c r="D62" s="185" t="s">
        <v>1082</v>
      </c>
      <c r="E62" s="186"/>
      <c r="F62" s="186"/>
      <c r="G62" s="186"/>
      <c r="H62" s="186"/>
      <c r="I62" s="187"/>
      <c r="J62" s="188">
        <f>J143</f>
        <v>0</v>
      </c>
      <c r="K62" s="189"/>
    </row>
    <row r="63" s="8" customFormat="1" ht="14.88" customHeight="1">
      <c r="B63" s="183"/>
      <c r="C63" s="184"/>
      <c r="D63" s="185" t="s">
        <v>1083</v>
      </c>
      <c r="E63" s="186"/>
      <c r="F63" s="186"/>
      <c r="G63" s="186"/>
      <c r="H63" s="186"/>
      <c r="I63" s="187"/>
      <c r="J63" s="188">
        <f>J151</f>
        <v>0</v>
      </c>
      <c r="K63" s="189"/>
    </row>
    <row r="64" s="8" customFormat="1" ht="14.88" customHeight="1">
      <c r="B64" s="183"/>
      <c r="C64" s="184"/>
      <c r="D64" s="185" t="s">
        <v>1084</v>
      </c>
      <c r="E64" s="186"/>
      <c r="F64" s="186"/>
      <c r="G64" s="186"/>
      <c r="H64" s="186"/>
      <c r="I64" s="187"/>
      <c r="J64" s="188">
        <f>J163</f>
        <v>0</v>
      </c>
      <c r="K64" s="189"/>
    </row>
    <row r="65" s="8" customFormat="1" ht="14.88" customHeight="1">
      <c r="B65" s="183"/>
      <c r="C65" s="184"/>
      <c r="D65" s="185" t="s">
        <v>1085</v>
      </c>
      <c r="E65" s="186"/>
      <c r="F65" s="186"/>
      <c r="G65" s="186"/>
      <c r="H65" s="186"/>
      <c r="I65" s="187"/>
      <c r="J65" s="188">
        <f>J169</f>
        <v>0</v>
      </c>
      <c r="K65" s="189"/>
    </row>
    <row r="66" s="8" customFormat="1" ht="14.88" customHeight="1">
      <c r="B66" s="183"/>
      <c r="C66" s="184"/>
      <c r="D66" s="185" t="s">
        <v>1086</v>
      </c>
      <c r="E66" s="186"/>
      <c r="F66" s="186"/>
      <c r="G66" s="186"/>
      <c r="H66" s="186"/>
      <c r="I66" s="187"/>
      <c r="J66" s="188">
        <f>J192</f>
        <v>0</v>
      </c>
      <c r="K66" s="189"/>
    </row>
    <row r="67" s="8" customFormat="1" ht="14.88" customHeight="1">
      <c r="B67" s="183"/>
      <c r="C67" s="184"/>
      <c r="D67" s="185" t="s">
        <v>1087</v>
      </c>
      <c r="E67" s="186"/>
      <c r="F67" s="186"/>
      <c r="G67" s="186"/>
      <c r="H67" s="186"/>
      <c r="I67" s="187"/>
      <c r="J67" s="188">
        <f>J199</f>
        <v>0</v>
      </c>
      <c r="K67" s="189"/>
    </row>
    <row r="68" s="8" customFormat="1" ht="14.88" customHeight="1">
      <c r="B68" s="183"/>
      <c r="C68" s="184"/>
      <c r="D68" s="185" t="s">
        <v>1088</v>
      </c>
      <c r="E68" s="186"/>
      <c r="F68" s="186"/>
      <c r="G68" s="186"/>
      <c r="H68" s="186"/>
      <c r="I68" s="187"/>
      <c r="J68" s="188">
        <f>J206</f>
        <v>0</v>
      </c>
      <c r="K68" s="189"/>
    </row>
    <row r="69" s="8" customFormat="1" ht="14.88" customHeight="1">
      <c r="B69" s="183"/>
      <c r="C69" s="184"/>
      <c r="D69" s="185" t="s">
        <v>1089</v>
      </c>
      <c r="E69" s="186"/>
      <c r="F69" s="186"/>
      <c r="G69" s="186"/>
      <c r="H69" s="186"/>
      <c r="I69" s="187"/>
      <c r="J69" s="188">
        <f>J213</f>
        <v>0</v>
      </c>
      <c r="K69" s="189"/>
    </row>
    <row r="70" s="8" customFormat="1" ht="14.88" customHeight="1">
      <c r="B70" s="183"/>
      <c r="C70" s="184"/>
      <c r="D70" s="185" t="s">
        <v>1090</v>
      </c>
      <c r="E70" s="186"/>
      <c r="F70" s="186"/>
      <c r="G70" s="186"/>
      <c r="H70" s="186"/>
      <c r="I70" s="187"/>
      <c r="J70" s="188">
        <f>J220</f>
        <v>0</v>
      </c>
      <c r="K70" s="189"/>
    </row>
    <row r="71" s="8" customFormat="1" ht="14.88" customHeight="1">
      <c r="B71" s="183"/>
      <c r="C71" s="184"/>
      <c r="D71" s="185" t="s">
        <v>1091</v>
      </c>
      <c r="E71" s="186"/>
      <c r="F71" s="186"/>
      <c r="G71" s="186"/>
      <c r="H71" s="186"/>
      <c r="I71" s="187"/>
      <c r="J71" s="188">
        <f>J227</f>
        <v>0</v>
      </c>
      <c r="K71" s="189"/>
    </row>
    <row r="72" s="8" customFormat="1" ht="14.88" customHeight="1">
      <c r="B72" s="183"/>
      <c r="C72" s="184"/>
      <c r="D72" s="185" t="s">
        <v>1092</v>
      </c>
      <c r="E72" s="186"/>
      <c r="F72" s="186"/>
      <c r="G72" s="186"/>
      <c r="H72" s="186"/>
      <c r="I72" s="187"/>
      <c r="J72" s="188">
        <f>J236</f>
        <v>0</v>
      </c>
      <c r="K72" s="189"/>
    </row>
    <row r="73" s="8" customFormat="1" ht="14.88" customHeight="1">
      <c r="B73" s="183"/>
      <c r="C73" s="184"/>
      <c r="D73" s="185" t="s">
        <v>1093</v>
      </c>
      <c r="E73" s="186"/>
      <c r="F73" s="186"/>
      <c r="G73" s="186"/>
      <c r="H73" s="186"/>
      <c r="I73" s="187"/>
      <c r="J73" s="188">
        <f>J243</f>
        <v>0</v>
      </c>
      <c r="K73" s="189"/>
    </row>
    <row r="74" s="8" customFormat="1" ht="19.92" customHeight="1">
      <c r="B74" s="183"/>
      <c r="C74" s="184"/>
      <c r="D74" s="185" t="s">
        <v>1094</v>
      </c>
      <c r="E74" s="186"/>
      <c r="F74" s="186"/>
      <c r="G74" s="186"/>
      <c r="H74" s="186"/>
      <c r="I74" s="187"/>
      <c r="J74" s="188">
        <f>J260</f>
        <v>0</v>
      </c>
      <c r="K74" s="189"/>
    </row>
    <row r="75" s="8" customFormat="1" ht="14.88" customHeight="1">
      <c r="B75" s="183"/>
      <c r="C75" s="184"/>
      <c r="D75" s="185" t="s">
        <v>1095</v>
      </c>
      <c r="E75" s="186"/>
      <c r="F75" s="186"/>
      <c r="G75" s="186"/>
      <c r="H75" s="186"/>
      <c r="I75" s="187"/>
      <c r="J75" s="188">
        <f>J261</f>
        <v>0</v>
      </c>
      <c r="K75" s="189"/>
    </row>
    <row r="76" s="8" customFormat="1" ht="14.88" customHeight="1">
      <c r="B76" s="183"/>
      <c r="C76" s="184"/>
      <c r="D76" s="185" t="s">
        <v>1096</v>
      </c>
      <c r="E76" s="186"/>
      <c r="F76" s="186"/>
      <c r="G76" s="186"/>
      <c r="H76" s="186"/>
      <c r="I76" s="187"/>
      <c r="J76" s="188">
        <f>J276</f>
        <v>0</v>
      </c>
      <c r="K76" s="189"/>
    </row>
    <row r="77" s="8" customFormat="1" ht="14.88" customHeight="1">
      <c r="B77" s="183"/>
      <c r="C77" s="184"/>
      <c r="D77" s="185" t="s">
        <v>1097</v>
      </c>
      <c r="E77" s="186"/>
      <c r="F77" s="186"/>
      <c r="G77" s="186"/>
      <c r="H77" s="186"/>
      <c r="I77" s="187"/>
      <c r="J77" s="188">
        <f>J282</f>
        <v>0</v>
      </c>
      <c r="K77" s="189"/>
    </row>
    <row r="78" s="8" customFormat="1" ht="14.88" customHeight="1">
      <c r="B78" s="183"/>
      <c r="C78" s="184"/>
      <c r="D78" s="185" t="s">
        <v>1098</v>
      </c>
      <c r="E78" s="186"/>
      <c r="F78" s="186"/>
      <c r="G78" s="186"/>
      <c r="H78" s="186"/>
      <c r="I78" s="187"/>
      <c r="J78" s="188">
        <f>J286</f>
        <v>0</v>
      </c>
      <c r="K78" s="189"/>
    </row>
    <row r="79" s="8" customFormat="1" ht="14.88" customHeight="1">
      <c r="B79" s="183"/>
      <c r="C79" s="184"/>
      <c r="D79" s="185" t="s">
        <v>1099</v>
      </c>
      <c r="E79" s="186"/>
      <c r="F79" s="186"/>
      <c r="G79" s="186"/>
      <c r="H79" s="186"/>
      <c r="I79" s="187"/>
      <c r="J79" s="188">
        <f>J290</f>
        <v>0</v>
      </c>
      <c r="K79" s="189"/>
    </row>
    <row r="80" s="8" customFormat="1" ht="14.88" customHeight="1">
      <c r="B80" s="183"/>
      <c r="C80" s="184"/>
      <c r="D80" s="185" t="s">
        <v>1100</v>
      </c>
      <c r="E80" s="186"/>
      <c r="F80" s="186"/>
      <c r="G80" s="186"/>
      <c r="H80" s="186"/>
      <c r="I80" s="187"/>
      <c r="J80" s="188">
        <f>J296</f>
        <v>0</v>
      </c>
      <c r="K80" s="189"/>
    </row>
    <row r="81" s="8" customFormat="1" ht="14.88" customHeight="1">
      <c r="B81" s="183"/>
      <c r="C81" s="184"/>
      <c r="D81" s="185" t="s">
        <v>1101</v>
      </c>
      <c r="E81" s="186"/>
      <c r="F81" s="186"/>
      <c r="G81" s="186"/>
      <c r="H81" s="186"/>
      <c r="I81" s="187"/>
      <c r="J81" s="188">
        <f>J314</f>
        <v>0</v>
      </c>
      <c r="K81" s="189"/>
    </row>
    <row r="82" s="8" customFormat="1" ht="14.88" customHeight="1">
      <c r="B82" s="183"/>
      <c r="C82" s="184"/>
      <c r="D82" s="185" t="s">
        <v>1102</v>
      </c>
      <c r="E82" s="186"/>
      <c r="F82" s="186"/>
      <c r="G82" s="186"/>
      <c r="H82" s="186"/>
      <c r="I82" s="187"/>
      <c r="J82" s="188">
        <f>J343</f>
        <v>0</v>
      </c>
      <c r="K82" s="189"/>
    </row>
    <row r="83" s="8" customFormat="1" ht="14.88" customHeight="1">
      <c r="B83" s="183"/>
      <c r="C83" s="184"/>
      <c r="D83" s="185" t="s">
        <v>1103</v>
      </c>
      <c r="E83" s="186"/>
      <c r="F83" s="186"/>
      <c r="G83" s="186"/>
      <c r="H83" s="186"/>
      <c r="I83" s="187"/>
      <c r="J83" s="188">
        <f>J356</f>
        <v>0</v>
      </c>
      <c r="K83" s="189"/>
    </row>
    <row r="84" s="1" customFormat="1" ht="21.84" customHeight="1">
      <c r="B84" s="45"/>
      <c r="C84" s="46"/>
      <c r="D84" s="46"/>
      <c r="E84" s="46"/>
      <c r="F84" s="46"/>
      <c r="G84" s="46"/>
      <c r="H84" s="46"/>
      <c r="I84" s="143"/>
      <c r="J84" s="46"/>
      <c r="K84" s="50"/>
    </row>
    <row r="85" s="1" customFormat="1" ht="6.96" customHeight="1">
      <c r="B85" s="66"/>
      <c r="C85" s="67"/>
      <c r="D85" s="67"/>
      <c r="E85" s="67"/>
      <c r="F85" s="67"/>
      <c r="G85" s="67"/>
      <c r="H85" s="67"/>
      <c r="I85" s="165"/>
      <c r="J85" s="67"/>
      <c r="K85" s="68"/>
    </row>
    <row r="89" s="1" customFormat="1" ht="6.96" customHeight="1">
      <c r="B89" s="69"/>
      <c r="C89" s="70"/>
      <c r="D89" s="70"/>
      <c r="E89" s="70"/>
      <c r="F89" s="70"/>
      <c r="G89" s="70"/>
      <c r="H89" s="70"/>
      <c r="I89" s="168"/>
      <c r="J89" s="70"/>
      <c r="K89" s="70"/>
      <c r="L89" s="71"/>
    </row>
    <row r="90" s="1" customFormat="1" ht="36.96" customHeight="1">
      <c r="B90" s="45"/>
      <c r="C90" s="72" t="s">
        <v>128</v>
      </c>
      <c r="D90" s="73"/>
      <c r="E90" s="73"/>
      <c r="F90" s="73"/>
      <c r="G90" s="73"/>
      <c r="H90" s="73"/>
      <c r="I90" s="190"/>
      <c r="J90" s="73"/>
      <c r="K90" s="73"/>
      <c r="L90" s="71"/>
    </row>
    <row r="91" s="1" customFormat="1" ht="6.96" customHeight="1">
      <c r="B91" s="45"/>
      <c r="C91" s="73"/>
      <c r="D91" s="73"/>
      <c r="E91" s="73"/>
      <c r="F91" s="73"/>
      <c r="G91" s="73"/>
      <c r="H91" s="73"/>
      <c r="I91" s="190"/>
      <c r="J91" s="73"/>
      <c r="K91" s="73"/>
      <c r="L91" s="71"/>
    </row>
    <row r="92" s="1" customFormat="1" ht="14.4" customHeight="1">
      <c r="B92" s="45"/>
      <c r="C92" s="75" t="s">
        <v>18</v>
      </c>
      <c r="D92" s="73"/>
      <c r="E92" s="73"/>
      <c r="F92" s="73"/>
      <c r="G92" s="73"/>
      <c r="H92" s="73"/>
      <c r="I92" s="190"/>
      <c r="J92" s="73"/>
      <c r="K92" s="73"/>
      <c r="L92" s="71"/>
    </row>
    <row r="93" s="1" customFormat="1" ht="16.5" customHeight="1">
      <c r="B93" s="45"/>
      <c r="C93" s="73"/>
      <c r="D93" s="73"/>
      <c r="E93" s="191" t="str">
        <f>E7</f>
        <v>Rekonstrukce domova dětí a mládeže DDM Beroun</v>
      </c>
      <c r="F93" s="75"/>
      <c r="G93" s="75"/>
      <c r="H93" s="75"/>
      <c r="I93" s="190"/>
      <c r="J93" s="73"/>
      <c r="K93" s="73"/>
      <c r="L93" s="71"/>
    </row>
    <row r="94" s="1" customFormat="1" ht="14.4" customHeight="1">
      <c r="B94" s="45"/>
      <c r="C94" s="75" t="s">
        <v>112</v>
      </c>
      <c r="D94" s="73"/>
      <c r="E94" s="73"/>
      <c r="F94" s="73"/>
      <c r="G94" s="73"/>
      <c r="H94" s="73"/>
      <c r="I94" s="190"/>
      <c r="J94" s="73"/>
      <c r="K94" s="73"/>
      <c r="L94" s="71"/>
    </row>
    <row r="95" s="1" customFormat="1" ht="17.25" customHeight="1">
      <c r="B95" s="45"/>
      <c r="C95" s="73"/>
      <c r="D95" s="73"/>
      <c r="E95" s="81" t="str">
        <f>E9</f>
        <v>0004 - Elektroinstalace</v>
      </c>
      <c r="F95" s="73"/>
      <c r="G95" s="73"/>
      <c r="H95" s="73"/>
      <c r="I95" s="190"/>
      <c r="J95" s="73"/>
      <c r="K95" s="73"/>
      <c r="L95" s="71"/>
    </row>
    <row r="96" s="1" customFormat="1" ht="6.96" customHeight="1">
      <c r="B96" s="45"/>
      <c r="C96" s="73"/>
      <c r="D96" s="73"/>
      <c r="E96" s="73"/>
      <c r="F96" s="73"/>
      <c r="G96" s="73"/>
      <c r="H96" s="73"/>
      <c r="I96" s="190"/>
      <c r="J96" s="73"/>
      <c r="K96" s="73"/>
      <c r="L96" s="71"/>
    </row>
    <row r="97" s="1" customFormat="1" ht="18" customHeight="1">
      <c r="B97" s="45"/>
      <c r="C97" s="75" t="s">
        <v>26</v>
      </c>
      <c r="D97" s="73"/>
      <c r="E97" s="73"/>
      <c r="F97" s="192" t="str">
        <f>F12</f>
        <v>Beroun, U Stadionu 787</v>
      </c>
      <c r="G97" s="73"/>
      <c r="H97" s="73"/>
      <c r="I97" s="193" t="s">
        <v>28</v>
      </c>
      <c r="J97" s="84" t="str">
        <f>IF(J12="","",J12)</f>
        <v>10.08.2017</v>
      </c>
      <c r="K97" s="73"/>
      <c r="L97" s="71"/>
    </row>
    <row r="98" s="1" customFormat="1" ht="6.96" customHeight="1">
      <c r="B98" s="45"/>
      <c r="C98" s="73"/>
      <c r="D98" s="73"/>
      <c r="E98" s="73"/>
      <c r="F98" s="73"/>
      <c r="G98" s="73"/>
      <c r="H98" s="73"/>
      <c r="I98" s="190"/>
      <c r="J98" s="73"/>
      <c r="K98" s="73"/>
      <c r="L98" s="71"/>
    </row>
    <row r="99" s="1" customFormat="1">
      <c r="B99" s="45"/>
      <c r="C99" s="75" t="s">
        <v>32</v>
      </c>
      <c r="D99" s="73"/>
      <c r="E99" s="73"/>
      <c r="F99" s="192" t="str">
        <f>E15</f>
        <v>Dům dětí a mládeže Příbram</v>
      </c>
      <c r="G99" s="73"/>
      <c r="H99" s="73"/>
      <c r="I99" s="193" t="s">
        <v>38</v>
      </c>
      <c r="J99" s="192" t="str">
        <f>E21</f>
        <v>rala s.r.o.</v>
      </c>
      <c r="K99" s="73"/>
      <c r="L99" s="71"/>
    </row>
    <row r="100" s="1" customFormat="1" ht="14.4" customHeight="1">
      <c r="B100" s="45"/>
      <c r="C100" s="75" t="s">
        <v>36</v>
      </c>
      <c r="D100" s="73"/>
      <c r="E100" s="73"/>
      <c r="F100" s="192" t="str">
        <f>IF(E18="","",E18)</f>
        <v/>
      </c>
      <c r="G100" s="73"/>
      <c r="H100" s="73"/>
      <c r="I100" s="190"/>
      <c r="J100" s="73"/>
      <c r="K100" s="73"/>
      <c r="L100" s="71"/>
    </row>
    <row r="101" s="1" customFormat="1" ht="10.32" customHeight="1">
      <c r="B101" s="45"/>
      <c r="C101" s="73"/>
      <c r="D101" s="73"/>
      <c r="E101" s="73"/>
      <c r="F101" s="73"/>
      <c r="G101" s="73"/>
      <c r="H101" s="73"/>
      <c r="I101" s="190"/>
      <c r="J101" s="73"/>
      <c r="K101" s="73"/>
      <c r="L101" s="71"/>
    </row>
    <row r="102" s="9" customFormat="1" ht="29.28" customHeight="1">
      <c r="B102" s="194"/>
      <c r="C102" s="195" t="s">
        <v>129</v>
      </c>
      <c r="D102" s="196" t="s">
        <v>62</v>
      </c>
      <c r="E102" s="196" t="s">
        <v>58</v>
      </c>
      <c r="F102" s="196" t="s">
        <v>130</v>
      </c>
      <c r="G102" s="196" t="s">
        <v>131</v>
      </c>
      <c r="H102" s="196" t="s">
        <v>132</v>
      </c>
      <c r="I102" s="197" t="s">
        <v>133</v>
      </c>
      <c r="J102" s="196" t="s">
        <v>116</v>
      </c>
      <c r="K102" s="198" t="s">
        <v>134</v>
      </c>
      <c r="L102" s="199"/>
      <c r="M102" s="101" t="s">
        <v>135</v>
      </c>
      <c r="N102" s="102" t="s">
        <v>47</v>
      </c>
      <c r="O102" s="102" t="s">
        <v>136</v>
      </c>
      <c r="P102" s="102" t="s">
        <v>137</v>
      </c>
      <c r="Q102" s="102" t="s">
        <v>138</v>
      </c>
      <c r="R102" s="102" t="s">
        <v>139</v>
      </c>
      <c r="S102" s="102" t="s">
        <v>140</v>
      </c>
      <c r="T102" s="103" t="s">
        <v>141</v>
      </c>
    </row>
    <row r="103" s="1" customFormat="1" ht="29.28" customHeight="1">
      <c r="B103" s="45"/>
      <c r="C103" s="107" t="s">
        <v>117</v>
      </c>
      <c r="D103" s="73"/>
      <c r="E103" s="73"/>
      <c r="F103" s="73"/>
      <c r="G103" s="73"/>
      <c r="H103" s="73"/>
      <c r="I103" s="190"/>
      <c r="J103" s="200">
        <f>BK103</f>
        <v>0</v>
      </c>
      <c r="K103" s="73"/>
      <c r="L103" s="71"/>
      <c r="M103" s="104"/>
      <c r="N103" s="105"/>
      <c r="O103" s="105"/>
      <c r="P103" s="201">
        <f>P104</f>
        <v>0</v>
      </c>
      <c r="Q103" s="105"/>
      <c r="R103" s="201">
        <f>R104</f>
        <v>0</v>
      </c>
      <c r="S103" s="105"/>
      <c r="T103" s="202">
        <f>T104</f>
        <v>0</v>
      </c>
      <c r="AT103" s="23" t="s">
        <v>76</v>
      </c>
      <c r="AU103" s="23" t="s">
        <v>118</v>
      </c>
      <c r="BK103" s="203">
        <f>BK104</f>
        <v>0</v>
      </c>
    </row>
    <row r="104" s="10" customFormat="1" ht="37.44" customHeight="1">
      <c r="B104" s="204"/>
      <c r="C104" s="205"/>
      <c r="D104" s="206" t="s">
        <v>76</v>
      </c>
      <c r="E104" s="207" t="s">
        <v>285</v>
      </c>
      <c r="F104" s="207" t="s">
        <v>286</v>
      </c>
      <c r="G104" s="205"/>
      <c r="H104" s="205"/>
      <c r="I104" s="208"/>
      <c r="J104" s="209">
        <f>BK104</f>
        <v>0</v>
      </c>
      <c r="K104" s="205"/>
      <c r="L104" s="210"/>
      <c r="M104" s="211"/>
      <c r="N104" s="212"/>
      <c r="O104" s="212"/>
      <c r="P104" s="213">
        <f>P105+P260</f>
        <v>0</v>
      </c>
      <c r="Q104" s="212"/>
      <c r="R104" s="213">
        <f>R105+R260</f>
        <v>0</v>
      </c>
      <c r="S104" s="212"/>
      <c r="T104" s="214">
        <f>T105+T260</f>
        <v>0</v>
      </c>
      <c r="AR104" s="215" t="s">
        <v>86</v>
      </c>
      <c r="AT104" s="216" t="s">
        <v>76</v>
      </c>
      <c r="AU104" s="216" t="s">
        <v>77</v>
      </c>
      <c r="AY104" s="215" t="s">
        <v>144</v>
      </c>
      <c r="BK104" s="217">
        <f>BK105+BK260</f>
        <v>0</v>
      </c>
    </row>
    <row r="105" s="10" customFormat="1" ht="19.92" customHeight="1">
      <c r="B105" s="204"/>
      <c r="C105" s="205"/>
      <c r="D105" s="206" t="s">
        <v>76</v>
      </c>
      <c r="E105" s="218" t="s">
        <v>1104</v>
      </c>
      <c r="F105" s="218" t="s">
        <v>1105</v>
      </c>
      <c r="G105" s="205"/>
      <c r="H105" s="205"/>
      <c r="I105" s="208"/>
      <c r="J105" s="219">
        <f>BK105</f>
        <v>0</v>
      </c>
      <c r="K105" s="205"/>
      <c r="L105" s="210"/>
      <c r="M105" s="211"/>
      <c r="N105" s="212"/>
      <c r="O105" s="212"/>
      <c r="P105" s="213">
        <f>P106+P124+P128+P143+P151+P163+P169+P192+P199+P206+P213+P220+P227+P236+P243</f>
        <v>0</v>
      </c>
      <c r="Q105" s="212"/>
      <c r="R105" s="213">
        <f>R106+R124+R128+R143+R151+R163+R169+R192+R199+R206+R213+R220+R227+R236+R243</f>
        <v>0</v>
      </c>
      <c r="S105" s="212"/>
      <c r="T105" s="214">
        <f>T106+T124+T128+T143+T151+T163+T169+T192+T199+T206+T213+T220+T227+T236+T243</f>
        <v>0</v>
      </c>
      <c r="AR105" s="215" t="s">
        <v>86</v>
      </c>
      <c r="AT105" s="216" t="s">
        <v>76</v>
      </c>
      <c r="AU105" s="216" t="s">
        <v>25</v>
      </c>
      <c r="AY105" s="215" t="s">
        <v>144</v>
      </c>
      <c r="BK105" s="217">
        <f>BK106+BK124+BK128+BK143+BK151+BK163+BK169+BK192+BK199+BK206+BK213+BK220+BK227+BK236+BK243</f>
        <v>0</v>
      </c>
    </row>
    <row r="106" s="10" customFormat="1" ht="14.88" customHeight="1">
      <c r="B106" s="204"/>
      <c r="C106" s="205"/>
      <c r="D106" s="206" t="s">
        <v>76</v>
      </c>
      <c r="E106" s="218" t="s">
        <v>1106</v>
      </c>
      <c r="F106" s="218" t="s">
        <v>1107</v>
      </c>
      <c r="G106" s="205"/>
      <c r="H106" s="205"/>
      <c r="I106" s="208"/>
      <c r="J106" s="219">
        <f>BK106</f>
        <v>0</v>
      </c>
      <c r="K106" s="205"/>
      <c r="L106" s="210"/>
      <c r="M106" s="211"/>
      <c r="N106" s="212"/>
      <c r="O106" s="212"/>
      <c r="P106" s="213">
        <f>SUM(P107:P123)</f>
        <v>0</v>
      </c>
      <c r="Q106" s="212"/>
      <c r="R106" s="213">
        <f>SUM(R107:R123)</f>
        <v>0</v>
      </c>
      <c r="S106" s="212"/>
      <c r="T106" s="214">
        <f>SUM(T107:T123)</f>
        <v>0</v>
      </c>
      <c r="AR106" s="215" t="s">
        <v>86</v>
      </c>
      <c r="AT106" s="216" t="s">
        <v>76</v>
      </c>
      <c r="AU106" s="216" t="s">
        <v>86</v>
      </c>
      <c r="AY106" s="215" t="s">
        <v>144</v>
      </c>
      <c r="BK106" s="217">
        <f>SUM(BK107:BK123)</f>
        <v>0</v>
      </c>
    </row>
    <row r="107" s="1" customFormat="1" ht="16.5" customHeight="1">
      <c r="B107" s="45"/>
      <c r="C107" s="270" t="s">
        <v>25</v>
      </c>
      <c r="D107" s="270" t="s">
        <v>442</v>
      </c>
      <c r="E107" s="271" t="s">
        <v>1108</v>
      </c>
      <c r="F107" s="272" t="s">
        <v>1109</v>
      </c>
      <c r="G107" s="273" t="s">
        <v>1110</v>
      </c>
      <c r="H107" s="274">
        <v>1</v>
      </c>
      <c r="I107" s="275"/>
      <c r="J107" s="276">
        <f>ROUND(I107*H107,2)</f>
        <v>0</v>
      </c>
      <c r="K107" s="272" t="s">
        <v>24</v>
      </c>
      <c r="L107" s="277"/>
      <c r="M107" s="278" t="s">
        <v>24</v>
      </c>
      <c r="N107" s="279" t="s">
        <v>48</v>
      </c>
      <c r="O107" s="46"/>
      <c r="P107" s="229">
        <f>O107*H107</f>
        <v>0</v>
      </c>
      <c r="Q107" s="229">
        <v>0</v>
      </c>
      <c r="R107" s="229">
        <f>Q107*H107</f>
        <v>0</v>
      </c>
      <c r="S107" s="229">
        <v>0</v>
      </c>
      <c r="T107" s="230">
        <f>S107*H107</f>
        <v>0</v>
      </c>
      <c r="AR107" s="23" t="s">
        <v>460</v>
      </c>
      <c r="AT107" s="23" t="s">
        <v>442</v>
      </c>
      <c r="AU107" s="23" t="s">
        <v>164</v>
      </c>
      <c r="AY107" s="23" t="s">
        <v>144</v>
      </c>
      <c r="BE107" s="231">
        <f>IF(N107="základní",J107,0)</f>
        <v>0</v>
      </c>
      <c r="BF107" s="231">
        <f>IF(N107="snížená",J107,0)</f>
        <v>0</v>
      </c>
      <c r="BG107" s="231">
        <f>IF(N107="zákl. přenesená",J107,0)</f>
        <v>0</v>
      </c>
      <c r="BH107" s="231">
        <f>IF(N107="sníž. přenesená",J107,0)</f>
        <v>0</v>
      </c>
      <c r="BI107" s="231">
        <f>IF(N107="nulová",J107,0)</f>
        <v>0</v>
      </c>
      <c r="BJ107" s="23" t="s">
        <v>25</v>
      </c>
      <c r="BK107" s="231">
        <f>ROUND(I107*H107,2)</f>
        <v>0</v>
      </c>
      <c r="BL107" s="23" t="s">
        <v>257</v>
      </c>
      <c r="BM107" s="23" t="s">
        <v>1111</v>
      </c>
    </row>
    <row r="108" s="1" customFormat="1" ht="16.5" customHeight="1">
      <c r="B108" s="45"/>
      <c r="C108" s="270" t="s">
        <v>86</v>
      </c>
      <c r="D108" s="270" t="s">
        <v>442</v>
      </c>
      <c r="E108" s="271" t="s">
        <v>1112</v>
      </c>
      <c r="F108" s="272" t="s">
        <v>1113</v>
      </c>
      <c r="G108" s="273" t="s">
        <v>1110</v>
      </c>
      <c r="H108" s="274">
        <v>4</v>
      </c>
      <c r="I108" s="275"/>
      <c r="J108" s="276">
        <f>ROUND(I108*H108,2)</f>
        <v>0</v>
      </c>
      <c r="K108" s="272" t="s">
        <v>24</v>
      </c>
      <c r="L108" s="277"/>
      <c r="M108" s="278" t="s">
        <v>24</v>
      </c>
      <c r="N108" s="279" t="s">
        <v>48</v>
      </c>
      <c r="O108" s="46"/>
      <c r="P108" s="229">
        <f>O108*H108</f>
        <v>0</v>
      </c>
      <c r="Q108" s="229">
        <v>0</v>
      </c>
      <c r="R108" s="229">
        <f>Q108*H108</f>
        <v>0</v>
      </c>
      <c r="S108" s="229">
        <v>0</v>
      </c>
      <c r="T108" s="230">
        <f>S108*H108</f>
        <v>0</v>
      </c>
      <c r="AR108" s="23" t="s">
        <v>460</v>
      </c>
      <c r="AT108" s="23" t="s">
        <v>442</v>
      </c>
      <c r="AU108" s="23" t="s">
        <v>164</v>
      </c>
      <c r="AY108" s="23" t="s">
        <v>144</v>
      </c>
      <c r="BE108" s="231">
        <f>IF(N108="základní",J108,0)</f>
        <v>0</v>
      </c>
      <c r="BF108" s="231">
        <f>IF(N108="snížená",J108,0)</f>
        <v>0</v>
      </c>
      <c r="BG108" s="231">
        <f>IF(N108="zákl. přenesená",J108,0)</f>
        <v>0</v>
      </c>
      <c r="BH108" s="231">
        <f>IF(N108="sníž. přenesená",J108,0)</f>
        <v>0</v>
      </c>
      <c r="BI108" s="231">
        <f>IF(N108="nulová",J108,0)</f>
        <v>0</v>
      </c>
      <c r="BJ108" s="23" t="s">
        <v>25</v>
      </c>
      <c r="BK108" s="231">
        <f>ROUND(I108*H108,2)</f>
        <v>0</v>
      </c>
      <c r="BL108" s="23" t="s">
        <v>257</v>
      </c>
      <c r="BM108" s="23" t="s">
        <v>1114</v>
      </c>
    </row>
    <row r="109" s="1" customFormat="1" ht="16.5" customHeight="1">
      <c r="B109" s="45"/>
      <c r="C109" s="270" t="s">
        <v>164</v>
      </c>
      <c r="D109" s="270" t="s">
        <v>442</v>
      </c>
      <c r="E109" s="271" t="s">
        <v>1115</v>
      </c>
      <c r="F109" s="272" t="s">
        <v>1116</v>
      </c>
      <c r="G109" s="273" t="s">
        <v>1110</v>
      </c>
      <c r="H109" s="274">
        <v>57</v>
      </c>
      <c r="I109" s="275"/>
      <c r="J109" s="276">
        <f>ROUND(I109*H109,2)</f>
        <v>0</v>
      </c>
      <c r="K109" s="272" t="s">
        <v>24</v>
      </c>
      <c r="L109" s="277"/>
      <c r="M109" s="278" t="s">
        <v>24</v>
      </c>
      <c r="N109" s="279" t="s">
        <v>48</v>
      </c>
      <c r="O109" s="46"/>
      <c r="P109" s="229">
        <f>O109*H109</f>
        <v>0</v>
      </c>
      <c r="Q109" s="229">
        <v>0</v>
      </c>
      <c r="R109" s="229">
        <f>Q109*H109</f>
        <v>0</v>
      </c>
      <c r="S109" s="229">
        <v>0</v>
      </c>
      <c r="T109" s="230">
        <f>S109*H109</f>
        <v>0</v>
      </c>
      <c r="AR109" s="23" t="s">
        <v>460</v>
      </c>
      <c r="AT109" s="23" t="s">
        <v>442</v>
      </c>
      <c r="AU109" s="23" t="s">
        <v>164</v>
      </c>
      <c r="AY109" s="23" t="s">
        <v>144</v>
      </c>
      <c r="BE109" s="231">
        <f>IF(N109="základní",J109,0)</f>
        <v>0</v>
      </c>
      <c r="BF109" s="231">
        <f>IF(N109="snížená",J109,0)</f>
        <v>0</v>
      </c>
      <c r="BG109" s="231">
        <f>IF(N109="zákl. přenesená",J109,0)</f>
        <v>0</v>
      </c>
      <c r="BH109" s="231">
        <f>IF(N109="sníž. přenesená",J109,0)</f>
        <v>0</v>
      </c>
      <c r="BI109" s="231">
        <f>IF(N109="nulová",J109,0)</f>
        <v>0</v>
      </c>
      <c r="BJ109" s="23" t="s">
        <v>25</v>
      </c>
      <c r="BK109" s="231">
        <f>ROUND(I109*H109,2)</f>
        <v>0</v>
      </c>
      <c r="BL109" s="23" t="s">
        <v>257</v>
      </c>
      <c r="BM109" s="23" t="s">
        <v>1117</v>
      </c>
    </row>
    <row r="110" s="1" customFormat="1" ht="16.5" customHeight="1">
      <c r="B110" s="45"/>
      <c r="C110" s="270" t="s">
        <v>151</v>
      </c>
      <c r="D110" s="270" t="s">
        <v>442</v>
      </c>
      <c r="E110" s="271" t="s">
        <v>1118</v>
      </c>
      <c r="F110" s="272" t="s">
        <v>1119</v>
      </c>
      <c r="G110" s="273" t="s">
        <v>1110</v>
      </c>
      <c r="H110" s="274">
        <v>35</v>
      </c>
      <c r="I110" s="275"/>
      <c r="J110" s="276">
        <f>ROUND(I110*H110,2)</f>
        <v>0</v>
      </c>
      <c r="K110" s="272" t="s">
        <v>24</v>
      </c>
      <c r="L110" s="277"/>
      <c r="M110" s="278" t="s">
        <v>24</v>
      </c>
      <c r="N110" s="279" t="s">
        <v>48</v>
      </c>
      <c r="O110" s="46"/>
      <c r="P110" s="229">
        <f>O110*H110</f>
        <v>0</v>
      </c>
      <c r="Q110" s="229">
        <v>0</v>
      </c>
      <c r="R110" s="229">
        <f>Q110*H110</f>
        <v>0</v>
      </c>
      <c r="S110" s="229">
        <v>0</v>
      </c>
      <c r="T110" s="230">
        <f>S110*H110</f>
        <v>0</v>
      </c>
      <c r="AR110" s="23" t="s">
        <v>460</v>
      </c>
      <c r="AT110" s="23" t="s">
        <v>442</v>
      </c>
      <c r="AU110" s="23" t="s">
        <v>164</v>
      </c>
      <c r="AY110" s="23" t="s">
        <v>144</v>
      </c>
      <c r="BE110" s="231">
        <f>IF(N110="základní",J110,0)</f>
        <v>0</v>
      </c>
      <c r="BF110" s="231">
        <f>IF(N110="snížená",J110,0)</f>
        <v>0</v>
      </c>
      <c r="BG110" s="231">
        <f>IF(N110="zákl. přenesená",J110,0)</f>
        <v>0</v>
      </c>
      <c r="BH110" s="231">
        <f>IF(N110="sníž. přenesená",J110,0)</f>
        <v>0</v>
      </c>
      <c r="BI110" s="231">
        <f>IF(N110="nulová",J110,0)</f>
        <v>0</v>
      </c>
      <c r="BJ110" s="23" t="s">
        <v>25</v>
      </c>
      <c r="BK110" s="231">
        <f>ROUND(I110*H110,2)</f>
        <v>0</v>
      </c>
      <c r="BL110" s="23" t="s">
        <v>257</v>
      </c>
      <c r="BM110" s="23" t="s">
        <v>1120</v>
      </c>
    </row>
    <row r="111" s="1" customFormat="1" ht="16.5" customHeight="1">
      <c r="B111" s="45"/>
      <c r="C111" s="270" t="s">
        <v>172</v>
      </c>
      <c r="D111" s="270" t="s">
        <v>442</v>
      </c>
      <c r="E111" s="271" t="s">
        <v>1121</v>
      </c>
      <c r="F111" s="272" t="s">
        <v>1122</v>
      </c>
      <c r="G111" s="273" t="s">
        <v>1110</v>
      </c>
      <c r="H111" s="274">
        <v>18</v>
      </c>
      <c r="I111" s="275"/>
      <c r="J111" s="276">
        <f>ROUND(I111*H111,2)</f>
        <v>0</v>
      </c>
      <c r="K111" s="272" t="s">
        <v>24</v>
      </c>
      <c r="L111" s="277"/>
      <c r="M111" s="278" t="s">
        <v>24</v>
      </c>
      <c r="N111" s="279" t="s">
        <v>48</v>
      </c>
      <c r="O111" s="46"/>
      <c r="P111" s="229">
        <f>O111*H111</f>
        <v>0</v>
      </c>
      <c r="Q111" s="229">
        <v>0</v>
      </c>
      <c r="R111" s="229">
        <f>Q111*H111</f>
        <v>0</v>
      </c>
      <c r="S111" s="229">
        <v>0</v>
      </c>
      <c r="T111" s="230">
        <f>S111*H111</f>
        <v>0</v>
      </c>
      <c r="AR111" s="23" t="s">
        <v>460</v>
      </c>
      <c r="AT111" s="23" t="s">
        <v>442</v>
      </c>
      <c r="AU111" s="23" t="s">
        <v>164</v>
      </c>
      <c r="AY111" s="23" t="s">
        <v>144</v>
      </c>
      <c r="BE111" s="231">
        <f>IF(N111="základní",J111,0)</f>
        <v>0</v>
      </c>
      <c r="BF111" s="231">
        <f>IF(N111="snížená",J111,0)</f>
        <v>0</v>
      </c>
      <c r="BG111" s="231">
        <f>IF(N111="zákl. přenesená",J111,0)</f>
        <v>0</v>
      </c>
      <c r="BH111" s="231">
        <f>IF(N111="sníž. přenesená",J111,0)</f>
        <v>0</v>
      </c>
      <c r="BI111" s="231">
        <f>IF(N111="nulová",J111,0)</f>
        <v>0</v>
      </c>
      <c r="BJ111" s="23" t="s">
        <v>25</v>
      </c>
      <c r="BK111" s="231">
        <f>ROUND(I111*H111,2)</f>
        <v>0</v>
      </c>
      <c r="BL111" s="23" t="s">
        <v>257</v>
      </c>
      <c r="BM111" s="23" t="s">
        <v>1123</v>
      </c>
    </row>
    <row r="112" s="1" customFormat="1" ht="16.5" customHeight="1">
      <c r="B112" s="45"/>
      <c r="C112" s="270" t="s">
        <v>182</v>
      </c>
      <c r="D112" s="270" t="s">
        <v>442</v>
      </c>
      <c r="E112" s="271" t="s">
        <v>1124</v>
      </c>
      <c r="F112" s="272" t="s">
        <v>1125</v>
      </c>
      <c r="G112" s="273" t="s">
        <v>1110</v>
      </c>
      <c r="H112" s="274">
        <v>0</v>
      </c>
      <c r="I112" s="275"/>
      <c r="J112" s="276">
        <f>ROUND(I112*H112,2)</f>
        <v>0</v>
      </c>
      <c r="K112" s="272" t="s">
        <v>24</v>
      </c>
      <c r="L112" s="277"/>
      <c r="M112" s="278" t="s">
        <v>24</v>
      </c>
      <c r="N112" s="279" t="s">
        <v>48</v>
      </c>
      <c r="O112" s="46"/>
      <c r="P112" s="229">
        <f>O112*H112</f>
        <v>0</v>
      </c>
      <c r="Q112" s="229">
        <v>0</v>
      </c>
      <c r="R112" s="229">
        <f>Q112*H112</f>
        <v>0</v>
      </c>
      <c r="S112" s="229">
        <v>0</v>
      </c>
      <c r="T112" s="230">
        <f>S112*H112</f>
        <v>0</v>
      </c>
      <c r="AR112" s="23" t="s">
        <v>460</v>
      </c>
      <c r="AT112" s="23" t="s">
        <v>442</v>
      </c>
      <c r="AU112" s="23" t="s">
        <v>164</v>
      </c>
      <c r="AY112" s="23" t="s">
        <v>144</v>
      </c>
      <c r="BE112" s="231">
        <f>IF(N112="základní",J112,0)</f>
        <v>0</v>
      </c>
      <c r="BF112" s="231">
        <f>IF(N112="snížená",J112,0)</f>
        <v>0</v>
      </c>
      <c r="BG112" s="231">
        <f>IF(N112="zákl. přenesená",J112,0)</f>
        <v>0</v>
      </c>
      <c r="BH112" s="231">
        <f>IF(N112="sníž. přenesená",J112,0)</f>
        <v>0</v>
      </c>
      <c r="BI112" s="231">
        <f>IF(N112="nulová",J112,0)</f>
        <v>0</v>
      </c>
      <c r="BJ112" s="23" t="s">
        <v>25</v>
      </c>
      <c r="BK112" s="231">
        <f>ROUND(I112*H112,2)</f>
        <v>0</v>
      </c>
      <c r="BL112" s="23" t="s">
        <v>257</v>
      </c>
      <c r="BM112" s="23" t="s">
        <v>1126</v>
      </c>
    </row>
    <row r="113" s="1" customFormat="1" ht="16.5" customHeight="1">
      <c r="B113" s="45"/>
      <c r="C113" s="270" t="s">
        <v>188</v>
      </c>
      <c r="D113" s="270" t="s">
        <v>442</v>
      </c>
      <c r="E113" s="271" t="s">
        <v>1127</v>
      </c>
      <c r="F113" s="272" t="s">
        <v>1128</v>
      </c>
      <c r="G113" s="273" t="s">
        <v>1110</v>
      </c>
      <c r="H113" s="274">
        <v>0</v>
      </c>
      <c r="I113" s="275"/>
      <c r="J113" s="276">
        <f>ROUND(I113*H113,2)</f>
        <v>0</v>
      </c>
      <c r="K113" s="272" t="s">
        <v>24</v>
      </c>
      <c r="L113" s="277"/>
      <c r="M113" s="278" t="s">
        <v>24</v>
      </c>
      <c r="N113" s="279" t="s">
        <v>48</v>
      </c>
      <c r="O113" s="46"/>
      <c r="P113" s="229">
        <f>O113*H113</f>
        <v>0</v>
      </c>
      <c r="Q113" s="229">
        <v>0</v>
      </c>
      <c r="R113" s="229">
        <f>Q113*H113</f>
        <v>0</v>
      </c>
      <c r="S113" s="229">
        <v>0</v>
      </c>
      <c r="T113" s="230">
        <f>S113*H113</f>
        <v>0</v>
      </c>
      <c r="AR113" s="23" t="s">
        <v>460</v>
      </c>
      <c r="AT113" s="23" t="s">
        <v>442</v>
      </c>
      <c r="AU113" s="23" t="s">
        <v>164</v>
      </c>
      <c r="AY113" s="23" t="s">
        <v>144</v>
      </c>
      <c r="BE113" s="231">
        <f>IF(N113="základní",J113,0)</f>
        <v>0</v>
      </c>
      <c r="BF113" s="231">
        <f>IF(N113="snížená",J113,0)</f>
        <v>0</v>
      </c>
      <c r="BG113" s="231">
        <f>IF(N113="zákl. přenesená",J113,0)</f>
        <v>0</v>
      </c>
      <c r="BH113" s="231">
        <f>IF(N113="sníž. přenesená",J113,0)</f>
        <v>0</v>
      </c>
      <c r="BI113" s="231">
        <f>IF(N113="nulová",J113,0)</f>
        <v>0</v>
      </c>
      <c r="BJ113" s="23" t="s">
        <v>25</v>
      </c>
      <c r="BK113" s="231">
        <f>ROUND(I113*H113,2)</f>
        <v>0</v>
      </c>
      <c r="BL113" s="23" t="s">
        <v>257</v>
      </c>
      <c r="BM113" s="23" t="s">
        <v>1129</v>
      </c>
    </row>
    <row r="114" s="1" customFormat="1" ht="16.5" customHeight="1">
      <c r="B114" s="45"/>
      <c r="C114" s="270" t="s">
        <v>197</v>
      </c>
      <c r="D114" s="270" t="s">
        <v>442</v>
      </c>
      <c r="E114" s="271" t="s">
        <v>1130</v>
      </c>
      <c r="F114" s="272" t="s">
        <v>1131</v>
      </c>
      <c r="G114" s="273" t="s">
        <v>1110</v>
      </c>
      <c r="H114" s="274">
        <v>11</v>
      </c>
      <c r="I114" s="275"/>
      <c r="J114" s="276">
        <f>ROUND(I114*H114,2)</f>
        <v>0</v>
      </c>
      <c r="K114" s="272" t="s">
        <v>24</v>
      </c>
      <c r="L114" s="277"/>
      <c r="M114" s="278" t="s">
        <v>24</v>
      </c>
      <c r="N114" s="279" t="s">
        <v>48</v>
      </c>
      <c r="O114" s="46"/>
      <c r="P114" s="229">
        <f>O114*H114</f>
        <v>0</v>
      </c>
      <c r="Q114" s="229">
        <v>0</v>
      </c>
      <c r="R114" s="229">
        <f>Q114*H114</f>
        <v>0</v>
      </c>
      <c r="S114" s="229">
        <v>0</v>
      </c>
      <c r="T114" s="230">
        <f>S114*H114</f>
        <v>0</v>
      </c>
      <c r="AR114" s="23" t="s">
        <v>460</v>
      </c>
      <c r="AT114" s="23" t="s">
        <v>442</v>
      </c>
      <c r="AU114" s="23" t="s">
        <v>164</v>
      </c>
      <c r="AY114" s="23" t="s">
        <v>144</v>
      </c>
      <c r="BE114" s="231">
        <f>IF(N114="základní",J114,0)</f>
        <v>0</v>
      </c>
      <c r="BF114" s="231">
        <f>IF(N114="snížená",J114,0)</f>
        <v>0</v>
      </c>
      <c r="BG114" s="231">
        <f>IF(N114="zákl. přenesená",J114,0)</f>
        <v>0</v>
      </c>
      <c r="BH114" s="231">
        <f>IF(N114="sníž. přenesená",J114,0)</f>
        <v>0</v>
      </c>
      <c r="BI114" s="231">
        <f>IF(N114="nulová",J114,0)</f>
        <v>0</v>
      </c>
      <c r="BJ114" s="23" t="s">
        <v>25</v>
      </c>
      <c r="BK114" s="231">
        <f>ROUND(I114*H114,2)</f>
        <v>0</v>
      </c>
      <c r="BL114" s="23" t="s">
        <v>257</v>
      </c>
      <c r="BM114" s="23" t="s">
        <v>1132</v>
      </c>
    </row>
    <row r="115" s="1" customFormat="1" ht="16.5" customHeight="1">
      <c r="B115" s="45"/>
      <c r="C115" s="270" t="s">
        <v>157</v>
      </c>
      <c r="D115" s="270" t="s">
        <v>442</v>
      </c>
      <c r="E115" s="271" t="s">
        <v>1133</v>
      </c>
      <c r="F115" s="272" t="s">
        <v>1134</v>
      </c>
      <c r="G115" s="273" t="s">
        <v>1110</v>
      </c>
      <c r="H115" s="274">
        <v>0</v>
      </c>
      <c r="I115" s="275"/>
      <c r="J115" s="276">
        <f>ROUND(I115*H115,2)</f>
        <v>0</v>
      </c>
      <c r="K115" s="272" t="s">
        <v>24</v>
      </c>
      <c r="L115" s="277"/>
      <c r="M115" s="278" t="s">
        <v>24</v>
      </c>
      <c r="N115" s="279" t="s">
        <v>48</v>
      </c>
      <c r="O115" s="46"/>
      <c r="P115" s="229">
        <f>O115*H115</f>
        <v>0</v>
      </c>
      <c r="Q115" s="229">
        <v>0</v>
      </c>
      <c r="R115" s="229">
        <f>Q115*H115</f>
        <v>0</v>
      </c>
      <c r="S115" s="229">
        <v>0</v>
      </c>
      <c r="T115" s="230">
        <f>S115*H115</f>
        <v>0</v>
      </c>
      <c r="AR115" s="23" t="s">
        <v>460</v>
      </c>
      <c r="AT115" s="23" t="s">
        <v>442</v>
      </c>
      <c r="AU115" s="23" t="s">
        <v>164</v>
      </c>
      <c r="AY115" s="23" t="s">
        <v>144</v>
      </c>
      <c r="BE115" s="231">
        <f>IF(N115="základní",J115,0)</f>
        <v>0</v>
      </c>
      <c r="BF115" s="231">
        <f>IF(N115="snížená",J115,0)</f>
        <v>0</v>
      </c>
      <c r="BG115" s="231">
        <f>IF(N115="zákl. přenesená",J115,0)</f>
        <v>0</v>
      </c>
      <c r="BH115" s="231">
        <f>IF(N115="sníž. přenesená",J115,0)</f>
        <v>0</v>
      </c>
      <c r="BI115" s="231">
        <f>IF(N115="nulová",J115,0)</f>
        <v>0</v>
      </c>
      <c r="BJ115" s="23" t="s">
        <v>25</v>
      </c>
      <c r="BK115" s="231">
        <f>ROUND(I115*H115,2)</f>
        <v>0</v>
      </c>
      <c r="BL115" s="23" t="s">
        <v>257</v>
      </c>
      <c r="BM115" s="23" t="s">
        <v>1135</v>
      </c>
    </row>
    <row r="116" s="1" customFormat="1" ht="16.5" customHeight="1">
      <c r="B116" s="45"/>
      <c r="C116" s="270" t="s">
        <v>30</v>
      </c>
      <c r="D116" s="270" t="s">
        <v>442</v>
      </c>
      <c r="E116" s="271" t="s">
        <v>1136</v>
      </c>
      <c r="F116" s="272" t="s">
        <v>1137</v>
      </c>
      <c r="G116" s="273" t="s">
        <v>1110</v>
      </c>
      <c r="H116" s="274">
        <v>6</v>
      </c>
      <c r="I116" s="275"/>
      <c r="J116" s="276">
        <f>ROUND(I116*H116,2)</f>
        <v>0</v>
      </c>
      <c r="K116" s="272" t="s">
        <v>24</v>
      </c>
      <c r="L116" s="277"/>
      <c r="M116" s="278" t="s">
        <v>24</v>
      </c>
      <c r="N116" s="279" t="s">
        <v>48</v>
      </c>
      <c r="O116" s="46"/>
      <c r="P116" s="229">
        <f>O116*H116</f>
        <v>0</v>
      </c>
      <c r="Q116" s="229">
        <v>0</v>
      </c>
      <c r="R116" s="229">
        <f>Q116*H116</f>
        <v>0</v>
      </c>
      <c r="S116" s="229">
        <v>0</v>
      </c>
      <c r="T116" s="230">
        <f>S116*H116</f>
        <v>0</v>
      </c>
      <c r="AR116" s="23" t="s">
        <v>460</v>
      </c>
      <c r="AT116" s="23" t="s">
        <v>442</v>
      </c>
      <c r="AU116" s="23" t="s">
        <v>164</v>
      </c>
      <c r="AY116" s="23" t="s">
        <v>144</v>
      </c>
      <c r="BE116" s="231">
        <f>IF(N116="základní",J116,0)</f>
        <v>0</v>
      </c>
      <c r="BF116" s="231">
        <f>IF(N116="snížená",J116,0)</f>
        <v>0</v>
      </c>
      <c r="BG116" s="231">
        <f>IF(N116="zákl. přenesená",J116,0)</f>
        <v>0</v>
      </c>
      <c r="BH116" s="231">
        <f>IF(N116="sníž. přenesená",J116,0)</f>
        <v>0</v>
      </c>
      <c r="BI116" s="231">
        <f>IF(N116="nulová",J116,0)</f>
        <v>0</v>
      </c>
      <c r="BJ116" s="23" t="s">
        <v>25</v>
      </c>
      <c r="BK116" s="231">
        <f>ROUND(I116*H116,2)</f>
        <v>0</v>
      </c>
      <c r="BL116" s="23" t="s">
        <v>257</v>
      </c>
      <c r="BM116" s="23" t="s">
        <v>1138</v>
      </c>
    </row>
    <row r="117" s="1" customFormat="1" ht="16.5" customHeight="1">
      <c r="B117" s="45"/>
      <c r="C117" s="270" t="s">
        <v>219</v>
      </c>
      <c r="D117" s="270" t="s">
        <v>442</v>
      </c>
      <c r="E117" s="271" t="s">
        <v>1139</v>
      </c>
      <c r="F117" s="272" t="s">
        <v>1140</v>
      </c>
      <c r="G117" s="273" t="s">
        <v>1110</v>
      </c>
      <c r="H117" s="274">
        <v>2</v>
      </c>
      <c r="I117" s="275"/>
      <c r="J117" s="276">
        <f>ROUND(I117*H117,2)</f>
        <v>0</v>
      </c>
      <c r="K117" s="272" t="s">
        <v>24</v>
      </c>
      <c r="L117" s="277"/>
      <c r="M117" s="278" t="s">
        <v>24</v>
      </c>
      <c r="N117" s="279" t="s">
        <v>48</v>
      </c>
      <c r="O117" s="46"/>
      <c r="P117" s="229">
        <f>O117*H117</f>
        <v>0</v>
      </c>
      <c r="Q117" s="229">
        <v>0</v>
      </c>
      <c r="R117" s="229">
        <f>Q117*H117</f>
        <v>0</v>
      </c>
      <c r="S117" s="229">
        <v>0</v>
      </c>
      <c r="T117" s="230">
        <f>S117*H117</f>
        <v>0</v>
      </c>
      <c r="AR117" s="23" t="s">
        <v>460</v>
      </c>
      <c r="AT117" s="23" t="s">
        <v>442</v>
      </c>
      <c r="AU117" s="23" t="s">
        <v>164</v>
      </c>
      <c r="AY117" s="23" t="s">
        <v>144</v>
      </c>
      <c r="BE117" s="231">
        <f>IF(N117="základní",J117,0)</f>
        <v>0</v>
      </c>
      <c r="BF117" s="231">
        <f>IF(N117="snížená",J117,0)</f>
        <v>0</v>
      </c>
      <c r="BG117" s="231">
        <f>IF(N117="zákl. přenesená",J117,0)</f>
        <v>0</v>
      </c>
      <c r="BH117" s="231">
        <f>IF(N117="sníž. přenesená",J117,0)</f>
        <v>0</v>
      </c>
      <c r="BI117" s="231">
        <f>IF(N117="nulová",J117,0)</f>
        <v>0</v>
      </c>
      <c r="BJ117" s="23" t="s">
        <v>25</v>
      </c>
      <c r="BK117" s="231">
        <f>ROUND(I117*H117,2)</f>
        <v>0</v>
      </c>
      <c r="BL117" s="23" t="s">
        <v>257</v>
      </c>
      <c r="BM117" s="23" t="s">
        <v>1141</v>
      </c>
    </row>
    <row r="118" s="1" customFormat="1" ht="16.5" customHeight="1">
      <c r="B118" s="45"/>
      <c r="C118" s="270" t="s">
        <v>227</v>
      </c>
      <c r="D118" s="270" t="s">
        <v>442</v>
      </c>
      <c r="E118" s="271" t="s">
        <v>1142</v>
      </c>
      <c r="F118" s="272" t="s">
        <v>1143</v>
      </c>
      <c r="G118" s="273" t="s">
        <v>1110</v>
      </c>
      <c r="H118" s="274">
        <v>0</v>
      </c>
      <c r="I118" s="275"/>
      <c r="J118" s="276">
        <f>ROUND(I118*H118,2)</f>
        <v>0</v>
      </c>
      <c r="K118" s="272" t="s">
        <v>24</v>
      </c>
      <c r="L118" s="277"/>
      <c r="M118" s="278" t="s">
        <v>24</v>
      </c>
      <c r="N118" s="279" t="s">
        <v>48</v>
      </c>
      <c r="O118" s="46"/>
      <c r="P118" s="229">
        <f>O118*H118</f>
        <v>0</v>
      </c>
      <c r="Q118" s="229">
        <v>0</v>
      </c>
      <c r="R118" s="229">
        <f>Q118*H118</f>
        <v>0</v>
      </c>
      <c r="S118" s="229">
        <v>0</v>
      </c>
      <c r="T118" s="230">
        <f>S118*H118</f>
        <v>0</v>
      </c>
      <c r="AR118" s="23" t="s">
        <v>460</v>
      </c>
      <c r="AT118" s="23" t="s">
        <v>442</v>
      </c>
      <c r="AU118" s="23" t="s">
        <v>164</v>
      </c>
      <c r="AY118" s="23" t="s">
        <v>144</v>
      </c>
      <c r="BE118" s="231">
        <f>IF(N118="základní",J118,0)</f>
        <v>0</v>
      </c>
      <c r="BF118" s="231">
        <f>IF(N118="snížená",J118,0)</f>
        <v>0</v>
      </c>
      <c r="BG118" s="231">
        <f>IF(N118="zákl. přenesená",J118,0)</f>
        <v>0</v>
      </c>
      <c r="BH118" s="231">
        <f>IF(N118="sníž. přenesená",J118,0)</f>
        <v>0</v>
      </c>
      <c r="BI118" s="231">
        <f>IF(N118="nulová",J118,0)</f>
        <v>0</v>
      </c>
      <c r="BJ118" s="23" t="s">
        <v>25</v>
      </c>
      <c r="BK118" s="231">
        <f>ROUND(I118*H118,2)</f>
        <v>0</v>
      </c>
      <c r="BL118" s="23" t="s">
        <v>257</v>
      </c>
      <c r="BM118" s="23" t="s">
        <v>1144</v>
      </c>
    </row>
    <row r="119" s="1" customFormat="1" ht="16.5" customHeight="1">
      <c r="B119" s="45"/>
      <c r="C119" s="270" t="s">
        <v>235</v>
      </c>
      <c r="D119" s="270" t="s">
        <v>442</v>
      </c>
      <c r="E119" s="271" t="s">
        <v>1145</v>
      </c>
      <c r="F119" s="272" t="s">
        <v>1146</v>
      </c>
      <c r="G119" s="273" t="s">
        <v>1110</v>
      </c>
      <c r="H119" s="274">
        <v>23</v>
      </c>
      <c r="I119" s="275"/>
      <c r="J119" s="276">
        <f>ROUND(I119*H119,2)</f>
        <v>0</v>
      </c>
      <c r="K119" s="272" t="s">
        <v>24</v>
      </c>
      <c r="L119" s="277"/>
      <c r="M119" s="278" t="s">
        <v>24</v>
      </c>
      <c r="N119" s="279" t="s">
        <v>48</v>
      </c>
      <c r="O119" s="46"/>
      <c r="P119" s="229">
        <f>O119*H119</f>
        <v>0</v>
      </c>
      <c r="Q119" s="229">
        <v>0</v>
      </c>
      <c r="R119" s="229">
        <f>Q119*H119</f>
        <v>0</v>
      </c>
      <c r="S119" s="229">
        <v>0</v>
      </c>
      <c r="T119" s="230">
        <f>S119*H119</f>
        <v>0</v>
      </c>
      <c r="AR119" s="23" t="s">
        <v>460</v>
      </c>
      <c r="AT119" s="23" t="s">
        <v>442</v>
      </c>
      <c r="AU119" s="23" t="s">
        <v>164</v>
      </c>
      <c r="AY119" s="23" t="s">
        <v>144</v>
      </c>
      <c r="BE119" s="231">
        <f>IF(N119="základní",J119,0)</f>
        <v>0</v>
      </c>
      <c r="BF119" s="231">
        <f>IF(N119="snížená",J119,0)</f>
        <v>0</v>
      </c>
      <c r="BG119" s="231">
        <f>IF(N119="zákl. přenesená",J119,0)</f>
        <v>0</v>
      </c>
      <c r="BH119" s="231">
        <f>IF(N119="sníž. přenesená",J119,0)</f>
        <v>0</v>
      </c>
      <c r="BI119" s="231">
        <f>IF(N119="nulová",J119,0)</f>
        <v>0</v>
      </c>
      <c r="BJ119" s="23" t="s">
        <v>25</v>
      </c>
      <c r="BK119" s="231">
        <f>ROUND(I119*H119,2)</f>
        <v>0</v>
      </c>
      <c r="BL119" s="23" t="s">
        <v>257</v>
      </c>
      <c r="BM119" s="23" t="s">
        <v>1147</v>
      </c>
    </row>
    <row r="120" s="1" customFormat="1" ht="16.5" customHeight="1">
      <c r="B120" s="45"/>
      <c r="C120" s="270" t="s">
        <v>241</v>
      </c>
      <c r="D120" s="270" t="s">
        <v>442</v>
      </c>
      <c r="E120" s="271" t="s">
        <v>1148</v>
      </c>
      <c r="F120" s="272" t="s">
        <v>1149</v>
      </c>
      <c r="G120" s="273" t="s">
        <v>1110</v>
      </c>
      <c r="H120" s="274">
        <v>3</v>
      </c>
      <c r="I120" s="275"/>
      <c r="J120" s="276">
        <f>ROUND(I120*H120,2)</f>
        <v>0</v>
      </c>
      <c r="K120" s="272" t="s">
        <v>24</v>
      </c>
      <c r="L120" s="277"/>
      <c r="M120" s="278" t="s">
        <v>24</v>
      </c>
      <c r="N120" s="279" t="s">
        <v>48</v>
      </c>
      <c r="O120" s="46"/>
      <c r="P120" s="229">
        <f>O120*H120</f>
        <v>0</v>
      </c>
      <c r="Q120" s="229">
        <v>0</v>
      </c>
      <c r="R120" s="229">
        <f>Q120*H120</f>
        <v>0</v>
      </c>
      <c r="S120" s="229">
        <v>0</v>
      </c>
      <c r="T120" s="230">
        <f>S120*H120</f>
        <v>0</v>
      </c>
      <c r="AR120" s="23" t="s">
        <v>460</v>
      </c>
      <c r="AT120" s="23" t="s">
        <v>442</v>
      </c>
      <c r="AU120" s="23" t="s">
        <v>164</v>
      </c>
      <c r="AY120" s="23" t="s">
        <v>144</v>
      </c>
      <c r="BE120" s="231">
        <f>IF(N120="základní",J120,0)</f>
        <v>0</v>
      </c>
      <c r="BF120" s="231">
        <f>IF(N120="snížená",J120,0)</f>
        <v>0</v>
      </c>
      <c r="BG120" s="231">
        <f>IF(N120="zákl. přenesená",J120,0)</f>
        <v>0</v>
      </c>
      <c r="BH120" s="231">
        <f>IF(N120="sníž. přenesená",J120,0)</f>
        <v>0</v>
      </c>
      <c r="BI120" s="231">
        <f>IF(N120="nulová",J120,0)</f>
        <v>0</v>
      </c>
      <c r="BJ120" s="23" t="s">
        <v>25</v>
      </c>
      <c r="BK120" s="231">
        <f>ROUND(I120*H120,2)</f>
        <v>0</v>
      </c>
      <c r="BL120" s="23" t="s">
        <v>257</v>
      </c>
      <c r="BM120" s="23" t="s">
        <v>1150</v>
      </c>
    </row>
    <row r="121" s="1" customFormat="1" ht="16.5" customHeight="1">
      <c r="B121" s="45"/>
      <c r="C121" s="270" t="s">
        <v>10</v>
      </c>
      <c r="D121" s="270" t="s">
        <v>442</v>
      </c>
      <c r="E121" s="271" t="s">
        <v>1151</v>
      </c>
      <c r="F121" s="272" t="s">
        <v>1152</v>
      </c>
      <c r="G121" s="273" t="s">
        <v>1110</v>
      </c>
      <c r="H121" s="274">
        <v>2</v>
      </c>
      <c r="I121" s="275"/>
      <c r="J121" s="276">
        <f>ROUND(I121*H121,2)</f>
        <v>0</v>
      </c>
      <c r="K121" s="272" t="s">
        <v>24</v>
      </c>
      <c r="L121" s="277"/>
      <c r="M121" s="278" t="s">
        <v>24</v>
      </c>
      <c r="N121" s="279" t="s">
        <v>48</v>
      </c>
      <c r="O121" s="46"/>
      <c r="P121" s="229">
        <f>O121*H121</f>
        <v>0</v>
      </c>
      <c r="Q121" s="229">
        <v>0</v>
      </c>
      <c r="R121" s="229">
        <f>Q121*H121</f>
        <v>0</v>
      </c>
      <c r="S121" s="229">
        <v>0</v>
      </c>
      <c r="T121" s="230">
        <f>S121*H121</f>
        <v>0</v>
      </c>
      <c r="AR121" s="23" t="s">
        <v>460</v>
      </c>
      <c r="AT121" s="23" t="s">
        <v>442</v>
      </c>
      <c r="AU121" s="23" t="s">
        <v>164</v>
      </c>
      <c r="AY121" s="23" t="s">
        <v>144</v>
      </c>
      <c r="BE121" s="231">
        <f>IF(N121="základní",J121,0)</f>
        <v>0</v>
      </c>
      <c r="BF121" s="231">
        <f>IF(N121="snížená",J121,0)</f>
        <v>0</v>
      </c>
      <c r="BG121" s="231">
        <f>IF(N121="zákl. přenesená",J121,0)</f>
        <v>0</v>
      </c>
      <c r="BH121" s="231">
        <f>IF(N121="sníž. přenesená",J121,0)</f>
        <v>0</v>
      </c>
      <c r="BI121" s="231">
        <f>IF(N121="nulová",J121,0)</f>
        <v>0</v>
      </c>
      <c r="BJ121" s="23" t="s">
        <v>25</v>
      </c>
      <c r="BK121" s="231">
        <f>ROUND(I121*H121,2)</f>
        <v>0</v>
      </c>
      <c r="BL121" s="23" t="s">
        <v>257</v>
      </c>
      <c r="BM121" s="23" t="s">
        <v>1153</v>
      </c>
    </row>
    <row r="122" s="1" customFormat="1" ht="16.5" customHeight="1">
      <c r="B122" s="45"/>
      <c r="C122" s="270" t="s">
        <v>257</v>
      </c>
      <c r="D122" s="270" t="s">
        <v>442</v>
      </c>
      <c r="E122" s="271" t="s">
        <v>1154</v>
      </c>
      <c r="F122" s="272" t="s">
        <v>1155</v>
      </c>
      <c r="G122" s="273" t="s">
        <v>1110</v>
      </c>
      <c r="H122" s="274">
        <v>1</v>
      </c>
      <c r="I122" s="275"/>
      <c r="J122" s="276">
        <f>ROUND(I122*H122,2)</f>
        <v>0</v>
      </c>
      <c r="K122" s="272" t="s">
        <v>24</v>
      </c>
      <c r="L122" s="277"/>
      <c r="M122" s="278" t="s">
        <v>24</v>
      </c>
      <c r="N122" s="279" t="s">
        <v>48</v>
      </c>
      <c r="O122" s="46"/>
      <c r="P122" s="229">
        <f>O122*H122</f>
        <v>0</v>
      </c>
      <c r="Q122" s="229">
        <v>0</v>
      </c>
      <c r="R122" s="229">
        <f>Q122*H122</f>
        <v>0</v>
      </c>
      <c r="S122" s="229">
        <v>0</v>
      </c>
      <c r="T122" s="230">
        <f>S122*H122</f>
        <v>0</v>
      </c>
      <c r="AR122" s="23" t="s">
        <v>460</v>
      </c>
      <c r="AT122" s="23" t="s">
        <v>442</v>
      </c>
      <c r="AU122" s="23" t="s">
        <v>164</v>
      </c>
      <c r="AY122" s="23" t="s">
        <v>144</v>
      </c>
      <c r="BE122" s="231">
        <f>IF(N122="základní",J122,0)</f>
        <v>0</v>
      </c>
      <c r="BF122" s="231">
        <f>IF(N122="snížená",J122,0)</f>
        <v>0</v>
      </c>
      <c r="BG122" s="231">
        <f>IF(N122="zákl. přenesená",J122,0)</f>
        <v>0</v>
      </c>
      <c r="BH122" s="231">
        <f>IF(N122="sníž. přenesená",J122,0)</f>
        <v>0</v>
      </c>
      <c r="BI122" s="231">
        <f>IF(N122="nulová",J122,0)</f>
        <v>0</v>
      </c>
      <c r="BJ122" s="23" t="s">
        <v>25</v>
      </c>
      <c r="BK122" s="231">
        <f>ROUND(I122*H122,2)</f>
        <v>0</v>
      </c>
      <c r="BL122" s="23" t="s">
        <v>257</v>
      </c>
      <c r="BM122" s="23" t="s">
        <v>1156</v>
      </c>
    </row>
    <row r="123" s="1" customFormat="1">
      <c r="B123" s="45"/>
      <c r="C123" s="73"/>
      <c r="D123" s="232" t="s">
        <v>1157</v>
      </c>
      <c r="E123" s="73"/>
      <c r="F123" s="233" t="s">
        <v>1158</v>
      </c>
      <c r="G123" s="73"/>
      <c r="H123" s="73"/>
      <c r="I123" s="190"/>
      <c r="J123" s="73"/>
      <c r="K123" s="73"/>
      <c r="L123" s="71"/>
      <c r="M123" s="234"/>
      <c r="N123" s="46"/>
      <c r="O123" s="46"/>
      <c r="P123" s="46"/>
      <c r="Q123" s="46"/>
      <c r="R123" s="46"/>
      <c r="S123" s="46"/>
      <c r="T123" s="94"/>
      <c r="AT123" s="23" t="s">
        <v>1157</v>
      </c>
      <c r="AU123" s="23" t="s">
        <v>164</v>
      </c>
    </row>
    <row r="124" s="10" customFormat="1" ht="22.32" customHeight="1">
      <c r="B124" s="204"/>
      <c r="C124" s="205"/>
      <c r="D124" s="206" t="s">
        <v>76</v>
      </c>
      <c r="E124" s="218" t="s">
        <v>1159</v>
      </c>
      <c r="F124" s="218" t="s">
        <v>1160</v>
      </c>
      <c r="G124" s="205"/>
      <c r="H124" s="205"/>
      <c r="I124" s="208"/>
      <c r="J124" s="219">
        <f>BK124</f>
        <v>0</v>
      </c>
      <c r="K124" s="205"/>
      <c r="L124" s="210"/>
      <c r="M124" s="211"/>
      <c r="N124" s="212"/>
      <c r="O124" s="212"/>
      <c r="P124" s="213">
        <f>SUM(P125:P127)</f>
        <v>0</v>
      </c>
      <c r="Q124" s="212"/>
      <c r="R124" s="213">
        <f>SUM(R125:R127)</f>
        <v>0</v>
      </c>
      <c r="S124" s="212"/>
      <c r="T124" s="214">
        <f>SUM(T125:T127)</f>
        <v>0</v>
      </c>
      <c r="AR124" s="215" t="s">
        <v>86</v>
      </c>
      <c r="AT124" s="216" t="s">
        <v>76</v>
      </c>
      <c r="AU124" s="216" t="s">
        <v>86</v>
      </c>
      <c r="AY124" s="215" t="s">
        <v>144</v>
      </c>
      <c r="BK124" s="217">
        <f>SUM(BK125:BK127)</f>
        <v>0</v>
      </c>
    </row>
    <row r="125" s="1" customFormat="1" ht="16.5" customHeight="1">
      <c r="B125" s="45"/>
      <c r="C125" s="270" t="s">
        <v>263</v>
      </c>
      <c r="D125" s="270" t="s">
        <v>442</v>
      </c>
      <c r="E125" s="271" t="s">
        <v>1161</v>
      </c>
      <c r="F125" s="272" t="s">
        <v>1162</v>
      </c>
      <c r="G125" s="273" t="s">
        <v>1110</v>
      </c>
      <c r="H125" s="274">
        <v>1</v>
      </c>
      <c r="I125" s="275"/>
      <c r="J125" s="276">
        <f>ROUND(I125*H125,2)</f>
        <v>0</v>
      </c>
      <c r="K125" s="272" t="s">
        <v>24</v>
      </c>
      <c r="L125" s="277"/>
      <c r="M125" s="278" t="s">
        <v>24</v>
      </c>
      <c r="N125" s="279" t="s">
        <v>48</v>
      </c>
      <c r="O125" s="46"/>
      <c r="P125" s="229">
        <f>O125*H125</f>
        <v>0</v>
      </c>
      <c r="Q125" s="229">
        <v>0</v>
      </c>
      <c r="R125" s="229">
        <f>Q125*H125</f>
        <v>0</v>
      </c>
      <c r="S125" s="229">
        <v>0</v>
      </c>
      <c r="T125" s="230">
        <f>S125*H125</f>
        <v>0</v>
      </c>
      <c r="AR125" s="23" t="s">
        <v>460</v>
      </c>
      <c r="AT125" s="23" t="s">
        <v>442</v>
      </c>
      <c r="AU125" s="23" t="s">
        <v>164</v>
      </c>
      <c r="AY125" s="23" t="s">
        <v>144</v>
      </c>
      <c r="BE125" s="231">
        <f>IF(N125="základní",J125,0)</f>
        <v>0</v>
      </c>
      <c r="BF125" s="231">
        <f>IF(N125="snížená",J125,0)</f>
        <v>0</v>
      </c>
      <c r="BG125" s="231">
        <f>IF(N125="zákl. přenesená",J125,0)</f>
        <v>0</v>
      </c>
      <c r="BH125" s="231">
        <f>IF(N125="sníž. přenesená",J125,0)</f>
        <v>0</v>
      </c>
      <c r="BI125" s="231">
        <f>IF(N125="nulová",J125,0)</f>
        <v>0</v>
      </c>
      <c r="BJ125" s="23" t="s">
        <v>25</v>
      </c>
      <c r="BK125" s="231">
        <f>ROUND(I125*H125,2)</f>
        <v>0</v>
      </c>
      <c r="BL125" s="23" t="s">
        <v>257</v>
      </c>
      <c r="BM125" s="23" t="s">
        <v>1163</v>
      </c>
    </row>
    <row r="126" s="1" customFormat="1" ht="16.5" customHeight="1">
      <c r="B126" s="45"/>
      <c r="C126" s="270" t="s">
        <v>268</v>
      </c>
      <c r="D126" s="270" t="s">
        <v>442</v>
      </c>
      <c r="E126" s="271" t="s">
        <v>1164</v>
      </c>
      <c r="F126" s="272" t="s">
        <v>1165</v>
      </c>
      <c r="G126" s="273" t="s">
        <v>1110</v>
      </c>
      <c r="H126" s="274">
        <v>6</v>
      </c>
      <c r="I126" s="275"/>
      <c r="J126" s="276">
        <f>ROUND(I126*H126,2)</f>
        <v>0</v>
      </c>
      <c r="K126" s="272" t="s">
        <v>24</v>
      </c>
      <c r="L126" s="277"/>
      <c r="M126" s="278" t="s">
        <v>24</v>
      </c>
      <c r="N126" s="279" t="s">
        <v>48</v>
      </c>
      <c r="O126" s="46"/>
      <c r="P126" s="229">
        <f>O126*H126</f>
        <v>0</v>
      </c>
      <c r="Q126" s="229">
        <v>0</v>
      </c>
      <c r="R126" s="229">
        <f>Q126*H126</f>
        <v>0</v>
      </c>
      <c r="S126" s="229">
        <v>0</v>
      </c>
      <c r="T126" s="230">
        <f>S126*H126</f>
        <v>0</v>
      </c>
      <c r="AR126" s="23" t="s">
        <v>460</v>
      </c>
      <c r="AT126" s="23" t="s">
        <v>442</v>
      </c>
      <c r="AU126" s="23" t="s">
        <v>164</v>
      </c>
      <c r="AY126" s="23" t="s">
        <v>144</v>
      </c>
      <c r="BE126" s="231">
        <f>IF(N126="základní",J126,0)</f>
        <v>0</v>
      </c>
      <c r="BF126" s="231">
        <f>IF(N126="snížená",J126,0)</f>
        <v>0</v>
      </c>
      <c r="BG126" s="231">
        <f>IF(N126="zákl. přenesená",J126,0)</f>
        <v>0</v>
      </c>
      <c r="BH126" s="231">
        <f>IF(N126="sníž. přenesená",J126,0)</f>
        <v>0</v>
      </c>
      <c r="BI126" s="231">
        <f>IF(N126="nulová",J126,0)</f>
        <v>0</v>
      </c>
      <c r="BJ126" s="23" t="s">
        <v>25</v>
      </c>
      <c r="BK126" s="231">
        <f>ROUND(I126*H126,2)</f>
        <v>0</v>
      </c>
      <c r="BL126" s="23" t="s">
        <v>257</v>
      </c>
      <c r="BM126" s="23" t="s">
        <v>1166</v>
      </c>
    </row>
    <row r="127" s="1" customFormat="1">
      <c r="B127" s="45"/>
      <c r="C127" s="73"/>
      <c r="D127" s="232" t="s">
        <v>1157</v>
      </c>
      <c r="E127" s="73"/>
      <c r="F127" s="233" t="s">
        <v>1167</v>
      </c>
      <c r="G127" s="73"/>
      <c r="H127" s="73"/>
      <c r="I127" s="190"/>
      <c r="J127" s="73"/>
      <c r="K127" s="73"/>
      <c r="L127" s="71"/>
      <c r="M127" s="234"/>
      <c r="N127" s="46"/>
      <c r="O127" s="46"/>
      <c r="P127" s="46"/>
      <c r="Q127" s="46"/>
      <c r="R127" s="46"/>
      <c r="S127" s="46"/>
      <c r="T127" s="94"/>
      <c r="AT127" s="23" t="s">
        <v>1157</v>
      </c>
      <c r="AU127" s="23" t="s">
        <v>164</v>
      </c>
    </row>
    <row r="128" s="10" customFormat="1" ht="22.32" customHeight="1">
      <c r="B128" s="204"/>
      <c r="C128" s="205"/>
      <c r="D128" s="206" t="s">
        <v>76</v>
      </c>
      <c r="E128" s="218" t="s">
        <v>1168</v>
      </c>
      <c r="F128" s="218" t="s">
        <v>1169</v>
      </c>
      <c r="G128" s="205"/>
      <c r="H128" s="205"/>
      <c r="I128" s="208"/>
      <c r="J128" s="219">
        <f>BK128</f>
        <v>0</v>
      </c>
      <c r="K128" s="205"/>
      <c r="L128" s="210"/>
      <c r="M128" s="211"/>
      <c r="N128" s="212"/>
      <c r="O128" s="212"/>
      <c r="P128" s="213">
        <f>SUM(P129:P142)</f>
        <v>0</v>
      </c>
      <c r="Q128" s="212"/>
      <c r="R128" s="213">
        <f>SUM(R129:R142)</f>
        <v>0</v>
      </c>
      <c r="S128" s="212"/>
      <c r="T128" s="214">
        <f>SUM(T129:T142)</f>
        <v>0</v>
      </c>
      <c r="AR128" s="215" t="s">
        <v>86</v>
      </c>
      <c r="AT128" s="216" t="s">
        <v>76</v>
      </c>
      <c r="AU128" s="216" t="s">
        <v>86</v>
      </c>
      <c r="AY128" s="215" t="s">
        <v>144</v>
      </c>
      <c r="BK128" s="217">
        <f>SUM(BK129:BK142)</f>
        <v>0</v>
      </c>
    </row>
    <row r="129" s="1" customFormat="1" ht="16.5" customHeight="1">
      <c r="B129" s="45"/>
      <c r="C129" s="270" t="s">
        <v>273</v>
      </c>
      <c r="D129" s="270" t="s">
        <v>442</v>
      </c>
      <c r="E129" s="271" t="s">
        <v>1170</v>
      </c>
      <c r="F129" s="272" t="s">
        <v>1171</v>
      </c>
      <c r="G129" s="273" t="s">
        <v>326</v>
      </c>
      <c r="H129" s="274">
        <v>25</v>
      </c>
      <c r="I129" s="275"/>
      <c r="J129" s="276">
        <f>ROUND(I129*H129,2)</f>
        <v>0</v>
      </c>
      <c r="K129" s="272" t="s">
        <v>24</v>
      </c>
      <c r="L129" s="277"/>
      <c r="M129" s="278" t="s">
        <v>24</v>
      </c>
      <c r="N129" s="279" t="s">
        <v>48</v>
      </c>
      <c r="O129" s="46"/>
      <c r="P129" s="229">
        <f>O129*H129</f>
        <v>0</v>
      </c>
      <c r="Q129" s="229">
        <v>0</v>
      </c>
      <c r="R129" s="229">
        <f>Q129*H129</f>
        <v>0</v>
      </c>
      <c r="S129" s="229">
        <v>0</v>
      </c>
      <c r="T129" s="230">
        <f>S129*H129</f>
        <v>0</v>
      </c>
      <c r="AR129" s="23" t="s">
        <v>460</v>
      </c>
      <c r="AT129" s="23" t="s">
        <v>442</v>
      </c>
      <c r="AU129" s="23" t="s">
        <v>164</v>
      </c>
      <c r="AY129" s="23" t="s">
        <v>144</v>
      </c>
      <c r="BE129" s="231">
        <f>IF(N129="základní",J129,0)</f>
        <v>0</v>
      </c>
      <c r="BF129" s="231">
        <f>IF(N129="snížená",J129,0)</f>
        <v>0</v>
      </c>
      <c r="BG129" s="231">
        <f>IF(N129="zákl. přenesená",J129,0)</f>
        <v>0</v>
      </c>
      <c r="BH129" s="231">
        <f>IF(N129="sníž. přenesená",J129,0)</f>
        <v>0</v>
      </c>
      <c r="BI129" s="231">
        <f>IF(N129="nulová",J129,0)</f>
        <v>0</v>
      </c>
      <c r="BJ129" s="23" t="s">
        <v>25</v>
      </c>
      <c r="BK129" s="231">
        <f>ROUND(I129*H129,2)</f>
        <v>0</v>
      </c>
      <c r="BL129" s="23" t="s">
        <v>257</v>
      </c>
      <c r="BM129" s="23" t="s">
        <v>1172</v>
      </c>
    </row>
    <row r="130" s="1" customFormat="1" ht="16.5" customHeight="1">
      <c r="B130" s="45"/>
      <c r="C130" s="270" t="s">
        <v>280</v>
      </c>
      <c r="D130" s="270" t="s">
        <v>442</v>
      </c>
      <c r="E130" s="271" t="s">
        <v>1173</v>
      </c>
      <c r="F130" s="272" t="s">
        <v>1174</v>
      </c>
      <c r="G130" s="273" t="s">
        <v>326</v>
      </c>
      <c r="H130" s="274">
        <v>45</v>
      </c>
      <c r="I130" s="275"/>
      <c r="J130" s="276">
        <f>ROUND(I130*H130,2)</f>
        <v>0</v>
      </c>
      <c r="K130" s="272" t="s">
        <v>24</v>
      </c>
      <c r="L130" s="277"/>
      <c r="M130" s="278" t="s">
        <v>24</v>
      </c>
      <c r="N130" s="279" t="s">
        <v>48</v>
      </c>
      <c r="O130" s="46"/>
      <c r="P130" s="229">
        <f>O130*H130</f>
        <v>0</v>
      </c>
      <c r="Q130" s="229">
        <v>0</v>
      </c>
      <c r="R130" s="229">
        <f>Q130*H130</f>
        <v>0</v>
      </c>
      <c r="S130" s="229">
        <v>0</v>
      </c>
      <c r="T130" s="230">
        <f>S130*H130</f>
        <v>0</v>
      </c>
      <c r="AR130" s="23" t="s">
        <v>460</v>
      </c>
      <c r="AT130" s="23" t="s">
        <v>442</v>
      </c>
      <c r="AU130" s="23" t="s">
        <v>164</v>
      </c>
      <c r="AY130" s="23" t="s">
        <v>144</v>
      </c>
      <c r="BE130" s="231">
        <f>IF(N130="základní",J130,0)</f>
        <v>0</v>
      </c>
      <c r="BF130" s="231">
        <f>IF(N130="snížená",J130,0)</f>
        <v>0</v>
      </c>
      <c r="BG130" s="231">
        <f>IF(N130="zákl. přenesená",J130,0)</f>
        <v>0</v>
      </c>
      <c r="BH130" s="231">
        <f>IF(N130="sníž. přenesená",J130,0)</f>
        <v>0</v>
      </c>
      <c r="BI130" s="231">
        <f>IF(N130="nulová",J130,0)</f>
        <v>0</v>
      </c>
      <c r="BJ130" s="23" t="s">
        <v>25</v>
      </c>
      <c r="BK130" s="231">
        <f>ROUND(I130*H130,2)</f>
        <v>0</v>
      </c>
      <c r="BL130" s="23" t="s">
        <v>257</v>
      </c>
      <c r="BM130" s="23" t="s">
        <v>1175</v>
      </c>
    </row>
    <row r="131" s="1" customFormat="1" ht="16.5" customHeight="1">
      <c r="B131" s="45"/>
      <c r="C131" s="270" t="s">
        <v>9</v>
      </c>
      <c r="D131" s="270" t="s">
        <v>442</v>
      </c>
      <c r="E131" s="271" t="s">
        <v>1176</v>
      </c>
      <c r="F131" s="272" t="s">
        <v>1177</v>
      </c>
      <c r="G131" s="273" t="s">
        <v>1178</v>
      </c>
      <c r="H131" s="274">
        <v>1</v>
      </c>
      <c r="I131" s="275"/>
      <c r="J131" s="276">
        <f>ROUND(I131*H131,2)</f>
        <v>0</v>
      </c>
      <c r="K131" s="272" t="s">
        <v>24</v>
      </c>
      <c r="L131" s="277"/>
      <c r="M131" s="278" t="s">
        <v>24</v>
      </c>
      <c r="N131" s="279" t="s">
        <v>48</v>
      </c>
      <c r="O131" s="46"/>
      <c r="P131" s="229">
        <f>O131*H131</f>
        <v>0</v>
      </c>
      <c r="Q131" s="229">
        <v>0</v>
      </c>
      <c r="R131" s="229">
        <f>Q131*H131</f>
        <v>0</v>
      </c>
      <c r="S131" s="229">
        <v>0</v>
      </c>
      <c r="T131" s="230">
        <f>S131*H131</f>
        <v>0</v>
      </c>
      <c r="AR131" s="23" t="s">
        <v>460</v>
      </c>
      <c r="AT131" s="23" t="s">
        <v>442</v>
      </c>
      <c r="AU131" s="23" t="s">
        <v>164</v>
      </c>
      <c r="AY131" s="23" t="s">
        <v>144</v>
      </c>
      <c r="BE131" s="231">
        <f>IF(N131="základní",J131,0)</f>
        <v>0</v>
      </c>
      <c r="BF131" s="231">
        <f>IF(N131="snížená",J131,0)</f>
        <v>0</v>
      </c>
      <c r="BG131" s="231">
        <f>IF(N131="zákl. přenesená",J131,0)</f>
        <v>0</v>
      </c>
      <c r="BH131" s="231">
        <f>IF(N131="sníž. přenesená",J131,0)</f>
        <v>0</v>
      </c>
      <c r="BI131" s="231">
        <f>IF(N131="nulová",J131,0)</f>
        <v>0</v>
      </c>
      <c r="BJ131" s="23" t="s">
        <v>25</v>
      </c>
      <c r="BK131" s="231">
        <f>ROUND(I131*H131,2)</f>
        <v>0</v>
      </c>
      <c r="BL131" s="23" t="s">
        <v>257</v>
      </c>
      <c r="BM131" s="23" t="s">
        <v>1179</v>
      </c>
    </row>
    <row r="132" s="1" customFormat="1">
      <c r="B132" s="45"/>
      <c r="C132" s="73"/>
      <c r="D132" s="232" t="s">
        <v>1157</v>
      </c>
      <c r="E132" s="73"/>
      <c r="F132" s="233" t="s">
        <v>1180</v>
      </c>
      <c r="G132" s="73"/>
      <c r="H132" s="73"/>
      <c r="I132" s="190"/>
      <c r="J132" s="73"/>
      <c r="K132" s="73"/>
      <c r="L132" s="71"/>
      <c r="M132" s="234"/>
      <c r="N132" s="46"/>
      <c r="O132" s="46"/>
      <c r="P132" s="46"/>
      <c r="Q132" s="46"/>
      <c r="R132" s="46"/>
      <c r="S132" s="46"/>
      <c r="T132" s="94"/>
      <c r="AT132" s="23" t="s">
        <v>1157</v>
      </c>
      <c r="AU132" s="23" t="s">
        <v>164</v>
      </c>
    </row>
    <row r="133" s="1" customFormat="1" ht="25.5" customHeight="1">
      <c r="B133" s="45"/>
      <c r="C133" s="270" t="s">
        <v>298</v>
      </c>
      <c r="D133" s="270" t="s">
        <v>442</v>
      </c>
      <c r="E133" s="271" t="s">
        <v>1181</v>
      </c>
      <c r="F133" s="272" t="s">
        <v>1182</v>
      </c>
      <c r="G133" s="273" t="s">
        <v>326</v>
      </c>
      <c r="H133" s="274">
        <v>0</v>
      </c>
      <c r="I133" s="275"/>
      <c r="J133" s="276">
        <f>ROUND(I133*H133,2)</f>
        <v>0</v>
      </c>
      <c r="K133" s="272" t="s">
        <v>24</v>
      </c>
      <c r="L133" s="277"/>
      <c r="M133" s="278" t="s">
        <v>24</v>
      </c>
      <c r="N133" s="279" t="s">
        <v>48</v>
      </c>
      <c r="O133" s="46"/>
      <c r="P133" s="229">
        <f>O133*H133</f>
        <v>0</v>
      </c>
      <c r="Q133" s="229">
        <v>0</v>
      </c>
      <c r="R133" s="229">
        <f>Q133*H133</f>
        <v>0</v>
      </c>
      <c r="S133" s="229">
        <v>0</v>
      </c>
      <c r="T133" s="230">
        <f>S133*H133</f>
        <v>0</v>
      </c>
      <c r="AR133" s="23" t="s">
        <v>460</v>
      </c>
      <c r="AT133" s="23" t="s">
        <v>442</v>
      </c>
      <c r="AU133" s="23" t="s">
        <v>164</v>
      </c>
      <c r="AY133" s="23" t="s">
        <v>144</v>
      </c>
      <c r="BE133" s="231">
        <f>IF(N133="základní",J133,0)</f>
        <v>0</v>
      </c>
      <c r="BF133" s="231">
        <f>IF(N133="snížená",J133,0)</f>
        <v>0</v>
      </c>
      <c r="BG133" s="231">
        <f>IF(N133="zákl. přenesená",J133,0)</f>
        <v>0</v>
      </c>
      <c r="BH133" s="231">
        <f>IF(N133="sníž. přenesená",J133,0)</f>
        <v>0</v>
      </c>
      <c r="BI133" s="231">
        <f>IF(N133="nulová",J133,0)</f>
        <v>0</v>
      </c>
      <c r="BJ133" s="23" t="s">
        <v>25</v>
      </c>
      <c r="BK133" s="231">
        <f>ROUND(I133*H133,2)</f>
        <v>0</v>
      </c>
      <c r="BL133" s="23" t="s">
        <v>257</v>
      </c>
      <c r="BM133" s="23" t="s">
        <v>1183</v>
      </c>
    </row>
    <row r="134" s="1" customFormat="1" ht="25.5" customHeight="1">
      <c r="B134" s="45"/>
      <c r="C134" s="270" t="s">
        <v>310</v>
      </c>
      <c r="D134" s="270" t="s">
        <v>442</v>
      </c>
      <c r="E134" s="271" t="s">
        <v>1184</v>
      </c>
      <c r="F134" s="272" t="s">
        <v>1185</v>
      </c>
      <c r="G134" s="273" t="s">
        <v>326</v>
      </c>
      <c r="H134" s="274">
        <v>0</v>
      </c>
      <c r="I134" s="275"/>
      <c r="J134" s="276">
        <f>ROUND(I134*H134,2)</f>
        <v>0</v>
      </c>
      <c r="K134" s="272" t="s">
        <v>24</v>
      </c>
      <c r="L134" s="277"/>
      <c r="M134" s="278" t="s">
        <v>24</v>
      </c>
      <c r="N134" s="279" t="s">
        <v>48</v>
      </c>
      <c r="O134" s="46"/>
      <c r="P134" s="229">
        <f>O134*H134</f>
        <v>0</v>
      </c>
      <c r="Q134" s="229">
        <v>0</v>
      </c>
      <c r="R134" s="229">
        <f>Q134*H134</f>
        <v>0</v>
      </c>
      <c r="S134" s="229">
        <v>0</v>
      </c>
      <c r="T134" s="230">
        <f>S134*H134</f>
        <v>0</v>
      </c>
      <c r="AR134" s="23" t="s">
        <v>460</v>
      </c>
      <c r="AT134" s="23" t="s">
        <v>442</v>
      </c>
      <c r="AU134" s="23" t="s">
        <v>164</v>
      </c>
      <c r="AY134" s="23" t="s">
        <v>144</v>
      </c>
      <c r="BE134" s="231">
        <f>IF(N134="základní",J134,0)</f>
        <v>0</v>
      </c>
      <c r="BF134" s="231">
        <f>IF(N134="snížená",J134,0)</f>
        <v>0</v>
      </c>
      <c r="BG134" s="231">
        <f>IF(N134="zákl. přenesená",J134,0)</f>
        <v>0</v>
      </c>
      <c r="BH134" s="231">
        <f>IF(N134="sníž. přenesená",J134,0)</f>
        <v>0</v>
      </c>
      <c r="BI134" s="231">
        <f>IF(N134="nulová",J134,0)</f>
        <v>0</v>
      </c>
      <c r="BJ134" s="23" t="s">
        <v>25</v>
      </c>
      <c r="BK134" s="231">
        <f>ROUND(I134*H134,2)</f>
        <v>0</v>
      </c>
      <c r="BL134" s="23" t="s">
        <v>257</v>
      </c>
      <c r="BM134" s="23" t="s">
        <v>1186</v>
      </c>
    </row>
    <row r="135" s="1" customFormat="1" ht="25.5" customHeight="1">
      <c r="B135" s="45"/>
      <c r="C135" s="270" t="s">
        <v>314</v>
      </c>
      <c r="D135" s="270" t="s">
        <v>442</v>
      </c>
      <c r="E135" s="271" t="s">
        <v>1187</v>
      </c>
      <c r="F135" s="272" t="s">
        <v>1188</v>
      </c>
      <c r="G135" s="273" t="s">
        <v>326</v>
      </c>
      <c r="H135" s="274">
        <v>200</v>
      </c>
      <c r="I135" s="275"/>
      <c r="J135" s="276">
        <f>ROUND(I135*H135,2)</f>
        <v>0</v>
      </c>
      <c r="K135" s="272" t="s">
        <v>24</v>
      </c>
      <c r="L135" s="277"/>
      <c r="M135" s="278" t="s">
        <v>24</v>
      </c>
      <c r="N135" s="279" t="s">
        <v>48</v>
      </c>
      <c r="O135" s="46"/>
      <c r="P135" s="229">
        <f>O135*H135</f>
        <v>0</v>
      </c>
      <c r="Q135" s="229">
        <v>0</v>
      </c>
      <c r="R135" s="229">
        <f>Q135*H135</f>
        <v>0</v>
      </c>
      <c r="S135" s="229">
        <v>0</v>
      </c>
      <c r="T135" s="230">
        <f>S135*H135</f>
        <v>0</v>
      </c>
      <c r="AR135" s="23" t="s">
        <v>460</v>
      </c>
      <c r="AT135" s="23" t="s">
        <v>442</v>
      </c>
      <c r="AU135" s="23" t="s">
        <v>164</v>
      </c>
      <c r="AY135" s="23" t="s">
        <v>144</v>
      </c>
      <c r="BE135" s="231">
        <f>IF(N135="základní",J135,0)</f>
        <v>0</v>
      </c>
      <c r="BF135" s="231">
        <f>IF(N135="snížená",J135,0)</f>
        <v>0</v>
      </c>
      <c r="BG135" s="231">
        <f>IF(N135="zákl. přenesená",J135,0)</f>
        <v>0</v>
      </c>
      <c r="BH135" s="231">
        <f>IF(N135="sníž. přenesená",J135,0)</f>
        <v>0</v>
      </c>
      <c r="BI135" s="231">
        <f>IF(N135="nulová",J135,0)</f>
        <v>0</v>
      </c>
      <c r="BJ135" s="23" t="s">
        <v>25</v>
      </c>
      <c r="BK135" s="231">
        <f>ROUND(I135*H135,2)</f>
        <v>0</v>
      </c>
      <c r="BL135" s="23" t="s">
        <v>257</v>
      </c>
      <c r="BM135" s="23" t="s">
        <v>1189</v>
      </c>
    </row>
    <row r="136" s="1" customFormat="1" ht="25.5" customHeight="1">
      <c r="B136" s="45"/>
      <c r="C136" s="270" t="s">
        <v>323</v>
      </c>
      <c r="D136" s="270" t="s">
        <v>442</v>
      </c>
      <c r="E136" s="271" t="s">
        <v>1190</v>
      </c>
      <c r="F136" s="272" t="s">
        <v>1191</v>
      </c>
      <c r="G136" s="273" t="s">
        <v>326</v>
      </c>
      <c r="H136" s="274">
        <v>0</v>
      </c>
      <c r="I136" s="275"/>
      <c r="J136" s="276">
        <f>ROUND(I136*H136,2)</f>
        <v>0</v>
      </c>
      <c r="K136" s="272" t="s">
        <v>24</v>
      </c>
      <c r="L136" s="277"/>
      <c r="M136" s="278" t="s">
        <v>24</v>
      </c>
      <c r="N136" s="279" t="s">
        <v>48</v>
      </c>
      <c r="O136" s="46"/>
      <c r="P136" s="229">
        <f>O136*H136</f>
        <v>0</v>
      </c>
      <c r="Q136" s="229">
        <v>0</v>
      </c>
      <c r="R136" s="229">
        <f>Q136*H136</f>
        <v>0</v>
      </c>
      <c r="S136" s="229">
        <v>0</v>
      </c>
      <c r="T136" s="230">
        <f>S136*H136</f>
        <v>0</v>
      </c>
      <c r="AR136" s="23" t="s">
        <v>460</v>
      </c>
      <c r="AT136" s="23" t="s">
        <v>442</v>
      </c>
      <c r="AU136" s="23" t="s">
        <v>164</v>
      </c>
      <c r="AY136" s="23" t="s">
        <v>144</v>
      </c>
      <c r="BE136" s="231">
        <f>IF(N136="základní",J136,0)</f>
        <v>0</v>
      </c>
      <c r="BF136" s="231">
        <f>IF(N136="snížená",J136,0)</f>
        <v>0</v>
      </c>
      <c r="BG136" s="231">
        <f>IF(N136="zákl. přenesená",J136,0)</f>
        <v>0</v>
      </c>
      <c r="BH136" s="231">
        <f>IF(N136="sníž. přenesená",J136,0)</f>
        <v>0</v>
      </c>
      <c r="BI136" s="231">
        <f>IF(N136="nulová",J136,0)</f>
        <v>0</v>
      </c>
      <c r="BJ136" s="23" t="s">
        <v>25</v>
      </c>
      <c r="BK136" s="231">
        <f>ROUND(I136*H136,2)</f>
        <v>0</v>
      </c>
      <c r="BL136" s="23" t="s">
        <v>257</v>
      </c>
      <c r="BM136" s="23" t="s">
        <v>1192</v>
      </c>
    </row>
    <row r="137" s="1" customFormat="1" ht="16.5" customHeight="1">
      <c r="B137" s="45"/>
      <c r="C137" s="270" t="s">
        <v>331</v>
      </c>
      <c r="D137" s="270" t="s">
        <v>442</v>
      </c>
      <c r="E137" s="271" t="s">
        <v>1193</v>
      </c>
      <c r="F137" s="272" t="s">
        <v>1177</v>
      </c>
      <c r="G137" s="273" t="s">
        <v>1178</v>
      </c>
      <c r="H137" s="274">
        <v>1</v>
      </c>
      <c r="I137" s="275"/>
      <c r="J137" s="276">
        <f>ROUND(I137*H137,2)</f>
        <v>0</v>
      </c>
      <c r="K137" s="272" t="s">
        <v>24</v>
      </c>
      <c r="L137" s="277"/>
      <c r="M137" s="278" t="s">
        <v>24</v>
      </c>
      <c r="N137" s="279" t="s">
        <v>48</v>
      </c>
      <c r="O137" s="46"/>
      <c r="P137" s="229">
        <f>O137*H137</f>
        <v>0</v>
      </c>
      <c r="Q137" s="229">
        <v>0</v>
      </c>
      <c r="R137" s="229">
        <f>Q137*H137</f>
        <v>0</v>
      </c>
      <c r="S137" s="229">
        <v>0</v>
      </c>
      <c r="T137" s="230">
        <f>S137*H137</f>
        <v>0</v>
      </c>
      <c r="AR137" s="23" t="s">
        <v>460</v>
      </c>
      <c r="AT137" s="23" t="s">
        <v>442</v>
      </c>
      <c r="AU137" s="23" t="s">
        <v>164</v>
      </c>
      <c r="AY137" s="23" t="s">
        <v>144</v>
      </c>
      <c r="BE137" s="231">
        <f>IF(N137="základní",J137,0)</f>
        <v>0</v>
      </c>
      <c r="BF137" s="231">
        <f>IF(N137="snížená",J137,0)</f>
        <v>0</v>
      </c>
      <c r="BG137" s="231">
        <f>IF(N137="zákl. přenesená",J137,0)</f>
        <v>0</v>
      </c>
      <c r="BH137" s="231">
        <f>IF(N137="sníž. přenesená",J137,0)</f>
        <v>0</v>
      </c>
      <c r="BI137" s="231">
        <f>IF(N137="nulová",J137,0)</f>
        <v>0</v>
      </c>
      <c r="BJ137" s="23" t="s">
        <v>25</v>
      </c>
      <c r="BK137" s="231">
        <f>ROUND(I137*H137,2)</f>
        <v>0</v>
      </c>
      <c r="BL137" s="23" t="s">
        <v>257</v>
      </c>
      <c r="BM137" s="23" t="s">
        <v>1194</v>
      </c>
    </row>
    <row r="138" s="1" customFormat="1">
      <c r="B138" s="45"/>
      <c r="C138" s="73"/>
      <c r="D138" s="232" t="s">
        <v>1157</v>
      </c>
      <c r="E138" s="73"/>
      <c r="F138" s="233" t="s">
        <v>1195</v>
      </c>
      <c r="G138" s="73"/>
      <c r="H138" s="73"/>
      <c r="I138" s="190"/>
      <c r="J138" s="73"/>
      <c r="K138" s="73"/>
      <c r="L138" s="71"/>
      <c r="M138" s="234"/>
      <c r="N138" s="46"/>
      <c r="O138" s="46"/>
      <c r="P138" s="46"/>
      <c r="Q138" s="46"/>
      <c r="R138" s="46"/>
      <c r="S138" s="46"/>
      <c r="T138" s="94"/>
      <c r="AT138" s="23" t="s">
        <v>1157</v>
      </c>
      <c r="AU138" s="23" t="s">
        <v>164</v>
      </c>
    </row>
    <row r="139" s="1" customFormat="1" ht="16.5" customHeight="1">
      <c r="B139" s="45"/>
      <c r="C139" s="270" t="s">
        <v>338</v>
      </c>
      <c r="D139" s="270" t="s">
        <v>442</v>
      </c>
      <c r="E139" s="271" t="s">
        <v>1196</v>
      </c>
      <c r="F139" s="272" t="s">
        <v>1197</v>
      </c>
      <c r="G139" s="273" t="s">
        <v>326</v>
      </c>
      <c r="H139" s="274">
        <v>0</v>
      </c>
      <c r="I139" s="275"/>
      <c r="J139" s="276">
        <f>ROUND(I139*H139,2)</f>
        <v>0</v>
      </c>
      <c r="K139" s="272" t="s">
        <v>24</v>
      </c>
      <c r="L139" s="277"/>
      <c r="M139" s="278" t="s">
        <v>24</v>
      </c>
      <c r="N139" s="279" t="s">
        <v>48</v>
      </c>
      <c r="O139" s="46"/>
      <c r="P139" s="229">
        <f>O139*H139</f>
        <v>0</v>
      </c>
      <c r="Q139" s="229">
        <v>0</v>
      </c>
      <c r="R139" s="229">
        <f>Q139*H139</f>
        <v>0</v>
      </c>
      <c r="S139" s="229">
        <v>0</v>
      </c>
      <c r="T139" s="230">
        <f>S139*H139</f>
        <v>0</v>
      </c>
      <c r="AR139" s="23" t="s">
        <v>460</v>
      </c>
      <c r="AT139" s="23" t="s">
        <v>442</v>
      </c>
      <c r="AU139" s="23" t="s">
        <v>164</v>
      </c>
      <c r="AY139" s="23" t="s">
        <v>144</v>
      </c>
      <c r="BE139" s="231">
        <f>IF(N139="základní",J139,0)</f>
        <v>0</v>
      </c>
      <c r="BF139" s="231">
        <f>IF(N139="snížená",J139,0)</f>
        <v>0</v>
      </c>
      <c r="BG139" s="231">
        <f>IF(N139="zákl. přenesená",J139,0)</f>
        <v>0</v>
      </c>
      <c r="BH139" s="231">
        <f>IF(N139="sníž. přenesená",J139,0)</f>
        <v>0</v>
      </c>
      <c r="BI139" s="231">
        <f>IF(N139="nulová",J139,0)</f>
        <v>0</v>
      </c>
      <c r="BJ139" s="23" t="s">
        <v>25</v>
      </c>
      <c r="BK139" s="231">
        <f>ROUND(I139*H139,2)</f>
        <v>0</v>
      </c>
      <c r="BL139" s="23" t="s">
        <v>257</v>
      </c>
      <c r="BM139" s="23" t="s">
        <v>1198</v>
      </c>
    </row>
    <row r="140" s="1" customFormat="1" ht="16.5" customHeight="1">
      <c r="B140" s="45"/>
      <c r="C140" s="270" t="s">
        <v>345</v>
      </c>
      <c r="D140" s="270" t="s">
        <v>442</v>
      </c>
      <c r="E140" s="271" t="s">
        <v>1199</v>
      </c>
      <c r="F140" s="272" t="s">
        <v>1200</v>
      </c>
      <c r="G140" s="273" t="s">
        <v>326</v>
      </c>
      <c r="H140" s="274">
        <v>0</v>
      </c>
      <c r="I140" s="275"/>
      <c r="J140" s="276">
        <f>ROUND(I140*H140,2)</f>
        <v>0</v>
      </c>
      <c r="K140" s="272" t="s">
        <v>24</v>
      </c>
      <c r="L140" s="277"/>
      <c r="M140" s="278" t="s">
        <v>24</v>
      </c>
      <c r="N140" s="279" t="s">
        <v>48</v>
      </c>
      <c r="O140" s="46"/>
      <c r="P140" s="229">
        <f>O140*H140</f>
        <v>0</v>
      </c>
      <c r="Q140" s="229">
        <v>0</v>
      </c>
      <c r="R140" s="229">
        <f>Q140*H140</f>
        <v>0</v>
      </c>
      <c r="S140" s="229">
        <v>0</v>
      </c>
      <c r="T140" s="230">
        <f>S140*H140</f>
        <v>0</v>
      </c>
      <c r="AR140" s="23" t="s">
        <v>460</v>
      </c>
      <c r="AT140" s="23" t="s">
        <v>442</v>
      </c>
      <c r="AU140" s="23" t="s">
        <v>164</v>
      </c>
      <c r="AY140" s="23" t="s">
        <v>144</v>
      </c>
      <c r="BE140" s="231">
        <f>IF(N140="základní",J140,0)</f>
        <v>0</v>
      </c>
      <c r="BF140" s="231">
        <f>IF(N140="snížená",J140,0)</f>
        <v>0</v>
      </c>
      <c r="BG140" s="231">
        <f>IF(N140="zákl. přenesená",J140,0)</f>
        <v>0</v>
      </c>
      <c r="BH140" s="231">
        <f>IF(N140="sníž. přenesená",J140,0)</f>
        <v>0</v>
      </c>
      <c r="BI140" s="231">
        <f>IF(N140="nulová",J140,0)</f>
        <v>0</v>
      </c>
      <c r="BJ140" s="23" t="s">
        <v>25</v>
      </c>
      <c r="BK140" s="231">
        <f>ROUND(I140*H140,2)</f>
        <v>0</v>
      </c>
      <c r="BL140" s="23" t="s">
        <v>257</v>
      </c>
      <c r="BM140" s="23" t="s">
        <v>1201</v>
      </c>
    </row>
    <row r="141" s="1" customFormat="1" ht="16.5" customHeight="1">
      <c r="B141" s="45"/>
      <c r="C141" s="270" t="s">
        <v>491</v>
      </c>
      <c r="D141" s="270" t="s">
        <v>442</v>
      </c>
      <c r="E141" s="271" t="s">
        <v>1202</v>
      </c>
      <c r="F141" s="272" t="s">
        <v>1177</v>
      </c>
      <c r="G141" s="273" t="s">
        <v>1178</v>
      </c>
      <c r="H141" s="274">
        <v>0</v>
      </c>
      <c r="I141" s="275"/>
      <c r="J141" s="276">
        <f>ROUND(I141*H141,2)</f>
        <v>0</v>
      </c>
      <c r="K141" s="272" t="s">
        <v>24</v>
      </c>
      <c r="L141" s="277"/>
      <c r="M141" s="278" t="s">
        <v>24</v>
      </c>
      <c r="N141" s="279" t="s">
        <v>48</v>
      </c>
      <c r="O141" s="46"/>
      <c r="P141" s="229">
        <f>O141*H141</f>
        <v>0</v>
      </c>
      <c r="Q141" s="229">
        <v>0</v>
      </c>
      <c r="R141" s="229">
        <f>Q141*H141</f>
        <v>0</v>
      </c>
      <c r="S141" s="229">
        <v>0</v>
      </c>
      <c r="T141" s="230">
        <f>S141*H141</f>
        <v>0</v>
      </c>
      <c r="AR141" s="23" t="s">
        <v>460</v>
      </c>
      <c r="AT141" s="23" t="s">
        <v>442</v>
      </c>
      <c r="AU141" s="23" t="s">
        <v>164</v>
      </c>
      <c r="AY141" s="23" t="s">
        <v>144</v>
      </c>
      <c r="BE141" s="231">
        <f>IF(N141="základní",J141,0)</f>
        <v>0</v>
      </c>
      <c r="BF141" s="231">
        <f>IF(N141="snížená",J141,0)</f>
        <v>0</v>
      </c>
      <c r="BG141" s="231">
        <f>IF(N141="zákl. přenesená",J141,0)</f>
        <v>0</v>
      </c>
      <c r="BH141" s="231">
        <f>IF(N141="sníž. přenesená",J141,0)</f>
        <v>0</v>
      </c>
      <c r="BI141" s="231">
        <f>IF(N141="nulová",J141,0)</f>
        <v>0</v>
      </c>
      <c r="BJ141" s="23" t="s">
        <v>25</v>
      </c>
      <c r="BK141" s="231">
        <f>ROUND(I141*H141,2)</f>
        <v>0</v>
      </c>
      <c r="BL141" s="23" t="s">
        <v>257</v>
      </c>
      <c r="BM141" s="23" t="s">
        <v>1203</v>
      </c>
    </row>
    <row r="142" s="1" customFormat="1">
      <c r="B142" s="45"/>
      <c r="C142" s="73"/>
      <c r="D142" s="232" t="s">
        <v>1157</v>
      </c>
      <c r="E142" s="73"/>
      <c r="F142" s="233" t="s">
        <v>1204</v>
      </c>
      <c r="G142" s="73"/>
      <c r="H142" s="73"/>
      <c r="I142" s="190"/>
      <c r="J142" s="73"/>
      <c r="K142" s="73"/>
      <c r="L142" s="71"/>
      <c r="M142" s="234"/>
      <c r="N142" s="46"/>
      <c r="O142" s="46"/>
      <c r="P142" s="46"/>
      <c r="Q142" s="46"/>
      <c r="R142" s="46"/>
      <c r="S142" s="46"/>
      <c r="T142" s="94"/>
      <c r="AT142" s="23" t="s">
        <v>1157</v>
      </c>
      <c r="AU142" s="23" t="s">
        <v>164</v>
      </c>
    </row>
    <row r="143" s="10" customFormat="1" ht="22.32" customHeight="1">
      <c r="B143" s="204"/>
      <c r="C143" s="205"/>
      <c r="D143" s="206" t="s">
        <v>76</v>
      </c>
      <c r="E143" s="218" t="s">
        <v>1205</v>
      </c>
      <c r="F143" s="218" t="s">
        <v>1206</v>
      </c>
      <c r="G143" s="205"/>
      <c r="H143" s="205"/>
      <c r="I143" s="208"/>
      <c r="J143" s="219">
        <f>BK143</f>
        <v>0</v>
      </c>
      <c r="K143" s="205"/>
      <c r="L143" s="210"/>
      <c r="M143" s="211"/>
      <c r="N143" s="212"/>
      <c r="O143" s="212"/>
      <c r="P143" s="213">
        <f>SUM(P144:P150)</f>
        <v>0</v>
      </c>
      <c r="Q143" s="212"/>
      <c r="R143" s="213">
        <f>SUM(R144:R150)</f>
        <v>0</v>
      </c>
      <c r="S143" s="212"/>
      <c r="T143" s="214">
        <f>SUM(T144:T150)</f>
        <v>0</v>
      </c>
      <c r="AR143" s="215" t="s">
        <v>86</v>
      </c>
      <c r="AT143" s="216" t="s">
        <v>76</v>
      </c>
      <c r="AU143" s="216" t="s">
        <v>86</v>
      </c>
      <c r="AY143" s="215" t="s">
        <v>144</v>
      </c>
      <c r="BK143" s="217">
        <f>SUM(BK144:BK150)</f>
        <v>0</v>
      </c>
    </row>
    <row r="144" s="1" customFormat="1" ht="16.5" customHeight="1">
      <c r="B144" s="45"/>
      <c r="C144" s="270" t="s">
        <v>496</v>
      </c>
      <c r="D144" s="270" t="s">
        <v>442</v>
      </c>
      <c r="E144" s="271" t="s">
        <v>1207</v>
      </c>
      <c r="F144" s="272" t="s">
        <v>1208</v>
      </c>
      <c r="G144" s="273" t="s">
        <v>1110</v>
      </c>
      <c r="H144" s="274">
        <v>95</v>
      </c>
      <c r="I144" s="275"/>
      <c r="J144" s="276">
        <f>ROUND(I144*H144,2)</f>
        <v>0</v>
      </c>
      <c r="K144" s="272" t="s">
        <v>24</v>
      </c>
      <c r="L144" s="277"/>
      <c r="M144" s="278" t="s">
        <v>24</v>
      </c>
      <c r="N144" s="279" t="s">
        <v>48</v>
      </c>
      <c r="O144" s="46"/>
      <c r="P144" s="229">
        <f>O144*H144</f>
        <v>0</v>
      </c>
      <c r="Q144" s="229">
        <v>0</v>
      </c>
      <c r="R144" s="229">
        <f>Q144*H144</f>
        <v>0</v>
      </c>
      <c r="S144" s="229">
        <v>0</v>
      </c>
      <c r="T144" s="230">
        <f>S144*H144</f>
        <v>0</v>
      </c>
      <c r="AR144" s="23" t="s">
        <v>460</v>
      </c>
      <c r="AT144" s="23" t="s">
        <v>442</v>
      </c>
      <c r="AU144" s="23" t="s">
        <v>164</v>
      </c>
      <c r="AY144" s="23" t="s">
        <v>144</v>
      </c>
      <c r="BE144" s="231">
        <f>IF(N144="základní",J144,0)</f>
        <v>0</v>
      </c>
      <c r="BF144" s="231">
        <f>IF(N144="snížená",J144,0)</f>
        <v>0</v>
      </c>
      <c r="BG144" s="231">
        <f>IF(N144="zákl. přenesená",J144,0)</f>
        <v>0</v>
      </c>
      <c r="BH144" s="231">
        <f>IF(N144="sníž. přenesená",J144,0)</f>
        <v>0</v>
      </c>
      <c r="BI144" s="231">
        <f>IF(N144="nulová",J144,0)</f>
        <v>0</v>
      </c>
      <c r="BJ144" s="23" t="s">
        <v>25</v>
      </c>
      <c r="BK144" s="231">
        <f>ROUND(I144*H144,2)</f>
        <v>0</v>
      </c>
      <c r="BL144" s="23" t="s">
        <v>257</v>
      </c>
      <c r="BM144" s="23" t="s">
        <v>1209</v>
      </c>
    </row>
    <row r="145" s="1" customFormat="1" ht="16.5" customHeight="1">
      <c r="B145" s="45"/>
      <c r="C145" s="270" t="s">
        <v>502</v>
      </c>
      <c r="D145" s="270" t="s">
        <v>442</v>
      </c>
      <c r="E145" s="271" t="s">
        <v>1210</v>
      </c>
      <c r="F145" s="272" t="s">
        <v>1211</v>
      </c>
      <c r="G145" s="273" t="s">
        <v>1110</v>
      </c>
      <c r="H145" s="274">
        <v>45</v>
      </c>
      <c r="I145" s="275"/>
      <c r="J145" s="276">
        <f>ROUND(I145*H145,2)</f>
        <v>0</v>
      </c>
      <c r="K145" s="272" t="s">
        <v>24</v>
      </c>
      <c r="L145" s="277"/>
      <c r="M145" s="278" t="s">
        <v>24</v>
      </c>
      <c r="N145" s="279" t="s">
        <v>48</v>
      </c>
      <c r="O145" s="46"/>
      <c r="P145" s="229">
        <f>O145*H145</f>
        <v>0</v>
      </c>
      <c r="Q145" s="229">
        <v>0</v>
      </c>
      <c r="R145" s="229">
        <f>Q145*H145</f>
        <v>0</v>
      </c>
      <c r="S145" s="229">
        <v>0</v>
      </c>
      <c r="T145" s="230">
        <f>S145*H145</f>
        <v>0</v>
      </c>
      <c r="AR145" s="23" t="s">
        <v>460</v>
      </c>
      <c r="AT145" s="23" t="s">
        <v>442</v>
      </c>
      <c r="AU145" s="23" t="s">
        <v>164</v>
      </c>
      <c r="AY145" s="23" t="s">
        <v>144</v>
      </c>
      <c r="BE145" s="231">
        <f>IF(N145="základní",J145,0)</f>
        <v>0</v>
      </c>
      <c r="BF145" s="231">
        <f>IF(N145="snížená",J145,0)</f>
        <v>0</v>
      </c>
      <c r="BG145" s="231">
        <f>IF(N145="zákl. přenesená",J145,0)</f>
        <v>0</v>
      </c>
      <c r="BH145" s="231">
        <f>IF(N145="sníž. přenesená",J145,0)</f>
        <v>0</v>
      </c>
      <c r="BI145" s="231">
        <f>IF(N145="nulová",J145,0)</f>
        <v>0</v>
      </c>
      <c r="BJ145" s="23" t="s">
        <v>25</v>
      </c>
      <c r="BK145" s="231">
        <f>ROUND(I145*H145,2)</f>
        <v>0</v>
      </c>
      <c r="BL145" s="23" t="s">
        <v>257</v>
      </c>
      <c r="BM145" s="23" t="s">
        <v>1212</v>
      </c>
    </row>
    <row r="146" s="1" customFormat="1" ht="16.5" customHeight="1">
      <c r="B146" s="45"/>
      <c r="C146" s="270" t="s">
        <v>460</v>
      </c>
      <c r="D146" s="270" t="s">
        <v>442</v>
      </c>
      <c r="E146" s="271" t="s">
        <v>1213</v>
      </c>
      <c r="F146" s="272" t="s">
        <v>1214</v>
      </c>
      <c r="G146" s="273" t="s">
        <v>1110</v>
      </c>
      <c r="H146" s="274">
        <v>37</v>
      </c>
      <c r="I146" s="275"/>
      <c r="J146" s="276">
        <f>ROUND(I146*H146,2)</f>
        <v>0</v>
      </c>
      <c r="K146" s="272" t="s">
        <v>24</v>
      </c>
      <c r="L146" s="277"/>
      <c r="M146" s="278" t="s">
        <v>24</v>
      </c>
      <c r="N146" s="279" t="s">
        <v>48</v>
      </c>
      <c r="O146" s="46"/>
      <c r="P146" s="229">
        <f>O146*H146</f>
        <v>0</v>
      </c>
      <c r="Q146" s="229">
        <v>0</v>
      </c>
      <c r="R146" s="229">
        <f>Q146*H146</f>
        <v>0</v>
      </c>
      <c r="S146" s="229">
        <v>0</v>
      </c>
      <c r="T146" s="230">
        <f>S146*H146</f>
        <v>0</v>
      </c>
      <c r="AR146" s="23" t="s">
        <v>460</v>
      </c>
      <c r="AT146" s="23" t="s">
        <v>442</v>
      </c>
      <c r="AU146" s="23" t="s">
        <v>164</v>
      </c>
      <c r="AY146" s="23" t="s">
        <v>144</v>
      </c>
      <c r="BE146" s="231">
        <f>IF(N146="základní",J146,0)</f>
        <v>0</v>
      </c>
      <c r="BF146" s="231">
        <f>IF(N146="snížená",J146,0)</f>
        <v>0</v>
      </c>
      <c r="BG146" s="231">
        <f>IF(N146="zákl. přenesená",J146,0)</f>
        <v>0</v>
      </c>
      <c r="BH146" s="231">
        <f>IF(N146="sníž. přenesená",J146,0)</f>
        <v>0</v>
      </c>
      <c r="BI146" s="231">
        <f>IF(N146="nulová",J146,0)</f>
        <v>0</v>
      </c>
      <c r="BJ146" s="23" t="s">
        <v>25</v>
      </c>
      <c r="BK146" s="231">
        <f>ROUND(I146*H146,2)</f>
        <v>0</v>
      </c>
      <c r="BL146" s="23" t="s">
        <v>257</v>
      </c>
      <c r="BM146" s="23" t="s">
        <v>1215</v>
      </c>
    </row>
    <row r="147" s="1" customFormat="1" ht="16.5" customHeight="1">
      <c r="B147" s="45"/>
      <c r="C147" s="270" t="s">
        <v>511</v>
      </c>
      <c r="D147" s="270" t="s">
        <v>442</v>
      </c>
      <c r="E147" s="271" t="s">
        <v>1216</v>
      </c>
      <c r="F147" s="272" t="s">
        <v>1217</v>
      </c>
      <c r="G147" s="273" t="s">
        <v>1110</v>
      </c>
      <c r="H147" s="274">
        <v>17</v>
      </c>
      <c r="I147" s="275"/>
      <c r="J147" s="276">
        <f>ROUND(I147*H147,2)</f>
        <v>0</v>
      </c>
      <c r="K147" s="272" t="s">
        <v>24</v>
      </c>
      <c r="L147" s="277"/>
      <c r="M147" s="278" t="s">
        <v>24</v>
      </c>
      <c r="N147" s="279" t="s">
        <v>48</v>
      </c>
      <c r="O147" s="46"/>
      <c r="P147" s="229">
        <f>O147*H147</f>
        <v>0</v>
      </c>
      <c r="Q147" s="229">
        <v>0</v>
      </c>
      <c r="R147" s="229">
        <f>Q147*H147</f>
        <v>0</v>
      </c>
      <c r="S147" s="229">
        <v>0</v>
      </c>
      <c r="T147" s="230">
        <f>S147*H147</f>
        <v>0</v>
      </c>
      <c r="AR147" s="23" t="s">
        <v>460</v>
      </c>
      <c r="AT147" s="23" t="s">
        <v>442</v>
      </c>
      <c r="AU147" s="23" t="s">
        <v>164</v>
      </c>
      <c r="AY147" s="23" t="s">
        <v>144</v>
      </c>
      <c r="BE147" s="231">
        <f>IF(N147="základní",J147,0)</f>
        <v>0</v>
      </c>
      <c r="BF147" s="231">
        <f>IF(N147="snížená",J147,0)</f>
        <v>0</v>
      </c>
      <c r="BG147" s="231">
        <f>IF(N147="zákl. přenesená",J147,0)</f>
        <v>0</v>
      </c>
      <c r="BH147" s="231">
        <f>IF(N147="sníž. přenesená",J147,0)</f>
        <v>0</v>
      </c>
      <c r="BI147" s="231">
        <f>IF(N147="nulová",J147,0)</f>
        <v>0</v>
      </c>
      <c r="BJ147" s="23" t="s">
        <v>25</v>
      </c>
      <c r="BK147" s="231">
        <f>ROUND(I147*H147,2)</f>
        <v>0</v>
      </c>
      <c r="BL147" s="23" t="s">
        <v>257</v>
      </c>
      <c r="BM147" s="23" t="s">
        <v>1218</v>
      </c>
    </row>
    <row r="148" s="1" customFormat="1" ht="16.5" customHeight="1">
      <c r="B148" s="45"/>
      <c r="C148" s="270" t="s">
        <v>518</v>
      </c>
      <c r="D148" s="270" t="s">
        <v>442</v>
      </c>
      <c r="E148" s="271" t="s">
        <v>1219</v>
      </c>
      <c r="F148" s="272" t="s">
        <v>1220</v>
      </c>
      <c r="G148" s="273" t="s">
        <v>1110</v>
      </c>
      <c r="H148" s="274">
        <v>23</v>
      </c>
      <c r="I148" s="275"/>
      <c r="J148" s="276">
        <f>ROUND(I148*H148,2)</f>
        <v>0</v>
      </c>
      <c r="K148" s="272" t="s">
        <v>24</v>
      </c>
      <c r="L148" s="277"/>
      <c r="M148" s="278" t="s">
        <v>24</v>
      </c>
      <c r="N148" s="279" t="s">
        <v>48</v>
      </c>
      <c r="O148" s="46"/>
      <c r="P148" s="229">
        <f>O148*H148</f>
        <v>0</v>
      </c>
      <c r="Q148" s="229">
        <v>0</v>
      </c>
      <c r="R148" s="229">
        <f>Q148*H148</f>
        <v>0</v>
      </c>
      <c r="S148" s="229">
        <v>0</v>
      </c>
      <c r="T148" s="230">
        <f>S148*H148</f>
        <v>0</v>
      </c>
      <c r="AR148" s="23" t="s">
        <v>460</v>
      </c>
      <c r="AT148" s="23" t="s">
        <v>442</v>
      </c>
      <c r="AU148" s="23" t="s">
        <v>164</v>
      </c>
      <c r="AY148" s="23" t="s">
        <v>144</v>
      </c>
      <c r="BE148" s="231">
        <f>IF(N148="základní",J148,0)</f>
        <v>0</v>
      </c>
      <c r="BF148" s="231">
        <f>IF(N148="snížená",J148,0)</f>
        <v>0</v>
      </c>
      <c r="BG148" s="231">
        <f>IF(N148="zákl. přenesená",J148,0)</f>
        <v>0</v>
      </c>
      <c r="BH148" s="231">
        <f>IF(N148="sníž. přenesená",J148,0)</f>
        <v>0</v>
      </c>
      <c r="BI148" s="231">
        <f>IF(N148="nulová",J148,0)</f>
        <v>0</v>
      </c>
      <c r="BJ148" s="23" t="s">
        <v>25</v>
      </c>
      <c r="BK148" s="231">
        <f>ROUND(I148*H148,2)</f>
        <v>0</v>
      </c>
      <c r="BL148" s="23" t="s">
        <v>257</v>
      </c>
      <c r="BM148" s="23" t="s">
        <v>1221</v>
      </c>
    </row>
    <row r="149" s="1" customFormat="1" ht="16.5" customHeight="1">
      <c r="B149" s="45"/>
      <c r="C149" s="270" t="s">
        <v>523</v>
      </c>
      <c r="D149" s="270" t="s">
        <v>442</v>
      </c>
      <c r="E149" s="271" t="s">
        <v>1222</v>
      </c>
      <c r="F149" s="272" t="s">
        <v>1223</v>
      </c>
      <c r="G149" s="273" t="s">
        <v>1110</v>
      </c>
      <c r="H149" s="274">
        <v>4</v>
      </c>
      <c r="I149" s="275"/>
      <c r="J149" s="276">
        <f>ROUND(I149*H149,2)</f>
        <v>0</v>
      </c>
      <c r="K149" s="272" t="s">
        <v>24</v>
      </c>
      <c r="L149" s="277"/>
      <c r="M149" s="278" t="s">
        <v>24</v>
      </c>
      <c r="N149" s="279" t="s">
        <v>48</v>
      </c>
      <c r="O149" s="46"/>
      <c r="P149" s="229">
        <f>O149*H149</f>
        <v>0</v>
      </c>
      <c r="Q149" s="229">
        <v>0</v>
      </c>
      <c r="R149" s="229">
        <f>Q149*H149</f>
        <v>0</v>
      </c>
      <c r="S149" s="229">
        <v>0</v>
      </c>
      <c r="T149" s="230">
        <f>S149*H149</f>
        <v>0</v>
      </c>
      <c r="AR149" s="23" t="s">
        <v>460</v>
      </c>
      <c r="AT149" s="23" t="s">
        <v>442</v>
      </c>
      <c r="AU149" s="23" t="s">
        <v>164</v>
      </c>
      <c r="AY149" s="23" t="s">
        <v>144</v>
      </c>
      <c r="BE149" s="231">
        <f>IF(N149="základní",J149,0)</f>
        <v>0</v>
      </c>
      <c r="BF149" s="231">
        <f>IF(N149="snížená",J149,0)</f>
        <v>0</v>
      </c>
      <c r="BG149" s="231">
        <f>IF(N149="zákl. přenesená",J149,0)</f>
        <v>0</v>
      </c>
      <c r="BH149" s="231">
        <f>IF(N149="sníž. přenesená",J149,0)</f>
        <v>0</v>
      </c>
      <c r="BI149" s="231">
        <f>IF(N149="nulová",J149,0)</f>
        <v>0</v>
      </c>
      <c r="BJ149" s="23" t="s">
        <v>25</v>
      </c>
      <c r="BK149" s="231">
        <f>ROUND(I149*H149,2)</f>
        <v>0</v>
      </c>
      <c r="BL149" s="23" t="s">
        <v>257</v>
      </c>
      <c r="BM149" s="23" t="s">
        <v>1224</v>
      </c>
    </row>
    <row r="150" s="1" customFormat="1">
      <c r="B150" s="45"/>
      <c r="C150" s="73"/>
      <c r="D150" s="232" t="s">
        <v>1157</v>
      </c>
      <c r="E150" s="73"/>
      <c r="F150" s="233" t="s">
        <v>1225</v>
      </c>
      <c r="G150" s="73"/>
      <c r="H150" s="73"/>
      <c r="I150" s="190"/>
      <c r="J150" s="73"/>
      <c r="K150" s="73"/>
      <c r="L150" s="71"/>
      <c r="M150" s="234"/>
      <c r="N150" s="46"/>
      <c r="O150" s="46"/>
      <c r="P150" s="46"/>
      <c r="Q150" s="46"/>
      <c r="R150" s="46"/>
      <c r="S150" s="46"/>
      <c r="T150" s="94"/>
      <c r="AT150" s="23" t="s">
        <v>1157</v>
      </c>
      <c r="AU150" s="23" t="s">
        <v>164</v>
      </c>
    </row>
    <row r="151" s="10" customFormat="1" ht="22.32" customHeight="1">
      <c r="B151" s="204"/>
      <c r="C151" s="205"/>
      <c r="D151" s="206" t="s">
        <v>76</v>
      </c>
      <c r="E151" s="218" t="s">
        <v>1226</v>
      </c>
      <c r="F151" s="218" t="s">
        <v>1227</v>
      </c>
      <c r="G151" s="205"/>
      <c r="H151" s="205"/>
      <c r="I151" s="208"/>
      <c r="J151" s="219">
        <f>BK151</f>
        <v>0</v>
      </c>
      <c r="K151" s="205"/>
      <c r="L151" s="210"/>
      <c r="M151" s="211"/>
      <c r="N151" s="212"/>
      <c r="O151" s="212"/>
      <c r="P151" s="213">
        <f>SUM(P152:P162)</f>
        <v>0</v>
      </c>
      <c r="Q151" s="212"/>
      <c r="R151" s="213">
        <f>SUM(R152:R162)</f>
        <v>0</v>
      </c>
      <c r="S151" s="212"/>
      <c r="T151" s="214">
        <f>SUM(T152:T162)</f>
        <v>0</v>
      </c>
      <c r="AR151" s="215" t="s">
        <v>86</v>
      </c>
      <c r="AT151" s="216" t="s">
        <v>76</v>
      </c>
      <c r="AU151" s="216" t="s">
        <v>86</v>
      </c>
      <c r="AY151" s="215" t="s">
        <v>144</v>
      </c>
      <c r="BK151" s="217">
        <f>SUM(BK152:BK162)</f>
        <v>0</v>
      </c>
    </row>
    <row r="152" s="1" customFormat="1" ht="16.5" customHeight="1">
      <c r="B152" s="45"/>
      <c r="C152" s="270" t="s">
        <v>528</v>
      </c>
      <c r="D152" s="270" t="s">
        <v>442</v>
      </c>
      <c r="E152" s="271" t="s">
        <v>1228</v>
      </c>
      <c r="F152" s="272" t="s">
        <v>1229</v>
      </c>
      <c r="G152" s="273" t="s">
        <v>326</v>
      </c>
      <c r="H152" s="274">
        <v>20</v>
      </c>
      <c r="I152" s="275"/>
      <c r="J152" s="276">
        <f>ROUND(I152*H152,2)</f>
        <v>0</v>
      </c>
      <c r="K152" s="272" t="s">
        <v>24</v>
      </c>
      <c r="L152" s="277"/>
      <c r="M152" s="278" t="s">
        <v>24</v>
      </c>
      <c r="N152" s="279" t="s">
        <v>48</v>
      </c>
      <c r="O152" s="46"/>
      <c r="P152" s="229">
        <f>O152*H152</f>
        <v>0</v>
      </c>
      <c r="Q152" s="229">
        <v>0</v>
      </c>
      <c r="R152" s="229">
        <f>Q152*H152</f>
        <v>0</v>
      </c>
      <c r="S152" s="229">
        <v>0</v>
      </c>
      <c r="T152" s="230">
        <f>S152*H152</f>
        <v>0</v>
      </c>
      <c r="AR152" s="23" t="s">
        <v>460</v>
      </c>
      <c r="AT152" s="23" t="s">
        <v>442</v>
      </c>
      <c r="AU152" s="23" t="s">
        <v>164</v>
      </c>
      <c r="AY152" s="23" t="s">
        <v>144</v>
      </c>
      <c r="BE152" s="231">
        <f>IF(N152="základní",J152,0)</f>
        <v>0</v>
      </c>
      <c r="BF152" s="231">
        <f>IF(N152="snížená",J152,0)</f>
        <v>0</v>
      </c>
      <c r="BG152" s="231">
        <f>IF(N152="zákl. přenesená",J152,0)</f>
        <v>0</v>
      </c>
      <c r="BH152" s="231">
        <f>IF(N152="sníž. přenesená",J152,0)</f>
        <v>0</v>
      </c>
      <c r="BI152" s="231">
        <f>IF(N152="nulová",J152,0)</f>
        <v>0</v>
      </c>
      <c r="BJ152" s="23" t="s">
        <v>25</v>
      </c>
      <c r="BK152" s="231">
        <f>ROUND(I152*H152,2)</f>
        <v>0</v>
      </c>
      <c r="BL152" s="23" t="s">
        <v>257</v>
      </c>
      <c r="BM152" s="23" t="s">
        <v>1230</v>
      </c>
    </row>
    <row r="153" s="1" customFormat="1" ht="16.5" customHeight="1">
      <c r="B153" s="45"/>
      <c r="C153" s="270" t="s">
        <v>533</v>
      </c>
      <c r="D153" s="270" t="s">
        <v>442</v>
      </c>
      <c r="E153" s="271" t="s">
        <v>1231</v>
      </c>
      <c r="F153" s="272" t="s">
        <v>1232</v>
      </c>
      <c r="G153" s="273" t="s">
        <v>326</v>
      </c>
      <c r="H153" s="274">
        <v>5</v>
      </c>
      <c r="I153" s="275"/>
      <c r="J153" s="276">
        <f>ROUND(I153*H153,2)</f>
        <v>0</v>
      </c>
      <c r="K153" s="272" t="s">
        <v>24</v>
      </c>
      <c r="L153" s="277"/>
      <c r="M153" s="278" t="s">
        <v>24</v>
      </c>
      <c r="N153" s="279" t="s">
        <v>48</v>
      </c>
      <c r="O153" s="46"/>
      <c r="P153" s="229">
        <f>O153*H153</f>
        <v>0</v>
      </c>
      <c r="Q153" s="229">
        <v>0</v>
      </c>
      <c r="R153" s="229">
        <f>Q153*H153</f>
        <v>0</v>
      </c>
      <c r="S153" s="229">
        <v>0</v>
      </c>
      <c r="T153" s="230">
        <f>S153*H153</f>
        <v>0</v>
      </c>
      <c r="AR153" s="23" t="s">
        <v>460</v>
      </c>
      <c r="AT153" s="23" t="s">
        <v>442</v>
      </c>
      <c r="AU153" s="23" t="s">
        <v>164</v>
      </c>
      <c r="AY153" s="23" t="s">
        <v>144</v>
      </c>
      <c r="BE153" s="231">
        <f>IF(N153="základní",J153,0)</f>
        <v>0</v>
      </c>
      <c r="BF153" s="231">
        <f>IF(N153="snížená",J153,0)</f>
        <v>0</v>
      </c>
      <c r="BG153" s="231">
        <f>IF(N153="zákl. přenesená",J153,0)</f>
        <v>0</v>
      </c>
      <c r="BH153" s="231">
        <f>IF(N153="sníž. přenesená",J153,0)</f>
        <v>0</v>
      </c>
      <c r="BI153" s="231">
        <f>IF(N153="nulová",J153,0)</f>
        <v>0</v>
      </c>
      <c r="BJ153" s="23" t="s">
        <v>25</v>
      </c>
      <c r="BK153" s="231">
        <f>ROUND(I153*H153,2)</f>
        <v>0</v>
      </c>
      <c r="BL153" s="23" t="s">
        <v>257</v>
      </c>
      <c r="BM153" s="23" t="s">
        <v>1233</v>
      </c>
    </row>
    <row r="154" s="1" customFormat="1" ht="16.5" customHeight="1">
      <c r="B154" s="45"/>
      <c r="C154" s="270" t="s">
        <v>538</v>
      </c>
      <c r="D154" s="270" t="s">
        <v>442</v>
      </c>
      <c r="E154" s="271" t="s">
        <v>1234</v>
      </c>
      <c r="F154" s="272" t="s">
        <v>1235</v>
      </c>
      <c r="G154" s="273" t="s">
        <v>1110</v>
      </c>
      <c r="H154" s="274">
        <v>4</v>
      </c>
      <c r="I154" s="275"/>
      <c r="J154" s="276">
        <f>ROUND(I154*H154,2)</f>
        <v>0</v>
      </c>
      <c r="K154" s="272" t="s">
        <v>24</v>
      </c>
      <c r="L154" s="277"/>
      <c r="M154" s="278" t="s">
        <v>24</v>
      </c>
      <c r="N154" s="279" t="s">
        <v>48</v>
      </c>
      <c r="O154" s="46"/>
      <c r="P154" s="229">
        <f>O154*H154</f>
        <v>0</v>
      </c>
      <c r="Q154" s="229">
        <v>0</v>
      </c>
      <c r="R154" s="229">
        <f>Q154*H154</f>
        <v>0</v>
      </c>
      <c r="S154" s="229">
        <v>0</v>
      </c>
      <c r="T154" s="230">
        <f>S154*H154</f>
        <v>0</v>
      </c>
      <c r="AR154" s="23" t="s">
        <v>460</v>
      </c>
      <c r="AT154" s="23" t="s">
        <v>442</v>
      </c>
      <c r="AU154" s="23" t="s">
        <v>164</v>
      </c>
      <c r="AY154" s="23" t="s">
        <v>144</v>
      </c>
      <c r="BE154" s="231">
        <f>IF(N154="základní",J154,0)</f>
        <v>0</v>
      </c>
      <c r="BF154" s="231">
        <f>IF(N154="snížená",J154,0)</f>
        <v>0</v>
      </c>
      <c r="BG154" s="231">
        <f>IF(N154="zákl. přenesená",J154,0)</f>
        <v>0</v>
      </c>
      <c r="BH154" s="231">
        <f>IF(N154="sníž. přenesená",J154,0)</f>
        <v>0</v>
      </c>
      <c r="BI154" s="231">
        <f>IF(N154="nulová",J154,0)</f>
        <v>0</v>
      </c>
      <c r="BJ154" s="23" t="s">
        <v>25</v>
      </c>
      <c r="BK154" s="231">
        <f>ROUND(I154*H154,2)</f>
        <v>0</v>
      </c>
      <c r="BL154" s="23" t="s">
        <v>257</v>
      </c>
      <c r="BM154" s="23" t="s">
        <v>1236</v>
      </c>
    </row>
    <row r="155" s="1" customFormat="1" ht="16.5" customHeight="1">
      <c r="B155" s="45"/>
      <c r="C155" s="270" t="s">
        <v>544</v>
      </c>
      <c r="D155" s="270" t="s">
        <v>442</v>
      </c>
      <c r="E155" s="271" t="s">
        <v>1237</v>
      </c>
      <c r="F155" s="272" t="s">
        <v>1238</v>
      </c>
      <c r="G155" s="273" t="s">
        <v>1110</v>
      </c>
      <c r="H155" s="274">
        <v>4</v>
      </c>
      <c r="I155" s="275"/>
      <c r="J155" s="276">
        <f>ROUND(I155*H155,2)</f>
        <v>0</v>
      </c>
      <c r="K155" s="272" t="s">
        <v>24</v>
      </c>
      <c r="L155" s="277"/>
      <c r="M155" s="278" t="s">
        <v>24</v>
      </c>
      <c r="N155" s="279" t="s">
        <v>48</v>
      </c>
      <c r="O155" s="46"/>
      <c r="P155" s="229">
        <f>O155*H155</f>
        <v>0</v>
      </c>
      <c r="Q155" s="229">
        <v>0</v>
      </c>
      <c r="R155" s="229">
        <f>Q155*H155</f>
        <v>0</v>
      </c>
      <c r="S155" s="229">
        <v>0</v>
      </c>
      <c r="T155" s="230">
        <f>S155*H155</f>
        <v>0</v>
      </c>
      <c r="AR155" s="23" t="s">
        <v>460</v>
      </c>
      <c r="AT155" s="23" t="s">
        <v>442</v>
      </c>
      <c r="AU155" s="23" t="s">
        <v>164</v>
      </c>
      <c r="AY155" s="23" t="s">
        <v>144</v>
      </c>
      <c r="BE155" s="231">
        <f>IF(N155="základní",J155,0)</f>
        <v>0</v>
      </c>
      <c r="BF155" s="231">
        <f>IF(N155="snížená",J155,0)</f>
        <v>0</v>
      </c>
      <c r="BG155" s="231">
        <f>IF(N155="zákl. přenesená",J155,0)</f>
        <v>0</v>
      </c>
      <c r="BH155" s="231">
        <f>IF(N155="sníž. přenesená",J155,0)</f>
        <v>0</v>
      </c>
      <c r="BI155" s="231">
        <f>IF(N155="nulová",J155,0)</f>
        <v>0</v>
      </c>
      <c r="BJ155" s="23" t="s">
        <v>25</v>
      </c>
      <c r="BK155" s="231">
        <f>ROUND(I155*H155,2)</f>
        <v>0</v>
      </c>
      <c r="BL155" s="23" t="s">
        <v>257</v>
      </c>
      <c r="BM155" s="23" t="s">
        <v>1239</v>
      </c>
    </row>
    <row r="156" s="1" customFormat="1" ht="16.5" customHeight="1">
      <c r="B156" s="45"/>
      <c r="C156" s="270" t="s">
        <v>548</v>
      </c>
      <c r="D156" s="270" t="s">
        <v>442</v>
      </c>
      <c r="E156" s="271" t="s">
        <v>1240</v>
      </c>
      <c r="F156" s="272" t="s">
        <v>1241</v>
      </c>
      <c r="G156" s="273" t="s">
        <v>1110</v>
      </c>
      <c r="H156" s="274">
        <v>77</v>
      </c>
      <c r="I156" s="275"/>
      <c r="J156" s="276">
        <f>ROUND(I156*H156,2)</f>
        <v>0</v>
      </c>
      <c r="K156" s="272" t="s">
        <v>24</v>
      </c>
      <c r="L156" s="277"/>
      <c r="M156" s="278" t="s">
        <v>24</v>
      </c>
      <c r="N156" s="279" t="s">
        <v>48</v>
      </c>
      <c r="O156" s="46"/>
      <c r="P156" s="229">
        <f>O156*H156</f>
        <v>0</v>
      </c>
      <c r="Q156" s="229">
        <v>0</v>
      </c>
      <c r="R156" s="229">
        <f>Q156*H156</f>
        <v>0</v>
      </c>
      <c r="S156" s="229">
        <v>0</v>
      </c>
      <c r="T156" s="230">
        <f>S156*H156</f>
        <v>0</v>
      </c>
      <c r="AR156" s="23" t="s">
        <v>460</v>
      </c>
      <c r="AT156" s="23" t="s">
        <v>442</v>
      </c>
      <c r="AU156" s="23" t="s">
        <v>164</v>
      </c>
      <c r="AY156" s="23" t="s">
        <v>144</v>
      </c>
      <c r="BE156" s="231">
        <f>IF(N156="základní",J156,0)</f>
        <v>0</v>
      </c>
      <c r="BF156" s="231">
        <f>IF(N156="snížená",J156,0)</f>
        <v>0</v>
      </c>
      <c r="BG156" s="231">
        <f>IF(N156="zákl. přenesená",J156,0)</f>
        <v>0</v>
      </c>
      <c r="BH156" s="231">
        <f>IF(N156="sníž. přenesená",J156,0)</f>
        <v>0</v>
      </c>
      <c r="BI156" s="231">
        <f>IF(N156="nulová",J156,0)</f>
        <v>0</v>
      </c>
      <c r="BJ156" s="23" t="s">
        <v>25</v>
      </c>
      <c r="BK156" s="231">
        <f>ROUND(I156*H156,2)</f>
        <v>0</v>
      </c>
      <c r="BL156" s="23" t="s">
        <v>257</v>
      </c>
      <c r="BM156" s="23" t="s">
        <v>1242</v>
      </c>
    </row>
    <row r="157" s="1" customFormat="1" ht="16.5" customHeight="1">
      <c r="B157" s="45"/>
      <c r="C157" s="270" t="s">
        <v>552</v>
      </c>
      <c r="D157" s="270" t="s">
        <v>442</v>
      </c>
      <c r="E157" s="271" t="s">
        <v>1243</v>
      </c>
      <c r="F157" s="272" t="s">
        <v>1244</v>
      </c>
      <c r="G157" s="273" t="s">
        <v>1110</v>
      </c>
      <c r="H157" s="274">
        <v>37</v>
      </c>
      <c r="I157" s="275"/>
      <c r="J157" s="276">
        <f>ROUND(I157*H157,2)</f>
        <v>0</v>
      </c>
      <c r="K157" s="272" t="s">
        <v>24</v>
      </c>
      <c r="L157" s="277"/>
      <c r="M157" s="278" t="s">
        <v>24</v>
      </c>
      <c r="N157" s="279" t="s">
        <v>48</v>
      </c>
      <c r="O157" s="46"/>
      <c r="P157" s="229">
        <f>O157*H157</f>
        <v>0</v>
      </c>
      <c r="Q157" s="229">
        <v>0</v>
      </c>
      <c r="R157" s="229">
        <f>Q157*H157</f>
        <v>0</v>
      </c>
      <c r="S157" s="229">
        <v>0</v>
      </c>
      <c r="T157" s="230">
        <f>S157*H157</f>
        <v>0</v>
      </c>
      <c r="AR157" s="23" t="s">
        <v>460</v>
      </c>
      <c r="AT157" s="23" t="s">
        <v>442</v>
      </c>
      <c r="AU157" s="23" t="s">
        <v>164</v>
      </c>
      <c r="AY157" s="23" t="s">
        <v>144</v>
      </c>
      <c r="BE157" s="231">
        <f>IF(N157="základní",J157,0)</f>
        <v>0</v>
      </c>
      <c r="BF157" s="231">
        <f>IF(N157="snížená",J157,0)</f>
        <v>0</v>
      </c>
      <c r="BG157" s="231">
        <f>IF(N157="zákl. přenesená",J157,0)</f>
        <v>0</v>
      </c>
      <c r="BH157" s="231">
        <f>IF(N157="sníž. přenesená",J157,0)</f>
        <v>0</v>
      </c>
      <c r="BI157" s="231">
        <f>IF(N157="nulová",J157,0)</f>
        <v>0</v>
      </c>
      <c r="BJ157" s="23" t="s">
        <v>25</v>
      </c>
      <c r="BK157" s="231">
        <f>ROUND(I157*H157,2)</f>
        <v>0</v>
      </c>
      <c r="BL157" s="23" t="s">
        <v>257</v>
      </c>
      <c r="BM157" s="23" t="s">
        <v>1245</v>
      </c>
    </row>
    <row r="158" s="1" customFormat="1" ht="16.5" customHeight="1">
      <c r="B158" s="45"/>
      <c r="C158" s="270" t="s">
        <v>557</v>
      </c>
      <c r="D158" s="270" t="s">
        <v>442</v>
      </c>
      <c r="E158" s="271" t="s">
        <v>1246</v>
      </c>
      <c r="F158" s="272" t="s">
        <v>1247</v>
      </c>
      <c r="G158" s="273" t="s">
        <v>1110</v>
      </c>
      <c r="H158" s="274">
        <v>17</v>
      </c>
      <c r="I158" s="275"/>
      <c r="J158" s="276">
        <f>ROUND(I158*H158,2)</f>
        <v>0</v>
      </c>
      <c r="K158" s="272" t="s">
        <v>24</v>
      </c>
      <c r="L158" s="277"/>
      <c r="M158" s="278" t="s">
        <v>24</v>
      </c>
      <c r="N158" s="279" t="s">
        <v>48</v>
      </c>
      <c r="O158" s="46"/>
      <c r="P158" s="229">
        <f>O158*H158</f>
        <v>0</v>
      </c>
      <c r="Q158" s="229">
        <v>0</v>
      </c>
      <c r="R158" s="229">
        <f>Q158*H158</f>
        <v>0</v>
      </c>
      <c r="S158" s="229">
        <v>0</v>
      </c>
      <c r="T158" s="230">
        <f>S158*H158</f>
        <v>0</v>
      </c>
      <c r="AR158" s="23" t="s">
        <v>460</v>
      </c>
      <c r="AT158" s="23" t="s">
        <v>442</v>
      </c>
      <c r="AU158" s="23" t="s">
        <v>164</v>
      </c>
      <c r="AY158" s="23" t="s">
        <v>144</v>
      </c>
      <c r="BE158" s="231">
        <f>IF(N158="základní",J158,0)</f>
        <v>0</v>
      </c>
      <c r="BF158" s="231">
        <f>IF(N158="snížená",J158,0)</f>
        <v>0</v>
      </c>
      <c r="BG158" s="231">
        <f>IF(N158="zákl. přenesená",J158,0)</f>
        <v>0</v>
      </c>
      <c r="BH158" s="231">
        <f>IF(N158="sníž. přenesená",J158,0)</f>
        <v>0</v>
      </c>
      <c r="BI158" s="231">
        <f>IF(N158="nulová",J158,0)</f>
        <v>0</v>
      </c>
      <c r="BJ158" s="23" t="s">
        <v>25</v>
      </c>
      <c r="BK158" s="231">
        <f>ROUND(I158*H158,2)</f>
        <v>0</v>
      </c>
      <c r="BL158" s="23" t="s">
        <v>257</v>
      </c>
      <c r="BM158" s="23" t="s">
        <v>1248</v>
      </c>
    </row>
    <row r="159" s="1" customFormat="1" ht="16.5" customHeight="1">
      <c r="B159" s="45"/>
      <c r="C159" s="270" t="s">
        <v>561</v>
      </c>
      <c r="D159" s="270" t="s">
        <v>442</v>
      </c>
      <c r="E159" s="271" t="s">
        <v>1249</v>
      </c>
      <c r="F159" s="272" t="s">
        <v>1250</v>
      </c>
      <c r="G159" s="273" t="s">
        <v>1110</v>
      </c>
      <c r="H159" s="274">
        <v>23</v>
      </c>
      <c r="I159" s="275"/>
      <c r="J159" s="276">
        <f>ROUND(I159*H159,2)</f>
        <v>0</v>
      </c>
      <c r="K159" s="272" t="s">
        <v>24</v>
      </c>
      <c r="L159" s="277"/>
      <c r="M159" s="278" t="s">
        <v>24</v>
      </c>
      <c r="N159" s="279" t="s">
        <v>48</v>
      </c>
      <c r="O159" s="46"/>
      <c r="P159" s="229">
        <f>O159*H159</f>
        <v>0</v>
      </c>
      <c r="Q159" s="229">
        <v>0</v>
      </c>
      <c r="R159" s="229">
        <f>Q159*H159</f>
        <v>0</v>
      </c>
      <c r="S159" s="229">
        <v>0</v>
      </c>
      <c r="T159" s="230">
        <f>S159*H159</f>
        <v>0</v>
      </c>
      <c r="AR159" s="23" t="s">
        <v>460</v>
      </c>
      <c r="AT159" s="23" t="s">
        <v>442</v>
      </c>
      <c r="AU159" s="23" t="s">
        <v>164</v>
      </c>
      <c r="AY159" s="23" t="s">
        <v>144</v>
      </c>
      <c r="BE159" s="231">
        <f>IF(N159="základní",J159,0)</f>
        <v>0</v>
      </c>
      <c r="BF159" s="231">
        <f>IF(N159="snížená",J159,0)</f>
        <v>0</v>
      </c>
      <c r="BG159" s="231">
        <f>IF(N159="zákl. přenesená",J159,0)</f>
        <v>0</v>
      </c>
      <c r="BH159" s="231">
        <f>IF(N159="sníž. přenesená",J159,0)</f>
        <v>0</v>
      </c>
      <c r="BI159" s="231">
        <f>IF(N159="nulová",J159,0)</f>
        <v>0</v>
      </c>
      <c r="BJ159" s="23" t="s">
        <v>25</v>
      </c>
      <c r="BK159" s="231">
        <f>ROUND(I159*H159,2)</f>
        <v>0</v>
      </c>
      <c r="BL159" s="23" t="s">
        <v>257</v>
      </c>
      <c r="BM159" s="23" t="s">
        <v>1251</v>
      </c>
    </row>
    <row r="160" s="1" customFormat="1" ht="16.5" customHeight="1">
      <c r="B160" s="45"/>
      <c r="C160" s="270" t="s">
        <v>567</v>
      </c>
      <c r="D160" s="270" t="s">
        <v>442</v>
      </c>
      <c r="E160" s="271" t="s">
        <v>1252</v>
      </c>
      <c r="F160" s="272" t="s">
        <v>1253</v>
      </c>
      <c r="G160" s="273" t="s">
        <v>1110</v>
      </c>
      <c r="H160" s="274">
        <v>4</v>
      </c>
      <c r="I160" s="275"/>
      <c r="J160" s="276">
        <f>ROUND(I160*H160,2)</f>
        <v>0</v>
      </c>
      <c r="K160" s="272" t="s">
        <v>24</v>
      </c>
      <c r="L160" s="277"/>
      <c r="M160" s="278" t="s">
        <v>24</v>
      </c>
      <c r="N160" s="279" t="s">
        <v>48</v>
      </c>
      <c r="O160" s="46"/>
      <c r="P160" s="229">
        <f>O160*H160</f>
        <v>0</v>
      </c>
      <c r="Q160" s="229">
        <v>0</v>
      </c>
      <c r="R160" s="229">
        <f>Q160*H160</f>
        <v>0</v>
      </c>
      <c r="S160" s="229">
        <v>0</v>
      </c>
      <c r="T160" s="230">
        <f>S160*H160</f>
        <v>0</v>
      </c>
      <c r="AR160" s="23" t="s">
        <v>460</v>
      </c>
      <c r="AT160" s="23" t="s">
        <v>442</v>
      </c>
      <c r="AU160" s="23" t="s">
        <v>164</v>
      </c>
      <c r="AY160" s="23" t="s">
        <v>144</v>
      </c>
      <c r="BE160" s="231">
        <f>IF(N160="základní",J160,0)</f>
        <v>0</v>
      </c>
      <c r="BF160" s="231">
        <f>IF(N160="snížená",J160,0)</f>
        <v>0</v>
      </c>
      <c r="BG160" s="231">
        <f>IF(N160="zákl. přenesená",J160,0)</f>
        <v>0</v>
      </c>
      <c r="BH160" s="231">
        <f>IF(N160="sníž. přenesená",J160,0)</f>
        <v>0</v>
      </c>
      <c r="BI160" s="231">
        <f>IF(N160="nulová",J160,0)</f>
        <v>0</v>
      </c>
      <c r="BJ160" s="23" t="s">
        <v>25</v>
      </c>
      <c r="BK160" s="231">
        <f>ROUND(I160*H160,2)</f>
        <v>0</v>
      </c>
      <c r="BL160" s="23" t="s">
        <v>257</v>
      </c>
      <c r="BM160" s="23" t="s">
        <v>1254</v>
      </c>
    </row>
    <row r="161" s="1" customFormat="1" ht="16.5" customHeight="1">
      <c r="B161" s="45"/>
      <c r="C161" s="270" t="s">
        <v>571</v>
      </c>
      <c r="D161" s="270" t="s">
        <v>442</v>
      </c>
      <c r="E161" s="271" t="s">
        <v>1255</v>
      </c>
      <c r="F161" s="272" t="s">
        <v>1256</v>
      </c>
      <c r="G161" s="273" t="s">
        <v>1178</v>
      </c>
      <c r="H161" s="274">
        <v>1</v>
      </c>
      <c r="I161" s="275"/>
      <c r="J161" s="276">
        <f>ROUND(I161*H161,2)</f>
        <v>0</v>
      </c>
      <c r="K161" s="272" t="s">
        <v>24</v>
      </c>
      <c r="L161" s="277"/>
      <c r="M161" s="278" t="s">
        <v>24</v>
      </c>
      <c r="N161" s="279" t="s">
        <v>48</v>
      </c>
      <c r="O161" s="46"/>
      <c r="P161" s="229">
        <f>O161*H161</f>
        <v>0</v>
      </c>
      <c r="Q161" s="229">
        <v>0</v>
      </c>
      <c r="R161" s="229">
        <f>Q161*H161</f>
        <v>0</v>
      </c>
      <c r="S161" s="229">
        <v>0</v>
      </c>
      <c r="T161" s="230">
        <f>S161*H161</f>
        <v>0</v>
      </c>
      <c r="AR161" s="23" t="s">
        <v>460</v>
      </c>
      <c r="AT161" s="23" t="s">
        <v>442</v>
      </c>
      <c r="AU161" s="23" t="s">
        <v>164</v>
      </c>
      <c r="AY161" s="23" t="s">
        <v>144</v>
      </c>
      <c r="BE161" s="231">
        <f>IF(N161="základní",J161,0)</f>
        <v>0</v>
      </c>
      <c r="BF161" s="231">
        <f>IF(N161="snížená",J161,0)</f>
        <v>0</v>
      </c>
      <c r="BG161" s="231">
        <f>IF(N161="zákl. přenesená",J161,0)</f>
        <v>0</v>
      </c>
      <c r="BH161" s="231">
        <f>IF(N161="sníž. přenesená",J161,0)</f>
        <v>0</v>
      </c>
      <c r="BI161" s="231">
        <f>IF(N161="nulová",J161,0)</f>
        <v>0</v>
      </c>
      <c r="BJ161" s="23" t="s">
        <v>25</v>
      </c>
      <c r="BK161" s="231">
        <f>ROUND(I161*H161,2)</f>
        <v>0</v>
      </c>
      <c r="BL161" s="23" t="s">
        <v>257</v>
      </c>
      <c r="BM161" s="23" t="s">
        <v>1257</v>
      </c>
    </row>
    <row r="162" s="1" customFormat="1">
      <c r="B162" s="45"/>
      <c r="C162" s="73"/>
      <c r="D162" s="232" t="s">
        <v>1157</v>
      </c>
      <c r="E162" s="73"/>
      <c r="F162" s="233" t="s">
        <v>1258</v>
      </c>
      <c r="G162" s="73"/>
      <c r="H162" s="73"/>
      <c r="I162" s="190"/>
      <c r="J162" s="73"/>
      <c r="K162" s="73"/>
      <c r="L162" s="71"/>
      <c r="M162" s="234"/>
      <c r="N162" s="46"/>
      <c r="O162" s="46"/>
      <c r="P162" s="46"/>
      <c r="Q162" s="46"/>
      <c r="R162" s="46"/>
      <c r="S162" s="46"/>
      <c r="T162" s="94"/>
      <c r="AT162" s="23" t="s">
        <v>1157</v>
      </c>
      <c r="AU162" s="23" t="s">
        <v>164</v>
      </c>
    </row>
    <row r="163" s="10" customFormat="1" ht="22.32" customHeight="1">
      <c r="B163" s="204"/>
      <c r="C163" s="205"/>
      <c r="D163" s="206" t="s">
        <v>76</v>
      </c>
      <c r="E163" s="218" t="s">
        <v>1259</v>
      </c>
      <c r="F163" s="218" t="s">
        <v>1260</v>
      </c>
      <c r="G163" s="205"/>
      <c r="H163" s="205"/>
      <c r="I163" s="208"/>
      <c r="J163" s="219">
        <f>BK163</f>
        <v>0</v>
      </c>
      <c r="K163" s="205"/>
      <c r="L163" s="210"/>
      <c r="M163" s="211"/>
      <c r="N163" s="212"/>
      <c r="O163" s="212"/>
      <c r="P163" s="213">
        <f>SUM(P164:P168)</f>
        <v>0</v>
      </c>
      <c r="Q163" s="212"/>
      <c r="R163" s="213">
        <f>SUM(R164:R168)</f>
        <v>0</v>
      </c>
      <c r="S163" s="212"/>
      <c r="T163" s="214">
        <f>SUM(T164:T168)</f>
        <v>0</v>
      </c>
      <c r="AR163" s="215" t="s">
        <v>86</v>
      </c>
      <c r="AT163" s="216" t="s">
        <v>76</v>
      </c>
      <c r="AU163" s="216" t="s">
        <v>86</v>
      </c>
      <c r="AY163" s="215" t="s">
        <v>144</v>
      </c>
      <c r="BK163" s="217">
        <f>SUM(BK164:BK168)</f>
        <v>0</v>
      </c>
    </row>
    <row r="164" s="1" customFormat="1" ht="16.5" customHeight="1">
      <c r="B164" s="45"/>
      <c r="C164" s="270" t="s">
        <v>575</v>
      </c>
      <c r="D164" s="270" t="s">
        <v>442</v>
      </c>
      <c r="E164" s="271" t="s">
        <v>1261</v>
      </c>
      <c r="F164" s="272" t="s">
        <v>1262</v>
      </c>
      <c r="G164" s="273" t="s">
        <v>326</v>
      </c>
      <c r="H164" s="274">
        <v>20</v>
      </c>
      <c r="I164" s="275"/>
      <c r="J164" s="276">
        <f>ROUND(I164*H164,2)</f>
        <v>0</v>
      </c>
      <c r="K164" s="272" t="s">
        <v>24</v>
      </c>
      <c r="L164" s="277"/>
      <c r="M164" s="278" t="s">
        <v>24</v>
      </c>
      <c r="N164" s="279" t="s">
        <v>48</v>
      </c>
      <c r="O164" s="46"/>
      <c r="P164" s="229">
        <f>O164*H164</f>
        <v>0</v>
      </c>
      <c r="Q164" s="229">
        <v>0</v>
      </c>
      <c r="R164" s="229">
        <f>Q164*H164</f>
        <v>0</v>
      </c>
      <c r="S164" s="229">
        <v>0</v>
      </c>
      <c r="T164" s="230">
        <f>S164*H164</f>
        <v>0</v>
      </c>
      <c r="AR164" s="23" t="s">
        <v>460</v>
      </c>
      <c r="AT164" s="23" t="s">
        <v>442</v>
      </c>
      <c r="AU164" s="23" t="s">
        <v>164</v>
      </c>
      <c r="AY164" s="23" t="s">
        <v>144</v>
      </c>
      <c r="BE164" s="231">
        <f>IF(N164="základní",J164,0)</f>
        <v>0</v>
      </c>
      <c r="BF164" s="231">
        <f>IF(N164="snížená",J164,0)</f>
        <v>0</v>
      </c>
      <c r="BG164" s="231">
        <f>IF(N164="zákl. přenesená",J164,0)</f>
        <v>0</v>
      </c>
      <c r="BH164" s="231">
        <f>IF(N164="sníž. přenesená",J164,0)</f>
        <v>0</v>
      </c>
      <c r="BI164" s="231">
        <f>IF(N164="nulová",J164,0)</f>
        <v>0</v>
      </c>
      <c r="BJ164" s="23" t="s">
        <v>25</v>
      </c>
      <c r="BK164" s="231">
        <f>ROUND(I164*H164,2)</f>
        <v>0</v>
      </c>
      <c r="BL164" s="23" t="s">
        <v>257</v>
      </c>
      <c r="BM164" s="23" t="s">
        <v>1263</v>
      </c>
    </row>
    <row r="165" s="1" customFormat="1" ht="16.5" customHeight="1">
      <c r="B165" s="45"/>
      <c r="C165" s="270" t="s">
        <v>579</v>
      </c>
      <c r="D165" s="270" t="s">
        <v>442</v>
      </c>
      <c r="E165" s="271" t="s">
        <v>1264</v>
      </c>
      <c r="F165" s="272" t="s">
        <v>1265</v>
      </c>
      <c r="G165" s="273" t="s">
        <v>317</v>
      </c>
      <c r="H165" s="274">
        <v>10</v>
      </c>
      <c r="I165" s="275"/>
      <c r="J165" s="276">
        <f>ROUND(I165*H165,2)</f>
        <v>0</v>
      </c>
      <c r="K165" s="272" t="s">
        <v>24</v>
      </c>
      <c r="L165" s="277"/>
      <c r="M165" s="278" t="s">
        <v>24</v>
      </c>
      <c r="N165" s="279" t="s">
        <v>48</v>
      </c>
      <c r="O165" s="46"/>
      <c r="P165" s="229">
        <f>O165*H165</f>
        <v>0</v>
      </c>
      <c r="Q165" s="229">
        <v>0</v>
      </c>
      <c r="R165" s="229">
        <f>Q165*H165</f>
        <v>0</v>
      </c>
      <c r="S165" s="229">
        <v>0</v>
      </c>
      <c r="T165" s="230">
        <f>S165*H165</f>
        <v>0</v>
      </c>
      <c r="AR165" s="23" t="s">
        <v>460</v>
      </c>
      <c r="AT165" s="23" t="s">
        <v>442</v>
      </c>
      <c r="AU165" s="23" t="s">
        <v>164</v>
      </c>
      <c r="AY165" s="23" t="s">
        <v>144</v>
      </c>
      <c r="BE165" s="231">
        <f>IF(N165="základní",J165,0)</f>
        <v>0</v>
      </c>
      <c r="BF165" s="231">
        <f>IF(N165="snížená",J165,0)</f>
        <v>0</v>
      </c>
      <c r="BG165" s="231">
        <f>IF(N165="zákl. přenesená",J165,0)</f>
        <v>0</v>
      </c>
      <c r="BH165" s="231">
        <f>IF(N165="sníž. přenesená",J165,0)</f>
        <v>0</v>
      </c>
      <c r="BI165" s="231">
        <f>IF(N165="nulová",J165,0)</f>
        <v>0</v>
      </c>
      <c r="BJ165" s="23" t="s">
        <v>25</v>
      </c>
      <c r="BK165" s="231">
        <f>ROUND(I165*H165,2)</f>
        <v>0</v>
      </c>
      <c r="BL165" s="23" t="s">
        <v>257</v>
      </c>
      <c r="BM165" s="23" t="s">
        <v>1266</v>
      </c>
    </row>
    <row r="166" s="1" customFormat="1" ht="16.5" customHeight="1">
      <c r="B166" s="45"/>
      <c r="C166" s="270" t="s">
        <v>583</v>
      </c>
      <c r="D166" s="270" t="s">
        <v>442</v>
      </c>
      <c r="E166" s="271" t="s">
        <v>1267</v>
      </c>
      <c r="F166" s="272" t="s">
        <v>1268</v>
      </c>
      <c r="G166" s="273" t="s">
        <v>1110</v>
      </c>
      <c r="H166" s="274">
        <v>8</v>
      </c>
      <c r="I166" s="275"/>
      <c r="J166" s="276">
        <f>ROUND(I166*H166,2)</f>
        <v>0</v>
      </c>
      <c r="K166" s="272" t="s">
        <v>24</v>
      </c>
      <c r="L166" s="277"/>
      <c r="M166" s="278" t="s">
        <v>24</v>
      </c>
      <c r="N166" s="279" t="s">
        <v>48</v>
      </c>
      <c r="O166" s="46"/>
      <c r="P166" s="229">
        <f>O166*H166</f>
        <v>0</v>
      </c>
      <c r="Q166" s="229">
        <v>0</v>
      </c>
      <c r="R166" s="229">
        <f>Q166*H166</f>
        <v>0</v>
      </c>
      <c r="S166" s="229">
        <v>0</v>
      </c>
      <c r="T166" s="230">
        <f>S166*H166</f>
        <v>0</v>
      </c>
      <c r="AR166" s="23" t="s">
        <v>460</v>
      </c>
      <c r="AT166" s="23" t="s">
        <v>442</v>
      </c>
      <c r="AU166" s="23" t="s">
        <v>164</v>
      </c>
      <c r="AY166" s="23" t="s">
        <v>144</v>
      </c>
      <c r="BE166" s="231">
        <f>IF(N166="základní",J166,0)</f>
        <v>0</v>
      </c>
      <c r="BF166" s="231">
        <f>IF(N166="snížená",J166,0)</f>
        <v>0</v>
      </c>
      <c r="BG166" s="231">
        <f>IF(N166="zákl. přenesená",J166,0)</f>
        <v>0</v>
      </c>
      <c r="BH166" s="231">
        <f>IF(N166="sníž. přenesená",J166,0)</f>
        <v>0</v>
      </c>
      <c r="BI166" s="231">
        <f>IF(N166="nulová",J166,0)</f>
        <v>0</v>
      </c>
      <c r="BJ166" s="23" t="s">
        <v>25</v>
      </c>
      <c r="BK166" s="231">
        <f>ROUND(I166*H166,2)</f>
        <v>0</v>
      </c>
      <c r="BL166" s="23" t="s">
        <v>257</v>
      </c>
      <c r="BM166" s="23" t="s">
        <v>1269</v>
      </c>
    </row>
    <row r="167" s="1" customFormat="1" ht="16.5" customHeight="1">
      <c r="B167" s="45"/>
      <c r="C167" s="270" t="s">
        <v>587</v>
      </c>
      <c r="D167" s="270" t="s">
        <v>442</v>
      </c>
      <c r="E167" s="271" t="s">
        <v>1270</v>
      </c>
      <c r="F167" s="272" t="s">
        <v>1271</v>
      </c>
      <c r="G167" s="273" t="s">
        <v>1110</v>
      </c>
      <c r="H167" s="274">
        <v>1</v>
      </c>
      <c r="I167" s="275"/>
      <c r="J167" s="276">
        <f>ROUND(I167*H167,2)</f>
        <v>0</v>
      </c>
      <c r="K167" s="272" t="s">
        <v>24</v>
      </c>
      <c r="L167" s="277"/>
      <c r="M167" s="278" t="s">
        <v>24</v>
      </c>
      <c r="N167" s="279" t="s">
        <v>48</v>
      </c>
      <c r="O167" s="46"/>
      <c r="P167" s="229">
        <f>O167*H167</f>
        <v>0</v>
      </c>
      <c r="Q167" s="229">
        <v>0</v>
      </c>
      <c r="R167" s="229">
        <f>Q167*H167</f>
        <v>0</v>
      </c>
      <c r="S167" s="229">
        <v>0</v>
      </c>
      <c r="T167" s="230">
        <f>S167*H167</f>
        <v>0</v>
      </c>
      <c r="AR167" s="23" t="s">
        <v>460</v>
      </c>
      <c r="AT167" s="23" t="s">
        <v>442</v>
      </c>
      <c r="AU167" s="23" t="s">
        <v>164</v>
      </c>
      <c r="AY167" s="23" t="s">
        <v>144</v>
      </c>
      <c r="BE167" s="231">
        <f>IF(N167="základní",J167,0)</f>
        <v>0</v>
      </c>
      <c r="BF167" s="231">
        <f>IF(N167="snížená",J167,0)</f>
        <v>0</v>
      </c>
      <c r="BG167" s="231">
        <f>IF(N167="zákl. přenesená",J167,0)</f>
        <v>0</v>
      </c>
      <c r="BH167" s="231">
        <f>IF(N167="sníž. přenesená",J167,0)</f>
        <v>0</v>
      </c>
      <c r="BI167" s="231">
        <f>IF(N167="nulová",J167,0)</f>
        <v>0</v>
      </c>
      <c r="BJ167" s="23" t="s">
        <v>25</v>
      </c>
      <c r="BK167" s="231">
        <f>ROUND(I167*H167,2)</f>
        <v>0</v>
      </c>
      <c r="BL167" s="23" t="s">
        <v>257</v>
      </c>
      <c r="BM167" s="23" t="s">
        <v>1272</v>
      </c>
    </row>
    <row r="168" s="1" customFormat="1">
      <c r="B168" s="45"/>
      <c r="C168" s="73"/>
      <c r="D168" s="232" t="s">
        <v>1157</v>
      </c>
      <c r="E168" s="73"/>
      <c r="F168" s="233" t="s">
        <v>1273</v>
      </c>
      <c r="G168" s="73"/>
      <c r="H168" s="73"/>
      <c r="I168" s="190"/>
      <c r="J168" s="73"/>
      <c r="K168" s="73"/>
      <c r="L168" s="71"/>
      <c r="M168" s="234"/>
      <c r="N168" s="46"/>
      <c r="O168" s="46"/>
      <c r="P168" s="46"/>
      <c r="Q168" s="46"/>
      <c r="R168" s="46"/>
      <c r="S168" s="46"/>
      <c r="T168" s="94"/>
      <c r="AT168" s="23" t="s">
        <v>1157</v>
      </c>
      <c r="AU168" s="23" t="s">
        <v>164</v>
      </c>
    </row>
    <row r="169" s="10" customFormat="1" ht="22.32" customHeight="1">
      <c r="B169" s="204"/>
      <c r="C169" s="205"/>
      <c r="D169" s="206" t="s">
        <v>76</v>
      </c>
      <c r="E169" s="218" t="s">
        <v>1274</v>
      </c>
      <c r="F169" s="218" t="s">
        <v>1275</v>
      </c>
      <c r="G169" s="205"/>
      <c r="H169" s="205"/>
      <c r="I169" s="208"/>
      <c r="J169" s="219">
        <f>BK169</f>
        <v>0</v>
      </c>
      <c r="K169" s="205"/>
      <c r="L169" s="210"/>
      <c r="M169" s="211"/>
      <c r="N169" s="212"/>
      <c r="O169" s="212"/>
      <c r="P169" s="213">
        <f>SUM(P170:P191)</f>
        <v>0</v>
      </c>
      <c r="Q169" s="212"/>
      <c r="R169" s="213">
        <f>SUM(R170:R191)</f>
        <v>0</v>
      </c>
      <c r="S169" s="212"/>
      <c r="T169" s="214">
        <f>SUM(T170:T191)</f>
        <v>0</v>
      </c>
      <c r="AR169" s="215" t="s">
        <v>86</v>
      </c>
      <c r="AT169" s="216" t="s">
        <v>76</v>
      </c>
      <c r="AU169" s="216" t="s">
        <v>86</v>
      </c>
      <c r="AY169" s="215" t="s">
        <v>144</v>
      </c>
      <c r="BK169" s="217">
        <f>SUM(BK170:BK191)</f>
        <v>0</v>
      </c>
    </row>
    <row r="170" s="1" customFormat="1" ht="16.5" customHeight="1">
      <c r="B170" s="45"/>
      <c r="C170" s="270" t="s">
        <v>591</v>
      </c>
      <c r="D170" s="270" t="s">
        <v>442</v>
      </c>
      <c r="E170" s="271" t="s">
        <v>1276</v>
      </c>
      <c r="F170" s="272" t="s">
        <v>1277</v>
      </c>
      <c r="G170" s="273" t="s">
        <v>326</v>
      </c>
      <c r="H170" s="274">
        <v>15</v>
      </c>
      <c r="I170" s="275"/>
      <c r="J170" s="276">
        <f>ROUND(I170*H170,2)</f>
        <v>0</v>
      </c>
      <c r="K170" s="272" t="s">
        <v>24</v>
      </c>
      <c r="L170" s="277"/>
      <c r="M170" s="278" t="s">
        <v>24</v>
      </c>
      <c r="N170" s="279" t="s">
        <v>48</v>
      </c>
      <c r="O170" s="46"/>
      <c r="P170" s="229">
        <f>O170*H170</f>
        <v>0</v>
      </c>
      <c r="Q170" s="229">
        <v>0</v>
      </c>
      <c r="R170" s="229">
        <f>Q170*H170</f>
        <v>0</v>
      </c>
      <c r="S170" s="229">
        <v>0</v>
      </c>
      <c r="T170" s="230">
        <f>S170*H170</f>
        <v>0</v>
      </c>
      <c r="AR170" s="23" t="s">
        <v>460</v>
      </c>
      <c r="AT170" s="23" t="s">
        <v>442</v>
      </c>
      <c r="AU170" s="23" t="s">
        <v>164</v>
      </c>
      <c r="AY170" s="23" t="s">
        <v>144</v>
      </c>
      <c r="BE170" s="231">
        <f>IF(N170="základní",J170,0)</f>
        <v>0</v>
      </c>
      <c r="BF170" s="231">
        <f>IF(N170="snížená",J170,0)</f>
        <v>0</v>
      </c>
      <c r="BG170" s="231">
        <f>IF(N170="zákl. přenesená",J170,0)</f>
        <v>0</v>
      </c>
      <c r="BH170" s="231">
        <f>IF(N170="sníž. přenesená",J170,0)</f>
        <v>0</v>
      </c>
      <c r="BI170" s="231">
        <f>IF(N170="nulová",J170,0)</f>
        <v>0</v>
      </c>
      <c r="BJ170" s="23" t="s">
        <v>25</v>
      </c>
      <c r="BK170" s="231">
        <f>ROUND(I170*H170,2)</f>
        <v>0</v>
      </c>
      <c r="BL170" s="23" t="s">
        <v>257</v>
      </c>
      <c r="BM170" s="23" t="s">
        <v>1278</v>
      </c>
    </row>
    <row r="171" s="1" customFormat="1" ht="16.5" customHeight="1">
      <c r="B171" s="45"/>
      <c r="C171" s="270" t="s">
        <v>595</v>
      </c>
      <c r="D171" s="270" t="s">
        <v>442</v>
      </c>
      <c r="E171" s="271" t="s">
        <v>1279</v>
      </c>
      <c r="F171" s="272" t="s">
        <v>1280</v>
      </c>
      <c r="G171" s="273" t="s">
        <v>326</v>
      </c>
      <c r="H171" s="274">
        <v>12</v>
      </c>
      <c r="I171" s="275"/>
      <c r="J171" s="276">
        <f>ROUND(I171*H171,2)</f>
        <v>0</v>
      </c>
      <c r="K171" s="272" t="s">
        <v>24</v>
      </c>
      <c r="L171" s="277"/>
      <c r="M171" s="278" t="s">
        <v>24</v>
      </c>
      <c r="N171" s="279" t="s">
        <v>48</v>
      </c>
      <c r="O171" s="46"/>
      <c r="P171" s="229">
        <f>O171*H171</f>
        <v>0</v>
      </c>
      <c r="Q171" s="229">
        <v>0</v>
      </c>
      <c r="R171" s="229">
        <f>Q171*H171</f>
        <v>0</v>
      </c>
      <c r="S171" s="229">
        <v>0</v>
      </c>
      <c r="T171" s="230">
        <f>S171*H171</f>
        <v>0</v>
      </c>
      <c r="AR171" s="23" t="s">
        <v>460</v>
      </c>
      <c r="AT171" s="23" t="s">
        <v>442</v>
      </c>
      <c r="AU171" s="23" t="s">
        <v>164</v>
      </c>
      <c r="AY171" s="23" t="s">
        <v>144</v>
      </c>
      <c r="BE171" s="231">
        <f>IF(N171="základní",J171,0)</f>
        <v>0</v>
      </c>
      <c r="BF171" s="231">
        <f>IF(N171="snížená",J171,0)</f>
        <v>0</v>
      </c>
      <c r="BG171" s="231">
        <f>IF(N171="zákl. přenesená",J171,0)</f>
        <v>0</v>
      </c>
      <c r="BH171" s="231">
        <f>IF(N171="sníž. přenesená",J171,0)</f>
        <v>0</v>
      </c>
      <c r="BI171" s="231">
        <f>IF(N171="nulová",J171,0)</f>
        <v>0</v>
      </c>
      <c r="BJ171" s="23" t="s">
        <v>25</v>
      </c>
      <c r="BK171" s="231">
        <f>ROUND(I171*H171,2)</f>
        <v>0</v>
      </c>
      <c r="BL171" s="23" t="s">
        <v>257</v>
      </c>
      <c r="BM171" s="23" t="s">
        <v>1281</v>
      </c>
    </row>
    <row r="172" s="1" customFormat="1" ht="16.5" customHeight="1">
      <c r="B172" s="45"/>
      <c r="C172" s="270" t="s">
        <v>599</v>
      </c>
      <c r="D172" s="270" t="s">
        <v>442</v>
      </c>
      <c r="E172" s="271" t="s">
        <v>1282</v>
      </c>
      <c r="F172" s="272" t="s">
        <v>1283</v>
      </c>
      <c r="G172" s="273" t="s">
        <v>326</v>
      </c>
      <c r="H172" s="274">
        <v>45</v>
      </c>
      <c r="I172" s="275"/>
      <c r="J172" s="276">
        <f>ROUND(I172*H172,2)</f>
        <v>0</v>
      </c>
      <c r="K172" s="272" t="s">
        <v>24</v>
      </c>
      <c r="L172" s="277"/>
      <c r="M172" s="278" t="s">
        <v>24</v>
      </c>
      <c r="N172" s="279" t="s">
        <v>48</v>
      </c>
      <c r="O172" s="46"/>
      <c r="P172" s="229">
        <f>O172*H172</f>
        <v>0</v>
      </c>
      <c r="Q172" s="229">
        <v>0</v>
      </c>
      <c r="R172" s="229">
        <f>Q172*H172</f>
        <v>0</v>
      </c>
      <c r="S172" s="229">
        <v>0</v>
      </c>
      <c r="T172" s="230">
        <f>S172*H172</f>
        <v>0</v>
      </c>
      <c r="AR172" s="23" t="s">
        <v>460</v>
      </c>
      <c r="AT172" s="23" t="s">
        <v>442</v>
      </c>
      <c r="AU172" s="23" t="s">
        <v>164</v>
      </c>
      <c r="AY172" s="23" t="s">
        <v>144</v>
      </c>
      <c r="BE172" s="231">
        <f>IF(N172="základní",J172,0)</f>
        <v>0</v>
      </c>
      <c r="BF172" s="231">
        <f>IF(N172="snížená",J172,0)</f>
        <v>0</v>
      </c>
      <c r="BG172" s="231">
        <f>IF(N172="zákl. přenesená",J172,0)</f>
        <v>0</v>
      </c>
      <c r="BH172" s="231">
        <f>IF(N172="sníž. přenesená",J172,0)</f>
        <v>0</v>
      </c>
      <c r="BI172" s="231">
        <f>IF(N172="nulová",J172,0)</f>
        <v>0</v>
      </c>
      <c r="BJ172" s="23" t="s">
        <v>25</v>
      </c>
      <c r="BK172" s="231">
        <f>ROUND(I172*H172,2)</f>
        <v>0</v>
      </c>
      <c r="BL172" s="23" t="s">
        <v>257</v>
      </c>
      <c r="BM172" s="23" t="s">
        <v>1284</v>
      </c>
    </row>
    <row r="173" s="1" customFormat="1" ht="16.5" customHeight="1">
      <c r="B173" s="45"/>
      <c r="C173" s="270" t="s">
        <v>604</v>
      </c>
      <c r="D173" s="270" t="s">
        <v>442</v>
      </c>
      <c r="E173" s="271" t="s">
        <v>1285</v>
      </c>
      <c r="F173" s="272" t="s">
        <v>1286</v>
      </c>
      <c r="G173" s="273" t="s">
        <v>326</v>
      </c>
      <c r="H173" s="274">
        <v>160</v>
      </c>
      <c r="I173" s="275"/>
      <c r="J173" s="276">
        <f>ROUND(I173*H173,2)</f>
        <v>0</v>
      </c>
      <c r="K173" s="272" t="s">
        <v>24</v>
      </c>
      <c r="L173" s="277"/>
      <c r="M173" s="278" t="s">
        <v>24</v>
      </c>
      <c r="N173" s="279" t="s">
        <v>48</v>
      </c>
      <c r="O173" s="46"/>
      <c r="P173" s="229">
        <f>O173*H173</f>
        <v>0</v>
      </c>
      <c r="Q173" s="229">
        <v>0</v>
      </c>
      <c r="R173" s="229">
        <f>Q173*H173</f>
        <v>0</v>
      </c>
      <c r="S173" s="229">
        <v>0</v>
      </c>
      <c r="T173" s="230">
        <f>S173*H173</f>
        <v>0</v>
      </c>
      <c r="AR173" s="23" t="s">
        <v>460</v>
      </c>
      <c r="AT173" s="23" t="s">
        <v>442</v>
      </c>
      <c r="AU173" s="23" t="s">
        <v>164</v>
      </c>
      <c r="AY173" s="23" t="s">
        <v>144</v>
      </c>
      <c r="BE173" s="231">
        <f>IF(N173="základní",J173,0)</f>
        <v>0</v>
      </c>
      <c r="BF173" s="231">
        <f>IF(N173="snížená",J173,0)</f>
        <v>0</v>
      </c>
      <c r="BG173" s="231">
        <f>IF(N173="zákl. přenesená",J173,0)</f>
        <v>0</v>
      </c>
      <c r="BH173" s="231">
        <f>IF(N173="sníž. přenesená",J173,0)</f>
        <v>0</v>
      </c>
      <c r="BI173" s="231">
        <f>IF(N173="nulová",J173,0)</f>
        <v>0</v>
      </c>
      <c r="BJ173" s="23" t="s">
        <v>25</v>
      </c>
      <c r="BK173" s="231">
        <f>ROUND(I173*H173,2)</f>
        <v>0</v>
      </c>
      <c r="BL173" s="23" t="s">
        <v>257</v>
      </c>
      <c r="BM173" s="23" t="s">
        <v>1287</v>
      </c>
    </row>
    <row r="174" s="1" customFormat="1" ht="16.5" customHeight="1">
      <c r="B174" s="45"/>
      <c r="C174" s="270" t="s">
        <v>608</v>
      </c>
      <c r="D174" s="270" t="s">
        <v>442</v>
      </c>
      <c r="E174" s="271" t="s">
        <v>1288</v>
      </c>
      <c r="F174" s="272" t="s">
        <v>1289</v>
      </c>
      <c r="G174" s="273" t="s">
        <v>326</v>
      </c>
      <c r="H174" s="274">
        <v>30</v>
      </c>
      <c r="I174" s="275"/>
      <c r="J174" s="276">
        <f>ROUND(I174*H174,2)</f>
        <v>0</v>
      </c>
      <c r="K174" s="272" t="s">
        <v>24</v>
      </c>
      <c r="L174" s="277"/>
      <c r="M174" s="278" t="s">
        <v>24</v>
      </c>
      <c r="N174" s="279" t="s">
        <v>48</v>
      </c>
      <c r="O174" s="46"/>
      <c r="P174" s="229">
        <f>O174*H174</f>
        <v>0</v>
      </c>
      <c r="Q174" s="229">
        <v>0</v>
      </c>
      <c r="R174" s="229">
        <f>Q174*H174</f>
        <v>0</v>
      </c>
      <c r="S174" s="229">
        <v>0</v>
      </c>
      <c r="T174" s="230">
        <f>S174*H174</f>
        <v>0</v>
      </c>
      <c r="AR174" s="23" t="s">
        <v>460</v>
      </c>
      <c r="AT174" s="23" t="s">
        <v>442</v>
      </c>
      <c r="AU174" s="23" t="s">
        <v>164</v>
      </c>
      <c r="AY174" s="23" t="s">
        <v>144</v>
      </c>
      <c r="BE174" s="231">
        <f>IF(N174="základní",J174,0)</f>
        <v>0</v>
      </c>
      <c r="BF174" s="231">
        <f>IF(N174="snížená",J174,0)</f>
        <v>0</v>
      </c>
      <c r="BG174" s="231">
        <f>IF(N174="zákl. přenesená",J174,0)</f>
        <v>0</v>
      </c>
      <c r="BH174" s="231">
        <f>IF(N174="sníž. přenesená",J174,0)</f>
        <v>0</v>
      </c>
      <c r="BI174" s="231">
        <f>IF(N174="nulová",J174,0)</f>
        <v>0</v>
      </c>
      <c r="BJ174" s="23" t="s">
        <v>25</v>
      </c>
      <c r="BK174" s="231">
        <f>ROUND(I174*H174,2)</f>
        <v>0</v>
      </c>
      <c r="BL174" s="23" t="s">
        <v>257</v>
      </c>
      <c r="BM174" s="23" t="s">
        <v>1290</v>
      </c>
    </row>
    <row r="175" s="1" customFormat="1" ht="16.5" customHeight="1">
      <c r="B175" s="45"/>
      <c r="C175" s="270" t="s">
        <v>612</v>
      </c>
      <c r="D175" s="270" t="s">
        <v>442</v>
      </c>
      <c r="E175" s="271" t="s">
        <v>1291</v>
      </c>
      <c r="F175" s="272" t="s">
        <v>1292</v>
      </c>
      <c r="G175" s="273" t="s">
        <v>326</v>
      </c>
      <c r="H175" s="274">
        <v>880</v>
      </c>
      <c r="I175" s="275"/>
      <c r="J175" s="276">
        <f>ROUND(I175*H175,2)</f>
        <v>0</v>
      </c>
      <c r="K175" s="272" t="s">
        <v>24</v>
      </c>
      <c r="L175" s="277"/>
      <c r="M175" s="278" t="s">
        <v>24</v>
      </c>
      <c r="N175" s="279" t="s">
        <v>48</v>
      </c>
      <c r="O175" s="46"/>
      <c r="P175" s="229">
        <f>O175*H175</f>
        <v>0</v>
      </c>
      <c r="Q175" s="229">
        <v>0</v>
      </c>
      <c r="R175" s="229">
        <f>Q175*H175</f>
        <v>0</v>
      </c>
      <c r="S175" s="229">
        <v>0</v>
      </c>
      <c r="T175" s="230">
        <f>S175*H175</f>
        <v>0</v>
      </c>
      <c r="AR175" s="23" t="s">
        <v>460</v>
      </c>
      <c r="AT175" s="23" t="s">
        <v>442</v>
      </c>
      <c r="AU175" s="23" t="s">
        <v>164</v>
      </c>
      <c r="AY175" s="23" t="s">
        <v>144</v>
      </c>
      <c r="BE175" s="231">
        <f>IF(N175="základní",J175,0)</f>
        <v>0</v>
      </c>
      <c r="BF175" s="231">
        <f>IF(N175="snížená",J175,0)</f>
        <v>0</v>
      </c>
      <c r="BG175" s="231">
        <f>IF(N175="zákl. přenesená",J175,0)</f>
        <v>0</v>
      </c>
      <c r="BH175" s="231">
        <f>IF(N175="sníž. přenesená",J175,0)</f>
        <v>0</v>
      </c>
      <c r="BI175" s="231">
        <f>IF(N175="nulová",J175,0)</f>
        <v>0</v>
      </c>
      <c r="BJ175" s="23" t="s">
        <v>25</v>
      </c>
      <c r="BK175" s="231">
        <f>ROUND(I175*H175,2)</f>
        <v>0</v>
      </c>
      <c r="BL175" s="23" t="s">
        <v>257</v>
      </c>
      <c r="BM175" s="23" t="s">
        <v>1293</v>
      </c>
    </row>
    <row r="176" s="1" customFormat="1" ht="16.5" customHeight="1">
      <c r="B176" s="45"/>
      <c r="C176" s="270" t="s">
        <v>617</v>
      </c>
      <c r="D176" s="270" t="s">
        <v>442</v>
      </c>
      <c r="E176" s="271" t="s">
        <v>1294</v>
      </c>
      <c r="F176" s="272" t="s">
        <v>1295</v>
      </c>
      <c r="G176" s="273" t="s">
        <v>326</v>
      </c>
      <c r="H176" s="274">
        <v>1400</v>
      </c>
      <c r="I176" s="275"/>
      <c r="J176" s="276">
        <f>ROUND(I176*H176,2)</f>
        <v>0</v>
      </c>
      <c r="K176" s="272" t="s">
        <v>24</v>
      </c>
      <c r="L176" s="277"/>
      <c r="M176" s="278" t="s">
        <v>24</v>
      </c>
      <c r="N176" s="279" t="s">
        <v>48</v>
      </c>
      <c r="O176" s="46"/>
      <c r="P176" s="229">
        <f>O176*H176</f>
        <v>0</v>
      </c>
      <c r="Q176" s="229">
        <v>0</v>
      </c>
      <c r="R176" s="229">
        <f>Q176*H176</f>
        <v>0</v>
      </c>
      <c r="S176" s="229">
        <v>0</v>
      </c>
      <c r="T176" s="230">
        <f>S176*H176</f>
        <v>0</v>
      </c>
      <c r="AR176" s="23" t="s">
        <v>460</v>
      </c>
      <c r="AT176" s="23" t="s">
        <v>442</v>
      </c>
      <c r="AU176" s="23" t="s">
        <v>164</v>
      </c>
      <c r="AY176" s="23" t="s">
        <v>144</v>
      </c>
      <c r="BE176" s="231">
        <f>IF(N176="základní",J176,0)</f>
        <v>0</v>
      </c>
      <c r="BF176" s="231">
        <f>IF(N176="snížená",J176,0)</f>
        <v>0</v>
      </c>
      <c r="BG176" s="231">
        <f>IF(N176="zákl. přenesená",J176,0)</f>
        <v>0</v>
      </c>
      <c r="BH176" s="231">
        <f>IF(N176="sníž. přenesená",J176,0)</f>
        <v>0</v>
      </c>
      <c r="BI176" s="231">
        <f>IF(N176="nulová",J176,0)</f>
        <v>0</v>
      </c>
      <c r="BJ176" s="23" t="s">
        <v>25</v>
      </c>
      <c r="BK176" s="231">
        <f>ROUND(I176*H176,2)</f>
        <v>0</v>
      </c>
      <c r="BL176" s="23" t="s">
        <v>257</v>
      </c>
      <c r="BM176" s="23" t="s">
        <v>1296</v>
      </c>
    </row>
    <row r="177" s="1" customFormat="1" ht="16.5" customHeight="1">
      <c r="B177" s="45"/>
      <c r="C177" s="270" t="s">
        <v>621</v>
      </c>
      <c r="D177" s="270" t="s">
        <v>442</v>
      </c>
      <c r="E177" s="271" t="s">
        <v>1297</v>
      </c>
      <c r="F177" s="272" t="s">
        <v>1298</v>
      </c>
      <c r="G177" s="273" t="s">
        <v>326</v>
      </c>
      <c r="H177" s="274">
        <v>0</v>
      </c>
      <c r="I177" s="275"/>
      <c r="J177" s="276">
        <f>ROUND(I177*H177,2)</f>
        <v>0</v>
      </c>
      <c r="K177" s="272" t="s">
        <v>24</v>
      </c>
      <c r="L177" s="277"/>
      <c r="M177" s="278" t="s">
        <v>24</v>
      </c>
      <c r="N177" s="279" t="s">
        <v>48</v>
      </c>
      <c r="O177" s="46"/>
      <c r="P177" s="229">
        <f>O177*H177</f>
        <v>0</v>
      </c>
      <c r="Q177" s="229">
        <v>0</v>
      </c>
      <c r="R177" s="229">
        <f>Q177*H177</f>
        <v>0</v>
      </c>
      <c r="S177" s="229">
        <v>0</v>
      </c>
      <c r="T177" s="230">
        <f>S177*H177</f>
        <v>0</v>
      </c>
      <c r="AR177" s="23" t="s">
        <v>460</v>
      </c>
      <c r="AT177" s="23" t="s">
        <v>442</v>
      </c>
      <c r="AU177" s="23" t="s">
        <v>164</v>
      </c>
      <c r="AY177" s="23" t="s">
        <v>144</v>
      </c>
      <c r="BE177" s="231">
        <f>IF(N177="základní",J177,0)</f>
        <v>0</v>
      </c>
      <c r="BF177" s="231">
        <f>IF(N177="snížená",J177,0)</f>
        <v>0</v>
      </c>
      <c r="BG177" s="231">
        <f>IF(N177="zákl. přenesená",J177,0)</f>
        <v>0</v>
      </c>
      <c r="BH177" s="231">
        <f>IF(N177="sníž. přenesená",J177,0)</f>
        <v>0</v>
      </c>
      <c r="BI177" s="231">
        <f>IF(N177="nulová",J177,0)</f>
        <v>0</v>
      </c>
      <c r="BJ177" s="23" t="s">
        <v>25</v>
      </c>
      <c r="BK177" s="231">
        <f>ROUND(I177*H177,2)</f>
        <v>0</v>
      </c>
      <c r="BL177" s="23" t="s">
        <v>257</v>
      </c>
      <c r="BM177" s="23" t="s">
        <v>1299</v>
      </c>
    </row>
    <row r="178" s="1" customFormat="1" ht="16.5" customHeight="1">
      <c r="B178" s="45"/>
      <c r="C178" s="270" t="s">
        <v>626</v>
      </c>
      <c r="D178" s="270" t="s">
        <v>442</v>
      </c>
      <c r="E178" s="271" t="s">
        <v>1300</v>
      </c>
      <c r="F178" s="272" t="s">
        <v>1301</v>
      </c>
      <c r="G178" s="273" t="s">
        <v>326</v>
      </c>
      <c r="H178" s="274">
        <v>0</v>
      </c>
      <c r="I178" s="275"/>
      <c r="J178" s="276">
        <f>ROUND(I178*H178,2)</f>
        <v>0</v>
      </c>
      <c r="K178" s="272" t="s">
        <v>24</v>
      </c>
      <c r="L178" s="277"/>
      <c r="M178" s="278" t="s">
        <v>24</v>
      </c>
      <c r="N178" s="279" t="s">
        <v>48</v>
      </c>
      <c r="O178" s="46"/>
      <c r="P178" s="229">
        <f>O178*H178</f>
        <v>0</v>
      </c>
      <c r="Q178" s="229">
        <v>0</v>
      </c>
      <c r="R178" s="229">
        <f>Q178*H178</f>
        <v>0</v>
      </c>
      <c r="S178" s="229">
        <v>0</v>
      </c>
      <c r="T178" s="230">
        <f>S178*H178</f>
        <v>0</v>
      </c>
      <c r="AR178" s="23" t="s">
        <v>460</v>
      </c>
      <c r="AT178" s="23" t="s">
        <v>442</v>
      </c>
      <c r="AU178" s="23" t="s">
        <v>164</v>
      </c>
      <c r="AY178" s="23" t="s">
        <v>144</v>
      </c>
      <c r="BE178" s="231">
        <f>IF(N178="základní",J178,0)</f>
        <v>0</v>
      </c>
      <c r="BF178" s="231">
        <f>IF(N178="snížená",J178,0)</f>
        <v>0</v>
      </c>
      <c r="BG178" s="231">
        <f>IF(N178="zákl. přenesená",J178,0)</f>
        <v>0</v>
      </c>
      <c r="BH178" s="231">
        <f>IF(N178="sníž. přenesená",J178,0)</f>
        <v>0</v>
      </c>
      <c r="BI178" s="231">
        <f>IF(N178="nulová",J178,0)</f>
        <v>0</v>
      </c>
      <c r="BJ178" s="23" t="s">
        <v>25</v>
      </c>
      <c r="BK178" s="231">
        <f>ROUND(I178*H178,2)</f>
        <v>0</v>
      </c>
      <c r="BL178" s="23" t="s">
        <v>257</v>
      </c>
      <c r="BM178" s="23" t="s">
        <v>1302</v>
      </c>
    </row>
    <row r="179" s="1" customFormat="1" ht="16.5" customHeight="1">
      <c r="B179" s="45"/>
      <c r="C179" s="270" t="s">
        <v>630</v>
      </c>
      <c r="D179" s="270" t="s">
        <v>442</v>
      </c>
      <c r="E179" s="271" t="s">
        <v>1303</v>
      </c>
      <c r="F179" s="272" t="s">
        <v>1304</v>
      </c>
      <c r="G179" s="273" t="s">
        <v>326</v>
      </c>
      <c r="H179" s="274">
        <v>90</v>
      </c>
      <c r="I179" s="275"/>
      <c r="J179" s="276">
        <f>ROUND(I179*H179,2)</f>
        <v>0</v>
      </c>
      <c r="K179" s="272" t="s">
        <v>24</v>
      </c>
      <c r="L179" s="277"/>
      <c r="M179" s="278" t="s">
        <v>24</v>
      </c>
      <c r="N179" s="279" t="s">
        <v>48</v>
      </c>
      <c r="O179" s="46"/>
      <c r="P179" s="229">
        <f>O179*H179</f>
        <v>0</v>
      </c>
      <c r="Q179" s="229">
        <v>0</v>
      </c>
      <c r="R179" s="229">
        <f>Q179*H179</f>
        <v>0</v>
      </c>
      <c r="S179" s="229">
        <v>0</v>
      </c>
      <c r="T179" s="230">
        <f>S179*H179</f>
        <v>0</v>
      </c>
      <c r="AR179" s="23" t="s">
        <v>460</v>
      </c>
      <c r="AT179" s="23" t="s">
        <v>442</v>
      </c>
      <c r="AU179" s="23" t="s">
        <v>164</v>
      </c>
      <c r="AY179" s="23" t="s">
        <v>144</v>
      </c>
      <c r="BE179" s="231">
        <f>IF(N179="základní",J179,0)</f>
        <v>0</v>
      </c>
      <c r="BF179" s="231">
        <f>IF(N179="snížená",J179,0)</f>
        <v>0</v>
      </c>
      <c r="BG179" s="231">
        <f>IF(N179="zákl. přenesená",J179,0)</f>
        <v>0</v>
      </c>
      <c r="BH179" s="231">
        <f>IF(N179="sníž. přenesená",J179,0)</f>
        <v>0</v>
      </c>
      <c r="BI179" s="231">
        <f>IF(N179="nulová",J179,0)</f>
        <v>0</v>
      </c>
      <c r="BJ179" s="23" t="s">
        <v>25</v>
      </c>
      <c r="BK179" s="231">
        <f>ROUND(I179*H179,2)</f>
        <v>0</v>
      </c>
      <c r="BL179" s="23" t="s">
        <v>257</v>
      </c>
      <c r="BM179" s="23" t="s">
        <v>1305</v>
      </c>
    </row>
    <row r="180" s="1" customFormat="1" ht="16.5" customHeight="1">
      <c r="B180" s="45"/>
      <c r="C180" s="270" t="s">
        <v>634</v>
      </c>
      <c r="D180" s="270" t="s">
        <v>442</v>
      </c>
      <c r="E180" s="271" t="s">
        <v>1306</v>
      </c>
      <c r="F180" s="272" t="s">
        <v>1307</v>
      </c>
      <c r="G180" s="273" t="s">
        <v>326</v>
      </c>
      <c r="H180" s="274">
        <v>0</v>
      </c>
      <c r="I180" s="275"/>
      <c r="J180" s="276">
        <f>ROUND(I180*H180,2)</f>
        <v>0</v>
      </c>
      <c r="K180" s="272" t="s">
        <v>24</v>
      </c>
      <c r="L180" s="277"/>
      <c r="M180" s="278" t="s">
        <v>24</v>
      </c>
      <c r="N180" s="279" t="s">
        <v>48</v>
      </c>
      <c r="O180" s="46"/>
      <c r="P180" s="229">
        <f>O180*H180</f>
        <v>0</v>
      </c>
      <c r="Q180" s="229">
        <v>0</v>
      </c>
      <c r="R180" s="229">
        <f>Q180*H180</f>
        <v>0</v>
      </c>
      <c r="S180" s="229">
        <v>0</v>
      </c>
      <c r="T180" s="230">
        <f>S180*H180</f>
        <v>0</v>
      </c>
      <c r="AR180" s="23" t="s">
        <v>460</v>
      </c>
      <c r="AT180" s="23" t="s">
        <v>442</v>
      </c>
      <c r="AU180" s="23" t="s">
        <v>164</v>
      </c>
      <c r="AY180" s="23" t="s">
        <v>144</v>
      </c>
      <c r="BE180" s="231">
        <f>IF(N180="základní",J180,0)</f>
        <v>0</v>
      </c>
      <c r="BF180" s="231">
        <f>IF(N180="snížená",J180,0)</f>
        <v>0</v>
      </c>
      <c r="BG180" s="231">
        <f>IF(N180="zákl. přenesená",J180,0)</f>
        <v>0</v>
      </c>
      <c r="BH180" s="231">
        <f>IF(N180="sníž. přenesená",J180,0)</f>
        <v>0</v>
      </c>
      <c r="BI180" s="231">
        <f>IF(N180="nulová",J180,0)</f>
        <v>0</v>
      </c>
      <c r="BJ180" s="23" t="s">
        <v>25</v>
      </c>
      <c r="BK180" s="231">
        <f>ROUND(I180*H180,2)</f>
        <v>0</v>
      </c>
      <c r="BL180" s="23" t="s">
        <v>257</v>
      </c>
      <c r="BM180" s="23" t="s">
        <v>1308</v>
      </c>
    </row>
    <row r="181" s="1" customFormat="1" ht="16.5" customHeight="1">
      <c r="B181" s="45"/>
      <c r="C181" s="270" t="s">
        <v>638</v>
      </c>
      <c r="D181" s="270" t="s">
        <v>442</v>
      </c>
      <c r="E181" s="271" t="s">
        <v>1309</v>
      </c>
      <c r="F181" s="272" t="s">
        <v>1310</v>
      </c>
      <c r="G181" s="273" t="s">
        <v>326</v>
      </c>
      <c r="H181" s="274">
        <v>0</v>
      </c>
      <c r="I181" s="275"/>
      <c r="J181" s="276">
        <f>ROUND(I181*H181,2)</f>
        <v>0</v>
      </c>
      <c r="K181" s="272" t="s">
        <v>24</v>
      </c>
      <c r="L181" s="277"/>
      <c r="M181" s="278" t="s">
        <v>24</v>
      </c>
      <c r="N181" s="279" t="s">
        <v>48</v>
      </c>
      <c r="O181" s="46"/>
      <c r="P181" s="229">
        <f>O181*H181</f>
        <v>0</v>
      </c>
      <c r="Q181" s="229">
        <v>0</v>
      </c>
      <c r="R181" s="229">
        <f>Q181*H181</f>
        <v>0</v>
      </c>
      <c r="S181" s="229">
        <v>0</v>
      </c>
      <c r="T181" s="230">
        <f>S181*H181</f>
        <v>0</v>
      </c>
      <c r="AR181" s="23" t="s">
        <v>460</v>
      </c>
      <c r="AT181" s="23" t="s">
        <v>442</v>
      </c>
      <c r="AU181" s="23" t="s">
        <v>164</v>
      </c>
      <c r="AY181" s="23" t="s">
        <v>144</v>
      </c>
      <c r="BE181" s="231">
        <f>IF(N181="základní",J181,0)</f>
        <v>0</v>
      </c>
      <c r="BF181" s="231">
        <f>IF(N181="snížená",J181,0)</f>
        <v>0</v>
      </c>
      <c r="BG181" s="231">
        <f>IF(N181="zákl. přenesená",J181,0)</f>
        <v>0</v>
      </c>
      <c r="BH181" s="231">
        <f>IF(N181="sníž. přenesená",J181,0)</f>
        <v>0</v>
      </c>
      <c r="BI181" s="231">
        <f>IF(N181="nulová",J181,0)</f>
        <v>0</v>
      </c>
      <c r="BJ181" s="23" t="s">
        <v>25</v>
      </c>
      <c r="BK181" s="231">
        <f>ROUND(I181*H181,2)</f>
        <v>0</v>
      </c>
      <c r="BL181" s="23" t="s">
        <v>257</v>
      </c>
      <c r="BM181" s="23" t="s">
        <v>1311</v>
      </c>
    </row>
    <row r="182" s="1" customFormat="1" ht="16.5" customHeight="1">
      <c r="B182" s="45"/>
      <c r="C182" s="270" t="s">
        <v>642</v>
      </c>
      <c r="D182" s="270" t="s">
        <v>442</v>
      </c>
      <c r="E182" s="271" t="s">
        <v>1312</v>
      </c>
      <c r="F182" s="272" t="s">
        <v>1313</v>
      </c>
      <c r="G182" s="273" t="s">
        <v>326</v>
      </c>
      <c r="H182" s="274">
        <v>0</v>
      </c>
      <c r="I182" s="275"/>
      <c r="J182" s="276">
        <f>ROUND(I182*H182,2)</f>
        <v>0</v>
      </c>
      <c r="K182" s="272" t="s">
        <v>24</v>
      </c>
      <c r="L182" s="277"/>
      <c r="M182" s="278" t="s">
        <v>24</v>
      </c>
      <c r="N182" s="279" t="s">
        <v>48</v>
      </c>
      <c r="O182" s="46"/>
      <c r="P182" s="229">
        <f>O182*H182</f>
        <v>0</v>
      </c>
      <c r="Q182" s="229">
        <v>0</v>
      </c>
      <c r="R182" s="229">
        <f>Q182*H182</f>
        <v>0</v>
      </c>
      <c r="S182" s="229">
        <v>0</v>
      </c>
      <c r="T182" s="230">
        <f>S182*H182</f>
        <v>0</v>
      </c>
      <c r="AR182" s="23" t="s">
        <v>460</v>
      </c>
      <c r="AT182" s="23" t="s">
        <v>442</v>
      </c>
      <c r="AU182" s="23" t="s">
        <v>164</v>
      </c>
      <c r="AY182" s="23" t="s">
        <v>144</v>
      </c>
      <c r="BE182" s="231">
        <f>IF(N182="základní",J182,0)</f>
        <v>0</v>
      </c>
      <c r="BF182" s="231">
        <f>IF(N182="snížená",J182,0)</f>
        <v>0</v>
      </c>
      <c r="BG182" s="231">
        <f>IF(N182="zákl. přenesená",J182,0)</f>
        <v>0</v>
      </c>
      <c r="BH182" s="231">
        <f>IF(N182="sníž. přenesená",J182,0)</f>
        <v>0</v>
      </c>
      <c r="BI182" s="231">
        <f>IF(N182="nulová",J182,0)</f>
        <v>0</v>
      </c>
      <c r="BJ182" s="23" t="s">
        <v>25</v>
      </c>
      <c r="BK182" s="231">
        <f>ROUND(I182*H182,2)</f>
        <v>0</v>
      </c>
      <c r="BL182" s="23" t="s">
        <v>257</v>
      </c>
      <c r="BM182" s="23" t="s">
        <v>1314</v>
      </c>
    </row>
    <row r="183" s="1" customFormat="1" ht="16.5" customHeight="1">
      <c r="B183" s="45"/>
      <c r="C183" s="270" t="s">
        <v>646</v>
      </c>
      <c r="D183" s="270" t="s">
        <v>442</v>
      </c>
      <c r="E183" s="271" t="s">
        <v>1315</v>
      </c>
      <c r="F183" s="272" t="s">
        <v>1316</v>
      </c>
      <c r="G183" s="273" t="s">
        <v>326</v>
      </c>
      <c r="H183" s="274">
        <v>15</v>
      </c>
      <c r="I183" s="275"/>
      <c r="J183" s="276">
        <f>ROUND(I183*H183,2)</f>
        <v>0</v>
      </c>
      <c r="K183" s="272" t="s">
        <v>24</v>
      </c>
      <c r="L183" s="277"/>
      <c r="M183" s="278" t="s">
        <v>24</v>
      </c>
      <c r="N183" s="279" t="s">
        <v>48</v>
      </c>
      <c r="O183" s="46"/>
      <c r="P183" s="229">
        <f>O183*H183</f>
        <v>0</v>
      </c>
      <c r="Q183" s="229">
        <v>0</v>
      </c>
      <c r="R183" s="229">
        <f>Q183*H183</f>
        <v>0</v>
      </c>
      <c r="S183" s="229">
        <v>0</v>
      </c>
      <c r="T183" s="230">
        <f>S183*H183</f>
        <v>0</v>
      </c>
      <c r="AR183" s="23" t="s">
        <v>460</v>
      </c>
      <c r="AT183" s="23" t="s">
        <v>442</v>
      </c>
      <c r="AU183" s="23" t="s">
        <v>164</v>
      </c>
      <c r="AY183" s="23" t="s">
        <v>144</v>
      </c>
      <c r="BE183" s="231">
        <f>IF(N183="základní",J183,0)</f>
        <v>0</v>
      </c>
      <c r="BF183" s="231">
        <f>IF(N183="snížená",J183,0)</f>
        <v>0</v>
      </c>
      <c r="BG183" s="231">
        <f>IF(N183="zákl. přenesená",J183,0)</f>
        <v>0</v>
      </c>
      <c r="BH183" s="231">
        <f>IF(N183="sníž. přenesená",J183,0)</f>
        <v>0</v>
      </c>
      <c r="BI183" s="231">
        <f>IF(N183="nulová",J183,0)</f>
        <v>0</v>
      </c>
      <c r="BJ183" s="23" t="s">
        <v>25</v>
      </c>
      <c r="BK183" s="231">
        <f>ROUND(I183*H183,2)</f>
        <v>0</v>
      </c>
      <c r="BL183" s="23" t="s">
        <v>257</v>
      </c>
      <c r="BM183" s="23" t="s">
        <v>1317</v>
      </c>
    </row>
    <row r="184" s="1" customFormat="1" ht="16.5" customHeight="1">
      <c r="B184" s="45"/>
      <c r="C184" s="270" t="s">
        <v>651</v>
      </c>
      <c r="D184" s="270" t="s">
        <v>442</v>
      </c>
      <c r="E184" s="271" t="s">
        <v>1318</v>
      </c>
      <c r="F184" s="272" t="s">
        <v>1319</v>
      </c>
      <c r="G184" s="273" t="s">
        <v>326</v>
      </c>
      <c r="H184" s="274">
        <v>10</v>
      </c>
      <c r="I184" s="275"/>
      <c r="J184" s="276">
        <f>ROUND(I184*H184,2)</f>
        <v>0</v>
      </c>
      <c r="K184" s="272" t="s">
        <v>24</v>
      </c>
      <c r="L184" s="277"/>
      <c r="M184" s="278" t="s">
        <v>24</v>
      </c>
      <c r="N184" s="279" t="s">
        <v>48</v>
      </c>
      <c r="O184" s="46"/>
      <c r="P184" s="229">
        <f>O184*H184</f>
        <v>0</v>
      </c>
      <c r="Q184" s="229">
        <v>0</v>
      </c>
      <c r="R184" s="229">
        <f>Q184*H184</f>
        <v>0</v>
      </c>
      <c r="S184" s="229">
        <v>0</v>
      </c>
      <c r="T184" s="230">
        <f>S184*H184</f>
        <v>0</v>
      </c>
      <c r="AR184" s="23" t="s">
        <v>460</v>
      </c>
      <c r="AT184" s="23" t="s">
        <v>442</v>
      </c>
      <c r="AU184" s="23" t="s">
        <v>164</v>
      </c>
      <c r="AY184" s="23" t="s">
        <v>144</v>
      </c>
      <c r="BE184" s="231">
        <f>IF(N184="základní",J184,0)</f>
        <v>0</v>
      </c>
      <c r="BF184" s="231">
        <f>IF(N184="snížená",J184,0)</f>
        <v>0</v>
      </c>
      <c r="BG184" s="231">
        <f>IF(N184="zákl. přenesená",J184,0)</f>
        <v>0</v>
      </c>
      <c r="BH184" s="231">
        <f>IF(N184="sníž. přenesená",J184,0)</f>
        <v>0</v>
      </c>
      <c r="BI184" s="231">
        <f>IF(N184="nulová",J184,0)</f>
        <v>0</v>
      </c>
      <c r="BJ184" s="23" t="s">
        <v>25</v>
      </c>
      <c r="BK184" s="231">
        <f>ROUND(I184*H184,2)</f>
        <v>0</v>
      </c>
      <c r="BL184" s="23" t="s">
        <v>257</v>
      </c>
      <c r="BM184" s="23" t="s">
        <v>1320</v>
      </c>
    </row>
    <row r="185" s="1" customFormat="1" ht="16.5" customHeight="1">
      <c r="B185" s="45"/>
      <c r="C185" s="270" t="s">
        <v>655</v>
      </c>
      <c r="D185" s="270" t="s">
        <v>442</v>
      </c>
      <c r="E185" s="271" t="s">
        <v>1321</v>
      </c>
      <c r="F185" s="272" t="s">
        <v>1322</v>
      </c>
      <c r="G185" s="273" t="s">
        <v>326</v>
      </c>
      <c r="H185" s="274">
        <v>0</v>
      </c>
      <c r="I185" s="275"/>
      <c r="J185" s="276">
        <f>ROUND(I185*H185,2)</f>
        <v>0</v>
      </c>
      <c r="K185" s="272" t="s">
        <v>24</v>
      </c>
      <c r="L185" s="277"/>
      <c r="M185" s="278" t="s">
        <v>24</v>
      </c>
      <c r="N185" s="279" t="s">
        <v>48</v>
      </c>
      <c r="O185" s="46"/>
      <c r="P185" s="229">
        <f>O185*H185</f>
        <v>0</v>
      </c>
      <c r="Q185" s="229">
        <v>0</v>
      </c>
      <c r="R185" s="229">
        <f>Q185*H185</f>
        <v>0</v>
      </c>
      <c r="S185" s="229">
        <v>0</v>
      </c>
      <c r="T185" s="230">
        <f>S185*H185</f>
        <v>0</v>
      </c>
      <c r="AR185" s="23" t="s">
        <v>460</v>
      </c>
      <c r="AT185" s="23" t="s">
        <v>442</v>
      </c>
      <c r="AU185" s="23" t="s">
        <v>164</v>
      </c>
      <c r="AY185" s="23" t="s">
        <v>144</v>
      </c>
      <c r="BE185" s="231">
        <f>IF(N185="základní",J185,0)</f>
        <v>0</v>
      </c>
      <c r="BF185" s="231">
        <f>IF(N185="snížená",J185,0)</f>
        <v>0</v>
      </c>
      <c r="BG185" s="231">
        <f>IF(N185="zákl. přenesená",J185,0)</f>
        <v>0</v>
      </c>
      <c r="BH185" s="231">
        <f>IF(N185="sníž. přenesená",J185,0)</f>
        <v>0</v>
      </c>
      <c r="BI185" s="231">
        <f>IF(N185="nulová",J185,0)</f>
        <v>0</v>
      </c>
      <c r="BJ185" s="23" t="s">
        <v>25</v>
      </c>
      <c r="BK185" s="231">
        <f>ROUND(I185*H185,2)</f>
        <v>0</v>
      </c>
      <c r="BL185" s="23" t="s">
        <v>257</v>
      </c>
      <c r="BM185" s="23" t="s">
        <v>1323</v>
      </c>
    </row>
    <row r="186" s="1" customFormat="1" ht="16.5" customHeight="1">
      <c r="B186" s="45"/>
      <c r="C186" s="270" t="s">
        <v>668</v>
      </c>
      <c r="D186" s="270" t="s">
        <v>442</v>
      </c>
      <c r="E186" s="271" t="s">
        <v>1324</v>
      </c>
      <c r="F186" s="272" t="s">
        <v>1325</v>
      </c>
      <c r="G186" s="273" t="s">
        <v>326</v>
      </c>
      <c r="H186" s="274">
        <v>0</v>
      </c>
      <c r="I186" s="275"/>
      <c r="J186" s="276">
        <f>ROUND(I186*H186,2)</f>
        <v>0</v>
      </c>
      <c r="K186" s="272" t="s">
        <v>24</v>
      </c>
      <c r="L186" s="277"/>
      <c r="M186" s="278" t="s">
        <v>24</v>
      </c>
      <c r="N186" s="279" t="s">
        <v>48</v>
      </c>
      <c r="O186" s="46"/>
      <c r="P186" s="229">
        <f>O186*H186</f>
        <v>0</v>
      </c>
      <c r="Q186" s="229">
        <v>0</v>
      </c>
      <c r="R186" s="229">
        <f>Q186*H186</f>
        <v>0</v>
      </c>
      <c r="S186" s="229">
        <v>0</v>
      </c>
      <c r="T186" s="230">
        <f>S186*H186</f>
        <v>0</v>
      </c>
      <c r="AR186" s="23" t="s">
        <v>460</v>
      </c>
      <c r="AT186" s="23" t="s">
        <v>442</v>
      </c>
      <c r="AU186" s="23" t="s">
        <v>164</v>
      </c>
      <c r="AY186" s="23" t="s">
        <v>144</v>
      </c>
      <c r="BE186" s="231">
        <f>IF(N186="základní",J186,0)</f>
        <v>0</v>
      </c>
      <c r="BF186" s="231">
        <f>IF(N186="snížená",J186,0)</f>
        <v>0</v>
      </c>
      <c r="BG186" s="231">
        <f>IF(N186="zákl. přenesená",J186,0)</f>
        <v>0</v>
      </c>
      <c r="BH186" s="231">
        <f>IF(N186="sníž. přenesená",J186,0)</f>
        <v>0</v>
      </c>
      <c r="BI186" s="231">
        <f>IF(N186="nulová",J186,0)</f>
        <v>0</v>
      </c>
      <c r="BJ186" s="23" t="s">
        <v>25</v>
      </c>
      <c r="BK186" s="231">
        <f>ROUND(I186*H186,2)</f>
        <v>0</v>
      </c>
      <c r="BL186" s="23" t="s">
        <v>257</v>
      </c>
      <c r="BM186" s="23" t="s">
        <v>1326</v>
      </c>
    </row>
    <row r="187" s="1" customFormat="1" ht="16.5" customHeight="1">
      <c r="B187" s="45"/>
      <c r="C187" s="270" t="s">
        <v>674</v>
      </c>
      <c r="D187" s="270" t="s">
        <v>442</v>
      </c>
      <c r="E187" s="271" t="s">
        <v>1327</v>
      </c>
      <c r="F187" s="272" t="s">
        <v>1328</v>
      </c>
      <c r="G187" s="273" t="s">
        <v>326</v>
      </c>
      <c r="H187" s="274">
        <v>20</v>
      </c>
      <c r="I187" s="275"/>
      <c r="J187" s="276">
        <f>ROUND(I187*H187,2)</f>
        <v>0</v>
      </c>
      <c r="K187" s="272" t="s">
        <v>24</v>
      </c>
      <c r="L187" s="277"/>
      <c r="M187" s="278" t="s">
        <v>24</v>
      </c>
      <c r="N187" s="279" t="s">
        <v>48</v>
      </c>
      <c r="O187" s="46"/>
      <c r="P187" s="229">
        <f>O187*H187</f>
        <v>0</v>
      </c>
      <c r="Q187" s="229">
        <v>0</v>
      </c>
      <c r="R187" s="229">
        <f>Q187*H187</f>
        <v>0</v>
      </c>
      <c r="S187" s="229">
        <v>0</v>
      </c>
      <c r="T187" s="230">
        <f>S187*H187</f>
        <v>0</v>
      </c>
      <c r="AR187" s="23" t="s">
        <v>460</v>
      </c>
      <c r="AT187" s="23" t="s">
        <v>442</v>
      </c>
      <c r="AU187" s="23" t="s">
        <v>164</v>
      </c>
      <c r="AY187" s="23" t="s">
        <v>144</v>
      </c>
      <c r="BE187" s="231">
        <f>IF(N187="základní",J187,0)</f>
        <v>0</v>
      </c>
      <c r="BF187" s="231">
        <f>IF(N187="snížená",J187,0)</f>
        <v>0</v>
      </c>
      <c r="BG187" s="231">
        <f>IF(N187="zákl. přenesená",J187,0)</f>
        <v>0</v>
      </c>
      <c r="BH187" s="231">
        <f>IF(N187="sníž. přenesená",J187,0)</f>
        <v>0</v>
      </c>
      <c r="BI187" s="231">
        <f>IF(N187="nulová",J187,0)</f>
        <v>0</v>
      </c>
      <c r="BJ187" s="23" t="s">
        <v>25</v>
      </c>
      <c r="BK187" s="231">
        <f>ROUND(I187*H187,2)</f>
        <v>0</v>
      </c>
      <c r="BL187" s="23" t="s">
        <v>257</v>
      </c>
      <c r="BM187" s="23" t="s">
        <v>1329</v>
      </c>
    </row>
    <row r="188" s="1" customFormat="1" ht="16.5" customHeight="1">
      <c r="B188" s="45"/>
      <c r="C188" s="270" t="s">
        <v>679</v>
      </c>
      <c r="D188" s="270" t="s">
        <v>442</v>
      </c>
      <c r="E188" s="271" t="s">
        <v>1330</v>
      </c>
      <c r="F188" s="272" t="s">
        <v>1331</v>
      </c>
      <c r="G188" s="273" t="s">
        <v>326</v>
      </c>
      <c r="H188" s="274">
        <v>80</v>
      </c>
      <c r="I188" s="275"/>
      <c r="J188" s="276">
        <f>ROUND(I188*H188,2)</f>
        <v>0</v>
      </c>
      <c r="K188" s="272" t="s">
        <v>24</v>
      </c>
      <c r="L188" s="277"/>
      <c r="M188" s="278" t="s">
        <v>24</v>
      </c>
      <c r="N188" s="279" t="s">
        <v>48</v>
      </c>
      <c r="O188" s="46"/>
      <c r="P188" s="229">
        <f>O188*H188</f>
        <v>0</v>
      </c>
      <c r="Q188" s="229">
        <v>0</v>
      </c>
      <c r="R188" s="229">
        <f>Q188*H188</f>
        <v>0</v>
      </c>
      <c r="S188" s="229">
        <v>0</v>
      </c>
      <c r="T188" s="230">
        <f>S188*H188</f>
        <v>0</v>
      </c>
      <c r="AR188" s="23" t="s">
        <v>460</v>
      </c>
      <c r="AT188" s="23" t="s">
        <v>442</v>
      </c>
      <c r="AU188" s="23" t="s">
        <v>164</v>
      </c>
      <c r="AY188" s="23" t="s">
        <v>144</v>
      </c>
      <c r="BE188" s="231">
        <f>IF(N188="základní",J188,0)</f>
        <v>0</v>
      </c>
      <c r="BF188" s="231">
        <f>IF(N188="snížená",J188,0)</f>
        <v>0</v>
      </c>
      <c r="BG188" s="231">
        <f>IF(N188="zákl. přenesená",J188,0)</f>
        <v>0</v>
      </c>
      <c r="BH188" s="231">
        <f>IF(N188="sníž. přenesená",J188,0)</f>
        <v>0</v>
      </c>
      <c r="BI188" s="231">
        <f>IF(N188="nulová",J188,0)</f>
        <v>0</v>
      </c>
      <c r="BJ188" s="23" t="s">
        <v>25</v>
      </c>
      <c r="BK188" s="231">
        <f>ROUND(I188*H188,2)</f>
        <v>0</v>
      </c>
      <c r="BL188" s="23" t="s">
        <v>257</v>
      </c>
      <c r="BM188" s="23" t="s">
        <v>1332</v>
      </c>
    </row>
    <row r="189" s="1" customFormat="1" ht="16.5" customHeight="1">
      <c r="B189" s="45"/>
      <c r="C189" s="270" t="s">
        <v>683</v>
      </c>
      <c r="D189" s="270" t="s">
        <v>442</v>
      </c>
      <c r="E189" s="271" t="s">
        <v>1333</v>
      </c>
      <c r="F189" s="272" t="s">
        <v>1334</v>
      </c>
      <c r="G189" s="273" t="s">
        <v>326</v>
      </c>
      <c r="H189" s="274">
        <v>0</v>
      </c>
      <c r="I189" s="275"/>
      <c r="J189" s="276">
        <f>ROUND(I189*H189,2)</f>
        <v>0</v>
      </c>
      <c r="K189" s="272" t="s">
        <v>24</v>
      </c>
      <c r="L189" s="277"/>
      <c r="M189" s="278" t="s">
        <v>24</v>
      </c>
      <c r="N189" s="279" t="s">
        <v>48</v>
      </c>
      <c r="O189" s="46"/>
      <c r="P189" s="229">
        <f>O189*H189</f>
        <v>0</v>
      </c>
      <c r="Q189" s="229">
        <v>0</v>
      </c>
      <c r="R189" s="229">
        <f>Q189*H189</f>
        <v>0</v>
      </c>
      <c r="S189" s="229">
        <v>0</v>
      </c>
      <c r="T189" s="230">
        <f>S189*H189</f>
        <v>0</v>
      </c>
      <c r="AR189" s="23" t="s">
        <v>460</v>
      </c>
      <c r="AT189" s="23" t="s">
        <v>442</v>
      </c>
      <c r="AU189" s="23" t="s">
        <v>164</v>
      </c>
      <c r="AY189" s="23" t="s">
        <v>144</v>
      </c>
      <c r="BE189" s="231">
        <f>IF(N189="základní",J189,0)</f>
        <v>0</v>
      </c>
      <c r="BF189" s="231">
        <f>IF(N189="snížená",J189,0)</f>
        <v>0</v>
      </c>
      <c r="BG189" s="231">
        <f>IF(N189="zákl. přenesená",J189,0)</f>
        <v>0</v>
      </c>
      <c r="BH189" s="231">
        <f>IF(N189="sníž. přenesená",J189,0)</f>
        <v>0</v>
      </c>
      <c r="BI189" s="231">
        <f>IF(N189="nulová",J189,0)</f>
        <v>0</v>
      </c>
      <c r="BJ189" s="23" t="s">
        <v>25</v>
      </c>
      <c r="BK189" s="231">
        <f>ROUND(I189*H189,2)</f>
        <v>0</v>
      </c>
      <c r="BL189" s="23" t="s">
        <v>257</v>
      </c>
      <c r="BM189" s="23" t="s">
        <v>1335</v>
      </c>
    </row>
    <row r="190" s="1" customFormat="1" ht="16.5" customHeight="1">
      <c r="B190" s="45"/>
      <c r="C190" s="270" t="s">
        <v>687</v>
      </c>
      <c r="D190" s="270" t="s">
        <v>442</v>
      </c>
      <c r="E190" s="271" t="s">
        <v>1336</v>
      </c>
      <c r="F190" s="272" t="s">
        <v>1337</v>
      </c>
      <c r="G190" s="273" t="s">
        <v>326</v>
      </c>
      <c r="H190" s="274">
        <v>0</v>
      </c>
      <c r="I190" s="275"/>
      <c r="J190" s="276">
        <f>ROUND(I190*H190,2)</f>
        <v>0</v>
      </c>
      <c r="K190" s="272" t="s">
        <v>24</v>
      </c>
      <c r="L190" s="277"/>
      <c r="M190" s="278" t="s">
        <v>24</v>
      </c>
      <c r="N190" s="279" t="s">
        <v>48</v>
      </c>
      <c r="O190" s="46"/>
      <c r="P190" s="229">
        <f>O190*H190</f>
        <v>0</v>
      </c>
      <c r="Q190" s="229">
        <v>0</v>
      </c>
      <c r="R190" s="229">
        <f>Q190*H190</f>
        <v>0</v>
      </c>
      <c r="S190" s="229">
        <v>0</v>
      </c>
      <c r="T190" s="230">
        <f>S190*H190</f>
        <v>0</v>
      </c>
      <c r="AR190" s="23" t="s">
        <v>460</v>
      </c>
      <c r="AT190" s="23" t="s">
        <v>442</v>
      </c>
      <c r="AU190" s="23" t="s">
        <v>164</v>
      </c>
      <c r="AY190" s="23" t="s">
        <v>144</v>
      </c>
      <c r="BE190" s="231">
        <f>IF(N190="základní",J190,0)</f>
        <v>0</v>
      </c>
      <c r="BF190" s="231">
        <f>IF(N190="snížená",J190,0)</f>
        <v>0</v>
      </c>
      <c r="BG190" s="231">
        <f>IF(N190="zákl. přenesená",J190,0)</f>
        <v>0</v>
      </c>
      <c r="BH190" s="231">
        <f>IF(N190="sníž. přenesená",J190,0)</f>
        <v>0</v>
      </c>
      <c r="BI190" s="231">
        <f>IF(N190="nulová",J190,0)</f>
        <v>0</v>
      </c>
      <c r="BJ190" s="23" t="s">
        <v>25</v>
      </c>
      <c r="BK190" s="231">
        <f>ROUND(I190*H190,2)</f>
        <v>0</v>
      </c>
      <c r="BL190" s="23" t="s">
        <v>257</v>
      </c>
      <c r="BM190" s="23" t="s">
        <v>1338</v>
      </c>
    </row>
    <row r="191" s="1" customFormat="1">
      <c r="B191" s="45"/>
      <c r="C191" s="73"/>
      <c r="D191" s="232" t="s">
        <v>1157</v>
      </c>
      <c r="E191" s="73"/>
      <c r="F191" s="233" t="s">
        <v>1339</v>
      </c>
      <c r="G191" s="73"/>
      <c r="H191" s="73"/>
      <c r="I191" s="190"/>
      <c r="J191" s="73"/>
      <c r="K191" s="73"/>
      <c r="L191" s="71"/>
      <c r="M191" s="234"/>
      <c r="N191" s="46"/>
      <c r="O191" s="46"/>
      <c r="P191" s="46"/>
      <c r="Q191" s="46"/>
      <c r="R191" s="46"/>
      <c r="S191" s="46"/>
      <c r="T191" s="94"/>
      <c r="AT191" s="23" t="s">
        <v>1157</v>
      </c>
      <c r="AU191" s="23" t="s">
        <v>164</v>
      </c>
    </row>
    <row r="192" s="10" customFormat="1" ht="22.32" customHeight="1">
      <c r="B192" s="204"/>
      <c r="C192" s="205"/>
      <c r="D192" s="206" t="s">
        <v>76</v>
      </c>
      <c r="E192" s="218" t="s">
        <v>1340</v>
      </c>
      <c r="F192" s="218" t="s">
        <v>1341</v>
      </c>
      <c r="G192" s="205"/>
      <c r="H192" s="205"/>
      <c r="I192" s="208"/>
      <c r="J192" s="219">
        <f>BK192</f>
        <v>0</v>
      </c>
      <c r="K192" s="205"/>
      <c r="L192" s="210"/>
      <c r="M192" s="211"/>
      <c r="N192" s="212"/>
      <c r="O192" s="212"/>
      <c r="P192" s="213">
        <f>SUM(P193:P198)</f>
        <v>0</v>
      </c>
      <c r="Q192" s="212"/>
      <c r="R192" s="213">
        <f>SUM(R193:R198)</f>
        <v>0</v>
      </c>
      <c r="S192" s="212"/>
      <c r="T192" s="214">
        <f>SUM(T193:T198)</f>
        <v>0</v>
      </c>
      <c r="AR192" s="215" t="s">
        <v>86</v>
      </c>
      <c r="AT192" s="216" t="s">
        <v>76</v>
      </c>
      <c r="AU192" s="216" t="s">
        <v>86</v>
      </c>
      <c r="AY192" s="215" t="s">
        <v>144</v>
      </c>
      <c r="BK192" s="217">
        <f>SUM(BK193:BK198)</f>
        <v>0</v>
      </c>
    </row>
    <row r="193" s="1" customFormat="1" ht="51" customHeight="1">
      <c r="B193" s="45"/>
      <c r="C193" s="270" t="s">
        <v>693</v>
      </c>
      <c r="D193" s="270" t="s">
        <v>442</v>
      </c>
      <c r="E193" s="271" t="s">
        <v>1342</v>
      </c>
      <c r="F193" s="272" t="s">
        <v>1343</v>
      </c>
      <c r="G193" s="273" t="s">
        <v>1178</v>
      </c>
      <c r="H193" s="274">
        <v>1</v>
      </c>
      <c r="I193" s="275"/>
      <c r="J193" s="276">
        <f>ROUND(I193*H193,2)</f>
        <v>0</v>
      </c>
      <c r="K193" s="272" t="s">
        <v>24</v>
      </c>
      <c r="L193" s="277"/>
      <c r="M193" s="278" t="s">
        <v>24</v>
      </c>
      <c r="N193" s="279" t="s">
        <v>48</v>
      </c>
      <c r="O193" s="46"/>
      <c r="P193" s="229">
        <f>O193*H193</f>
        <v>0</v>
      </c>
      <c r="Q193" s="229">
        <v>0</v>
      </c>
      <c r="R193" s="229">
        <f>Q193*H193</f>
        <v>0</v>
      </c>
      <c r="S193" s="229">
        <v>0</v>
      </c>
      <c r="T193" s="230">
        <f>S193*H193</f>
        <v>0</v>
      </c>
      <c r="AR193" s="23" t="s">
        <v>460</v>
      </c>
      <c r="AT193" s="23" t="s">
        <v>442</v>
      </c>
      <c r="AU193" s="23" t="s">
        <v>164</v>
      </c>
      <c r="AY193" s="23" t="s">
        <v>144</v>
      </c>
      <c r="BE193" s="231">
        <f>IF(N193="základní",J193,0)</f>
        <v>0</v>
      </c>
      <c r="BF193" s="231">
        <f>IF(N193="snížená",J193,0)</f>
        <v>0</v>
      </c>
      <c r="BG193" s="231">
        <f>IF(N193="zákl. přenesená",J193,0)</f>
        <v>0</v>
      </c>
      <c r="BH193" s="231">
        <f>IF(N193="sníž. přenesená",J193,0)</f>
        <v>0</v>
      </c>
      <c r="BI193" s="231">
        <f>IF(N193="nulová",J193,0)</f>
        <v>0</v>
      </c>
      <c r="BJ193" s="23" t="s">
        <v>25</v>
      </c>
      <c r="BK193" s="231">
        <f>ROUND(I193*H193,2)</f>
        <v>0</v>
      </c>
      <c r="BL193" s="23" t="s">
        <v>257</v>
      </c>
      <c r="BM193" s="23" t="s">
        <v>1344</v>
      </c>
    </row>
    <row r="194" s="1" customFormat="1">
      <c r="B194" s="45"/>
      <c r="C194" s="73"/>
      <c r="D194" s="232" t="s">
        <v>1157</v>
      </c>
      <c r="E194" s="73"/>
      <c r="F194" s="233" t="s">
        <v>1345</v>
      </c>
      <c r="G194" s="73"/>
      <c r="H194" s="73"/>
      <c r="I194" s="190"/>
      <c r="J194" s="73"/>
      <c r="K194" s="73"/>
      <c r="L194" s="71"/>
      <c r="M194" s="234"/>
      <c r="N194" s="46"/>
      <c r="O194" s="46"/>
      <c r="P194" s="46"/>
      <c r="Q194" s="46"/>
      <c r="R194" s="46"/>
      <c r="S194" s="46"/>
      <c r="T194" s="94"/>
      <c r="AT194" s="23" t="s">
        <v>1157</v>
      </c>
      <c r="AU194" s="23" t="s">
        <v>164</v>
      </c>
    </row>
    <row r="195" s="11" customFormat="1">
      <c r="B195" s="235"/>
      <c r="C195" s="236"/>
      <c r="D195" s="232" t="s">
        <v>155</v>
      </c>
      <c r="E195" s="237" t="s">
        <v>24</v>
      </c>
      <c r="F195" s="238" t="s">
        <v>25</v>
      </c>
      <c r="G195" s="236"/>
      <c r="H195" s="239">
        <v>1</v>
      </c>
      <c r="I195" s="240"/>
      <c r="J195" s="236"/>
      <c r="K195" s="236"/>
      <c r="L195" s="241"/>
      <c r="M195" s="242"/>
      <c r="N195" s="243"/>
      <c r="O195" s="243"/>
      <c r="P195" s="243"/>
      <c r="Q195" s="243"/>
      <c r="R195" s="243"/>
      <c r="S195" s="243"/>
      <c r="T195" s="244"/>
      <c r="AT195" s="245" t="s">
        <v>155</v>
      </c>
      <c r="AU195" s="245" t="s">
        <v>164</v>
      </c>
      <c r="AV195" s="11" t="s">
        <v>86</v>
      </c>
      <c r="AW195" s="11" t="s">
        <v>40</v>
      </c>
      <c r="AX195" s="11" t="s">
        <v>25</v>
      </c>
      <c r="AY195" s="245" t="s">
        <v>144</v>
      </c>
    </row>
    <row r="196" s="13" customFormat="1">
      <c r="B196" s="257"/>
      <c r="C196" s="258"/>
      <c r="D196" s="232" t="s">
        <v>155</v>
      </c>
      <c r="E196" s="259" t="s">
        <v>24</v>
      </c>
      <c r="F196" s="260" t="s">
        <v>1346</v>
      </c>
      <c r="G196" s="258"/>
      <c r="H196" s="259" t="s">
        <v>24</v>
      </c>
      <c r="I196" s="261"/>
      <c r="J196" s="258"/>
      <c r="K196" s="258"/>
      <c r="L196" s="262"/>
      <c r="M196" s="263"/>
      <c r="N196" s="264"/>
      <c r="O196" s="264"/>
      <c r="P196" s="264"/>
      <c r="Q196" s="264"/>
      <c r="R196" s="264"/>
      <c r="S196" s="264"/>
      <c r="T196" s="265"/>
      <c r="AT196" s="266" t="s">
        <v>155</v>
      </c>
      <c r="AU196" s="266" t="s">
        <v>164</v>
      </c>
      <c r="AV196" s="13" t="s">
        <v>25</v>
      </c>
      <c r="AW196" s="13" t="s">
        <v>40</v>
      </c>
      <c r="AX196" s="13" t="s">
        <v>77</v>
      </c>
      <c r="AY196" s="266" t="s">
        <v>144</v>
      </c>
    </row>
    <row r="197" s="13" customFormat="1">
      <c r="B197" s="257"/>
      <c r="C197" s="258"/>
      <c r="D197" s="232" t="s">
        <v>155</v>
      </c>
      <c r="E197" s="259" t="s">
        <v>24</v>
      </c>
      <c r="F197" s="260" t="s">
        <v>1347</v>
      </c>
      <c r="G197" s="258"/>
      <c r="H197" s="259" t="s">
        <v>24</v>
      </c>
      <c r="I197" s="261"/>
      <c r="J197" s="258"/>
      <c r="K197" s="258"/>
      <c r="L197" s="262"/>
      <c r="M197" s="263"/>
      <c r="N197" s="264"/>
      <c r="O197" s="264"/>
      <c r="P197" s="264"/>
      <c r="Q197" s="264"/>
      <c r="R197" s="264"/>
      <c r="S197" s="264"/>
      <c r="T197" s="265"/>
      <c r="AT197" s="266" t="s">
        <v>155</v>
      </c>
      <c r="AU197" s="266" t="s">
        <v>164</v>
      </c>
      <c r="AV197" s="13" t="s">
        <v>25</v>
      </c>
      <c r="AW197" s="13" t="s">
        <v>40</v>
      </c>
      <c r="AX197" s="13" t="s">
        <v>77</v>
      </c>
      <c r="AY197" s="266" t="s">
        <v>144</v>
      </c>
    </row>
    <row r="198" s="13" customFormat="1">
      <c r="B198" s="257"/>
      <c r="C198" s="258"/>
      <c r="D198" s="232" t="s">
        <v>155</v>
      </c>
      <c r="E198" s="259" t="s">
        <v>24</v>
      </c>
      <c r="F198" s="260" t="s">
        <v>1348</v>
      </c>
      <c r="G198" s="258"/>
      <c r="H198" s="259" t="s">
        <v>24</v>
      </c>
      <c r="I198" s="261"/>
      <c r="J198" s="258"/>
      <c r="K198" s="258"/>
      <c r="L198" s="262"/>
      <c r="M198" s="263"/>
      <c r="N198" s="264"/>
      <c r="O198" s="264"/>
      <c r="P198" s="264"/>
      <c r="Q198" s="264"/>
      <c r="R198" s="264"/>
      <c r="S198" s="264"/>
      <c r="T198" s="265"/>
      <c r="AT198" s="266" t="s">
        <v>155</v>
      </c>
      <c r="AU198" s="266" t="s">
        <v>164</v>
      </c>
      <c r="AV198" s="13" t="s">
        <v>25</v>
      </c>
      <c r="AW198" s="13" t="s">
        <v>40</v>
      </c>
      <c r="AX198" s="13" t="s">
        <v>77</v>
      </c>
      <c r="AY198" s="266" t="s">
        <v>144</v>
      </c>
    </row>
    <row r="199" s="10" customFormat="1" ht="22.32" customHeight="1">
      <c r="B199" s="204"/>
      <c r="C199" s="205"/>
      <c r="D199" s="206" t="s">
        <v>76</v>
      </c>
      <c r="E199" s="218" t="s">
        <v>1349</v>
      </c>
      <c r="F199" s="218" t="s">
        <v>1350</v>
      </c>
      <c r="G199" s="205"/>
      <c r="H199" s="205"/>
      <c r="I199" s="208"/>
      <c r="J199" s="219">
        <f>BK199</f>
        <v>0</v>
      </c>
      <c r="K199" s="205"/>
      <c r="L199" s="210"/>
      <c r="M199" s="211"/>
      <c r="N199" s="212"/>
      <c r="O199" s="212"/>
      <c r="P199" s="213">
        <f>SUM(P200:P205)</f>
        <v>0</v>
      </c>
      <c r="Q199" s="212"/>
      <c r="R199" s="213">
        <f>SUM(R200:R205)</f>
        <v>0</v>
      </c>
      <c r="S199" s="212"/>
      <c r="T199" s="214">
        <f>SUM(T200:T205)</f>
        <v>0</v>
      </c>
      <c r="AR199" s="215" t="s">
        <v>86</v>
      </c>
      <c r="AT199" s="216" t="s">
        <v>76</v>
      </c>
      <c r="AU199" s="216" t="s">
        <v>86</v>
      </c>
      <c r="AY199" s="215" t="s">
        <v>144</v>
      </c>
      <c r="BK199" s="217">
        <f>SUM(BK200:BK205)</f>
        <v>0</v>
      </c>
    </row>
    <row r="200" s="1" customFormat="1" ht="63.75" customHeight="1">
      <c r="B200" s="45"/>
      <c r="C200" s="270" t="s">
        <v>701</v>
      </c>
      <c r="D200" s="270" t="s">
        <v>442</v>
      </c>
      <c r="E200" s="271" t="s">
        <v>1351</v>
      </c>
      <c r="F200" s="272" t="s">
        <v>1352</v>
      </c>
      <c r="G200" s="273" t="s">
        <v>1178</v>
      </c>
      <c r="H200" s="274">
        <v>1</v>
      </c>
      <c r="I200" s="275"/>
      <c r="J200" s="276">
        <f>ROUND(I200*H200,2)</f>
        <v>0</v>
      </c>
      <c r="K200" s="272" t="s">
        <v>24</v>
      </c>
      <c r="L200" s="277"/>
      <c r="M200" s="278" t="s">
        <v>24</v>
      </c>
      <c r="N200" s="279" t="s">
        <v>48</v>
      </c>
      <c r="O200" s="46"/>
      <c r="P200" s="229">
        <f>O200*H200</f>
        <v>0</v>
      </c>
      <c r="Q200" s="229">
        <v>0</v>
      </c>
      <c r="R200" s="229">
        <f>Q200*H200</f>
        <v>0</v>
      </c>
      <c r="S200" s="229">
        <v>0</v>
      </c>
      <c r="T200" s="230">
        <f>S200*H200</f>
        <v>0</v>
      </c>
      <c r="AR200" s="23" t="s">
        <v>460</v>
      </c>
      <c r="AT200" s="23" t="s">
        <v>442</v>
      </c>
      <c r="AU200" s="23" t="s">
        <v>164</v>
      </c>
      <c r="AY200" s="23" t="s">
        <v>144</v>
      </c>
      <c r="BE200" s="231">
        <f>IF(N200="základní",J200,0)</f>
        <v>0</v>
      </c>
      <c r="BF200" s="231">
        <f>IF(N200="snížená",J200,0)</f>
        <v>0</v>
      </c>
      <c r="BG200" s="231">
        <f>IF(N200="zákl. přenesená",J200,0)</f>
        <v>0</v>
      </c>
      <c r="BH200" s="231">
        <f>IF(N200="sníž. přenesená",J200,0)</f>
        <v>0</v>
      </c>
      <c r="BI200" s="231">
        <f>IF(N200="nulová",J200,0)</f>
        <v>0</v>
      </c>
      <c r="BJ200" s="23" t="s">
        <v>25</v>
      </c>
      <c r="BK200" s="231">
        <f>ROUND(I200*H200,2)</f>
        <v>0</v>
      </c>
      <c r="BL200" s="23" t="s">
        <v>257</v>
      </c>
      <c r="BM200" s="23" t="s">
        <v>1353</v>
      </c>
    </row>
    <row r="201" s="1" customFormat="1">
      <c r="B201" s="45"/>
      <c r="C201" s="73"/>
      <c r="D201" s="232" t="s">
        <v>1157</v>
      </c>
      <c r="E201" s="73"/>
      <c r="F201" s="233" t="s">
        <v>1354</v>
      </c>
      <c r="G201" s="73"/>
      <c r="H201" s="73"/>
      <c r="I201" s="190"/>
      <c r="J201" s="73"/>
      <c r="K201" s="73"/>
      <c r="L201" s="71"/>
      <c r="M201" s="234"/>
      <c r="N201" s="46"/>
      <c r="O201" s="46"/>
      <c r="P201" s="46"/>
      <c r="Q201" s="46"/>
      <c r="R201" s="46"/>
      <c r="S201" s="46"/>
      <c r="T201" s="94"/>
      <c r="AT201" s="23" t="s">
        <v>1157</v>
      </c>
      <c r="AU201" s="23" t="s">
        <v>164</v>
      </c>
    </row>
    <row r="202" s="11" customFormat="1">
      <c r="B202" s="235"/>
      <c r="C202" s="236"/>
      <c r="D202" s="232" t="s">
        <v>155</v>
      </c>
      <c r="E202" s="237" t="s">
        <v>24</v>
      </c>
      <c r="F202" s="238" t="s">
        <v>25</v>
      </c>
      <c r="G202" s="236"/>
      <c r="H202" s="239">
        <v>1</v>
      </c>
      <c r="I202" s="240"/>
      <c r="J202" s="236"/>
      <c r="K202" s="236"/>
      <c r="L202" s="241"/>
      <c r="M202" s="242"/>
      <c r="N202" s="243"/>
      <c r="O202" s="243"/>
      <c r="P202" s="243"/>
      <c r="Q202" s="243"/>
      <c r="R202" s="243"/>
      <c r="S202" s="243"/>
      <c r="T202" s="244"/>
      <c r="AT202" s="245" t="s">
        <v>155</v>
      </c>
      <c r="AU202" s="245" t="s">
        <v>164</v>
      </c>
      <c r="AV202" s="11" t="s">
        <v>86</v>
      </c>
      <c r="AW202" s="11" t="s">
        <v>40</v>
      </c>
      <c r="AX202" s="11" t="s">
        <v>25</v>
      </c>
      <c r="AY202" s="245" t="s">
        <v>144</v>
      </c>
    </row>
    <row r="203" s="13" customFormat="1">
      <c r="B203" s="257"/>
      <c r="C203" s="258"/>
      <c r="D203" s="232" t="s">
        <v>155</v>
      </c>
      <c r="E203" s="259" t="s">
        <v>24</v>
      </c>
      <c r="F203" s="260" t="s">
        <v>1355</v>
      </c>
      <c r="G203" s="258"/>
      <c r="H203" s="259" t="s">
        <v>24</v>
      </c>
      <c r="I203" s="261"/>
      <c r="J203" s="258"/>
      <c r="K203" s="258"/>
      <c r="L203" s="262"/>
      <c r="M203" s="263"/>
      <c r="N203" s="264"/>
      <c r="O203" s="264"/>
      <c r="P203" s="264"/>
      <c r="Q203" s="264"/>
      <c r="R203" s="264"/>
      <c r="S203" s="264"/>
      <c r="T203" s="265"/>
      <c r="AT203" s="266" t="s">
        <v>155</v>
      </c>
      <c r="AU203" s="266" t="s">
        <v>164</v>
      </c>
      <c r="AV203" s="13" t="s">
        <v>25</v>
      </c>
      <c r="AW203" s="13" t="s">
        <v>40</v>
      </c>
      <c r="AX203" s="13" t="s">
        <v>77</v>
      </c>
      <c r="AY203" s="266" t="s">
        <v>144</v>
      </c>
    </row>
    <row r="204" s="13" customFormat="1">
      <c r="B204" s="257"/>
      <c r="C204" s="258"/>
      <c r="D204" s="232" t="s">
        <v>155</v>
      </c>
      <c r="E204" s="259" t="s">
        <v>24</v>
      </c>
      <c r="F204" s="260" t="s">
        <v>1347</v>
      </c>
      <c r="G204" s="258"/>
      <c r="H204" s="259" t="s">
        <v>24</v>
      </c>
      <c r="I204" s="261"/>
      <c r="J204" s="258"/>
      <c r="K204" s="258"/>
      <c r="L204" s="262"/>
      <c r="M204" s="263"/>
      <c r="N204" s="264"/>
      <c r="O204" s="264"/>
      <c r="P204" s="264"/>
      <c r="Q204" s="264"/>
      <c r="R204" s="264"/>
      <c r="S204" s="264"/>
      <c r="T204" s="265"/>
      <c r="AT204" s="266" t="s">
        <v>155</v>
      </c>
      <c r="AU204" s="266" t="s">
        <v>164</v>
      </c>
      <c r="AV204" s="13" t="s">
        <v>25</v>
      </c>
      <c r="AW204" s="13" t="s">
        <v>40</v>
      </c>
      <c r="AX204" s="13" t="s">
        <v>77</v>
      </c>
      <c r="AY204" s="266" t="s">
        <v>144</v>
      </c>
    </row>
    <row r="205" s="13" customFormat="1">
      <c r="B205" s="257"/>
      <c r="C205" s="258"/>
      <c r="D205" s="232" t="s">
        <v>155</v>
      </c>
      <c r="E205" s="259" t="s">
        <v>24</v>
      </c>
      <c r="F205" s="260" t="s">
        <v>1356</v>
      </c>
      <c r="G205" s="258"/>
      <c r="H205" s="259" t="s">
        <v>24</v>
      </c>
      <c r="I205" s="261"/>
      <c r="J205" s="258"/>
      <c r="K205" s="258"/>
      <c r="L205" s="262"/>
      <c r="M205" s="263"/>
      <c r="N205" s="264"/>
      <c r="O205" s="264"/>
      <c r="P205" s="264"/>
      <c r="Q205" s="264"/>
      <c r="R205" s="264"/>
      <c r="S205" s="264"/>
      <c r="T205" s="265"/>
      <c r="AT205" s="266" t="s">
        <v>155</v>
      </c>
      <c r="AU205" s="266" t="s">
        <v>164</v>
      </c>
      <c r="AV205" s="13" t="s">
        <v>25</v>
      </c>
      <c r="AW205" s="13" t="s">
        <v>40</v>
      </c>
      <c r="AX205" s="13" t="s">
        <v>77</v>
      </c>
      <c r="AY205" s="266" t="s">
        <v>144</v>
      </c>
    </row>
    <row r="206" s="10" customFormat="1" ht="22.32" customHeight="1">
      <c r="B206" s="204"/>
      <c r="C206" s="205"/>
      <c r="D206" s="206" t="s">
        <v>76</v>
      </c>
      <c r="E206" s="218" t="s">
        <v>1357</v>
      </c>
      <c r="F206" s="218" t="s">
        <v>1358</v>
      </c>
      <c r="G206" s="205"/>
      <c r="H206" s="205"/>
      <c r="I206" s="208"/>
      <c r="J206" s="219">
        <f>BK206</f>
        <v>0</v>
      </c>
      <c r="K206" s="205"/>
      <c r="L206" s="210"/>
      <c r="M206" s="211"/>
      <c r="N206" s="212"/>
      <c r="O206" s="212"/>
      <c r="P206" s="213">
        <f>SUM(P207:P212)</f>
        <v>0</v>
      </c>
      <c r="Q206" s="212"/>
      <c r="R206" s="213">
        <f>SUM(R207:R212)</f>
        <v>0</v>
      </c>
      <c r="S206" s="212"/>
      <c r="T206" s="214">
        <f>SUM(T207:T212)</f>
        <v>0</v>
      </c>
      <c r="AR206" s="215" t="s">
        <v>86</v>
      </c>
      <c r="AT206" s="216" t="s">
        <v>76</v>
      </c>
      <c r="AU206" s="216" t="s">
        <v>86</v>
      </c>
      <c r="AY206" s="215" t="s">
        <v>144</v>
      </c>
      <c r="BK206" s="217">
        <f>SUM(BK207:BK212)</f>
        <v>0</v>
      </c>
    </row>
    <row r="207" s="1" customFormat="1" ht="63.75" customHeight="1">
      <c r="B207" s="45"/>
      <c r="C207" s="270" t="s">
        <v>707</v>
      </c>
      <c r="D207" s="270" t="s">
        <v>442</v>
      </c>
      <c r="E207" s="271" t="s">
        <v>1359</v>
      </c>
      <c r="F207" s="272" t="s">
        <v>1360</v>
      </c>
      <c r="G207" s="273" t="s">
        <v>1178</v>
      </c>
      <c r="H207" s="274">
        <v>1</v>
      </c>
      <c r="I207" s="275"/>
      <c r="J207" s="276">
        <f>ROUND(I207*H207,2)</f>
        <v>0</v>
      </c>
      <c r="K207" s="272" t="s">
        <v>24</v>
      </c>
      <c r="L207" s="277"/>
      <c r="M207" s="278" t="s">
        <v>24</v>
      </c>
      <c r="N207" s="279" t="s">
        <v>48</v>
      </c>
      <c r="O207" s="46"/>
      <c r="P207" s="229">
        <f>O207*H207</f>
        <v>0</v>
      </c>
      <c r="Q207" s="229">
        <v>0</v>
      </c>
      <c r="R207" s="229">
        <f>Q207*H207</f>
        <v>0</v>
      </c>
      <c r="S207" s="229">
        <v>0</v>
      </c>
      <c r="T207" s="230">
        <f>S207*H207</f>
        <v>0</v>
      </c>
      <c r="AR207" s="23" t="s">
        <v>460</v>
      </c>
      <c r="AT207" s="23" t="s">
        <v>442</v>
      </c>
      <c r="AU207" s="23" t="s">
        <v>164</v>
      </c>
      <c r="AY207" s="23" t="s">
        <v>144</v>
      </c>
      <c r="BE207" s="231">
        <f>IF(N207="základní",J207,0)</f>
        <v>0</v>
      </c>
      <c r="BF207" s="231">
        <f>IF(N207="snížená",J207,0)</f>
        <v>0</v>
      </c>
      <c r="BG207" s="231">
        <f>IF(N207="zákl. přenesená",J207,0)</f>
        <v>0</v>
      </c>
      <c r="BH207" s="231">
        <f>IF(N207="sníž. přenesená",J207,0)</f>
        <v>0</v>
      </c>
      <c r="BI207" s="231">
        <f>IF(N207="nulová",J207,0)</f>
        <v>0</v>
      </c>
      <c r="BJ207" s="23" t="s">
        <v>25</v>
      </c>
      <c r="BK207" s="231">
        <f>ROUND(I207*H207,2)</f>
        <v>0</v>
      </c>
      <c r="BL207" s="23" t="s">
        <v>257</v>
      </c>
      <c r="BM207" s="23" t="s">
        <v>1361</v>
      </c>
    </row>
    <row r="208" s="1" customFormat="1">
      <c r="B208" s="45"/>
      <c r="C208" s="73"/>
      <c r="D208" s="232" t="s">
        <v>1157</v>
      </c>
      <c r="E208" s="73"/>
      <c r="F208" s="233" t="s">
        <v>1362</v>
      </c>
      <c r="G208" s="73"/>
      <c r="H208" s="73"/>
      <c r="I208" s="190"/>
      <c r="J208" s="73"/>
      <c r="K208" s="73"/>
      <c r="L208" s="71"/>
      <c r="M208" s="234"/>
      <c r="N208" s="46"/>
      <c r="O208" s="46"/>
      <c r="P208" s="46"/>
      <c r="Q208" s="46"/>
      <c r="R208" s="46"/>
      <c r="S208" s="46"/>
      <c r="T208" s="94"/>
      <c r="AT208" s="23" t="s">
        <v>1157</v>
      </c>
      <c r="AU208" s="23" t="s">
        <v>164</v>
      </c>
    </row>
    <row r="209" s="11" customFormat="1">
      <c r="B209" s="235"/>
      <c r="C209" s="236"/>
      <c r="D209" s="232" t="s">
        <v>155</v>
      </c>
      <c r="E209" s="237" t="s">
        <v>24</v>
      </c>
      <c r="F209" s="238" t="s">
        <v>25</v>
      </c>
      <c r="G209" s="236"/>
      <c r="H209" s="239">
        <v>1</v>
      </c>
      <c r="I209" s="240"/>
      <c r="J209" s="236"/>
      <c r="K209" s="236"/>
      <c r="L209" s="241"/>
      <c r="M209" s="242"/>
      <c r="N209" s="243"/>
      <c r="O209" s="243"/>
      <c r="P209" s="243"/>
      <c r="Q209" s="243"/>
      <c r="R209" s="243"/>
      <c r="S209" s="243"/>
      <c r="T209" s="244"/>
      <c r="AT209" s="245" t="s">
        <v>155</v>
      </c>
      <c r="AU209" s="245" t="s">
        <v>164</v>
      </c>
      <c r="AV209" s="11" t="s">
        <v>86</v>
      </c>
      <c r="AW209" s="11" t="s">
        <v>40</v>
      </c>
      <c r="AX209" s="11" t="s">
        <v>25</v>
      </c>
      <c r="AY209" s="245" t="s">
        <v>144</v>
      </c>
    </row>
    <row r="210" s="13" customFormat="1">
      <c r="B210" s="257"/>
      <c r="C210" s="258"/>
      <c r="D210" s="232" t="s">
        <v>155</v>
      </c>
      <c r="E210" s="259" t="s">
        <v>24</v>
      </c>
      <c r="F210" s="260" t="s">
        <v>1355</v>
      </c>
      <c r="G210" s="258"/>
      <c r="H210" s="259" t="s">
        <v>24</v>
      </c>
      <c r="I210" s="261"/>
      <c r="J210" s="258"/>
      <c r="K210" s="258"/>
      <c r="L210" s="262"/>
      <c r="M210" s="263"/>
      <c r="N210" s="264"/>
      <c r="O210" s="264"/>
      <c r="P210" s="264"/>
      <c r="Q210" s="264"/>
      <c r="R210" s="264"/>
      <c r="S210" s="264"/>
      <c r="T210" s="265"/>
      <c r="AT210" s="266" t="s">
        <v>155</v>
      </c>
      <c r="AU210" s="266" t="s">
        <v>164</v>
      </c>
      <c r="AV210" s="13" t="s">
        <v>25</v>
      </c>
      <c r="AW210" s="13" t="s">
        <v>40</v>
      </c>
      <c r="AX210" s="13" t="s">
        <v>77</v>
      </c>
      <c r="AY210" s="266" t="s">
        <v>144</v>
      </c>
    </row>
    <row r="211" s="13" customFormat="1">
      <c r="B211" s="257"/>
      <c r="C211" s="258"/>
      <c r="D211" s="232" t="s">
        <v>155</v>
      </c>
      <c r="E211" s="259" t="s">
        <v>24</v>
      </c>
      <c r="F211" s="260" t="s">
        <v>1347</v>
      </c>
      <c r="G211" s="258"/>
      <c r="H211" s="259" t="s">
        <v>24</v>
      </c>
      <c r="I211" s="261"/>
      <c r="J211" s="258"/>
      <c r="K211" s="258"/>
      <c r="L211" s="262"/>
      <c r="M211" s="263"/>
      <c r="N211" s="264"/>
      <c r="O211" s="264"/>
      <c r="P211" s="264"/>
      <c r="Q211" s="264"/>
      <c r="R211" s="264"/>
      <c r="S211" s="264"/>
      <c r="T211" s="265"/>
      <c r="AT211" s="266" t="s">
        <v>155</v>
      </c>
      <c r="AU211" s="266" t="s">
        <v>164</v>
      </c>
      <c r="AV211" s="13" t="s">
        <v>25</v>
      </c>
      <c r="AW211" s="13" t="s">
        <v>40</v>
      </c>
      <c r="AX211" s="13" t="s">
        <v>77</v>
      </c>
      <c r="AY211" s="266" t="s">
        <v>144</v>
      </c>
    </row>
    <row r="212" s="13" customFormat="1">
      <c r="B212" s="257"/>
      <c r="C212" s="258"/>
      <c r="D212" s="232" t="s">
        <v>155</v>
      </c>
      <c r="E212" s="259" t="s">
        <v>24</v>
      </c>
      <c r="F212" s="260" t="s">
        <v>1363</v>
      </c>
      <c r="G212" s="258"/>
      <c r="H212" s="259" t="s">
        <v>24</v>
      </c>
      <c r="I212" s="261"/>
      <c r="J212" s="258"/>
      <c r="K212" s="258"/>
      <c r="L212" s="262"/>
      <c r="M212" s="263"/>
      <c r="N212" s="264"/>
      <c r="O212" s="264"/>
      <c r="P212" s="264"/>
      <c r="Q212" s="264"/>
      <c r="R212" s="264"/>
      <c r="S212" s="264"/>
      <c r="T212" s="265"/>
      <c r="AT212" s="266" t="s">
        <v>155</v>
      </c>
      <c r="AU212" s="266" t="s">
        <v>164</v>
      </c>
      <c r="AV212" s="13" t="s">
        <v>25</v>
      </c>
      <c r="AW212" s="13" t="s">
        <v>40</v>
      </c>
      <c r="AX212" s="13" t="s">
        <v>77</v>
      </c>
      <c r="AY212" s="266" t="s">
        <v>144</v>
      </c>
    </row>
    <row r="213" s="10" customFormat="1" ht="22.32" customHeight="1">
      <c r="B213" s="204"/>
      <c r="C213" s="205"/>
      <c r="D213" s="206" t="s">
        <v>76</v>
      </c>
      <c r="E213" s="218" t="s">
        <v>1364</v>
      </c>
      <c r="F213" s="218" t="s">
        <v>1365</v>
      </c>
      <c r="G213" s="205"/>
      <c r="H213" s="205"/>
      <c r="I213" s="208"/>
      <c r="J213" s="219">
        <f>BK213</f>
        <v>0</v>
      </c>
      <c r="K213" s="205"/>
      <c r="L213" s="210"/>
      <c r="M213" s="211"/>
      <c r="N213" s="212"/>
      <c r="O213" s="212"/>
      <c r="P213" s="213">
        <f>SUM(P214:P219)</f>
        <v>0</v>
      </c>
      <c r="Q213" s="212"/>
      <c r="R213" s="213">
        <f>SUM(R214:R219)</f>
        <v>0</v>
      </c>
      <c r="S213" s="212"/>
      <c r="T213" s="214">
        <f>SUM(T214:T219)</f>
        <v>0</v>
      </c>
      <c r="AR213" s="215" t="s">
        <v>86</v>
      </c>
      <c r="AT213" s="216" t="s">
        <v>76</v>
      </c>
      <c r="AU213" s="216" t="s">
        <v>86</v>
      </c>
      <c r="AY213" s="215" t="s">
        <v>144</v>
      </c>
      <c r="BK213" s="217">
        <f>SUM(BK214:BK219)</f>
        <v>0</v>
      </c>
    </row>
    <row r="214" s="1" customFormat="1" ht="63.75" customHeight="1">
      <c r="B214" s="45"/>
      <c r="C214" s="270" t="s">
        <v>714</v>
      </c>
      <c r="D214" s="270" t="s">
        <v>442</v>
      </c>
      <c r="E214" s="271" t="s">
        <v>1366</v>
      </c>
      <c r="F214" s="272" t="s">
        <v>1367</v>
      </c>
      <c r="G214" s="273" t="s">
        <v>1178</v>
      </c>
      <c r="H214" s="274">
        <v>1</v>
      </c>
      <c r="I214" s="275"/>
      <c r="J214" s="276">
        <f>ROUND(I214*H214,2)</f>
        <v>0</v>
      </c>
      <c r="K214" s="272" t="s">
        <v>24</v>
      </c>
      <c r="L214" s="277"/>
      <c r="M214" s="278" t="s">
        <v>24</v>
      </c>
      <c r="N214" s="279" t="s">
        <v>48</v>
      </c>
      <c r="O214" s="46"/>
      <c r="P214" s="229">
        <f>O214*H214</f>
        <v>0</v>
      </c>
      <c r="Q214" s="229">
        <v>0</v>
      </c>
      <c r="R214" s="229">
        <f>Q214*H214</f>
        <v>0</v>
      </c>
      <c r="S214" s="229">
        <v>0</v>
      </c>
      <c r="T214" s="230">
        <f>S214*H214</f>
        <v>0</v>
      </c>
      <c r="AR214" s="23" t="s">
        <v>460</v>
      </c>
      <c r="AT214" s="23" t="s">
        <v>442</v>
      </c>
      <c r="AU214" s="23" t="s">
        <v>164</v>
      </c>
      <c r="AY214" s="23" t="s">
        <v>144</v>
      </c>
      <c r="BE214" s="231">
        <f>IF(N214="základní",J214,0)</f>
        <v>0</v>
      </c>
      <c r="BF214" s="231">
        <f>IF(N214="snížená",J214,0)</f>
        <v>0</v>
      </c>
      <c r="BG214" s="231">
        <f>IF(N214="zákl. přenesená",J214,0)</f>
        <v>0</v>
      </c>
      <c r="BH214" s="231">
        <f>IF(N214="sníž. přenesená",J214,0)</f>
        <v>0</v>
      </c>
      <c r="BI214" s="231">
        <f>IF(N214="nulová",J214,0)</f>
        <v>0</v>
      </c>
      <c r="BJ214" s="23" t="s">
        <v>25</v>
      </c>
      <c r="BK214" s="231">
        <f>ROUND(I214*H214,2)</f>
        <v>0</v>
      </c>
      <c r="BL214" s="23" t="s">
        <v>257</v>
      </c>
      <c r="BM214" s="23" t="s">
        <v>1368</v>
      </c>
    </row>
    <row r="215" s="1" customFormat="1">
      <c r="B215" s="45"/>
      <c r="C215" s="73"/>
      <c r="D215" s="232" t="s">
        <v>1157</v>
      </c>
      <c r="E215" s="73"/>
      <c r="F215" s="233" t="s">
        <v>1369</v>
      </c>
      <c r="G215" s="73"/>
      <c r="H215" s="73"/>
      <c r="I215" s="190"/>
      <c r="J215" s="73"/>
      <c r="K215" s="73"/>
      <c r="L215" s="71"/>
      <c r="M215" s="234"/>
      <c r="N215" s="46"/>
      <c r="O215" s="46"/>
      <c r="P215" s="46"/>
      <c r="Q215" s="46"/>
      <c r="R215" s="46"/>
      <c r="S215" s="46"/>
      <c r="T215" s="94"/>
      <c r="AT215" s="23" t="s">
        <v>1157</v>
      </c>
      <c r="AU215" s="23" t="s">
        <v>164</v>
      </c>
    </row>
    <row r="216" s="11" customFormat="1">
      <c r="B216" s="235"/>
      <c r="C216" s="236"/>
      <c r="D216" s="232" t="s">
        <v>155</v>
      </c>
      <c r="E216" s="237" t="s">
        <v>24</v>
      </c>
      <c r="F216" s="238" t="s">
        <v>25</v>
      </c>
      <c r="G216" s="236"/>
      <c r="H216" s="239">
        <v>1</v>
      </c>
      <c r="I216" s="240"/>
      <c r="J216" s="236"/>
      <c r="K216" s="236"/>
      <c r="L216" s="241"/>
      <c r="M216" s="242"/>
      <c r="N216" s="243"/>
      <c r="O216" s="243"/>
      <c r="P216" s="243"/>
      <c r="Q216" s="243"/>
      <c r="R216" s="243"/>
      <c r="S216" s="243"/>
      <c r="T216" s="244"/>
      <c r="AT216" s="245" t="s">
        <v>155</v>
      </c>
      <c r="AU216" s="245" t="s">
        <v>164</v>
      </c>
      <c r="AV216" s="11" t="s">
        <v>86</v>
      </c>
      <c r="AW216" s="11" t="s">
        <v>40</v>
      </c>
      <c r="AX216" s="11" t="s">
        <v>25</v>
      </c>
      <c r="AY216" s="245" t="s">
        <v>144</v>
      </c>
    </row>
    <row r="217" s="13" customFormat="1">
      <c r="B217" s="257"/>
      <c r="C217" s="258"/>
      <c r="D217" s="232" t="s">
        <v>155</v>
      </c>
      <c r="E217" s="259" t="s">
        <v>24</v>
      </c>
      <c r="F217" s="260" t="s">
        <v>1355</v>
      </c>
      <c r="G217" s="258"/>
      <c r="H217" s="259" t="s">
        <v>24</v>
      </c>
      <c r="I217" s="261"/>
      <c r="J217" s="258"/>
      <c r="K217" s="258"/>
      <c r="L217" s="262"/>
      <c r="M217" s="263"/>
      <c r="N217" s="264"/>
      <c r="O217" s="264"/>
      <c r="P217" s="264"/>
      <c r="Q217" s="264"/>
      <c r="R217" s="264"/>
      <c r="S217" s="264"/>
      <c r="T217" s="265"/>
      <c r="AT217" s="266" t="s">
        <v>155</v>
      </c>
      <c r="AU217" s="266" t="s">
        <v>164</v>
      </c>
      <c r="AV217" s="13" t="s">
        <v>25</v>
      </c>
      <c r="AW217" s="13" t="s">
        <v>40</v>
      </c>
      <c r="AX217" s="13" t="s">
        <v>77</v>
      </c>
      <c r="AY217" s="266" t="s">
        <v>144</v>
      </c>
    </row>
    <row r="218" s="13" customFormat="1">
      <c r="B218" s="257"/>
      <c r="C218" s="258"/>
      <c r="D218" s="232" t="s">
        <v>155</v>
      </c>
      <c r="E218" s="259" t="s">
        <v>24</v>
      </c>
      <c r="F218" s="260" t="s">
        <v>1347</v>
      </c>
      <c r="G218" s="258"/>
      <c r="H218" s="259" t="s">
        <v>24</v>
      </c>
      <c r="I218" s="261"/>
      <c r="J218" s="258"/>
      <c r="K218" s="258"/>
      <c r="L218" s="262"/>
      <c r="M218" s="263"/>
      <c r="N218" s="264"/>
      <c r="O218" s="264"/>
      <c r="P218" s="264"/>
      <c r="Q218" s="264"/>
      <c r="R218" s="264"/>
      <c r="S218" s="264"/>
      <c r="T218" s="265"/>
      <c r="AT218" s="266" t="s">
        <v>155</v>
      </c>
      <c r="AU218" s="266" t="s">
        <v>164</v>
      </c>
      <c r="AV218" s="13" t="s">
        <v>25</v>
      </c>
      <c r="AW218" s="13" t="s">
        <v>40</v>
      </c>
      <c r="AX218" s="13" t="s">
        <v>77</v>
      </c>
      <c r="AY218" s="266" t="s">
        <v>144</v>
      </c>
    </row>
    <row r="219" s="13" customFormat="1">
      <c r="B219" s="257"/>
      <c r="C219" s="258"/>
      <c r="D219" s="232" t="s">
        <v>155</v>
      </c>
      <c r="E219" s="259" t="s">
        <v>24</v>
      </c>
      <c r="F219" s="260" t="s">
        <v>1370</v>
      </c>
      <c r="G219" s="258"/>
      <c r="H219" s="259" t="s">
        <v>24</v>
      </c>
      <c r="I219" s="261"/>
      <c r="J219" s="258"/>
      <c r="K219" s="258"/>
      <c r="L219" s="262"/>
      <c r="M219" s="263"/>
      <c r="N219" s="264"/>
      <c r="O219" s="264"/>
      <c r="P219" s="264"/>
      <c r="Q219" s="264"/>
      <c r="R219" s="264"/>
      <c r="S219" s="264"/>
      <c r="T219" s="265"/>
      <c r="AT219" s="266" t="s">
        <v>155</v>
      </c>
      <c r="AU219" s="266" t="s">
        <v>164</v>
      </c>
      <c r="AV219" s="13" t="s">
        <v>25</v>
      </c>
      <c r="AW219" s="13" t="s">
        <v>40</v>
      </c>
      <c r="AX219" s="13" t="s">
        <v>77</v>
      </c>
      <c r="AY219" s="266" t="s">
        <v>144</v>
      </c>
    </row>
    <row r="220" s="10" customFormat="1" ht="22.32" customHeight="1">
      <c r="B220" s="204"/>
      <c r="C220" s="205"/>
      <c r="D220" s="206" t="s">
        <v>76</v>
      </c>
      <c r="E220" s="218" t="s">
        <v>1371</v>
      </c>
      <c r="F220" s="218" t="s">
        <v>1372</v>
      </c>
      <c r="G220" s="205"/>
      <c r="H220" s="205"/>
      <c r="I220" s="208"/>
      <c r="J220" s="219">
        <f>BK220</f>
        <v>0</v>
      </c>
      <c r="K220" s="205"/>
      <c r="L220" s="210"/>
      <c r="M220" s="211"/>
      <c r="N220" s="212"/>
      <c r="O220" s="212"/>
      <c r="P220" s="213">
        <f>SUM(P221:P226)</f>
        <v>0</v>
      </c>
      <c r="Q220" s="212"/>
      <c r="R220" s="213">
        <f>SUM(R221:R226)</f>
        <v>0</v>
      </c>
      <c r="S220" s="212"/>
      <c r="T220" s="214">
        <f>SUM(T221:T226)</f>
        <v>0</v>
      </c>
      <c r="AR220" s="215" t="s">
        <v>86</v>
      </c>
      <c r="AT220" s="216" t="s">
        <v>76</v>
      </c>
      <c r="AU220" s="216" t="s">
        <v>86</v>
      </c>
      <c r="AY220" s="215" t="s">
        <v>144</v>
      </c>
      <c r="BK220" s="217">
        <f>SUM(BK221:BK226)</f>
        <v>0</v>
      </c>
    </row>
    <row r="221" s="1" customFormat="1" ht="16.5" customHeight="1">
      <c r="B221" s="45"/>
      <c r="C221" s="270" t="s">
        <v>720</v>
      </c>
      <c r="D221" s="270" t="s">
        <v>442</v>
      </c>
      <c r="E221" s="271" t="s">
        <v>1373</v>
      </c>
      <c r="F221" s="272" t="s">
        <v>1374</v>
      </c>
      <c r="G221" s="273" t="s">
        <v>1110</v>
      </c>
      <c r="H221" s="274">
        <v>2</v>
      </c>
      <c r="I221" s="275"/>
      <c r="J221" s="276">
        <f>ROUND(I221*H221,2)</f>
        <v>0</v>
      </c>
      <c r="K221" s="272" t="s">
        <v>24</v>
      </c>
      <c r="L221" s="277"/>
      <c r="M221" s="278" t="s">
        <v>24</v>
      </c>
      <c r="N221" s="279" t="s">
        <v>48</v>
      </c>
      <c r="O221" s="46"/>
      <c r="P221" s="229">
        <f>O221*H221</f>
        <v>0</v>
      </c>
      <c r="Q221" s="229">
        <v>0</v>
      </c>
      <c r="R221" s="229">
        <f>Q221*H221</f>
        <v>0</v>
      </c>
      <c r="S221" s="229">
        <v>0</v>
      </c>
      <c r="T221" s="230">
        <f>S221*H221</f>
        <v>0</v>
      </c>
      <c r="AR221" s="23" t="s">
        <v>460</v>
      </c>
      <c r="AT221" s="23" t="s">
        <v>442</v>
      </c>
      <c r="AU221" s="23" t="s">
        <v>164</v>
      </c>
      <c r="AY221" s="23" t="s">
        <v>144</v>
      </c>
      <c r="BE221" s="231">
        <f>IF(N221="základní",J221,0)</f>
        <v>0</v>
      </c>
      <c r="BF221" s="231">
        <f>IF(N221="snížená",J221,0)</f>
        <v>0</v>
      </c>
      <c r="BG221" s="231">
        <f>IF(N221="zákl. přenesená",J221,0)</f>
        <v>0</v>
      </c>
      <c r="BH221" s="231">
        <f>IF(N221="sníž. přenesená",J221,0)</f>
        <v>0</v>
      </c>
      <c r="BI221" s="231">
        <f>IF(N221="nulová",J221,0)</f>
        <v>0</v>
      </c>
      <c r="BJ221" s="23" t="s">
        <v>25</v>
      </c>
      <c r="BK221" s="231">
        <f>ROUND(I221*H221,2)</f>
        <v>0</v>
      </c>
      <c r="BL221" s="23" t="s">
        <v>257</v>
      </c>
      <c r="BM221" s="23" t="s">
        <v>1375</v>
      </c>
    </row>
    <row r="222" s="1" customFormat="1" ht="16.5" customHeight="1">
      <c r="B222" s="45"/>
      <c r="C222" s="270" t="s">
        <v>726</v>
      </c>
      <c r="D222" s="270" t="s">
        <v>442</v>
      </c>
      <c r="E222" s="271" t="s">
        <v>1376</v>
      </c>
      <c r="F222" s="272" t="s">
        <v>1377</v>
      </c>
      <c r="G222" s="273" t="s">
        <v>1110</v>
      </c>
      <c r="H222" s="274">
        <v>1</v>
      </c>
      <c r="I222" s="275"/>
      <c r="J222" s="276">
        <f>ROUND(I222*H222,2)</f>
        <v>0</v>
      </c>
      <c r="K222" s="272" t="s">
        <v>24</v>
      </c>
      <c r="L222" s="277"/>
      <c r="M222" s="278" t="s">
        <v>24</v>
      </c>
      <c r="N222" s="279" t="s">
        <v>48</v>
      </c>
      <c r="O222" s="46"/>
      <c r="P222" s="229">
        <f>O222*H222</f>
        <v>0</v>
      </c>
      <c r="Q222" s="229">
        <v>0</v>
      </c>
      <c r="R222" s="229">
        <f>Q222*H222</f>
        <v>0</v>
      </c>
      <c r="S222" s="229">
        <v>0</v>
      </c>
      <c r="T222" s="230">
        <f>S222*H222</f>
        <v>0</v>
      </c>
      <c r="AR222" s="23" t="s">
        <v>460</v>
      </c>
      <c r="AT222" s="23" t="s">
        <v>442</v>
      </c>
      <c r="AU222" s="23" t="s">
        <v>164</v>
      </c>
      <c r="AY222" s="23" t="s">
        <v>144</v>
      </c>
      <c r="BE222" s="231">
        <f>IF(N222="základní",J222,0)</f>
        <v>0</v>
      </c>
      <c r="BF222" s="231">
        <f>IF(N222="snížená",J222,0)</f>
        <v>0</v>
      </c>
      <c r="BG222" s="231">
        <f>IF(N222="zákl. přenesená",J222,0)</f>
        <v>0</v>
      </c>
      <c r="BH222" s="231">
        <f>IF(N222="sníž. přenesená",J222,0)</f>
        <v>0</v>
      </c>
      <c r="BI222" s="231">
        <f>IF(N222="nulová",J222,0)</f>
        <v>0</v>
      </c>
      <c r="BJ222" s="23" t="s">
        <v>25</v>
      </c>
      <c r="BK222" s="231">
        <f>ROUND(I222*H222,2)</f>
        <v>0</v>
      </c>
      <c r="BL222" s="23" t="s">
        <v>257</v>
      </c>
      <c r="BM222" s="23" t="s">
        <v>1378</v>
      </c>
    </row>
    <row r="223" s="1" customFormat="1" ht="16.5" customHeight="1">
      <c r="B223" s="45"/>
      <c r="C223" s="270" t="s">
        <v>730</v>
      </c>
      <c r="D223" s="270" t="s">
        <v>442</v>
      </c>
      <c r="E223" s="271" t="s">
        <v>1379</v>
      </c>
      <c r="F223" s="272" t="s">
        <v>1380</v>
      </c>
      <c r="G223" s="273" t="s">
        <v>1110</v>
      </c>
      <c r="H223" s="274">
        <v>1</v>
      </c>
      <c r="I223" s="275"/>
      <c r="J223" s="276">
        <f>ROUND(I223*H223,2)</f>
        <v>0</v>
      </c>
      <c r="K223" s="272" t="s">
        <v>24</v>
      </c>
      <c r="L223" s="277"/>
      <c r="M223" s="278" t="s">
        <v>24</v>
      </c>
      <c r="N223" s="279" t="s">
        <v>48</v>
      </c>
      <c r="O223" s="46"/>
      <c r="P223" s="229">
        <f>O223*H223</f>
        <v>0</v>
      </c>
      <c r="Q223" s="229">
        <v>0</v>
      </c>
      <c r="R223" s="229">
        <f>Q223*H223</f>
        <v>0</v>
      </c>
      <c r="S223" s="229">
        <v>0</v>
      </c>
      <c r="T223" s="230">
        <f>S223*H223</f>
        <v>0</v>
      </c>
      <c r="AR223" s="23" t="s">
        <v>460</v>
      </c>
      <c r="AT223" s="23" t="s">
        <v>442</v>
      </c>
      <c r="AU223" s="23" t="s">
        <v>164</v>
      </c>
      <c r="AY223" s="23" t="s">
        <v>144</v>
      </c>
      <c r="BE223" s="231">
        <f>IF(N223="základní",J223,0)</f>
        <v>0</v>
      </c>
      <c r="BF223" s="231">
        <f>IF(N223="snížená",J223,0)</f>
        <v>0</v>
      </c>
      <c r="BG223" s="231">
        <f>IF(N223="zákl. přenesená",J223,0)</f>
        <v>0</v>
      </c>
      <c r="BH223" s="231">
        <f>IF(N223="sníž. přenesená",J223,0)</f>
        <v>0</v>
      </c>
      <c r="BI223" s="231">
        <f>IF(N223="nulová",J223,0)</f>
        <v>0</v>
      </c>
      <c r="BJ223" s="23" t="s">
        <v>25</v>
      </c>
      <c r="BK223" s="231">
        <f>ROUND(I223*H223,2)</f>
        <v>0</v>
      </c>
      <c r="BL223" s="23" t="s">
        <v>257</v>
      </c>
      <c r="BM223" s="23" t="s">
        <v>1381</v>
      </c>
    </row>
    <row r="224" s="1" customFormat="1" ht="16.5" customHeight="1">
      <c r="B224" s="45"/>
      <c r="C224" s="270" t="s">
        <v>735</v>
      </c>
      <c r="D224" s="270" t="s">
        <v>442</v>
      </c>
      <c r="E224" s="271" t="s">
        <v>1382</v>
      </c>
      <c r="F224" s="272" t="s">
        <v>1383</v>
      </c>
      <c r="G224" s="273" t="s">
        <v>1110</v>
      </c>
      <c r="H224" s="274">
        <v>1</v>
      </c>
      <c r="I224" s="275"/>
      <c r="J224" s="276">
        <f>ROUND(I224*H224,2)</f>
        <v>0</v>
      </c>
      <c r="K224" s="272" t="s">
        <v>24</v>
      </c>
      <c r="L224" s="277"/>
      <c r="M224" s="278" t="s">
        <v>24</v>
      </c>
      <c r="N224" s="279" t="s">
        <v>48</v>
      </c>
      <c r="O224" s="46"/>
      <c r="P224" s="229">
        <f>O224*H224</f>
        <v>0</v>
      </c>
      <c r="Q224" s="229">
        <v>0</v>
      </c>
      <c r="R224" s="229">
        <f>Q224*H224</f>
        <v>0</v>
      </c>
      <c r="S224" s="229">
        <v>0</v>
      </c>
      <c r="T224" s="230">
        <f>S224*H224</f>
        <v>0</v>
      </c>
      <c r="AR224" s="23" t="s">
        <v>460</v>
      </c>
      <c r="AT224" s="23" t="s">
        <v>442</v>
      </c>
      <c r="AU224" s="23" t="s">
        <v>164</v>
      </c>
      <c r="AY224" s="23" t="s">
        <v>144</v>
      </c>
      <c r="BE224" s="231">
        <f>IF(N224="základní",J224,0)</f>
        <v>0</v>
      </c>
      <c r="BF224" s="231">
        <f>IF(N224="snížená",J224,0)</f>
        <v>0</v>
      </c>
      <c r="BG224" s="231">
        <f>IF(N224="zákl. přenesená",J224,0)</f>
        <v>0</v>
      </c>
      <c r="BH224" s="231">
        <f>IF(N224="sníž. přenesená",J224,0)</f>
        <v>0</v>
      </c>
      <c r="BI224" s="231">
        <f>IF(N224="nulová",J224,0)</f>
        <v>0</v>
      </c>
      <c r="BJ224" s="23" t="s">
        <v>25</v>
      </c>
      <c r="BK224" s="231">
        <f>ROUND(I224*H224,2)</f>
        <v>0</v>
      </c>
      <c r="BL224" s="23" t="s">
        <v>257</v>
      </c>
      <c r="BM224" s="23" t="s">
        <v>1384</v>
      </c>
    </row>
    <row r="225" s="1" customFormat="1" ht="16.5" customHeight="1">
      <c r="B225" s="45"/>
      <c r="C225" s="270" t="s">
        <v>739</v>
      </c>
      <c r="D225" s="270" t="s">
        <v>442</v>
      </c>
      <c r="E225" s="271" t="s">
        <v>1385</v>
      </c>
      <c r="F225" s="272" t="s">
        <v>1386</v>
      </c>
      <c r="G225" s="273" t="s">
        <v>1178</v>
      </c>
      <c r="H225" s="274">
        <v>1</v>
      </c>
      <c r="I225" s="275"/>
      <c r="J225" s="276">
        <f>ROUND(I225*H225,2)</f>
        <v>0</v>
      </c>
      <c r="K225" s="272" t="s">
        <v>24</v>
      </c>
      <c r="L225" s="277"/>
      <c r="M225" s="278" t="s">
        <v>24</v>
      </c>
      <c r="N225" s="279" t="s">
        <v>48</v>
      </c>
      <c r="O225" s="46"/>
      <c r="P225" s="229">
        <f>O225*H225</f>
        <v>0</v>
      </c>
      <c r="Q225" s="229">
        <v>0</v>
      </c>
      <c r="R225" s="229">
        <f>Q225*H225</f>
        <v>0</v>
      </c>
      <c r="S225" s="229">
        <v>0</v>
      </c>
      <c r="T225" s="230">
        <f>S225*H225</f>
        <v>0</v>
      </c>
      <c r="AR225" s="23" t="s">
        <v>460</v>
      </c>
      <c r="AT225" s="23" t="s">
        <v>442</v>
      </c>
      <c r="AU225" s="23" t="s">
        <v>164</v>
      </c>
      <c r="AY225" s="23" t="s">
        <v>144</v>
      </c>
      <c r="BE225" s="231">
        <f>IF(N225="základní",J225,0)</f>
        <v>0</v>
      </c>
      <c r="BF225" s="231">
        <f>IF(N225="snížená",J225,0)</f>
        <v>0</v>
      </c>
      <c r="BG225" s="231">
        <f>IF(N225="zákl. přenesená",J225,0)</f>
        <v>0</v>
      </c>
      <c r="BH225" s="231">
        <f>IF(N225="sníž. přenesená",J225,0)</f>
        <v>0</v>
      </c>
      <c r="BI225" s="231">
        <f>IF(N225="nulová",J225,0)</f>
        <v>0</v>
      </c>
      <c r="BJ225" s="23" t="s">
        <v>25</v>
      </c>
      <c r="BK225" s="231">
        <f>ROUND(I225*H225,2)</f>
        <v>0</v>
      </c>
      <c r="BL225" s="23" t="s">
        <v>257</v>
      </c>
      <c r="BM225" s="23" t="s">
        <v>1387</v>
      </c>
    </row>
    <row r="226" s="1" customFormat="1">
      <c r="B226" s="45"/>
      <c r="C226" s="73"/>
      <c r="D226" s="232" t="s">
        <v>1157</v>
      </c>
      <c r="E226" s="73"/>
      <c r="F226" s="233" t="s">
        <v>1388</v>
      </c>
      <c r="G226" s="73"/>
      <c r="H226" s="73"/>
      <c r="I226" s="190"/>
      <c r="J226" s="73"/>
      <c r="K226" s="73"/>
      <c r="L226" s="71"/>
      <c r="M226" s="234"/>
      <c r="N226" s="46"/>
      <c r="O226" s="46"/>
      <c r="P226" s="46"/>
      <c r="Q226" s="46"/>
      <c r="R226" s="46"/>
      <c r="S226" s="46"/>
      <c r="T226" s="94"/>
      <c r="AT226" s="23" t="s">
        <v>1157</v>
      </c>
      <c r="AU226" s="23" t="s">
        <v>164</v>
      </c>
    </row>
    <row r="227" s="10" customFormat="1" ht="22.32" customHeight="1">
      <c r="B227" s="204"/>
      <c r="C227" s="205"/>
      <c r="D227" s="206" t="s">
        <v>76</v>
      </c>
      <c r="E227" s="218" t="s">
        <v>1389</v>
      </c>
      <c r="F227" s="218" t="s">
        <v>1390</v>
      </c>
      <c r="G227" s="205"/>
      <c r="H227" s="205"/>
      <c r="I227" s="208"/>
      <c r="J227" s="219">
        <f>BK227</f>
        <v>0</v>
      </c>
      <c r="K227" s="205"/>
      <c r="L227" s="210"/>
      <c r="M227" s="211"/>
      <c r="N227" s="212"/>
      <c r="O227" s="212"/>
      <c r="P227" s="213">
        <f>SUM(P228:P235)</f>
        <v>0</v>
      </c>
      <c r="Q227" s="212"/>
      <c r="R227" s="213">
        <f>SUM(R228:R235)</f>
        <v>0</v>
      </c>
      <c r="S227" s="212"/>
      <c r="T227" s="214">
        <f>SUM(T228:T235)</f>
        <v>0</v>
      </c>
      <c r="AR227" s="215" t="s">
        <v>86</v>
      </c>
      <c r="AT227" s="216" t="s">
        <v>76</v>
      </c>
      <c r="AU227" s="216" t="s">
        <v>86</v>
      </c>
      <c r="AY227" s="215" t="s">
        <v>144</v>
      </c>
      <c r="BK227" s="217">
        <f>SUM(BK228:BK235)</f>
        <v>0</v>
      </c>
    </row>
    <row r="228" s="1" customFormat="1" ht="16.5" customHeight="1">
      <c r="B228" s="45"/>
      <c r="C228" s="220" t="s">
        <v>743</v>
      </c>
      <c r="D228" s="220" t="s">
        <v>146</v>
      </c>
      <c r="E228" s="221" t="s">
        <v>1391</v>
      </c>
      <c r="F228" s="222" t="s">
        <v>1392</v>
      </c>
      <c r="G228" s="223" t="s">
        <v>326</v>
      </c>
      <c r="H228" s="224">
        <v>80</v>
      </c>
      <c r="I228" s="225"/>
      <c r="J228" s="226">
        <f>ROUND(I228*H228,2)</f>
        <v>0</v>
      </c>
      <c r="K228" s="222" t="s">
        <v>24</v>
      </c>
      <c r="L228" s="71"/>
      <c r="M228" s="227" t="s">
        <v>24</v>
      </c>
      <c r="N228" s="228" t="s">
        <v>48</v>
      </c>
      <c r="O228" s="46"/>
      <c r="P228" s="229">
        <f>O228*H228</f>
        <v>0</v>
      </c>
      <c r="Q228" s="229">
        <v>0</v>
      </c>
      <c r="R228" s="229">
        <f>Q228*H228</f>
        <v>0</v>
      </c>
      <c r="S228" s="229">
        <v>0</v>
      </c>
      <c r="T228" s="230">
        <f>S228*H228</f>
        <v>0</v>
      </c>
      <c r="AR228" s="23" t="s">
        <v>257</v>
      </c>
      <c r="AT228" s="23" t="s">
        <v>146</v>
      </c>
      <c r="AU228" s="23" t="s">
        <v>164</v>
      </c>
      <c r="AY228" s="23" t="s">
        <v>144</v>
      </c>
      <c r="BE228" s="231">
        <f>IF(N228="základní",J228,0)</f>
        <v>0</v>
      </c>
      <c r="BF228" s="231">
        <f>IF(N228="snížená",J228,0)</f>
        <v>0</v>
      </c>
      <c r="BG228" s="231">
        <f>IF(N228="zákl. přenesená",J228,0)</f>
        <v>0</v>
      </c>
      <c r="BH228" s="231">
        <f>IF(N228="sníž. přenesená",J228,0)</f>
        <v>0</v>
      </c>
      <c r="BI228" s="231">
        <f>IF(N228="nulová",J228,0)</f>
        <v>0</v>
      </c>
      <c r="BJ228" s="23" t="s">
        <v>25</v>
      </c>
      <c r="BK228" s="231">
        <f>ROUND(I228*H228,2)</f>
        <v>0</v>
      </c>
      <c r="BL228" s="23" t="s">
        <v>257</v>
      </c>
      <c r="BM228" s="23" t="s">
        <v>1393</v>
      </c>
    </row>
    <row r="229" s="1" customFormat="1" ht="16.5" customHeight="1">
      <c r="B229" s="45"/>
      <c r="C229" s="220" t="s">
        <v>747</v>
      </c>
      <c r="D229" s="220" t="s">
        <v>146</v>
      </c>
      <c r="E229" s="221" t="s">
        <v>1394</v>
      </c>
      <c r="F229" s="222" t="s">
        <v>1395</v>
      </c>
      <c r="G229" s="223" t="s">
        <v>326</v>
      </c>
      <c r="H229" s="224">
        <v>50</v>
      </c>
      <c r="I229" s="225"/>
      <c r="J229" s="226">
        <f>ROUND(I229*H229,2)</f>
        <v>0</v>
      </c>
      <c r="K229" s="222" t="s">
        <v>24</v>
      </c>
      <c r="L229" s="71"/>
      <c r="M229" s="227" t="s">
        <v>24</v>
      </c>
      <c r="N229" s="228" t="s">
        <v>48</v>
      </c>
      <c r="O229" s="46"/>
      <c r="P229" s="229">
        <f>O229*H229</f>
        <v>0</v>
      </c>
      <c r="Q229" s="229">
        <v>0</v>
      </c>
      <c r="R229" s="229">
        <f>Q229*H229</f>
        <v>0</v>
      </c>
      <c r="S229" s="229">
        <v>0</v>
      </c>
      <c r="T229" s="230">
        <f>S229*H229</f>
        <v>0</v>
      </c>
      <c r="AR229" s="23" t="s">
        <v>257</v>
      </c>
      <c r="AT229" s="23" t="s">
        <v>146</v>
      </c>
      <c r="AU229" s="23" t="s">
        <v>164</v>
      </c>
      <c r="AY229" s="23" t="s">
        <v>144</v>
      </c>
      <c r="BE229" s="231">
        <f>IF(N229="základní",J229,0)</f>
        <v>0</v>
      </c>
      <c r="BF229" s="231">
        <f>IF(N229="snížená",J229,0)</f>
        <v>0</v>
      </c>
      <c r="BG229" s="231">
        <f>IF(N229="zákl. přenesená",J229,0)</f>
        <v>0</v>
      </c>
      <c r="BH229" s="231">
        <f>IF(N229="sníž. přenesená",J229,0)</f>
        <v>0</v>
      </c>
      <c r="BI229" s="231">
        <f>IF(N229="nulová",J229,0)</f>
        <v>0</v>
      </c>
      <c r="BJ229" s="23" t="s">
        <v>25</v>
      </c>
      <c r="BK229" s="231">
        <f>ROUND(I229*H229,2)</f>
        <v>0</v>
      </c>
      <c r="BL229" s="23" t="s">
        <v>257</v>
      </c>
      <c r="BM229" s="23" t="s">
        <v>1396</v>
      </c>
    </row>
    <row r="230" s="1" customFormat="1" ht="16.5" customHeight="1">
      <c r="B230" s="45"/>
      <c r="C230" s="220" t="s">
        <v>751</v>
      </c>
      <c r="D230" s="220" t="s">
        <v>146</v>
      </c>
      <c r="E230" s="221" t="s">
        <v>1397</v>
      </c>
      <c r="F230" s="222" t="s">
        <v>1398</v>
      </c>
      <c r="G230" s="223" t="s">
        <v>1110</v>
      </c>
      <c r="H230" s="224">
        <v>4</v>
      </c>
      <c r="I230" s="225"/>
      <c r="J230" s="226">
        <f>ROUND(I230*H230,2)</f>
        <v>0</v>
      </c>
      <c r="K230" s="222" t="s">
        <v>24</v>
      </c>
      <c r="L230" s="71"/>
      <c r="M230" s="227" t="s">
        <v>24</v>
      </c>
      <c r="N230" s="228" t="s">
        <v>48</v>
      </c>
      <c r="O230" s="46"/>
      <c r="P230" s="229">
        <f>O230*H230</f>
        <v>0</v>
      </c>
      <c r="Q230" s="229">
        <v>0</v>
      </c>
      <c r="R230" s="229">
        <f>Q230*H230</f>
        <v>0</v>
      </c>
      <c r="S230" s="229">
        <v>0</v>
      </c>
      <c r="T230" s="230">
        <f>S230*H230</f>
        <v>0</v>
      </c>
      <c r="AR230" s="23" t="s">
        <v>257</v>
      </c>
      <c r="AT230" s="23" t="s">
        <v>146</v>
      </c>
      <c r="AU230" s="23" t="s">
        <v>164</v>
      </c>
      <c r="AY230" s="23" t="s">
        <v>144</v>
      </c>
      <c r="BE230" s="231">
        <f>IF(N230="základní",J230,0)</f>
        <v>0</v>
      </c>
      <c r="BF230" s="231">
        <f>IF(N230="snížená",J230,0)</f>
        <v>0</v>
      </c>
      <c r="BG230" s="231">
        <f>IF(N230="zákl. přenesená",J230,0)</f>
        <v>0</v>
      </c>
      <c r="BH230" s="231">
        <f>IF(N230="sníž. přenesená",J230,0)</f>
        <v>0</v>
      </c>
      <c r="BI230" s="231">
        <f>IF(N230="nulová",J230,0)</f>
        <v>0</v>
      </c>
      <c r="BJ230" s="23" t="s">
        <v>25</v>
      </c>
      <c r="BK230" s="231">
        <f>ROUND(I230*H230,2)</f>
        <v>0</v>
      </c>
      <c r="BL230" s="23" t="s">
        <v>257</v>
      </c>
      <c r="BM230" s="23" t="s">
        <v>1399</v>
      </c>
    </row>
    <row r="231" s="1" customFormat="1" ht="16.5" customHeight="1">
      <c r="B231" s="45"/>
      <c r="C231" s="220" t="s">
        <v>755</v>
      </c>
      <c r="D231" s="220" t="s">
        <v>146</v>
      </c>
      <c r="E231" s="221" t="s">
        <v>1400</v>
      </c>
      <c r="F231" s="222" t="s">
        <v>1401</v>
      </c>
      <c r="G231" s="223" t="s">
        <v>1110</v>
      </c>
      <c r="H231" s="224">
        <v>20</v>
      </c>
      <c r="I231" s="225"/>
      <c r="J231" s="226">
        <f>ROUND(I231*H231,2)</f>
        <v>0</v>
      </c>
      <c r="K231" s="222" t="s">
        <v>24</v>
      </c>
      <c r="L231" s="71"/>
      <c r="M231" s="227" t="s">
        <v>24</v>
      </c>
      <c r="N231" s="228" t="s">
        <v>48</v>
      </c>
      <c r="O231" s="46"/>
      <c r="P231" s="229">
        <f>O231*H231</f>
        <v>0</v>
      </c>
      <c r="Q231" s="229">
        <v>0</v>
      </c>
      <c r="R231" s="229">
        <f>Q231*H231</f>
        <v>0</v>
      </c>
      <c r="S231" s="229">
        <v>0</v>
      </c>
      <c r="T231" s="230">
        <f>S231*H231</f>
        <v>0</v>
      </c>
      <c r="AR231" s="23" t="s">
        <v>257</v>
      </c>
      <c r="AT231" s="23" t="s">
        <v>146</v>
      </c>
      <c r="AU231" s="23" t="s">
        <v>164</v>
      </c>
      <c r="AY231" s="23" t="s">
        <v>144</v>
      </c>
      <c r="BE231" s="231">
        <f>IF(N231="základní",J231,0)</f>
        <v>0</v>
      </c>
      <c r="BF231" s="231">
        <f>IF(N231="snížená",J231,0)</f>
        <v>0</v>
      </c>
      <c r="BG231" s="231">
        <f>IF(N231="zákl. přenesená",J231,0)</f>
        <v>0</v>
      </c>
      <c r="BH231" s="231">
        <f>IF(N231="sníž. přenesená",J231,0)</f>
        <v>0</v>
      </c>
      <c r="BI231" s="231">
        <f>IF(N231="nulová",J231,0)</f>
        <v>0</v>
      </c>
      <c r="BJ231" s="23" t="s">
        <v>25</v>
      </c>
      <c r="BK231" s="231">
        <f>ROUND(I231*H231,2)</f>
        <v>0</v>
      </c>
      <c r="BL231" s="23" t="s">
        <v>257</v>
      </c>
      <c r="BM231" s="23" t="s">
        <v>1402</v>
      </c>
    </row>
    <row r="232" s="1" customFormat="1" ht="16.5" customHeight="1">
      <c r="B232" s="45"/>
      <c r="C232" s="220" t="s">
        <v>762</v>
      </c>
      <c r="D232" s="220" t="s">
        <v>146</v>
      </c>
      <c r="E232" s="221" t="s">
        <v>1403</v>
      </c>
      <c r="F232" s="222" t="s">
        <v>1404</v>
      </c>
      <c r="G232" s="223" t="s">
        <v>1110</v>
      </c>
      <c r="H232" s="224">
        <v>15</v>
      </c>
      <c r="I232" s="225"/>
      <c r="J232" s="226">
        <f>ROUND(I232*H232,2)</f>
        <v>0</v>
      </c>
      <c r="K232" s="222" t="s">
        <v>24</v>
      </c>
      <c r="L232" s="71"/>
      <c r="M232" s="227" t="s">
        <v>24</v>
      </c>
      <c r="N232" s="228" t="s">
        <v>48</v>
      </c>
      <c r="O232" s="46"/>
      <c r="P232" s="229">
        <f>O232*H232</f>
        <v>0</v>
      </c>
      <c r="Q232" s="229">
        <v>0</v>
      </c>
      <c r="R232" s="229">
        <f>Q232*H232</f>
        <v>0</v>
      </c>
      <c r="S232" s="229">
        <v>0</v>
      </c>
      <c r="T232" s="230">
        <f>S232*H232</f>
        <v>0</v>
      </c>
      <c r="AR232" s="23" t="s">
        <v>257</v>
      </c>
      <c r="AT232" s="23" t="s">
        <v>146</v>
      </c>
      <c r="AU232" s="23" t="s">
        <v>164</v>
      </c>
      <c r="AY232" s="23" t="s">
        <v>144</v>
      </c>
      <c r="BE232" s="231">
        <f>IF(N232="základní",J232,0)</f>
        <v>0</v>
      </c>
      <c r="BF232" s="231">
        <f>IF(N232="snížená",J232,0)</f>
        <v>0</v>
      </c>
      <c r="BG232" s="231">
        <f>IF(N232="zákl. přenesená",J232,0)</f>
        <v>0</v>
      </c>
      <c r="BH232" s="231">
        <f>IF(N232="sníž. přenesená",J232,0)</f>
        <v>0</v>
      </c>
      <c r="BI232" s="231">
        <f>IF(N232="nulová",J232,0)</f>
        <v>0</v>
      </c>
      <c r="BJ232" s="23" t="s">
        <v>25</v>
      </c>
      <c r="BK232" s="231">
        <f>ROUND(I232*H232,2)</f>
        <v>0</v>
      </c>
      <c r="BL232" s="23" t="s">
        <v>257</v>
      </c>
      <c r="BM232" s="23" t="s">
        <v>1405</v>
      </c>
    </row>
    <row r="233" s="1" customFormat="1" ht="16.5" customHeight="1">
      <c r="B233" s="45"/>
      <c r="C233" s="220" t="s">
        <v>769</v>
      </c>
      <c r="D233" s="220" t="s">
        <v>146</v>
      </c>
      <c r="E233" s="221" t="s">
        <v>1406</v>
      </c>
      <c r="F233" s="222" t="s">
        <v>1407</v>
      </c>
      <c r="G233" s="223" t="s">
        <v>260</v>
      </c>
      <c r="H233" s="224">
        <v>2</v>
      </c>
      <c r="I233" s="225"/>
      <c r="J233" s="226">
        <f>ROUND(I233*H233,2)</f>
        <v>0</v>
      </c>
      <c r="K233" s="222" t="s">
        <v>24</v>
      </c>
      <c r="L233" s="71"/>
      <c r="M233" s="227" t="s">
        <v>24</v>
      </c>
      <c r="N233" s="228" t="s">
        <v>48</v>
      </c>
      <c r="O233" s="46"/>
      <c r="P233" s="229">
        <f>O233*H233</f>
        <v>0</v>
      </c>
      <c r="Q233" s="229">
        <v>0</v>
      </c>
      <c r="R233" s="229">
        <f>Q233*H233</f>
        <v>0</v>
      </c>
      <c r="S233" s="229">
        <v>0</v>
      </c>
      <c r="T233" s="230">
        <f>S233*H233</f>
        <v>0</v>
      </c>
      <c r="AR233" s="23" t="s">
        <v>257</v>
      </c>
      <c r="AT233" s="23" t="s">
        <v>146</v>
      </c>
      <c r="AU233" s="23" t="s">
        <v>164</v>
      </c>
      <c r="AY233" s="23" t="s">
        <v>144</v>
      </c>
      <c r="BE233" s="231">
        <f>IF(N233="základní",J233,0)</f>
        <v>0</v>
      </c>
      <c r="BF233" s="231">
        <f>IF(N233="snížená",J233,0)</f>
        <v>0</v>
      </c>
      <c r="BG233" s="231">
        <f>IF(N233="zákl. přenesená",J233,0)</f>
        <v>0</v>
      </c>
      <c r="BH233" s="231">
        <f>IF(N233="sníž. přenesená",J233,0)</f>
        <v>0</v>
      </c>
      <c r="BI233" s="231">
        <f>IF(N233="nulová",J233,0)</f>
        <v>0</v>
      </c>
      <c r="BJ233" s="23" t="s">
        <v>25</v>
      </c>
      <c r="BK233" s="231">
        <f>ROUND(I233*H233,2)</f>
        <v>0</v>
      </c>
      <c r="BL233" s="23" t="s">
        <v>257</v>
      </c>
      <c r="BM233" s="23" t="s">
        <v>1408</v>
      </c>
    </row>
    <row r="234" s="1" customFormat="1" ht="16.5" customHeight="1">
      <c r="B234" s="45"/>
      <c r="C234" s="220" t="s">
        <v>776</v>
      </c>
      <c r="D234" s="220" t="s">
        <v>146</v>
      </c>
      <c r="E234" s="221" t="s">
        <v>1409</v>
      </c>
      <c r="F234" s="222" t="s">
        <v>1410</v>
      </c>
      <c r="G234" s="223" t="s">
        <v>260</v>
      </c>
      <c r="H234" s="224">
        <v>2</v>
      </c>
      <c r="I234" s="225"/>
      <c r="J234" s="226">
        <f>ROUND(I234*H234,2)</f>
        <v>0</v>
      </c>
      <c r="K234" s="222" t="s">
        <v>24</v>
      </c>
      <c r="L234" s="71"/>
      <c r="M234" s="227" t="s">
        <v>24</v>
      </c>
      <c r="N234" s="228" t="s">
        <v>48</v>
      </c>
      <c r="O234" s="46"/>
      <c r="P234" s="229">
        <f>O234*H234</f>
        <v>0</v>
      </c>
      <c r="Q234" s="229">
        <v>0</v>
      </c>
      <c r="R234" s="229">
        <f>Q234*H234</f>
        <v>0</v>
      </c>
      <c r="S234" s="229">
        <v>0</v>
      </c>
      <c r="T234" s="230">
        <f>S234*H234</f>
        <v>0</v>
      </c>
      <c r="AR234" s="23" t="s">
        <v>257</v>
      </c>
      <c r="AT234" s="23" t="s">
        <v>146</v>
      </c>
      <c r="AU234" s="23" t="s">
        <v>164</v>
      </c>
      <c r="AY234" s="23" t="s">
        <v>144</v>
      </c>
      <c r="BE234" s="231">
        <f>IF(N234="základní",J234,0)</f>
        <v>0</v>
      </c>
      <c r="BF234" s="231">
        <f>IF(N234="snížená",J234,0)</f>
        <v>0</v>
      </c>
      <c r="BG234" s="231">
        <f>IF(N234="zákl. přenesená",J234,0)</f>
        <v>0</v>
      </c>
      <c r="BH234" s="231">
        <f>IF(N234="sníž. přenesená",J234,0)</f>
        <v>0</v>
      </c>
      <c r="BI234" s="231">
        <f>IF(N234="nulová",J234,0)</f>
        <v>0</v>
      </c>
      <c r="BJ234" s="23" t="s">
        <v>25</v>
      </c>
      <c r="BK234" s="231">
        <f>ROUND(I234*H234,2)</f>
        <v>0</v>
      </c>
      <c r="BL234" s="23" t="s">
        <v>257</v>
      </c>
      <c r="BM234" s="23" t="s">
        <v>1411</v>
      </c>
    </row>
    <row r="235" s="1" customFormat="1">
      <c r="B235" s="45"/>
      <c r="C235" s="73"/>
      <c r="D235" s="232" t="s">
        <v>1157</v>
      </c>
      <c r="E235" s="73"/>
      <c r="F235" s="233" t="s">
        <v>1412</v>
      </c>
      <c r="G235" s="73"/>
      <c r="H235" s="73"/>
      <c r="I235" s="190"/>
      <c r="J235" s="73"/>
      <c r="K235" s="73"/>
      <c r="L235" s="71"/>
      <c r="M235" s="234"/>
      <c r="N235" s="46"/>
      <c r="O235" s="46"/>
      <c r="P235" s="46"/>
      <c r="Q235" s="46"/>
      <c r="R235" s="46"/>
      <c r="S235" s="46"/>
      <c r="T235" s="94"/>
      <c r="AT235" s="23" t="s">
        <v>1157</v>
      </c>
      <c r="AU235" s="23" t="s">
        <v>164</v>
      </c>
    </row>
    <row r="236" s="10" customFormat="1" ht="22.32" customHeight="1">
      <c r="B236" s="204"/>
      <c r="C236" s="205"/>
      <c r="D236" s="206" t="s">
        <v>76</v>
      </c>
      <c r="E236" s="218" t="s">
        <v>1413</v>
      </c>
      <c r="F236" s="218" t="s">
        <v>1414</v>
      </c>
      <c r="G236" s="205"/>
      <c r="H236" s="205"/>
      <c r="I236" s="208"/>
      <c r="J236" s="219">
        <f>BK236</f>
        <v>0</v>
      </c>
      <c r="K236" s="205"/>
      <c r="L236" s="210"/>
      <c r="M236" s="211"/>
      <c r="N236" s="212"/>
      <c r="O236" s="212"/>
      <c r="P236" s="213">
        <f>SUM(P237:P242)</f>
        <v>0</v>
      </c>
      <c r="Q236" s="212"/>
      <c r="R236" s="213">
        <f>SUM(R237:R242)</f>
        <v>0</v>
      </c>
      <c r="S236" s="212"/>
      <c r="T236" s="214">
        <f>SUM(T237:T242)</f>
        <v>0</v>
      </c>
      <c r="AR236" s="215" t="s">
        <v>86</v>
      </c>
      <c r="AT236" s="216" t="s">
        <v>76</v>
      </c>
      <c r="AU236" s="216" t="s">
        <v>86</v>
      </c>
      <c r="AY236" s="215" t="s">
        <v>144</v>
      </c>
      <c r="BK236" s="217">
        <f>SUM(BK237:BK242)</f>
        <v>0</v>
      </c>
    </row>
    <row r="237" s="1" customFormat="1" ht="16.5" customHeight="1">
      <c r="B237" s="45"/>
      <c r="C237" s="220" t="s">
        <v>781</v>
      </c>
      <c r="D237" s="220" t="s">
        <v>146</v>
      </c>
      <c r="E237" s="221" t="s">
        <v>1415</v>
      </c>
      <c r="F237" s="222" t="s">
        <v>1416</v>
      </c>
      <c r="G237" s="223" t="s">
        <v>1417</v>
      </c>
      <c r="H237" s="224">
        <v>10</v>
      </c>
      <c r="I237" s="225"/>
      <c r="J237" s="226">
        <f>ROUND(I237*H237,2)</f>
        <v>0</v>
      </c>
      <c r="K237" s="222" t="s">
        <v>24</v>
      </c>
      <c r="L237" s="71"/>
      <c r="M237" s="227" t="s">
        <v>24</v>
      </c>
      <c r="N237" s="228" t="s">
        <v>48</v>
      </c>
      <c r="O237" s="46"/>
      <c r="P237" s="229">
        <f>O237*H237</f>
        <v>0</v>
      </c>
      <c r="Q237" s="229">
        <v>0</v>
      </c>
      <c r="R237" s="229">
        <f>Q237*H237</f>
        <v>0</v>
      </c>
      <c r="S237" s="229">
        <v>0</v>
      </c>
      <c r="T237" s="230">
        <f>S237*H237</f>
        <v>0</v>
      </c>
      <c r="AR237" s="23" t="s">
        <v>257</v>
      </c>
      <c r="AT237" s="23" t="s">
        <v>146</v>
      </c>
      <c r="AU237" s="23" t="s">
        <v>164</v>
      </c>
      <c r="AY237" s="23" t="s">
        <v>144</v>
      </c>
      <c r="BE237" s="231">
        <f>IF(N237="základní",J237,0)</f>
        <v>0</v>
      </c>
      <c r="BF237" s="231">
        <f>IF(N237="snížená",J237,0)</f>
        <v>0</v>
      </c>
      <c r="BG237" s="231">
        <f>IF(N237="zákl. přenesená",J237,0)</f>
        <v>0</v>
      </c>
      <c r="BH237" s="231">
        <f>IF(N237="sníž. přenesená",J237,0)</f>
        <v>0</v>
      </c>
      <c r="BI237" s="231">
        <f>IF(N237="nulová",J237,0)</f>
        <v>0</v>
      </c>
      <c r="BJ237" s="23" t="s">
        <v>25</v>
      </c>
      <c r="BK237" s="231">
        <f>ROUND(I237*H237,2)</f>
        <v>0</v>
      </c>
      <c r="BL237" s="23" t="s">
        <v>257</v>
      </c>
      <c r="BM237" s="23" t="s">
        <v>1418</v>
      </c>
    </row>
    <row r="238" s="1" customFormat="1" ht="25.5" customHeight="1">
      <c r="B238" s="45"/>
      <c r="C238" s="220" t="s">
        <v>785</v>
      </c>
      <c r="D238" s="220" t="s">
        <v>146</v>
      </c>
      <c r="E238" s="221" t="s">
        <v>1419</v>
      </c>
      <c r="F238" s="222" t="s">
        <v>1420</v>
      </c>
      <c r="G238" s="223" t="s">
        <v>1417</v>
      </c>
      <c r="H238" s="224">
        <v>10</v>
      </c>
      <c r="I238" s="225"/>
      <c r="J238" s="226">
        <f>ROUND(I238*H238,2)</f>
        <v>0</v>
      </c>
      <c r="K238" s="222" t="s">
        <v>24</v>
      </c>
      <c r="L238" s="71"/>
      <c r="M238" s="227" t="s">
        <v>24</v>
      </c>
      <c r="N238" s="228" t="s">
        <v>48</v>
      </c>
      <c r="O238" s="46"/>
      <c r="P238" s="229">
        <f>O238*H238</f>
        <v>0</v>
      </c>
      <c r="Q238" s="229">
        <v>0</v>
      </c>
      <c r="R238" s="229">
        <f>Q238*H238</f>
        <v>0</v>
      </c>
      <c r="S238" s="229">
        <v>0</v>
      </c>
      <c r="T238" s="230">
        <f>S238*H238</f>
        <v>0</v>
      </c>
      <c r="AR238" s="23" t="s">
        <v>257</v>
      </c>
      <c r="AT238" s="23" t="s">
        <v>146</v>
      </c>
      <c r="AU238" s="23" t="s">
        <v>164</v>
      </c>
      <c r="AY238" s="23" t="s">
        <v>144</v>
      </c>
      <c r="BE238" s="231">
        <f>IF(N238="základní",J238,0)</f>
        <v>0</v>
      </c>
      <c r="BF238" s="231">
        <f>IF(N238="snížená",J238,0)</f>
        <v>0</v>
      </c>
      <c r="BG238" s="231">
        <f>IF(N238="zákl. přenesená",J238,0)</f>
        <v>0</v>
      </c>
      <c r="BH238" s="231">
        <f>IF(N238="sníž. přenesená",J238,0)</f>
        <v>0</v>
      </c>
      <c r="BI238" s="231">
        <f>IF(N238="nulová",J238,0)</f>
        <v>0</v>
      </c>
      <c r="BJ238" s="23" t="s">
        <v>25</v>
      </c>
      <c r="BK238" s="231">
        <f>ROUND(I238*H238,2)</f>
        <v>0</v>
      </c>
      <c r="BL238" s="23" t="s">
        <v>257</v>
      </c>
      <c r="BM238" s="23" t="s">
        <v>1421</v>
      </c>
    </row>
    <row r="239" s="1" customFormat="1" ht="25.5" customHeight="1">
      <c r="B239" s="45"/>
      <c r="C239" s="220" t="s">
        <v>791</v>
      </c>
      <c r="D239" s="220" t="s">
        <v>146</v>
      </c>
      <c r="E239" s="221" t="s">
        <v>1422</v>
      </c>
      <c r="F239" s="222" t="s">
        <v>1423</v>
      </c>
      <c r="G239" s="223" t="s">
        <v>1417</v>
      </c>
      <c r="H239" s="224">
        <v>6</v>
      </c>
      <c r="I239" s="225"/>
      <c r="J239" s="226">
        <f>ROUND(I239*H239,2)</f>
        <v>0</v>
      </c>
      <c r="K239" s="222" t="s">
        <v>24</v>
      </c>
      <c r="L239" s="71"/>
      <c r="M239" s="227" t="s">
        <v>24</v>
      </c>
      <c r="N239" s="228" t="s">
        <v>48</v>
      </c>
      <c r="O239" s="46"/>
      <c r="P239" s="229">
        <f>O239*H239</f>
        <v>0</v>
      </c>
      <c r="Q239" s="229">
        <v>0</v>
      </c>
      <c r="R239" s="229">
        <f>Q239*H239</f>
        <v>0</v>
      </c>
      <c r="S239" s="229">
        <v>0</v>
      </c>
      <c r="T239" s="230">
        <f>S239*H239</f>
        <v>0</v>
      </c>
      <c r="AR239" s="23" t="s">
        <v>257</v>
      </c>
      <c r="AT239" s="23" t="s">
        <v>146</v>
      </c>
      <c r="AU239" s="23" t="s">
        <v>164</v>
      </c>
      <c r="AY239" s="23" t="s">
        <v>144</v>
      </c>
      <c r="BE239" s="231">
        <f>IF(N239="základní",J239,0)</f>
        <v>0</v>
      </c>
      <c r="BF239" s="231">
        <f>IF(N239="snížená",J239,0)</f>
        <v>0</v>
      </c>
      <c r="BG239" s="231">
        <f>IF(N239="zákl. přenesená",J239,0)</f>
        <v>0</v>
      </c>
      <c r="BH239" s="231">
        <f>IF(N239="sníž. přenesená",J239,0)</f>
        <v>0</v>
      </c>
      <c r="BI239" s="231">
        <f>IF(N239="nulová",J239,0)</f>
        <v>0</v>
      </c>
      <c r="BJ239" s="23" t="s">
        <v>25</v>
      </c>
      <c r="BK239" s="231">
        <f>ROUND(I239*H239,2)</f>
        <v>0</v>
      </c>
      <c r="BL239" s="23" t="s">
        <v>257</v>
      </c>
      <c r="BM239" s="23" t="s">
        <v>1424</v>
      </c>
    </row>
    <row r="240" s="1" customFormat="1" ht="25.5" customHeight="1">
      <c r="B240" s="45"/>
      <c r="C240" s="220" t="s">
        <v>796</v>
      </c>
      <c r="D240" s="220" t="s">
        <v>146</v>
      </c>
      <c r="E240" s="221" t="s">
        <v>1425</v>
      </c>
      <c r="F240" s="222" t="s">
        <v>1426</v>
      </c>
      <c r="G240" s="223" t="s">
        <v>1417</v>
      </c>
      <c r="H240" s="224">
        <v>8</v>
      </c>
      <c r="I240" s="225"/>
      <c r="J240" s="226">
        <f>ROUND(I240*H240,2)</f>
        <v>0</v>
      </c>
      <c r="K240" s="222" t="s">
        <v>24</v>
      </c>
      <c r="L240" s="71"/>
      <c r="M240" s="227" t="s">
        <v>24</v>
      </c>
      <c r="N240" s="228" t="s">
        <v>48</v>
      </c>
      <c r="O240" s="46"/>
      <c r="P240" s="229">
        <f>O240*H240</f>
        <v>0</v>
      </c>
      <c r="Q240" s="229">
        <v>0</v>
      </c>
      <c r="R240" s="229">
        <f>Q240*H240</f>
        <v>0</v>
      </c>
      <c r="S240" s="229">
        <v>0</v>
      </c>
      <c r="T240" s="230">
        <f>S240*H240</f>
        <v>0</v>
      </c>
      <c r="AR240" s="23" t="s">
        <v>257</v>
      </c>
      <c r="AT240" s="23" t="s">
        <v>146</v>
      </c>
      <c r="AU240" s="23" t="s">
        <v>164</v>
      </c>
      <c r="AY240" s="23" t="s">
        <v>144</v>
      </c>
      <c r="BE240" s="231">
        <f>IF(N240="základní",J240,0)</f>
        <v>0</v>
      </c>
      <c r="BF240" s="231">
        <f>IF(N240="snížená",J240,0)</f>
        <v>0</v>
      </c>
      <c r="BG240" s="231">
        <f>IF(N240="zákl. přenesená",J240,0)</f>
        <v>0</v>
      </c>
      <c r="BH240" s="231">
        <f>IF(N240="sníž. přenesená",J240,0)</f>
        <v>0</v>
      </c>
      <c r="BI240" s="231">
        <f>IF(N240="nulová",J240,0)</f>
        <v>0</v>
      </c>
      <c r="BJ240" s="23" t="s">
        <v>25</v>
      </c>
      <c r="BK240" s="231">
        <f>ROUND(I240*H240,2)</f>
        <v>0</v>
      </c>
      <c r="BL240" s="23" t="s">
        <v>257</v>
      </c>
      <c r="BM240" s="23" t="s">
        <v>1427</v>
      </c>
    </row>
    <row r="241" s="1" customFormat="1" ht="16.5" customHeight="1">
      <c r="B241" s="45"/>
      <c r="C241" s="220" t="s">
        <v>800</v>
      </c>
      <c r="D241" s="220" t="s">
        <v>146</v>
      </c>
      <c r="E241" s="221" t="s">
        <v>1428</v>
      </c>
      <c r="F241" s="222" t="s">
        <v>1429</v>
      </c>
      <c r="G241" s="223" t="s">
        <v>1417</v>
      </c>
      <c r="H241" s="224">
        <v>8</v>
      </c>
      <c r="I241" s="225"/>
      <c r="J241" s="226">
        <f>ROUND(I241*H241,2)</f>
        <v>0</v>
      </c>
      <c r="K241" s="222" t="s">
        <v>24</v>
      </c>
      <c r="L241" s="71"/>
      <c r="M241" s="227" t="s">
        <v>24</v>
      </c>
      <c r="N241" s="228" t="s">
        <v>48</v>
      </c>
      <c r="O241" s="46"/>
      <c r="P241" s="229">
        <f>O241*H241</f>
        <v>0</v>
      </c>
      <c r="Q241" s="229">
        <v>0</v>
      </c>
      <c r="R241" s="229">
        <f>Q241*H241</f>
        <v>0</v>
      </c>
      <c r="S241" s="229">
        <v>0</v>
      </c>
      <c r="T241" s="230">
        <f>S241*H241</f>
        <v>0</v>
      </c>
      <c r="AR241" s="23" t="s">
        <v>257</v>
      </c>
      <c r="AT241" s="23" t="s">
        <v>146</v>
      </c>
      <c r="AU241" s="23" t="s">
        <v>164</v>
      </c>
      <c r="AY241" s="23" t="s">
        <v>144</v>
      </c>
      <c r="BE241" s="231">
        <f>IF(N241="základní",J241,0)</f>
        <v>0</v>
      </c>
      <c r="BF241" s="231">
        <f>IF(N241="snížená",J241,0)</f>
        <v>0</v>
      </c>
      <c r="BG241" s="231">
        <f>IF(N241="zákl. přenesená",J241,0)</f>
        <v>0</v>
      </c>
      <c r="BH241" s="231">
        <f>IF(N241="sníž. přenesená",J241,0)</f>
        <v>0</v>
      </c>
      <c r="BI241" s="231">
        <f>IF(N241="nulová",J241,0)</f>
        <v>0</v>
      </c>
      <c r="BJ241" s="23" t="s">
        <v>25</v>
      </c>
      <c r="BK241" s="231">
        <f>ROUND(I241*H241,2)</f>
        <v>0</v>
      </c>
      <c r="BL241" s="23" t="s">
        <v>257</v>
      </c>
      <c r="BM241" s="23" t="s">
        <v>1430</v>
      </c>
    </row>
    <row r="242" s="1" customFormat="1">
      <c r="B242" s="45"/>
      <c r="C242" s="73"/>
      <c r="D242" s="232" t="s">
        <v>1157</v>
      </c>
      <c r="E242" s="73"/>
      <c r="F242" s="233" t="s">
        <v>1431</v>
      </c>
      <c r="G242" s="73"/>
      <c r="H242" s="73"/>
      <c r="I242" s="190"/>
      <c r="J242" s="73"/>
      <c r="K242" s="73"/>
      <c r="L242" s="71"/>
      <c r="M242" s="234"/>
      <c r="N242" s="46"/>
      <c r="O242" s="46"/>
      <c r="P242" s="46"/>
      <c r="Q242" s="46"/>
      <c r="R242" s="46"/>
      <c r="S242" s="46"/>
      <c r="T242" s="94"/>
      <c r="AT242" s="23" t="s">
        <v>1157</v>
      </c>
      <c r="AU242" s="23" t="s">
        <v>164</v>
      </c>
    </row>
    <row r="243" s="10" customFormat="1" ht="22.32" customHeight="1">
      <c r="B243" s="204"/>
      <c r="C243" s="205"/>
      <c r="D243" s="206" t="s">
        <v>76</v>
      </c>
      <c r="E243" s="218" t="s">
        <v>1432</v>
      </c>
      <c r="F243" s="218" t="s">
        <v>1433</v>
      </c>
      <c r="G243" s="205"/>
      <c r="H243" s="205"/>
      <c r="I243" s="208"/>
      <c r="J243" s="219">
        <f>BK243</f>
        <v>0</v>
      </c>
      <c r="K243" s="205"/>
      <c r="L243" s="210"/>
      <c r="M243" s="211"/>
      <c r="N243" s="212"/>
      <c r="O243" s="212"/>
      <c r="P243" s="213">
        <f>SUM(P244:P259)</f>
        <v>0</v>
      </c>
      <c r="Q243" s="212"/>
      <c r="R243" s="213">
        <f>SUM(R244:R259)</f>
        <v>0</v>
      </c>
      <c r="S243" s="212"/>
      <c r="T243" s="214">
        <f>SUM(T244:T259)</f>
        <v>0</v>
      </c>
      <c r="AR243" s="215" t="s">
        <v>86</v>
      </c>
      <c r="AT243" s="216" t="s">
        <v>76</v>
      </c>
      <c r="AU243" s="216" t="s">
        <v>86</v>
      </c>
      <c r="AY243" s="215" t="s">
        <v>144</v>
      </c>
      <c r="BK243" s="217">
        <f>SUM(BK244:BK259)</f>
        <v>0</v>
      </c>
    </row>
    <row r="244" s="1" customFormat="1" ht="25.5" customHeight="1">
      <c r="B244" s="45"/>
      <c r="C244" s="220" t="s">
        <v>804</v>
      </c>
      <c r="D244" s="220" t="s">
        <v>146</v>
      </c>
      <c r="E244" s="221" t="s">
        <v>1434</v>
      </c>
      <c r="F244" s="222" t="s">
        <v>1435</v>
      </c>
      <c r="G244" s="223" t="s">
        <v>1110</v>
      </c>
      <c r="H244" s="224">
        <v>95</v>
      </c>
      <c r="I244" s="225"/>
      <c r="J244" s="226">
        <f>ROUND(I244*H244,2)</f>
        <v>0</v>
      </c>
      <c r="K244" s="222" t="s">
        <v>24</v>
      </c>
      <c r="L244" s="71"/>
      <c r="M244" s="227" t="s">
        <v>24</v>
      </c>
      <c r="N244" s="228" t="s">
        <v>48</v>
      </c>
      <c r="O244" s="46"/>
      <c r="P244" s="229">
        <f>O244*H244</f>
        <v>0</v>
      </c>
      <c r="Q244" s="229">
        <v>0</v>
      </c>
      <c r="R244" s="229">
        <f>Q244*H244</f>
        <v>0</v>
      </c>
      <c r="S244" s="229">
        <v>0</v>
      </c>
      <c r="T244" s="230">
        <f>S244*H244</f>
        <v>0</v>
      </c>
      <c r="AR244" s="23" t="s">
        <v>257</v>
      </c>
      <c r="AT244" s="23" t="s">
        <v>146</v>
      </c>
      <c r="AU244" s="23" t="s">
        <v>164</v>
      </c>
      <c r="AY244" s="23" t="s">
        <v>144</v>
      </c>
      <c r="BE244" s="231">
        <f>IF(N244="základní",J244,0)</f>
        <v>0</v>
      </c>
      <c r="BF244" s="231">
        <f>IF(N244="snížená",J244,0)</f>
        <v>0</v>
      </c>
      <c r="BG244" s="231">
        <f>IF(N244="zákl. přenesená",J244,0)</f>
        <v>0</v>
      </c>
      <c r="BH244" s="231">
        <f>IF(N244="sníž. přenesená",J244,0)</f>
        <v>0</v>
      </c>
      <c r="BI244" s="231">
        <f>IF(N244="nulová",J244,0)</f>
        <v>0</v>
      </c>
      <c r="BJ244" s="23" t="s">
        <v>25</v>
      </c>
      <c r="BK244" s="231">
        <f>ROUND(I244*H244,2)</f>
        <v>0</v>
      </c>
      <c r="BL244" s="23" t="s">
        <v>257</v>
      </c>
      <c r="BM244" s="23" t="s">
        <v>1436</v>
      </c>
    </row>
    <row r="245" s="1" customFormat="1" ht="16.5" customHeight="1">
      <c r="B245" s="45"/>
      <c r="C245" s="220" t="s">
        <v>811</v>
      </c>
      <c r="D245" s="220" t="s">
        <v>146</v>
      </c>
      <c r="E245" s="221" t="s">
        <v>1437</v>
      </c>
      <c r="F245" s="222" t="s">
        <v>1438</v>
      </c>
      <c r="G245" s="223" t="s">
        <v>326</v>
      </c>
      <c r="H245" s="224">
        <v>260</v>
      </c>
      <c r="I245" s="225"/>
      <c r="J245" s="226">
        <f>ROUND(I245*H245,2)</f>
        <v>0</v>
      </c>
      <c r="K245" s="222" t="s">
        <v>24</v>
      </c>
      <c r="L245" s="71"/>
      <c r="M245" s="227" t="s">
        <v>24</v>
      </c>
      <c r="N245" s="228" t="s">
        <v>48</v>
      </c>
      <c r="O245" s="46"/>
      <c r="P245" s="229">
        <f>O245*H245</f>
        <v>0</v>
      </c>
      <c r="Q245" s="229">
        <v>0</v>
      </c>
      <c r="R245" s="229">
        <f>Q245*H245</f>
        <v>0</v>
      </c>
      <c r="S245" s="229">
        <v>0</v>
      </c>
      <c r="T245" s="230">
        <f>S245*H245</f>
        <v>0</v>
      </c>
      <c r="AR245" s="23" t="s">
        <v>257</v>
      </c>
      <c r="AT245" s="23" t="s">
        <v>146</v>
      </c>
      <c r="AU245" s="23" t="s">
        <v>164</v>
      </c>
      <c r="AY245" s="23" t="s">
        <v>144</v>
      </c>
      <c r="BE245" s="231">
        <f>IF(N245="základní",J245,0)</f>
        <v>0</v>
      </c>
      <c r="BF245" s="231">
        <f>IF(N245="snížená",J245,0)</f>
        <v>0</v>
      </c>
      <c r="BG245" s="231">
        <f>IF(N245="zákl. přenesená",J245,0)</f>
        <v>0</v>
      </c>
      <c r="BH245" s="231">
        <f>IF(N245="sníž. přenesená",J245,0)</f>
        <v>0</v>
      </c>
      <c r="BI245" s="231">
        <f>IF(N245="nulová",J245,0)</f>
        <v>0</v>
      </c>
      <c r="BJ245" s="23" t="s">
        <v>25</v>
      </c>
      <c r="BK245" s="231">
        <f>ROUND(I245*H245,2)</f>
        <v>0</v>
      </c>
      <c r="BL245" s="23" t="s">
        <v>257</v>
      </c>
      <c r="BM245" s="23" t="s">
        <v>1439</v>
      </c>
    </row>
    <row r="246" s="1" customFormat="1" ht="16.5" customHeight="1">
      <c r="B246" s="45"/>
      <c r="C246" s="220" t="s">
        <v>815</v>
      </c>
      <c r="D246" s="220" t="s">
        <v>146</v>
      </c>
      <c r="E246" s="221" t="s">
        <v>1440</v>
      </c>
      <c r="F246" s="222" t="s">
        <v>1441</v>
      </c>
      <c r="G246" s="223" t="s">
        <v>326</v>
      </c>
      <c r="H246" s="224">
        <v>15</v>
      </c>
      <c r="I246" s="225"/>
      <c r="J246" s="226">
        <f>ROUND(I246*H246,2)</f>
        <v>0</v>
      </c>
      <c r="K246" s="222" t="s">
        <v>24</v>
      </c>
      <c r="L246" s="71"/>
      <c r="M246" s="227" t="s">
        <v>24</v>
      </c>
      <c r="N246" s="228" t="s">
        <v>48</v>
      </c>
      <c r="O246" s="46"/>
      <c r="P246" s="229">
        <f>O246*H246</f>
        <v>0</v>
      </c>
      <c r="Q246" s="229">
        <v>0</v>
      </c>
      <c r="R246" s="229">
        <f>Q246*H246</f>
        <v>0</v>
      </c>
      <c r="S246" s="229">
        <v>0</v>
      </c>
      <c r="T246" s="230">
        <f>S246*H246</f>
        <v>0</v>
      </c>
      <c r="AR246" s="23" t="s">
        <v>257</v>
      </c>
      <c r="AT246" s="23" t="s">
        <v>146</v>
      </c>
      <c r="AU246" s="23" t="s">
        <v>164</v>
      </c>
      <c r="AY246" s="23" t="s">
        <v>144</v>
      </c>
      <c r="BE246" s="231">
        <f>IF(N246="základní",J246,0)</f>
        <v>0</v>
      </c>
      <c r="BF246" s="231">
        <f>IF(N246="snížená",J246,0)</f>
        <v>0</v>
      </c>
      <c r="BG246" s="231">
        <f>IF(N246="zákl. přenesená",J246,0)</f>
        <v>0</v>
      </c>
      <c r="BH246" s="231">
        <f>IF(N246="sníž. přenesená",J246,0)</f>
        <v>0</v>
      </c>
      <c r="BI246" s="231">
        <f>IF(N246="nulová",J246,0)</f>
        <v>0</v>
      </c>
      <c r="BJ246" s="23" t="s">
        <v>25</v>
      </c>
      <c r="BK246" s="231">
        <f>ROUND(I246*H246,2)</f>
        <v>0</v>
      </c>
      <c r="BL246" s="23" t="s">
        <v>257</v>
      </c>
      <c r="BM246" s="23" t="s">
        <v>1442</v>
      </c>
    </row>
    <row r="247" s="1" customFormat="1" ht="16.5" customHeight="1">
      <c r="B247" s="45"/>
      <c r="C247" s="220" t="s">
        <v>820</v>
      </c>
      <c r="D247" s="220" t="s">
        <v>146</v>
      </c>
      <c r="E247" s="221" t="s">
        <v>1443</v>
      </c>
      <c r="F247" s="222" t="s">
        <v>1444</v>
      </c>
      <c r="G247" s="223" t="s">
        <v>1110</v>
      </c>
      <c r="H247" s="224">
        <v>25</v>
      </c>
      <c r="I247" s="225"/>
      <c r="J247" s="226">
        <f>ROUND(I247*H247,2)</f>
        <v>0</v>
      </c>
      <c r="K247" s="222" t="s">
        <v>24</v>
      </c>
      <c r="L247" s="71"/>
      <c r="M247" s="227" t="s">
        <v>24</v>
      </c>
      <c r="N247" s="228" t="s">
        <v>48</v>
      </c>
      <c r="O247" s="46"/>
      <c r="P247" s="229">
        <f>O247*H247</f>
        <v>0</v>
      </c>
      <c r="Q247" s="229">
        <v>0</v>
      </c>
      <c r="R247" s="229">
        <f>Q247*H247</f>
        <v>0</v>
      </c>
      <c r="S247" s="229">
        <v>0</v>
      </c>
      <c r="T247" s="230">
        <f>S247*H247</f>
        <v>0</v>
      </c>
      <c r="AR247" s="23" t="s">
        <v>257</v>
      </c>
      <c r="AT247" s="23" t="s">
        <v>146</v>
      </c>
      <c r="AU247" s="23" t="s">
        <v>164</v>
      </c>
      <c r="AY247" s="23" t="s">
        <v>144</v>
      </c>
      <c r="BE247" s="231">
        <f>IF(N247="základní",J247,0)</f>
        <v>0</v>
      </c>
      <c r="BF247" s="231">
        <f>IF(N247="snížená",J247,0)</f>
        <v>0</v>
      </c>
      <c r="BG247" s="231">
        <f>IF(N247="zákl. přenesená",J247,0)</f>
        <v>0</v>
      </c>
      <c r="BH247" s="231">
        <f>IF(N247="sníž. přenesená",J247,0)</f>
        <v>0</v>
      </c>
      <c r="BI247" s="231">
        <f>IF(N247="nulová",J247,0)</f>
        <v>0</v>
      </c>
      <c r="BJ247" s="23" t="s">
        <v>25</v>
      </c>
      <c r="BK247" s="231">
        <f>ROUND(I247*H247,2)</f>
        <v>0</v>
      </c>
      <c r="BL247" s="23" t="s">
        <v>257</v>
      </c>
      <c r="BM247" s="23" t="s">
        <v>1445</v>
      </c>
    </row>
    <row r="248" s="1" customFormat="1" ht="16.5" customHeight="1">
      <c r="B248" s="45"/>
      <c r="C248" s="220" t="s">
        <v>825</v>
      </c>
      <c r="D248" s="220" t="s">
        <v>146</v>
      </c>
      <c r="E248" s="221" t="s">
        <v>1446</v>
      </c>
      <c r="F248" s="222" t="s">
        <v>1444</v>
      </c>
      <c r="G248" s="223" t="s">
        <v>1110</v>
      </c>
      <c r="H248" s="224">
        <v>20</v>
      </c>
      <c r="I248" s="225"/>
      <c r="J248" s="226">
        <f>ROUND(I248*H248,2)</f>
        <v>0</v>
      </c>
      <c r="K248" s="222" t="s">
        <v>24</v>
      </c>
      <c r="L248" s="71"/>
      <c r="M248" s="227" t="s">
        <v>24</v>
      </c>
      <c r="N248" s="228" t="s">
        <v>48</v>
      </c>
      <c r="O248" s="46"/>
      <c r="P248" s="229">
        <f>O248*H248</f>
        <v>0</v>
      </c>
      <c r="Q248" s="229">
        <v>0</v>
      </c>
      <c r="R248" s="229">
        <f>Q248*H248</f>
        <v>0</v>
      </c>
      <c r="S248" s="229">
        <v>0</v>
      </c>
      <c r="T248" s="230">
        <f>S248*H248</f>
        <v>0</v>
      </c>
      <c r="AR248" s="23" t="s">
        <v>257</v>
      </c>
      <c r="AT248" s="23" t="s">
        <v>146</v>
      </c>
      <c r="AU248" s="23" t="s">
        <v>164</v>
      </c>
      <c r="AY248" s="23" t="s">
        <v>144</v>
      </c>
      <c r="BE248" s="231">
        <f>IF(N248="základní",J248,0)</f>
        <v>0</v>
      </c>
      <c r="BF248" s="231">
        <f>IF(N248="snížená",J248,0)</f>
        <v>0</v>
      </c>
      <c r="BG248" s="231">
        <f>IF(N248="zákl. přenesená",J248,0)</f>
        <v>0</v>
      </c>
      <c r="BH248" s="231">
        <f>IF(N248="sníž. přenesená",J248,0)</f>
        <v>0</v>
      </c>
      <c r="BI248" s="231">
        <f>IF(N248="nulová",J248,0)</f>
        <v>0</v>
      </c>
      <c r="BJ248" s="23" t="s">
        <v>25</v>
      </c>
      <c r="BK248" s="231">
        <f>ROUND(I248*H248,2)</f>
        <v>0</v>
      </c>
      <c r="BL248" s="23" t="s">
        <v>257</v>
      </c>
      <c r="BM248" s="23" t="s">
        <v>1447</v>
      </c>
    </row>
    <row r="249" s="1" customFormat="1" ht="16.5" customHeight="1">
      <c r="B249" s="45"/>
      <c r="C249" s="220" t="s">
        <v>829</v>
      </c>
      <c r="D249" s="220" t="s">
        <v>146</v>
      </c>
      <c r="E249" s="221" t="s">
        <v>1448</v>
      </c>
      <c r="F249" s="222" t="s">
        <v>1449</v>
      </c>
      <c r="G249" s="223" t="s">
        <v>326</v>
      </c>
      <c r="H249" s="224">
        <v>1650</v>
      </c>
      <c r="I249" s="225"/>
      <c r="J249" s="226">
        <f>ROUND(I249*H249,2)</f>
        <v>0</v>
      </c>
      <c r="K249" s="222" t="s">
        <v>24</v>
      </c>
      <c r="L249" s="71"/>
      <c r="M249" s="227" t="s">
        <v>24</v>
      </c>
      <c r="N249" s="228" t="s">
        <v>48</v>
      </c>
      <c r="O249" s="46"/>
      <c r="P249" s="229">
        <f>O249*H249</f>
        <v>0</v>
      </c>
      <c r="Q249" s="229">
        <v>0</v>
      </c>
      <c r="R249" s="229">
        <f>Q249*H249</f>
        <v>0</v>
      </c>
      <c r="S249" s="229">
        <v>0</v>
      </c>
      <c r="T249" s="230">
        <f>S249*H249</f>
        <v>0</v>
      </c>
      <c r="AR249" s="23" t="s">
        <v>257</v>
      </c>
      <c r="AT249" s="23" t="s">
        <v>146</v>
      </c>
      <c r="AU249" s="23" t="s">
        <v>164</v>
      </c>
      <c r="AY249" s="23" t="s">
        <v>144</v>
      </c>
      <c r="BE249" s="231">
        <f>IF(N249="základní",J249,0)</f>
        <v>0</v>
      </c>
      <c r="BF249" s="231">
        <f>IF(N249="snížená",J249,0)</f>
        <v>0</v>
      </c>
      <c r="BG249" s="231">
        <f>IF(N249="zákl. přenesená",J249,0)</f>
        <v>0</v>
      </c>
      <c r="BH249" s="231">
        <f>IF(N249="sníž. přenesená",J249,0)</f>
        <v>0</v>
      </c>
      <c r="BI249" s="231">
        <f>IF(N249="nulová",J249,0)</f>
        <v>0</v>
      </c>
      <c r="BJ249" s="23" t="s">
        <v>25</v>
      </c>
      <c r="BK249" s="231">
        <f>ROUND(I249*H249,2)</f>
        <v>0</v>
      </c>
      <c r="BL249" s="23" t="s">
        <v>257</v>
      </c>
      <c r="BM249" s="23" t="s">
        <v>1450</v>
      </c>
    </row>
    <row r="250" s="1" customFormat="1" ht="16.5" customHeight="1">
      <c r="B250" s="45"/>
      <c r="C250" s="220" t="s">
        <v>834</v>
      </c>
      <c r="D250" s="220" t="s">
        <v>146</v>
      </c>
      <c r="E250" s="221" t="s">
        <v>1451</v>
      </c>
      <c r="F250" s="222" t="s">
        <v>1452</v>
      </c>
      <c r="G250" s="223" t="s">
        <v>326</v>
      </c>
      <c r="H250" s="224">
        <v>150</v>
      </c>
      <c r="I250" s="225"/>
      <c r="J250" s="226">
        <f>ROUND(I250*H250,2)</f>
        <v>0</v>
      </c>
      <c r="K250" s="222" t="s">
        <v>24</v>
      </c>
      <c r="L250" s="71"/>
      <c r="M250" s="227" t="s">
        <v>24</v>
      </c>
      <c r="N250" s="228" t="s">
        <v>48</v>
      </c>
      <c r="O250" s="46"/>
      <c r="P250" s="229">
        <f>O250*H250</f>
        <v>0</v>
      </c>
      <c r="Q250" s="229">
        <v>0</v>
      </c>
      <c r="R250" s="229">
        <f>Q250*H250</f>
        <v>0</v>
      </c>
      <c r="S250" s="229">
        <v>0</v>
      </c>
      <c r="T250" s="230">
        <f>S250*H250</f>
        <v>0</v>
      </c>
      <c r="AR250" s="23" t="s">
        <v>257</v>
      </c>
      <c r="AT250" s="23" t="s">
        <v>146</v>
      </c>
      <c r="AU250" s="23" t="s">
        <v>164</v>
      </c>
      <c r="AY250" s="23" t="s">
        <v>144</v>
      </c>
      <c r="BE250" s="231">
        <f>IF(N250="základní",J250,0)</f>
        <v>0</v>
      </c>
      <c r="BF250" s="231">
        <f>IF(N250="snížená",J250,0)</f>
        <v>0</v>
      </c>
      <c r="BG250" s="231">
        <f>IF(N250="zákl. přenesená",J250,0)</f>
        <v>0</v>
      </c>
      <c r="BH250" s="231">
        <f>IF(N250="sníž. přenesená",J250,0)</f>
        <v>0</v>
      </c>
      <c r="BI250" s="231">
        <f>IF(N250="nulová",J250,0)</f>
        <v>0</v>
      </c>
      <c r="BJ250" s="23" t="s">
        <v>25</v>
      </c>
      <c r="BK250" s="231">
        <f>ROUND(I250*H250,2)</f>
        <v>0</v>
      </c>
      <c r="BL250" s="23" t="s">
        <v>257</v>
      </c>
      <c r="BM250" s="23" t="s">
        <v>1453</v>
      </c>
    </row>
    <row r="251" s="1" customFormat="1" ht="16.5" customHeight="1">
      <c r="B251" s="45"/>
      <c r="C251" s="220" t="s">
        <v>839</v>
      </c>
      <c r="D251" s="220" t="s">
        <v>146</v>
      </c>
      <c r="E251" s="221" t="s">
        <v>1454</v>
      </c>
      <c r="F251" s="222" t="s">
        <v>1455</v>
      </c>
      <c r="G251" s="223" t="s">
        <v>1110</v>
      </c>
      <c r="H251" s="224">
        <v>50</v>
      </c>
      <c r="I251" s="225"/>
      <c r="J251" s="226">
        <f>ROUND(I251*H251,2)</f>
        <v>0</v>
      </c>
      <c r="K251" s="222" t="s">
        <v>24</v>
      </c>
      <c r="L251" s="71"/>
      <c r="M251" s="227" t="s">
        <v>24</v>
      </c>
      <c r="N251" s="228" t="s">
        <v>48</v>
      </c>
      <c r="O251" s="46"/>
      <c r="P251" s="229">
        <f>O251*H251</f>
        <v>0</v>
      </c>
      <c r="Q251" s="229">
        <v>0</v>
      </c>
      <c r="R251" s="229">
        <f>Q251*H251</f>
        <v>0</v>
      </c>
      <c r="S251" s="229">
        <v>0</v>
      </c>
      <c r="T251" s="230">
        <f>S251*H251</f>
        <v>0</v>
      </c>
      <c r="AR251" s="23" t="s">
        <v>257</v>
      </c>
      <c r="AT251" s="23" t="s">
        <v>146</v>
      </c>
      <c r="AU251" s="23" t="s">
        <v>164</v>
      </c>
      <c r="AY251" s="23" t="s">
        <v>144</v>
      </c>
      <c r="BE251" s="231">
        <f>IF(N251="základní",J251,0)</f>
        <v>0</v>
      </c>
      <c r="BF251" s="231">
        <f>IF(N251="snížená",J251,0)</f>
        <v>0</v>
      </c>
      <c r="BG251" s="231">
        <f>IF(N251="zákl. přenesená",J251,0)</f>
        <v>0</v>
      </c>
      <c r="BH251" s="231">
        <f>IF(N251="sníž. přenesená",J251,0)</f>
        <v>0</v>
      </c>
      <c r="BI251" s="231">
        <f>IF(N251="nulová",J251,0)</f>
        <v>0</v>
      </c>
      <c r="BJ251" s="23" t="s">
        <v>25</v>
      </c>
      <c r="BK251" s="231">
        <f>ROUND(I251*H251,2)</f>
        <v>0</v>
      </c>
      <c r="BL251" s="23" t="s">
        <v>257</v>
      </c>
      <c r="BM251" s="23" t="s">
        <v>1456</v>
      </c>
    </row>
    <row r="252" s="1" customFormat="1" ht="16.5" customHeight="1">
      <c r="B252" s="45"/>
      <c r="C252" s="220" t="s">
        <v>31</v>
      </c>
      <c r="D252" s="220" t="s">
        <v>146</v>
      </c>
      <c r="E252" s="221" t="s">
        <v>1457</v>
      </c>
      <c r="F252" s="222" t="s">
        <v>1458</v>
      </c>
      <c r="G252" s="223" t="s">
        <v>1417</v>
      </c>
      <c r="H252" s="224">
        <v>20</v>
      </c>
      <c r="I252" s="225"/>
      <c r="J252" s="226">
        <f>ROUND(I252*H252,2)</f>
        <v>0</v>
      </c>
      <c r="K252" s="222" t="s">
        <v>24</v>
      </c>
      <c r="L252" s="71"/>
      <c r="M252" s="227" t="s">
        <v>24</v>
      </c>
      <c r="N252" s="228" t="s">
        <v>48</v>
      </c>
      <c r="O252" s="46"/>
      <c r="P252" s="229">
        <f>O252*H252</f>
        <v>0</v>
      </c>
      <c r="Q252" s="229">
        <v>0</v>
      </c>
      <c r="R252" s="229">
        <f>Q252*H252</f>
        <v>0</v>
      </c>
      <c r="S252" s="229">
        <v>0</v>
      </c>
      <c r="T252" s="230">
        <f>S252*H252</f>
        <v>0</v>
      </c>
      <c r="AR252" s="23" t="s">
        <v>257</v>
      </c>
      <c r="AT252" s="23" t="s">
        <v>146</v>
      </c>
      <c r="AU252" s="23" t="s">
        <v>164</v>
      </c>
      <c r="AY252" s="23" t="s">
        <v>144</v>
      </c>
      <c r="BE252" s="231">
        <f>IF(N252="základní",J252,0)</f>
        <v>0</v>
      </c>
      <c r="BF252" s="231">
        <f>IF(N252="snížená",J252,0)</f>
        <v>0</v>
      </c>
      <c r="BG252" s="231">
        <f>IF(N252="zákl. přenesená",J252,0)</f>
        <v>0</v>
      </c>
      <c r="BH252" s="231">
        <f>IF(N252="sníž. přenesená",J252,0)</f>
        <v>0</v>
      </c>
      <c r="BI252" s="231">
        <f>IF(N252="nulová",J252,0)</f>
        <v>0</v>
      </c>
      <c r="BJ252" s="23" t="s">
        <v>25</v>
      </c>
      <c r="BK252" s="231">
        <f>ROUND(I252*H252,2)</f>
        <v>0</v>
      </c>
      <c r="BL252" s="23" t="s">
        <v>257</v>
      </c>
      <c r="BM252" s="23" t="s">
        <v>1459</v>
      </c>
    </row>
    <row r="253" s="1" customFormat="1" ht="16.5" customHeight="1">
      <c r="B253" s="45"/>
      <c r="C253" s="220" t="s">
        <v>852</v>
      </c>
      <c r="D253" s="220" t="s">
        <v>146</v>
      </c>
      <c r="E253" s="221" t="s">
        <v>1460</v>
      </c>
      <c r="F253" s="222" t="s">
        <v>1461</v>
      </c>
      <c r="G253" s="223" t="s">
        <v>1417</v>
      </c>
      <c r="H253" s="224">
        <v>10</v>
      </c>
      <c r="I253" s="225"/>
      <c r="J253" s="226">
        <f>ROUND(I253*H253,2)</f>
        <v>0</v>
      </c>
      <c r="K253" s="222" t="s">
        <v>24</v>
      </c>
      <c r="L253" s="71"/>
      <c r="M253" s="227" t="s">
        <v>24</v>
      </c>
      <c r="N253" s="228" t="s">
        <v>48</v>
      </c>
      <c r="O253" s="46"/>
      <c r="P253" s="229">
        <f>O253*H253</f>
        <v>0</v>
      </c>
      <c r="Q253" s="229">
        <v>0</v>
      </c>
      <c r="R253" s="229">
        <f>Q253*H253</f>
        <v>0</v>
      </c>
      <c r="S253" s="229">
        <v>0</v>
      </c>
      <c r="T253" s="230">
        <f>S253*H253</f>
        <v>0</v>
      </c>
      <c r="AR253" s="23" t="s">
        <v>257</v>
      </c>
      <c r="AT253" s="23" t="s">
        <v>146</v>
      </c>
      <c r="AU253" s="23" t="s">
        <v>164</v>
      </c>
      <c r="AY253" s="23" t="s">
        <v>144</v>
      </c>
      <c r="BE253" s="231">
        <f>IF(N253="základní",J253,0)</f>
        <v>0</v>
      </c>
      <c r="BF253" s="231">
        <f>IF(N253="snížená",J253,0)</f>
        <v>0</v>
      </c>
      <c r="BG253" s="231">
        <f>IF(N253="zákl. přenesená",J253,0)</f>
        <v>0</v>
      </c>
      <c r="BH253" s="231">
        <f>IF(N253="sníž. přenesená",J253,0)</f>
        <v>0</v>
      </c>
      <c r="BI253" s="231">
        <f>IF(N253="nulová",J253,0)</f>
        <v>0</v>
      </c>
      <c r="BJ253" s="23" t="s">
        <v>25</v>
      </c>
      <c r="BK253" s="231">
        <f>ROUND(I253*H253,2)</f>
        <v>0</v>
      </c>
      <c r="BL253" s="23" t="s">
        <v>257</v>
      </c>
      <c r="BM253" s="23" t="s">
        <v>1462</v>
      </c>
    </row>
    <row r="254" s="1" customFormat="1" ht="16.5" customHeight="1">
      <c r="B254" s="45"/>
      <c r="C254" s="220" t="s">
        <v>858</v>
      </c>
      <c r="D254" s="220" t="s">
        <v>146</v>
      </c>
      <c r="E254" s="221" t="s">
        <v>1463</v>
      </c>
      <c r="F254" s="222" t="s">
        <v>1464</v>
      </c>
      <c r="G254" s="223" t="s">
        <v>1417</v>
      </c>
      <c r="H254" s="224">
        <v>7</v>
      </c>
      <c r="I254" s="225"/>
      <c r="J254" s="226">
        <f>ROUND(I254*H254,2)</f>
        <v>0</v>
      </c>
      <c r="K254" s="222" t="s">
        <v>24</v>
      </c>
      <c r="L254" s="71"/>
      <c r="M254" s="227" t="s">
        <v>24</v>
      </c>
      <c r="N254" s="228" t="s">
        <v>48</v>
      </c>
      <c r="O254" s="46"/>
      <c r="P254" s="229">
        <f>O254*H254</f>
        <v>0</v>
      </c>
      <c r="Q254" s="229">
        <v>0</v>
      </c>
      <c r="R254" s="229">
        <f>Q254*H254</f>
        <v>0</v>
      </c>
      <c r="S254" s="229">
        <v>0</v>
      </c>
      <c r="T254" s="230">
        <f>S254*H254</f>
        <v>0</v>
      </c>
      <c r="AR254" s="23" t="s">
        <v>257</v>
      </c>
      <c r="AT254" s="23" t="s">
        <v>146</v>
      </c>
      <c r="AU254" s="23" t="s">
        <v>164</v>
      </c>
      <c r="AY254" s="23" t="s">
        <v>144</v>
      </c>
      <c r="BE254" s="231">
        <f>IF(N254="základní",J254,0)</f>
        <v>0</v>
      </c>
      <c r="BF254" s="231">
        <f>IF(N254="snížená",J254,0)</f>
        <v>0</v>
      </c>
      <c r="BG254" s="231">
        <f>IF(N254="zákl. přenesená",J254,0)</f>
        <v>0</v>
      </c>
      <c r="BH254" s="231">
        <f>IF(N254="sníž. přenesená",J254,0)</f>
        <v>0</v>
      </c>
      <c r="BI254" s="231">
        <f>IF(N254="nulová",J254,0)</f>
        <v>0</v>
      </c>
      <c r="BJ254" s="23" t="s">
        <v>25</v>
      </c>
      <c r="BK254" s="231">
        <f>ROUND(I254*H254,2)</f>
        <v>0</v>
      </c>
      <c r="BL254" s="23" t="s">
        <v>257</v>
      </c>
      <c r="BM254" s="23" t="s">
        <v>1465</v>
      </c>
    </row>
    <row r="255" s="1" customFormat="1" ht="16.5" customHeight="1">
      <c r="B255" s="45"/>
      <c r="C255" s="220" t="s">
        <v>860</v>
      </c>
      <c r="D255" s="220" t="s">
        <v>146</v>
      </c>
      <c r="E255" s="221" t="s">
        <v>1466</v>
      </c>
      <c r="F255" s="222" t="s">
        <v>1467</v>
      </c>
      <c r="G255" s="223" t="s">
        <v>1417</v>
      </c>
      <c r="H255" s="224">
        <v>10</v>
      </c>
      <c r="I255" s="225"/>
      <c r="J255" s="226">
        <f>ROUND(I255*H255,2)</f>
        <v>0</v>
      </c>
      <c r="K255" s="222" t="s">
        <v>24</v>
      </c>
      <c r="L255" s="71"/>
      <c r="M255" s="227" t="s">
        <v>24</v>
      </c>
      <c r="N255" s="228" t="s">
        <v>48</v>
      </c>
      <c r="O255" s="46"/>
      <c r="P255" s="229">
        <f>O255*H255</f>
        <v>0</v>
      </c>
      <c r="Q255" s="229">
        <v>0</v>
      </c>
      <c r="R255" s="229">
        <f>Q255*H255</f>
        <v>0</v>
      </c>
      <c r="S255" s="229">
        <v>0</v>
      </c>
      <c r="T255" s="230">
        <f>S255*H255</f>
        <v>0</v>
      </c>
      <c r="AR255" s="23" t="s">
        <v>257</v>
      </c>
      <c r="AT255" s="23" t="s">
        <v>146</v>
      </c>
      <c r="AU255" s="23" t="s">
        <v>164</v>
      </c>
      <c r="AY255" s="23" t="s">
        <v>144</v>
      </c>
      <c r="BE255" s="231">
        <f>IF(N255="základní",J255,0)</f>
        <v>0</v>
      </c>
      <c r="BF255" s="231">
        <f>IF(N255="snížená",J255,0)</f>
        <v>0</v>
      </c>
      <c r="BG255" s="231">
        <f>IF(N255="zákl. přenesená",J255,0)</f>
        <v>0</v>
      </c>
      <c r="BH255" s="231">
        <f>IF(N255="sníž. přenesená",J255,0)</f>
        <v>0</v>
      </c>
      <c r="BI255" s="231">
        <f>IF(N255="nulová",J255,0)</f>
        <v>0</v>
      </c>
      <c r="BJ255" s="23" t="s">
        <v>25</v>
      </c>
      <c r="BK255" s="231">
        <f>ROUND(I255*H255,2)</f>
        <v>0</v>
      </c>
      <c r="BL255" s="23" t="s">
        <v>257</v>
      </c>
      <c r="BM255" s="23" t="s">
        <v>1468</v>
      </c>
    </row>
    <row r="256" s="1" customFormat="1" ht="16.5" customHeight="1">
      <c r="B256" s="45"/>
      <c r="C256" s="220" t="s">
        <v>864</v>
      </c>
      <c r="D256" s="220" t="s">
        <v>146</v>
      </c>
      <c r="E256" s="221" t="s">
        <v>1469</v>
      </c>
      <c r="F256" s="222" t="s">
        <v>1470</v>
      </c>
      <c r="G256" s="223" t="s">
        <v>1178</v>
      </c>
      <c r="H256" s="224">
        <v>1</v>
      </c>
      <c r="I256" s="225"/>
      <c r="J256" s="226">
        <f>ROUND(I256*H256,2)</f>
        <v>0</v>
      </c>
      <c r="K256" s="222" t="s">
        <v>24</v>
      </c>
      <c r="L256" s="71"/>
      <c r="M256" s="227" t="s">
        <v>24</v>
      </c>
      <c r="N256" s="228" t="s">
        <v>48</v>
      </c>
      <c r="O256" s="46"/>
      <c r="P256" s="229">
        <f>O256*H256</f>
        <v>0</v>
      </c>
      <c r="Q256" s="229">
        <v>0</v>
      </c>
      <c r="R256" s="229">
        <f>Q256*H256</f>
        <v>0</v>
      </c>
      <c r="S256" s="229">
        <v>0</v>
      </c>
      <c r="T256" s="230">
        <f>S256*H256</f>
        <v>0</v>
      </c>
      <c r="AR256" s="23" t="s">
        <v>257</v>
      </c>
      <c r="AT256" s="23" t="s">
        <v>146</v>
      </c>
      <c r="AU256" s="23" t="s">
        <v>164</v>
      </c>
      <c r="AY256" s="23" t="s">
        <v>144</v>
      </c>
      <c r="BE256" s="231">
        <f>IF(N256="základní",J256,0)</f>
        <v>0</v>
      </c>
      <c r="BF256" s="231">
        <f>IF(N256="snížená",J256,0)</f>
        <v>0</v>
      </c>
      <c r="BG256" s="231">
        <f>IF(N256="zákl. přenesená",J256,0)</f>
        <v>0</v>
      </c>
      <c r="BH256" s="231">
        <f>IF(N256="sníž. přenesená",J256,0)</f>
        <v>0</v>
      </c>
      <c r="BI256" s="231">
        <f>IF(N256="nulová",J256,0)</f>
        <v>0</v>
      </c>
      <c r="BJ256" s="23" t="s">
        <v>25</v>
      </c>
      <c r="BK256" s="231">
        <f>ROUND(I256*H256,2)</f>
        <v>0</v>
      </c>
      <c r="BL256" s="23" t="s">
        <v>257</v>
      </c>
      <c r="BM256" s="23" t="s">
        <v>1471</v>
      </c>
    </row>
    <row r="257" s="1" customFormat="1" ht="16.5" customHeight="1">
      <c r="B257" s="45"/>
      <c r="C257" s="220" t="s">
        <v>868</v>
      </c>
      <c r="D257" s="220" t="s">
        <v>146</v>
      </c>
      <c r="E257" s="221" t="s">
        <v>1472</v>
      </c>
      <c r="F257" s="222" t="s">
        <v>1473</v>
      </c>
      <c r="G257" s="223" t="s">
        <v>1178</v>
      </c>
      <c r="H257" s="224">
        <v>1</v>
      </c>
      <c r="I257" s="225"/>
      <c r="J257" s="226">
        <f>ROUND(I257*H257,2)</f>
        <v>0</v>
      </c>
      <c r="K257" s="222" t="s">
        <v>24</v>
      </c>
      <c r="L257" s="71"/>
      <c r="M257" s="227" t="s">
        <v>24</v>
      </c>
      <c r="N257" s="228" t="s">
        <v>48</v>
      </c>
      <c r="O257" s="46"/>
      <c r="P257" s="229">
        <f>O257*H257</f>
        <v>0</v>
      </c>
      <c r="Q257" s="229">
        <v>0</v>
      </c>
      <c r="R257" s="229">
        <f>Q257*H257</f>
        <v>0</v>
      </c>
      <c r="S257" s="229">
        <v>0</v>
      </c>
      <c r="T257" s="230">
        <f>S257*H257</f>
        <v>0</v>
      </c>
      <c r="AR257" s="23" t="s">
        <v>257</v>
      </c>
      <c r="AT257" s="23" t="s">
        <v>146</v>
      </c>
      <c r="AU257" s="23" t="s">
        <v>164</v>
      </c>
      <c r="AY257" s="23" t="s">
        <v>144</v>
      </c>
      <c r="BE257" s="231">
        <f>IF(N257="základní",J257,0)</f>
        <v>0</v>
      </c>
      <c r="BF257" s="231">
        <f>IF(N257="snížená",J257,0)</f>
        <v>0</v>
      </c>
      <c r="BG257" s="231">
        <f>IF(N257="zákl. přenesená",J257,0)</f>
        <v>0</v>
      </c>
      <c r="BH257" s="231">
        <f>IF(N257="sníž. přenesená",J257,0)</f>
        <v>0</v>
      </c>
      <c r="BI257" s="231">
        <f>IF(N257="nulová",J257,0)</f>
        <v>0</v>
      </c>
      <c r="BJ257" s="23" t="s">
        <v>25</v>
      </c>
      <c r="BK257" s="231">
        <f>ROUND(I257*H257,2)</f>
        <v>0</v>
      </c>
      <c r="BL257" s="23" t="s">
        <v>257</v>
      </c>
      <c r="BM257" s="23" t="s">
        <v>1474</v>
      </c>
    </row>
    <row r="258" s="1" customFormat="1" ht="16.5" customHeight="1">
      <c r="B258" s="45"/>
      <c r="C258" s="220" t="s">
        <v>875</v>
      </c>
      <c r="D258" s="220" t="s">
        <v>146</v>
      </c>
      <c r="E258" s="221" t="s">
        <v>1475</v>
      </c>
      <c r="F258" s="222" t="s">
        <v>1476</v>
      </c>
      <c r="G258" s="223" t="s">
        <v>1178</v>
      </c>
      <c r="H258" s="224">
        <v>1</v>
      </c>
      <c r="I258" s="225"/>
      <c r="J258" s="226">
        <f>ROUND(I258*H258,2)</f>
        <v>0</v>
      </c>
      <c r="K258" s="222" t="s">
        <v>24</v>
      </c>
      <c r="L258" s="71"/>
      <c r="M258" s="227" t="s">
        <v>24</v>
      </c>
      <c r="N258" s="228" t="s">
        <v>48</v>
      </c>
      <c r="O258" s="46"/>
      <c r="P258" s="229">
        <f>O258*H258</f>
        <v>0</v>
      </c>
      <c r="Q258" s="229">
        <v>0</v>
      </c>
      <c r="R258" s="229">
        <f>Q258*H258</f>
        <v>0</v>
      </c>
      <c r="S258" s="229">
        <v>0</v>
      </c>
      <c r="T258" s="230">
        <f>S258*H258</f>
        <v>0</v>
      </c>
      <c r="AR258" s="23" t="s">
        <v>257</v>
      </c>
      <c r="AT258" s="23" t="s">
        <v>146</v>
      </c>
      <c r="AU258" s="23" t="s">
        <v>164</v>
      </c>
      <c r="AY258" s="23" t="s">
        <v>144</v>
      </c>
      <c r="BE258" s="231">
        <f>IF(N258="základní",J258,0)</f>
        <v>0</v>
      </c>
      <c r="BF258" s="231">
        <f>IF(N258="snížená",J258,0)</f>
        <v>0</v>
      </c>
      <c r="BG258" s="231">
        <f>IF(N258="zákl. přenesená",J258,0)</f>
        <v>0</v>
      </c>
      <c r="BH258" s="231">
        <f>IF(N258="sníž. přenesená",J258,0)</f>
        <v>0</v>
      </c>
      <c r="BI258" s="231">
        <f>IF(N258="nulová",J258,0)</f>
        <v>0</v>
      </c>
      <c r="BJ258" s="23" t="s">
        <v>25</v>
      </c>
      <c r="BK258" s="231">
        <f>ROUND(I258*H258,2)</f>
        <v>0</v>
      </c>
      <c r="BL258" s="23" t="s">
        <v>257</v>
      </c>
      <c r="BM258" s="23" t="s">
        <v>1477</v>
      </c>
    </row>
    <row r="259" s="1" customFormat="1">
      <c r="B259" s="45"/>
      <c r="C259" s="73"/>
      <c r="D259" s="232" t="s">
        <v>1157</v>
      </c>
      <c r="E259" s="73"/>
      <c r="F259" s="233" t="s">
        <v>1478</v>
      </c>
      <c r="G259" s="73"/>
      <c r="H259" s="73"/>
      <c r="I259" s="190"/>
      <c r="J259" s="73"/>
      <c r="K259" s="73"/>
      <c r="L259" s="71"/>
      <c r="M259" s="234"/>
      <c r="N259" s="46"/>
      <c r="O259" s="46"/>
      <c r="P259" s="46"/>
      <c r="Q259" s="46"/>
      <c r="R259" s="46"/>
      <c r="S259" s="46"/>
      <c r="T259" s="94"/>
      <c r="AT259" s="23" t="s">
        <v>1157</v>
      </c>
      <c r="AU259" s="23" t="s">
        <v>164</v>
      </c>
    </row>
    <row r="260" s="10" customFormat="1" ht="29.88" customHeight="1">
      <c r="B260" s="204"/>
      <c r="C260" s="205"/>
      <c r="D260" s="206" t="s">
        <v>76</v>
      </c>
      <c r="E260" s="218" t="s">
        <v>1479</v>
      </c>
      <c r="F260" s="218" t="s">
        <v>1480</v>
      </c>
      <c r="G260" s="205"/>
      <c r="H260" s="205"/>
      <c r="I260" s="208"/>
      <c r="J260" s="219">
        <f>BK260</f>
        <v>0</v>
      </c>
      <c r="K260" s="205"/>
      <c r="L260" s="210"/>
      <c r="M260" s="211"/>
      <c r="N260" s="212"/>
      <c r="O260" s="212"/>
      <c r="P260" s="213">
        <f>P261+P276+P282+P286+P290+P296+P314+P343+P356</f>
        <v>0</v>
      </c>
      <c r="Q260" s="212"/>
      <c r="R260" s="213">
        <f>R261+R276+R282+R286+R290+R296+R314+R343+R356</f>
        <v>0</v>
      </c>
      <c r="S260" s="212"/>
      <c r="T260" s="214">
        <f>T261+T276+T282+T286+T290+T296+T314+T343+T356</f>
        <v>0</v>
      </c>
      <c r="AR260" s="215" t="s">
        <v>86</v>
      </c>
      <c r="AT260" s="216" t="s">
        <v>76</v>
      </c>
      <c r="AU260" s="216" t="s">
        <v>25</v>
      </c>
      <c r="AY260" s="215" t="s">
        <v>144</v>
      </c>
      <c r="BK260" s="217">
        <f>BK261+BK276+BK282+BK286+BK290+BK296+BK314+BK343+BK356</f>
        <v>0</v>
      </c>
    </row>
    <row r="261" s="10" customFormat="1" ht="14.88" customHeight="1">
      <c r="B261" s="204"/>
      <c r="C261" s="205"/>
      <c r="D261" s="206" t="s">
        <v>76</v>
      </c>
      <c r="E261" s="218" t="s">
        <v>1481</v>
      </c>
      <c r="F261" s="218" t="s">
        <v>1482</v>
      </c>
      <c r="G261" s="205"/>
      <c r="H261" s="205"/>
      <c r="I261" s="208"/>
      <c r="J261" s="219">
        <f>BK261</f>
        <v>0</v>
      </c>
      <c r="K261" s="205"/>
      <c r="L261" s="210"/>
      <c r="M261" s="211"/>
      <c r="N261" s="212"/>
      <c r="O261" s="212"/>
      <c r="P261" s="213">
        <f>SUM(P262:P275)</f>
        <v>0</v>
      </c>
      <c r="Q261" s="212"/>
      <c r="R261" s="213">
        <f>SUM(R262:R275)</f>
        <v>0</v>
      </c>
      <c r="S261" s="212"/>
      <c r="T261" s="214">
        <f>SUM(T262:T275)</f>
        <v>0</v>
      </c>
      <c r="AR261" s="215" t="s">
        <v>86</v>
      </c>
      <c r="AT261" s="216" t="s">
        <v>76</v>
      </c>
      <c r="AU261" s="216" t="s">
        <v>86</v>
      </c>
      <c r="AY261" s="215" t="s">
        <v>144</v>
      </c>
      <c r="BK261" s="217">
        <f>SUM(BK262:BK275)</f>
        <v>0</v>
      </c>
    </row>
    <row r="262" s="1" customFormat="1" ht="16.5" customHeight="1">
      <c r="B262" s="45"/>
      <c r="C262" s="270" t="s">
        <v>883</v>
      </c>
      <c r="D262" s="270" t="s">
        <v>442</v>
      </c>
      <c r="E262" s="271" t="s">
        <v>1483</v>
      </c>
      <c r="F262" s="272" t="s">
        <v>1482</v>
      </c>
      <c r="G262" s="273" t="s">
        <v>1178</v>
      </c>
      <c r="H262" s="274">
        <v>1</v>
      </c>
      <c r="I262" s="275"/>
      <c r="J262" s="276">
        <f>ROUND(I262*H262,2)</f>
        <v>0</v>
      </c>
      <c r="K262" s="272" t="s">
        <v>24</v>
      </c>
      <c r="L262" s="277"/>
      <c r="M262" s="278" t="s">
        <v>24</v>
      </c>
      <c r="N262" s="279" t="s">
        <v>48</v>
      </c>
      <c r="O262" s="46"/>
      <c r="P262" s="229">
        <f>O262*H262</f>
        <v>0</v>
      </c>
      <c r="Q262" s="229">
        <v>0</v>
      </c>
      <c r="R262" s="229">
        <f>Q262*H262</f>
        <v>0</v>
      </c>
      <c r="S262" s="229">
        <v>0</v>
      </c>
      <c r="T262" s="230">
        <f>S262*H262</f>
        <v>0</v>
      </c>
      <c r="AR262" s="23" t="s">
        <v>460</v>
      </c>
      <c r="AT262" s="23" t="s">
        <v>442</v>
      </c>
      <c r="AU262" s="23" t="s">
        <v>164</v>
      </c>
      <c r="AY262" s="23" t="s">
        <v>144</v>
      </c>
      <c r="BE262" s="231">
        <f>IF(N262="základní",J262,0)</f>
        <v>0</v>
      </c>
      <c r="BF262" s="231">
        <f>IF(N262="snížená",J262,0)</f>
        <v>0</v>
      </c>
      <c r="BG262" s="231">
        <f>IF(N262="zákl. přenesená",J262,0)</f>
        <v>0</v>
      </c>
      <c r="BH262" s="231">
        <f>IF(N262="sníž. přenesená",J262,0)</f>
        <v>0</v>
      </c>
      <c r="BI262" s="231">
        <f>IF(N262="nulová",J262,0)</f>
        <v>0</v>
      </c>
      <c r="BJ262" s="23" t="s">
        <v>25</v>
      </c>
      <c r="BK262" s="231">
        <f>ROUND(I262*H262,2)</f>
        <v>0</v>
      </c>
      <c r="BL262" s="23" t="s">
        <v>257</v>
      </c>
      <c r="BM262" s="23" t="s">
        <v>1484</v>
      </c>
    </row>
    <row r="263" s="1" customFormat="1">
      <c r="B263" s="45"/>
      <c r="C263" s="73"/>
      <c r="D263" s="232" t="s">
        <v>1157</v>
      </c>
      <c r="E263" s="73"/>
      <c r="F263" s="233" t="s">
        <v>1485</v>
      </c>
      <c r="G263" s="73"/>
      <c r="H263" s="73"/>
      <c r="I263" s="190"/>
      <c r="J263" s="73"/>
      <c r="K263" s="73"/>
      <c r="L263" s="71"/>
      <c r="M263" s="234"/>
      <c r="N263" s="46"/>
      <c r="O263" s="46"/>
      <c r="P263" s="46"/>
      <c r="Q263" s="46"/>
      <c r="R263" s="46"/>
      <c r="S263" s="46"/>
      <c r="T263" s="94"/>
      <c r="AT263" s="23" t="s">
        <v>1157</v>
      </c>
      <c r="AU263" s="23" t="s">
        <v>164</v>
      </c>
    </row>
    <row r="264" s="11" customFormat="1">
      <c r="B264" s="235"/>
      <c r="C264" s="236"/>
      <c r="D264" s="232" t="s">
        <v>155</v>
      </c>
      <c r="E264" s="237" t="s">
        <v>24</v>
      </c>
      <c r="F264" s="238" t="s">
        <v>25</v>
      </c>
      <c r="G264" s="236"/>
      <c r="H264" s="239">
        <v>1</v>
      </c>
      <c r="I264" s="240"/>
      <c r="J264" s="236"/>
      <c r="K264" s="236"/>
      <c r="L264" s="241"/>
      <c r="M264" s="242"/>
      <c r="N264" s="243"/>
      <c r="O264" s="243"/>
      <c r="P264" s="243"/>
      <c r="Q264" s="243"/>
      <c r="R264" s="243"/>
      <c r="S264" s="243"/>
      <c r="T264" s="244"/>
      <c r="AT264" s="245" t="s">
        <v>155</v>
      </c>
      <c r="AU264" s="245" t="s">
        <v>164</v>
      </c>
      <c r="AV264" s="11" t="s">
        <v>86</v>
      </c>
      <c r="AW264" s="11" t="s">
        <v>40</v>
      </c>
      <c r="AX264" s="11" t="s">
        <v>25</v>
      </c>
      <c r="AY264" s="245" t="s">
        <v>144</v>
      </c>
    </row>
    <row r="265" s="13" customFormat="1">
      <c r="B265" s="257"/>
      <c r="C265" s="258"/>
      <c r="D265" s="232" t="s">
        <v>155</v>
      </c>
      <c r="E265" s="259" t="s">
        <v>24</v>
      </c>
      <c r="F265" s="260" t="s">
        <v>1486</v>
      </c>
      <c r="G265" s="258"/>
      <c r="H265" s="259" t="s">
        <v>24</v>
      </c>
      <c r="I265" s="261"/>
      <c r="J265" s="258"/>
      <c r="K265" s="258"/>
      <c r="L265" s="262"/>
      <c r="M265" s="263"/>
      <c r="N265" s="264"/>
      <c r="O265" s="264"/>
      <c r="P265" s="264"/>
      <c r="Q265" s="264"/>
      <c r="R265" s="264"/>
      <c r="S265" s="264"/>
      <c r="T265" s="265"/>
      <c r="AT265" s="266" t="s">
        <v>155</v>
      </c>
      <c r="AU265" s="266" t="s">
        <v>164</v>
      </c>
      <c r="AV265" s="13" t="s">
        <v>25</v>
      </c>
      <c r="AW265" s="13" t="s">
        <v>40</v>
      </c>
      <c r="AX265" s="13" t="s">
        <v>77</v>
      </c>
      <c r="AY265" s="266" t="s">
        <v>144</v>
      </c>
    </row>
    <row r="266" s="13" customFormat="1">
      <c r="B266" s="257"/>
      <c r="C266" s="258"/>
      <c r="D266" s="232" t="s">
        <v>155</v>
      </c>
      <c r="E266" s="259" t="s">
        <v>24</v>
      </c>
      <c r="F266" s="260" t="s">
        <v>1487</v>
      </c>
      <c r="G266" s="258"/>
      <c r="H266" s="259" t="s">
        <v>24</v>
      </c>
      <c r="I266" s="261"/>
      <c r="J266" s="258"/>
      <c r="K266" s="258"/>
      <c r="L266" s="262"/>
      <c r="M266" s="263"/>
      <c r="N266" s="264"/>
      <c r="O266" s="264"/>
      <c r="P266" s="264"/>
      <c r="Q266" s="264"/>
      <c r="R266" s="264"/>
      <c r="S266" s="264"/>
      <c r="T266" s="265"/>
      <c r="AT266" s="266" t="s">
        <v>155</v>
      </c>
      <c r="AU266" s="266" t="s">
        <v>164</v>
      </c>
      <c r="AV266" s="13" t="s">
        <v>25</v>
      </c>
      <c r="AW266" s="13" t="s">
        <v>40</v>
      </c>
      <c r="AX266" s="13" t="s">
        <v>77</v>
      </c>
      <c r="AY266" s="266" t="s">
        <v>144</v>
      </c>
    </row>
    <row r="267" s="13" customFormat="1">
      <c r="B267" s="257"/>
      <c r="C267" s="258"/>
      <c r="D267" s="232" t="s">
        <v>155</v>
      </c>
      <c r="E267" s="259" t="s">
        <v>24</v>
      </c>
      <c r="F267" s="260" t="s">
        <v>1488</v>
      </c>
      <c r="G267" s="258"/>
      <c r="H267" s="259" t="s">
        <v>24</v>
      </c>
      <c r="I267" s="261"/>
      <c r="J267" s="258"/>
      <c r="K267" s="258"/>
      <c r="L267" s="262"/>
      <c r="M267" s="263"/>
      <c r="N267" s="264"/>
      <c r="O267" s="264"/>
      <c r="P267" s="264"/>
      <c r="Q267" s="264"/>
      <c r="R267" s="264"/>
      <c r="S267" s="264"/>
      <c r="T267" s="265"/>
      <c r="AT267" s="266" t="s">
        <v>155</v>
      </c>
      <c r="AU267" s="266" t="s">
        <v>164</v>
      </c>
      <c r="AV267" s="13" t="s">
        <v>25</v>
      </c>
      <c r="AW267" s="13" t="s">
        <v>40</v>
      </c>
      <c r="AX267" s="13" t="s">
        <v>77</v>
      </c>
      <c r="AY267" s="266" t="s">
        <v>144</v>
      </c>
    </row>
    <row r="268" s="13" customFormat="1">
      <c r="B268" s="257"/>
      <c r="C268" s="258"/>
      <c r="D268" s="232" t="s">
        <v>155</v>
      </c>
      <c r="E268" s="259" t="s">
        <v>24</v>
      </c>
      <c r="F268" s="260" t="s">
        <v>1489</v>
      </c>
      <c r="G268" s="258"/>
      <c r="H268" s="259" t="s">
        <v>24</v>
      </c>
      <c r="I268" s="261"/>
      <c r="J268" s="258"/>
      <c r="K268" s="258"/>
      <c r="L268" s="262"/>
      <c r="M268" s="263"/>
      <c r="N268" s="264"/>
      <c r="O268" s="264"/>
      <c r="P268" s="264"/>
      <c r="Q268" s="264"/>
      <c r="R268" s="264"/>
      <c r="S268" s="264"/>
      <c r="T268" s="265"/>
      <c r="AT268" s="266" t="s">
        <v>155</v>
      </c>
      <c r="AU268" s="266" t="s">
        <v>164</v>
      </c>
      <c r="AV268" s="13" t="s">
        <v>25</v>
      </c>
      <c r="AW268" s="13" t="s">
        <v>40</v>
      </c>
      <c r="AX268" s="13" t="s">
        <v>77</v>
      </c>
      <c r="AY268" s="266" t="s">
        <v>144</v>
      </c>
    </row>
    <row r="269" s="13" customFormat="1">
      <c r="B269" s="257"/>
      <c r="C269" s="258"/>
      <c r="D269" s="232" t="s">
        <v>155</v>
      </c>
      <c r="E269" s="259" t="s">
        <v>24</v>
      </c>
      <c r="F269" s="260" t="s">
        <v>1490</v>
      </c>
      <c r="G269" s="258"/>
      <c r="H269" s="259" t="s">
        <v>24</v>
      </c>
      <c r="I269" s="261"/>
      <c r="J269" s="258"/>
      <c r="K269" s="258"/>
      <c r="L269" s="262"/>
      <c r="M269" s="263"/>
      <c r="N269" s="264"/>
      <c r="O269" s="264"/>
      <c r="P269" s="264"/>
      <c r="Q269" s="264"/>
      <c r="R269" s="264"/>
      <c r="S269" s="264"/>
      <c r="T269" s="265"/>
      <c r="AT269" s="266" t="s">
        <v>155</v>
      </c>
      <c r="AU269" s="266" t="s">
        <v>164</v>
      </c>
      <c r="AV269" s="13" t="s">
        <v>25</v>
      </c>
      <c r="AW269" s="13" t="s">
        <v>40</v>
      </c>
      <c r="AX269" s="13" t="s">
        <v>77</v>
      </c>
      <c r="AY269" s="266" t="s">
        <v>144</v>
      </c>
    </row>
    <row r="270" s="13" customFormat="1">
      <c r="B270" s="257"/>
      <c r="C270" s="258"/>
      <c r="D270" s="232" t="s">
        <v>155</v>
      </c>
      <c r="E270" s="259" t="s">
        <v>24</v>
      </c>
      <c r="F270" s="260" t="s">
        <v>1491</v>
      </c>
      <c r="G270" s="258"/>
      <c r="H270" s="259" t="s">
        <v>24</v>
      </c>
      <c r="I270" s="261"/>
      <c r="J270" s="258"/>
      <c r="K270" s="258"/>
      <c r="L270" s="262"/>
      <c r="M270" s="263"/>
      <c r="N270" s="264"/>
      <c r="O270" s="264"/>
      <c r="P270" s="264"/>
      <c r="Q270" s="264"/>
      <c r="R270" s="264"/>
      <c r="S270" s="264"/>
      <c r="T270" s="265"/>
      <c r="AT270" s="266" t="s">
        <v>155</v>
      </c>
      <c r="AU270" s="266" t="s">
        <v>164</v>
      </c>
      <c r="AV270" s="13" t="s">
        <v>25</v>
      </c>
      <c r="AW270" s="13" t="s">
        <v>40</v>
      </c>
      <c r="AX270" s="13" t="s">
        <v>77</v>
      </c>
      <c r="AY270" s="266" t="s">
        <v>144</v>
      </c>
    </row>
    <row r="271" s="13" customFormat="1">
      <c r="B271" s="257"/>
      <c r="C271" s="258"/>
      <c r="D271" s="232" t="s">
        <v>155</v>
      </c>
      <c r="E271" s="259" t="s">
        <v>24</v>
      </c>
      <c r="F271" s="260" t="s">
        <v>1492</v>
      </c>
      <c r="G271" s="258"/>
      <c r="H271" s="259" t="s">
        <v>24</v>
      </c>
      <c r="I271" s="261"/>
      <c r="J271" s="258"/>
      <c r="K271" s="258"/>
      <c r="L271" s="262"/>
      <c r="M271" s="263"/>
      <c r="N271" s="264"/>
      <c r="O271" s="264"/>
      <c r="P271" s="264"/>
      <c r="Q271" s="264"/>
      <c r="R271" s="264"/>
      <c r="S271" s="264"/>
      <c r="T271" s="265"/>
      <c r="AT271" s="266" t="s">
        <v>155</v>
      </c>
      <c r="AU271" s="266" t="s">
        <v>164</v>
      </c>
      <c r="AV271" s="13" t="s">
        <v>25</v>
      </c>
      <c r="AW271" s="13" t="s">
        <v>40</v>
      </c>
      <c r="AX271" s="13" t="s">
        <v>77</v>
      </c>
      <c r="AY271" s="266" t="s">
        <v>144</v>
      </c>
    </row>
    <row r="272" s="13" customFormat="1">
      <c r="B272" s="257"/>
      <c r="C272" s="258"/>
      <c r="D272" s="232" t="s">
        <v>155</v>
      </c>
      <c r="E272" s="259" t="s">
        <v>24</v>
      </c>
      <c r="F272" s="260" t="s">
        <v>1493</v>
      </c>
      <c r="G272" s="258"/>
      <c r="H272" s="259" t="s">
        <v>24</v>
      </c>
      <c r="I272" s="261"/>
      <c r="J272" s="258"/>
      <c r="K272" s="258"/>
      <c r="L272" s="262"/>
      <c r="M272" s="263"/>
      <c r="N272" s="264"/>
      <c r="O272" s="264"/>
      <c r="P272" s="264"/>
      <c r="Q272" s="264"/>
      <c r="R272" s="264"/>
      <c r="S272" s="264"/>
      <c r="T272" s="265"/>
      <c r="AT272" s="266" t="s">
        <v>155</v>
      </c>
      <c r="AU272" s="266" t="s">
        <v>164</v>
      </c>
      <c r="AV272" s="13" t="s">
        <v>25</v>
      </c>
      <c r="AW272" s="13" t="s">
        <v>40</v>
      </c>
      <c r="AX272" s="13" t="s">
        <v>77</v>
      </c>
      <c r="AY272" s="266" t="s">
        <v>144</v>
      </c>
    </row>
    <row r="273" s="13" customFormat="1">
      <c r="B273" s="257"/>
      <c r="C273" s="258"/>
      <c r="D273" s="232" t="s">
        <v>155</v>
      </c>
      <c r="E273" s="259" t="s">
        <v>24</v>
      </c>
      <c r="F273" s="260" t="s">
        <v>1494</v>
      </c>
      <c r="G273" s="258"/>
      <c r="H273" s="259" t="s">
        <v>24</v>
      </c>
      <c r="I273" s="261"/>
      <c r="J273" s="258"/>
      <c r="K273" s="258"/>
      <c r="L273" s="262"/>
      <c r="M273" s="263"/>
      <c r="N273" s="264"/>
      <c r="O273" s="264"/>
      <c r="P273" s="264"/>
      <c r="Q273" s="264"/>
      <c r="R273" s="264"/>
      <c r="S273" s="264"/>
      <c r="T273" s="265"/>
      <c r="AT273" s="266" t="s">
        <v>155</v>
      </c>
      <c r="AU273" s="266" t="s">
        <v>164</v>
      </c>
      <c r="AV273" s="13" t="s">
        <v>25</v>
      </c>
      <c r="AW273" s="13" t="s">
        <v>40</v>
      </c>
      <c r="AX273" s="13" t="s">
        <v>77</v>
      </c>
      <c r="AY273" s="266" t="s">
        <v>144</v>
      </c>
    </row>
    <row r="274" s="13" customFormat="1">
      <c r="B274" s="257"/>
      <c r="C274" s="258"/>
      <c r="D274" s="232" t="s">
        <v>155</v>
      </c>
      <c r="E274" s="259" t="s">
        <v>24</v>
      </c>
      <c r="F274" s="260" t="s">
        <v>1495</v>
      </c>
      <c r="G274" s="258"/>
      <c r="H274" s="259" t="s">
        <v>24</v>
      </c>
      <c r="I274" s="261"/>
      <c r="J274" s="258"/>
      <c r="K274" s="258"/>
      <c r="L274" s="262"/>
      <c r="M274" s="263"/>
      <c r="N274" s="264"/>
      <c r="O274" s="264"/>
      <c r="P274" s="264"/>
      <c r="Q274" s="264"/>
      <c r="R274" s="264"/>
      <c r="S274" s="264"/>
      <c r="T274" s="265"/>
      <c r="AT274" s="266" t="s">
        <v>155</v>
      </c>
      <c r="AU274" s="266" t="s">
        <v>164</v>
      </c>
      <c r="AV274" s="13" t="s">
        <v>25</v>
      </c>
      <c r="AW274" s="13" t="s">
        <v>40</v>
      </c>
      <c r="AX274" s="13" t="s">
        <v>77</v>
      </c>
      <c r="AY274" s="266" t="s">
        <v>144</v>
      </c>
    </row>
    <row r="275" s="13" customFormat="1">
      <c r="B275" s="257"/>
      <c r="C275" s="258"/>
      <c r="D275" s="232" t="s">
        <v>155</v>
      </c>
      <c r="E275" s="259" t="s">
        <v>24</v>
      </c>
      <c r="F275" s="260" t="s">
        <v>1496</v>
      </c>
      <c r="G275" s="258"/>
      <c r="H275" s="259" t="s">
        <v>24</v>
      </c>
      <c r="I275" s="261"/>
      <c r="J275" s="258"/>
      <c r="K275" s="258"/>
      <c r="L275" s="262"/>
      <c r="M275" s="263"/>
      <c r="N275" s="264"/>
      <c r="O275" s="264"/>
      <c r="P275" s="264"/>
      <c r="Q275" s="264"/>
      <c r="R275" s="264"/>
      <c r="S275" s="264"/>
      <c r="T275" s="265"/>
      <c r="AT275" s="266" t="s">
        <v>155</v>
      </c>
      <c r="AU275" s="266" t="s">
        <v>164</v>
      </c>
      <c r="AV275" s="13" t="s">
        <v>25</v>
      </c>
      <c r="AW275" s="13" t="s">
        <v>40</v>
      </c>
      <c r="AX275" s="13" t="s">
        <v>77</v>
      </c>
      <c r="AY275" s="266" t="s">
        <v>144</v>
      </c>
    </row>
    <row r="276" s="10" customFormat="1" ht="22.32" customHeight="1">
      <c r="B276" s="204"/>
      <c r="C276" s="205"/>
      <c r="D276" s="206" t="s">
        <v>76</v>
      </c>
      <c r="E276" s="218" t="s">
        <v>1497</v>
      </c>
      <c r="F276" s="218" t="s">
        <v>1498</v>
      </c>
      <c r="G276" s="205"/>
      <c r="H276" s="205"/>
      <c r="I276" s="208"/>
      <c r="J276" s="219">
        <f>BK276</f>
        <v>0</v>
      </c>
      <c r="K276" s="205"/>
      <c r="L276" s="210"/>
      <c r="M276" s="211"/>
      <c r="N276" s="212"/>
      <c r="O276" s="212"/>
      <c r="P276" s="213">
        <f>SUM(P277:P281)</f>
        <v>0</v>
      </c>
      <c r="Q276" s="212"/>
      <c r="R276" s="213">
        <f>SUM(R277:R281)</f>
        <v>0</v>
      </c>
      <c r="S276" s="212"/>
      <c r="T276" s="214">
        <f>SUM(T277:T281)</f>
        <v>0</v>
      </c>
      <c r="AR276" s="215" t="s">
        <v>86</v>
      </c>
      <c r="AT276" s="216" t="s">
        <v>76</v>
      </c>
      <c r="AU276" s="216" t="s">
        <v>86</v>
      </c>
      <c r="AY276" s="215" t="s">
        <v>144</v>
      </c>
      <c r="BK276" s="217">
        <f>SUM(BK277:BK281)</f>
        <v>0</v>
      </c>
    </row>
    <row r="277" s="1" customFormat="1" ht="16.5" customHeight="1">
      <c r="B277" s="45"/>
      <c r="C277" s="270" t="s">
        <v>887</v>
      </c>
      <c r="D277" s="270" t="s">
        <v>442</v>
      </c>
      <c r="E277" s="271" t="s">
        <v>1499</v>
      </c>
      <c r="F277" s="272" t="s">
        <v>1500</v>
      </c>
      <c r="G277" s="273" t="s">
        <v>1110</v>
      </c>
      <c r="H277" s="274">
        <v>33</v>
      </c>
      <c r="I277" s="275"/>
      <c r="J277" s="276">
        <f>ROUND(I277*H277,2)</f>
        <v>0</v>
      </c>
      <c r="K277" s="272" t="s">
        <v>24</v>
      </c>
      <c r="L277" s="277"/>
      <c r="M277" s="278" t="s">
        <v>24</v>
      </c>
      <c r="N277" s="279" t="s">
        <v>48</v>
      </c>
      <c r="O277" s="46"/>
      <c r="P277" s="229">
        <f>O277*H277</f>
        <v>0</v>
      </c>
      <c r="Q277" s="229">
        <v>0</v>
      </c>
      <c r="R277" s="229">
        <f>Q277*H277</f>
        <v>0</v>
      </c>
      <c r="S277" s="229">
        <v>0</v>
      </c>
      <c r="T277" s="230">
        <f>S277*H277</f>
        <v>0</v>
      </c>
      <c r="AR277" s="23" t="s">
        <v>460</v>
      </c>
      <c r="AT277" s="23" t="s">
        <v>442</v>
      </c>
      <c r="AU277" s="23" t="s">
        <v>164</v>
      </c>
      <c r="AY277" s="23" t="s">
        <v>144</v>
      </c>
      <c r="BE277" s="231">
        <f>IF(N277="základní",J277,0)</f>
        <v>0</v>
      </c>
      <c r="BF277" s="231">
        <f>IF(N277="snížená",J277,0)</f>
        <v>0</v>
      </c>
      <c r="BG277" s="231">
        <f>IF(N277="zákl. přenesená",J277,0)</f>
        <v>0</v>
      </c>
      <c r="BH277" s="231">
        <f>IF(N277="sníž. přenesená",J277,0)</f>
        <v>0</v>
      </c>
      <c r="BI277" s="231">
        <f>IF(N277="nulová",J277,0)</f>
        <v>0</v>
      </c>
      <c r="BJ277" s="23" t="s">
        <v>25</v>
      </c>
      <c r="BK277" s="231">
        <f>ROUND(I277*H277,2)</f>
        <v>0</v>
      </c>
      <c r="BL277" s="23" t="s">
        <v>257</v>
      </c>
      <c r="BM277" s="23" t="s">
        <v>1501</v>
      </c>
    </row>
    <row r="278" s="1" customFormat="1" ht="16.5" customHeight="1">
      <c r="B278" s="45"/>
      <c r="C278" s="270" t="s">
        <v>895</v>
      </c>
      <c r="D278" s="270" t="s">
        <v>442</v>
      </c>
      <c r="E278" s="271" t="s">
        <v>1502</v>
      </c>
      <c r="F278" s="272" t="s">
        <v>1503</v>
      </c>
      <c r="G278" s="273" t="s">
        <v>1110</v>
      </c>
      <c r="H278" s="274">
        <v>4</v>
      </c>
      <c r="I278" s="275"/>
      <c r="J278" s="276">
        <f>ROUND(I278*H278,2)</f>
        <v>0</v>
      </c>
      <c r="K278" s="272" t="s">
        <v>24</v>
      </c>
      <c r="L278" s="277"/>
      <c r="M278" s="278" t="s">
        <v>24</v>
      </c>
      <c r="N278" s="279" t="s">
        <v>48</v>
      </c>
      <c r="O278" s="46"/>
      <c r="P278" s="229">
        <f>O278*H278</f>
        <v>0</v>
      </c>
      <c r="Q278" s="229">
        <v>0</v>
      </c>
      <c r="R278" s="229">
        <f>Q278*H278</f>
        <v>0</v>
      </c>
      <c r="S278" s="229">
        <v>0</v>
      </c>
      <c r="T278" s="230">
        <f>S278*H278</f>
        <v>0</v>
      </c>
      <c r="AR278" s="23" t="s">
        <v>460</v>
      </c>
      <c r="AT278" s="23" t="s">
        <v>442</v>
      </c>
      <c r="AU278" s="23" t="s">
        <v>164</v>
      </c>
      <c r="AY278" s="23" t="s">
        <v>144</v>
      </c>
      <c r="BE278" s="231">
        <f>IF(N278="základní",J278,0)</f>
        <v>0</v>
      </c>
      <c r="BF278" s="231">
        <f>IF(N278="snížená",J278,0)</f>
        <v>0</v>
      </c>
      <c r="BG278" s="231">
        <f>IF(N278="zákl. přenesená",J278,0)</f>
        <v>0</v>
      </c>
      <c r="BH278" s="231">
        <f>IF(N278="sníž. přenesená",J278,0)</f>
        <v>0</v>
      </c>
      <c r="BI278" s="231">
        <f>IF(N278="nulová",J278,0)</f>
        <v>0</v>
      </c>
      <c r="BJ278" s="23" t="s">
        <v>25</v>
      </c>
      <c r="BK278" s="231">
        <f>ROUND(I278*H278,2)</f>
        <v>0</v>
      </c>
      <c r="BL278" s="23" t="s">
        <v>257</v>
      </c>
      <c r="BM278" s="23" t="s">
        <v>1504</v>
      </c>
    </row>
    <row r="279" s="1" customFormat="1">
      <c r="B279" s="45"/>
      <c r="C279" s="73"/>
      <c r="D279" s="232" t="s">
        <v>1157</v>
      </c>
      <c r="E279" s="73"/>
      <c r="F279" s="233" t="s">
        <v>1505</v>
      </c>
      <c r="G279" s="73"/>
      <c r="H279" s="73"/>
      <c r="I279" s="190"/>
      <c r="J279" s="73"/>
      <c r="K279" s="73"/>
      <c r="L279" s="71"/>
      <c r="M279" s="234"/>
      <c r="N279" s="46"/>
      <c r="O279" s="46"/>
      <c r="P279" s="46"/>
      <c r="Q279" s="46"/>
      <c r="R279" s="46"/>
      <c r="S279" s="46"/>
      <c r="T279" s="94"/>
      <c r="AT279" s="23" t="s">
        <v>1157</v>
      </c>
      <c r="AU279" s="23" t="s">
        <v>164</v>
      </c>
    </row>
    <row r="280" s="11" customFormat="1">
      <c r="B280" s="235"/>
      <c r="C280" s="236"/>
      <c r="D280" s="232" t="s">
        <v>155</v>
      </c>
      <c r="E280" s="237" t="s">
        <v>24</v>
      </c>
      <c r="F280" s="238" t="s">
        <v>151</v>
      </c>
      <c r="G280" s="236"/>
      <c r="H280" s="239">
        <v>4</v>
      </c>
      <c r="I280" s="240"/>
      <c r="J280" s="236"/>
      <c r="K280" s="236"/>
      <c r="L280" s="241"/>
      <c r="M280" s="242"/>
      <c r="N280" s="243"/>
      <c r="O280" s="243"/>
      <c r="P280" s="243"/>
      <c r="Q280" s="243"/>
      <c r="R280" s="243"/>
      <c r="S280" s="243"/>
      <c r="T280" s="244"/>
      <c r="AT280" s="245" t="s">
        <v>155</v>
      </c>
      <c r="AU280" s="245" t="s">
        <v>164</v>
      </c>
      <c r="AV280" s="11" t="s">
        <v>86</v>
      </c>
      <c r="AW280" s="11" t="s">
        <v>40</v>
      </c>
      <c r="AX280" s="11" t="s">
        <v>25</v>
      </c>
      <c r="AY280" s="245" t="s">
        <v>144</v>
      </c>
    </row>
    <row r="281" s="13" customFormat="1">
      <c r="B281" s="257"/>
      <c r="C281" s="258"/>
      <c r="D281" s="232" t="s">
        <v>155</v>
      </c>
      <c r="E281" s="259" t="s">
        <v>24</v>
      </c>
      <c r="F281" s="260" t="s">
        <v>1506</v>
      </c>
      <c r="G281" s="258"/>
      <c r="H281" s="259" t="s">
        <v>24</v>
      </c>
      <c r="I281" s="261"/>
      <c r="J281" s="258"/>
      <c r="K281" s="258"/>
      <c r="L281" s="262"/>
      <c r="M281" s="263"/>
      <c r="N281" s="264"/>
      <c r="O281" s="264"/>
      <c r="P281" s="264"/>
      <c r="Q281" s="264"/>
      <c r="R281" s="264"/>
      <c r="S281" s="264"/>
      <c r="T281" s="265"/>
      <c r="AT281" s="266" t="s">
        <v>155</v>
      </c>
      <c r="AU281" s="266" t="s">
        <v>164</v>
      </c>
      <c r="AV281" s="13" t="s">
        <v>25</v>
      </c>
      <c r="AW281" s="13" t="s">
        <v>40</v>
      </c>
      <c r="AX281" s="13" t="s">
        <v>77</v>
      </c>
      <c r="AY281" s="266" t="s">
        <v>144</v>
      </c>
    </row>
    <row r="282" s="10" customFormat="1" ht="22.32" customHeight="1">
      <c r="B282" s="204"/>
      <c r="C282" s="205"/>
      <c r="D282" s="206" t="s">
        <v>76</v>
      </c>
      <c r="E282" s="218" t="s">
        <v>1507</v>
      </c>
      <c r="F282" s="218" t="s">
        <v>1508</v>
      </c>
      <c r="G282" s="205"/>
      <c r="H282" s="205"/>
      <c r="I282" s="208"/>
      <c r="J282" s="219">
        <f>BK282</f>
        <v>0</v>
      </c>
      <c r="K282" s="205"/>
      <c r="L282" s="210"/>
      <c r="M282" s="211"/>
      <c r="N282" s="212"/>
      <c r="O282" s="212"/>
      <c r="P282" s="213">
        <f>SUM(P283:P285)</f>
        <v>0</v>
      </c>
      <c r="Q282" s="212"/>
      <c r="R282" s="213">
        <f>SUM(R283:R285)</f>
        <v>0</v>
      </c>
      <c r="S282" s="212"/>
      <c r="T282" s="214">
        <f>SUM(T283:T285)</f>
        <v>0</v>
      </c>
      <c r="AR282" s="215" t="s">
        <v>25</v>
      </c>
      <c r="AT282" s="216" t="s">
        <v>76</v>
      </c>
      <c r="AU282" s="216" t="s">
        <v>86</v>
      </c>
      <c r="AY282" s="215" t="s">
        <v>144</v>
      </c>
      <c r="BK282" s="217">
        <f>SUM(BK283:BK285)</f>
        <v>0</v>
      </c>
    </row>
    <row r="283" s="1" customFormat="1" ht="25.5" customHeight="1">
      <c r="B283" s="45"/>
      <c r="C283" s="270" t="s">
        <v>899</v>
      </c>
      <c r="D283" s="270" t="s">
        <v>442</v>
      </c>
      <c r="E283" s="271" t="s">
        <v>1509</v>
      </c>
      <c r="F283" s="272" t="s">
        <v>1188</v>
      </c>
      <c r="G283" s="273" t="s">
        <v>326</v>
      </c>
      <c r="H283" s="274">
        <v>0</v>
      </c>
      <c r="I283" s="275"/>
      <c r="J283" s="276">
        <f>ROUND(I283*H283,2)</f>
        <v>0</v>
      </c>
      <c r="K283" s="272" t="s">
        <v>24</v>
      </c>
      <c r="L283" s="277"/>
      <c r="M283" s="278" t="s">
        <v>24</v>
      </c>
      <c r="N283" s="279" t="s">
        <v>48</v>
      </c>
      <c r="O283" s="46"/>
      <c r="P283" s="229">
        <f>O283*H283</f>
        <v>0</v>
      </c>
      <c r="Q283" s="229">
        <v>0</v>
      </c>
      <c r="R283" s="229">
        <f>Q283*H283</f>
        <v>0</v>
      </c>
      <c r="S283" s="229">
        <v>0</v>
      </c>
      <c r="T283" s="230">
        <f>S283*H283</f>
        <v>0</v>
      </c>
      <c r="AR283" s="23" t="s">
        <v>460</v>
      </c>
      <c r="AT283" s="23" t="s">
        <v>442</v>
      </c>
      <c r="AU283" s="23" t="s">
        <v>164</v>
      </c>
      <c r="AY283" s="23" t="s">
        <v>144</v>
      </c>
      <c r="BE283" s="231">
        <f>IF(N283="základní",J283,0)</f>
        <v>0</v>
      </c>
      <c r="BF283" s="231">
        <f>IF(N283="snížená",J283,0)</f>
        <v>0</v>
      </c>
      <c r="BG283" s="231">
        <f>IF(N283="zákl. přenesená",J283,0)</f>
        <v>0</v>
      </c>
      <c r="BH283" s="231">
        <f>IF(N283="sníž. přenesená",J283,0)</f>
        <v>0</v>
      </c>
      <c r="BI283" s="231">
        <f>IF(N283="nulová",J283,0)</f>
        <v>0</v>
      </c>
      <c r="BJ283" s="23" t="s">
        <v>25</v>
      </c>
      <c r="BK283" s="231">
        <f>ROUND(I283*H283,2)</f>
        <v>0</v>
      </c>
      <c r="BL283" s="23" t="s">
        <v>257</v>
      </c>
      <c r="BM283" s="23" t="s">
        <v>1510</v>
      </c>
    </row>
    <row r="284" s="1" customFormat="1" ht="25.5" customHeight="1">
      <c r="B284" s="45"/>
      <c r="C284" s="270" t="s">
        <v>904</v>
      </c>
      <c r="D284" s="270" t="s">
        <v>442</v>
      </c>
      <c r="E284" s="271" t="s">
        <v>1511</v>
      </c>
      <c r="F284" s="272" t="s">
        <v>1191</v>
      </c>
      <c r="G284" s="273" t="s">
        <v>326</v>
      </c>
      <c r="H284" s="274">
        <v>0</v>
      </c>
      <c r="I284" s="275"/>
      <c r="J284" s="276">
        <f>ROUND(I284*H284,2)</f>
        <v>0</v>
      </c>
      <c r="K284" s="272" t="s">
        <v>24</v>
      </c>
      <c r="L284" s="277"/>
      <c r="M284" s="278" t="s">
        <v>24</v>
      </c>
      <c r="N284" s="279" t="s">
        <v>48</v>
      </c>
      <c r="O284" s="46"/>
      <c r="P284" s="229">
        <f>O284*H284</f>
        <v>0</v>
      </c>
      <c r="Q284" s="229">
        <v>0</v>
      </c>
      <c r="R284" s="229">
        <f>Q284*H284</f>
        <v>0</v>
      </c>
      <c r="S284" s="229">
        <v>0</v>
      </c>
      <c r="T284" s="230">
        <f>S284*H284</f>
        <v>0</v>
      </c>
      <c r="AR284" s="23" t="s">
        <v>460</v>
      </c>
      <c r="AT284" s="23" t="s">
        <v>442</v>
      </c>
      <c r="AU284" s="23" t="s">
        <v>164</v>
      </c>
      <c r="AY284" s="23" t="s">
        <v>144</v>
      </c>
      <c r="BE284" s="231">
        <f>IF(N284="základní",J284,0)</f>
        <v>0</v>
      </c>
      <c r="BF284" s="231">
        <f>IF(N284="snížená",J284,0)</f>
        <v>0</v>
      </c>
      <c r="BG284" s="231">
        <f>IF(N284="zákl. přenesená",J284,0)</f>
        <v>0</v>
      </c>
      <c r="BH284" s="231">
        <f>IF(N284="sníž. přenesená",J284,0)</f>
        <v>0</v>
      </c>
      <c r="BI284" s="231">
        <f>IF(N284="nulová",J284,0)</f>
        <v>0</v>
      </c>
      <c r="BJ284" s="23" t="s">
        <v>25</v>
      </c>
      <c r="BK284" s="231">
        <f>ROUND(I284*H284,2)</f>
        <v>0</v>
      </c>
      <c r="BL284" s="23" t="s">
        <v>257</v>
      </c>
      <c r="BM284" s="23" t="s">
        <v>1512</v>
      </c>
    </row>
    <row r="285" s="1" customFormat="1">
      <c r="B285" s="45"/>
      <c r="C285" s="73"/>
      <c r="D285" s="232" t="s">
        <v>1157</v>
      </c>
      <c r="E285" s="73"/>
      <c r="F285" s="233" t="s">
        <v>1513</v>
      </c>
      <c r="G285" s="73"/>
      <c r="H285" s="73"/>
      <c r="I285" s="190"/>
      <c r="J285" s="73"/>
      <c r="K285" s="73"/>
      <c r="L285" s="71"/>
      <c r="M285" s="234"/>
      <c r="N285" s="46"/>
      <c r="O285" s="46"/>
      <c r="P285" s="46"/>
      <c r="Q285" s="46"/>
      <c r="R285" s="46"/>
      <c r="S285" s="46"/>
      <c r="T285" s="94"/>
      <c r="AT285" s="23" t="s">
        <v>1157</v>
      </c>
      <c r="AU285" s="23" t="s">
        <v>164</v>
      </c>
    </row>
    <row r="286" s="10" customFormat="1" ht="22.32" customHeight="1">
      <c r="B286" s="204"/>
      <c r="C286" s="205"/>
      <c r="D286" s="206" t="s">
        <v>76</v>
      </c>
      <c r="E286" s="218" t="s">
        <v>1514</v>
      </c>
      <c r="F286" s="218" t="s">
        <v>1515</v>
      </c>
      <c r="G286" s="205"/>
      <c r="H286" s="205"/>
      <c r="I286" s="208"/>
      <c r="J286" s="219">
        <f>BK286</f>
        <v>0</v>
      </c>
      <c r="K286" s="205"/>
      <c r="L286" s="210"/>
      <c r="M286" s="211"/>
      <c r="N286" s="212"/>
      <c r="O286" s="212"/>
      <c r="P286" s="213">
        <f>SUM(P287:P289)</f>
        <v>0</v>
      </c>
      <c r="Q286" s="212"/>
      <c r="R286" s="213">
        <f>SUM(R287:R289)</f>
        <v>0</v>
      </c>
      <c r="S286" s="212"/>
      <c r="T286" s="214">
        <f>SUM(T287:T289)</f>
        <v>0</v>
      </c>
      <c r="AR286" s="215" t="s">
        <v>86</v>
      </c>
      <c r="AT286" s="216" t="s">
        <v>76</v>
      </c>
      <c r="AU286" s="216" t="s">
        <v>86</v>
      </c>
      <c r="AY286" s="215" t="s">
        <v>144</v>
      </c>
      <c r="BK286" s="217">
        <f>SUM(BK287:BK289)</f>
        <v>0</v>
      </c>
    </row>
    <row r="287" s="1" customFormat="1" ht="16.5" customHeight="1">
      <c r="B287" s="45"/>
      <c r="C287" s="270" t="s">
        <v>908</v>
      </c>
      <c r="D287" s="270" t="s">
        <v>442</v>
      </c>
      <c r="E287" s="271" t="s">
        <v>1516</v>
      </c>
      <c r="F287" s="272" t="s">
        <v>1517</v>
      </c>
      <c r="G287" s="273" t="s">
        <v>326</v>
      </c>
      <c r="H287" s="274">
        <v>0</v>
      </c>
      <c r="I287" s="275"/>
      <c r="J287" s="276">
        <f>ROUND(I287*H287,2)</f>
        <v>0</v>
      </c>
      <c r="K287" s="272" t="s">
        <v>24</v>
      </c>
      <c r="L287" s="277"/>
      <c r="M287" s="278" t="s">
        <v>24</v>
      </c>
      <c r="N287" s="279" t="s">
        <v>48</v>
      </c>
      <c r="O287" s="46"/>
      <c r="P287" s="229">
        <f>O287*H287</f>
        <v>0</v>
      </c>
      <c r="Q287" s="229">
        <v>0</v>
      </c>
      <c r="R287" s="229">
        <f>Q287*H287</f>
        <v>0</v>
      </c>
      <c r="S287" s="229">
        <v>0</v>
      </c>
      <c r="T287" s="230">
        <f>S287*H287</f>
        <v>0</v>
      </c>
      <c r="AR287" s="23" t="s">
        <v>460</v>
      </c>
      <c r="AT287" s="23" t="s">
        <v>442</v>
      </c>
      <c r="AU287" s="23" t="s">
        <v>164</v>
      </c>
      <c r="AY287" s="23" t="s">
        <v>144</v>
      </c>
      <c r="BE287" s="231">
        <f>IF(N287="základní",J287,0)</f>
        <v>0</v>
      </c>
      <c r="BF287" s="231">
        <f>IF(N287="snížená",J287,0)</f>
        <v>0</v>
      </c>
      <c r="BG287" s="231">
        <f>IF(N287="zákl. přenesená",J287,0)</f>
        <v>0</v>
      </c>
      <c r="BH287" s="231">
        <f>IF(N287="sníž. přenesená",J287,0)</f>
        <v>0</v>
      </c>
      <c r="BI287" s="231">
        <f>IF(N287="nulová",J287,0)</f>
        <v>0</v>
      </c>
      <c r="BJ287" s="23" t="s">
        <v>25</v>
      </c>
      <c r="BK287" s="231">
        <f>ROUND(I287*H287,2)</f>
        <v>0</v>
      </c>
      <c r="BL287" s="23" t="s">
        <v>257</v>
      </c>
      <c r="BM287" s="23" t="s">
        <v>1518</v>
      </c>
    </row>
    <row r="288" s="1" customFormat="1" ht="16.5" customHeight="1">
      <c r="B288" s="45"/>
      <c r="C288" s="270" t="s">
        <v>912</v>
      </c>
      <c r="D288" s="270" t="s">
        <v>442</v>
      </c>
      <c r="E288" s="271" t="s">
        <v>1519</v>
      </c>
      <c r="F288" s="272" t="s">
        <v>1520</v>
      </c>
      <c r="G288" s="273" t="s">
        <v>326</v>
      </c>
      <c r="H288" s="274">
        <v>0</v>
      </c>
      <c r="I288" s="275"/>
      <c r="J288" s="276">
        <f>ROUND(I288*H288,2)</f>
        <v>0</v>
      </c>
      <c r="K288" s="272" t="s">
        <v>24</v>
      </c>
      <c r="L288" s="277"/>
      <c r="M288" s="278" t="s">
        <v>24</v>
      </c>
      <c r="N288" s="279" t="s">
        <v>48</v>
      </c>
      <c r="O288" s="46"/>
      <c r="P288" s="229">
        <f>O288*H288</f>
        <v>0</v>
      </c>
      <c r="Q288" s="229">
        <v>0</v>
      </c>
      <c r="R288" s="229">
        <f>Q288*H288</f>
        <v>0</v>
      </c>
      <c r="S288" s="229">
        <v>0</v>
      </c>
      <c r="T288" s="230">
        <f>S288*H288</f>
        <v>0</v>
      </c>
      <c r="AR288" s="23" t="s">
        <v>460</v>
      </c>
      <c r="AT288" s="23" t="s">
        <v>442</v>
      </c>
      <c r="AU288" s="23" t="s">
        <v>164</v>
      </c>
      <c r="AY288" s="23" t="s">
        <v>144</v>
      </c>
      <c r="BE288" s="231">
        <f>IF(N288="základní",J288,0)</f>
        <v>0</v>
      </c>
      <c r="BF288" s="231">
        <f>IF(N288="snížená",J288,0)</f>
        <v>0</v>
      </c>
      <c r="BG288" s="231">
        <f>IF(N288="zákl. přenesená",J288,0)</f>
        <v>0</v>
      </c>
      <c r="BH288" s="231">
        <f>IF(N288="sníž. přenesená",J288,0)</f>
        <v>0</v>
      </c>
      <c r="BI288" s="231">
        <f>IF(N288="nulová",J288,0)</f>
        <v>0</v>
      </c>
      <c r="BJ288" s="23" t="s">
        <v>25</v>
      </c>
      <c r="BK288" s="231">
        <f>ROUND(I288*H288,2)</f>
        <v>0</v>
      </c>
      <c r="BL288" s="23" t="s">
        <v>257</v>
      </c>
      <c r="BM288" s="23" t="s">
        <v>1521</v>
      </c>
    </row>
    <row r="289" s="1" customFormat="1">
      <c r="B289" s="45"/>
      <c r="C289" s="73"/>
      <c r="D289" s="232" t="s">
        <v>1157</v>
      </c>
      <c r="E289" s="73"/>
      <c r="F289" s="233" t="s">
        <v>1522</v>
      </c>
      <c r="G289" s="73"/>
      <c r="H289" s="73"/>
      <c r="I289" s="190"/>
      <c r="J289" s="73"/>
      <c r="K289" s="73"/>
      <c r="L289" s="71"/>
      <c r="M289" s="234"/>
      <c r="N289" s="46"/>
      <c r="O289" s="46"/>
      <c r="P289" s="46"/>
      <c r="Q289" s="46"/>
      <c r="R289" s="46"/>
      <c r="S289" s="46"/>
      <c r="T289" s="94"/>
      <c r="AT289" s="23" t="s">
        <v>1157</v>
      </c>
      <c r="AU289" s="23" t="s">
        <v>164</v>
      </c>
    </row>
    <row r="290" s="10" customFormat="1" ht="22.32" customHeight="1">
      <c r="B290" s="204"/>
      <c r="C290" s="205"/>
      <c r="D290" s="206" t="s">
        <v>76</v>
      </c>
      <c r="E290" s="218" t="s">
        <v>1523</v>
      </c>
      <c r="F290" s="218" t="s">
        <v>1433</v>
      </c>
      <c r="G290" s="205"/>
      <c r="H290" s="205"/>
      <c r="I290" s="208"/>
      <c r="J290" s="219">
        <f>BK290</f>
        <v>0</v>
      </c>
      <c r="K290" s="205"/>
      <c r="L290" s="210"/>
      <c r="M290" s="211"/>
      <c r="N290" s="212"/>
      <c r="O290" s="212"/>
      <c r="P290" s="213">
        <f>SUM(P291:P295)</f>
        <v>0</v>
      </c>
      <c r="Q290" s="212"/>
      <c r="R290" s="213">
        <f>SUM(R291:R295)</f>
        <v>0</v>
      </c>
      <c r="S290" s="212"/>
      <c r="T290" s="214">
        <f>SUM(T291:T295)</f>
        <v>0</v>
      </c>
      <c r="AR290" s="215" t="s">
        <v>86</v>
      </c>
      <c r="AT290" s="216" t="s">
        <v>76</v>
      </c>
      <c r="AU290" s="216" t="s">
        <v>86</v>
      </c>
      <c r="AY290" s="215" t="s">
        <v>144</v>
      </c>
      <c r="BK290" s="217">
        <f>SUM(BK291:BK295)</f>
        <v>0</v>
      </c>
    </row>
    <row r="291" s="1" customFormat="1" ht="25.5" customHeight="1">
      <c r="B291" s="45"/>
      <c r="C291" s="220" t="s">
        <v>917</v>
      </c>
      <c r="D291" s="220" t="s">
        <v>146</v>
      </c>
      <c r="E291" s="221" t="s">
        <v>1524</v>
      </c>
      <c r="F291" s="222" t="s">
        <v>1525</v>
      </c>
      <c r="G291" s="223" t="s">
        <v>1417</v>
      </c>
      <c r="H291" s="224">
        <v>20</v>
      </c>
      <c r="I291" s="225"/>
      <c r="J291" s="226">
        <f>ROUND(I291*H291,2)</f>
        <v>0</v>
      </c>
      <c r="K291" s="222" t="s">
        <v>24</v>
      </c>
      <c r="L291" s="71"/>
      <c r="M291" s="227" t="s">
        <v>24</v>
      </c>
      <c r="N291" s="228" t="s">
        <v>48</v>
      </c>
      <c r="O291" s="46"/>
      <c r="P291" s="229">
        <f>O291*H291</f>
        <v>0</v>
      </c>
      <c r="Q291" s="229">
        <v>0</v>
      </c>
      <c r="R291" s="229">
        <f>Q291*H291</f>
        <v>0</v>
      </c>
      <c r="S291" s="229">
        <v>0</v>
      </c>
      <c r="T291" s="230">
        <f>S291*H291</f>
        <v>0</v>
      </c>
      <c r="AR291" s="23" t="s">
        <v>257</v>
      </c>
      <c r="AT291" s="23" t="s">
        <v>146</v>
      </c>
      <c r="AU291" s="23" t="s">
        <v>164</v>
      </c>
      <c r="AY291" s="23" t="s">
        <v>144</v>
      </c>
      <c r="BE291" s="231">
        <f>IF(N291="základní",J291,0)</f>
        <v>0</v>
      </c>
      <c r="BF291" s="231">
        <f>IF(N291="snížená",J291,0)</f>
        <v>0</v>
      </c>
      <c r="BG291" s="231">
        <f>IF(N291="zákl. přenesená",J291,0)</f>
        <v>0</v>
      </c>
      <c r="BH291" s="231">
        <f>IF(N291="sníž. přenesená",J291,0)</f>
        <v>0</v>
      </c>
      <c r="BI291" s="231">
        <f>IF(N291="nulová",J291,0)</f>
        <v>0</v>
      </c>
      <c r="BJ291" s="23" t="s">
        <v>25</v>
      </c>
      <c r="BK291" s="231">
        <f>ROUND(I291*H291,2)</f>
        <v>0</v>
      </c>
      <c r="BL291" s="23" t="s">
        <v>257</v>
      </c>
      <c r="BM291" s="23" t="s">
        <v>1526</v>
      </c>
    </row>
    <row r="292" s="1" customFormat="1" ht="63.75" customHeight="1">
      <c r="B292" s="45"/>
      <c r="C292" s="220" t="s">
        <v>921</v>
      </c>
      <c r="D292" s="220" t="s">
        <v>146</v>
      </c>
      <c r="E292" s="221" t="s">
        <v>1527</v>
      </c>
      <c r="F292" s="222" t="s">
        <v>1528</v>
      </c>
      <c r="G292" s="223" t="s">
        <v>1417</v>
      </c>
      <c r="H292" s="224">
        <v>1</v>
      </c>
      <c r="I292" s="225"/>
      <c r="J292" s="226">
        <f>ROUND(I292*H292,2)</f>
        <v>0</v>
      </c>
      <c r="K292" s="222" t="s">
        <v>24</v>
      </c>
      <c r="L292" s="71"/>
      <c r="M292" s="227" t="s">
        <v>24</v>
      </c>
      <c r="N292" s="228" t="s">
        <v>48</v>
      </c>
      <c r="O292" s="46"/>
      <c r="P292" s="229">
        <f>O292*H292</f>
        <v>0</v>
      </c>
      <c r="Q292" s="229">
        <v>0</v>
      </c>
      <c r="R292" s="229">
        <f>Q292*H292</f>
        <v>0</v>
      </c>
      <c r="S292" s="229">
        <v>0</v>
      </c>
      <c r="T292" s="230">
        <f>S292*H292</f>
        <v>0</v>
      </c>
      <c r="AR292" s="23" t="s">
        <v>257</v>
      </c>
      <c r="AT292" s="23" t="s">
        <v>146</v>
      </c>
      <c r="AU292" s="23" t="s">
        <v>164</v>
      </c>
      <c r="AY292" s="23" t="s">
        <v>144</v>
      </c>
      <c r="BE292" s="231">
        <f>IF(N292="základní",J292,0)</f>
        <v>0</v>
      </c>
      <c r="BF292" s="231">
        <f>IF(N292="snížená",J292,0)</f>
        <v>0</v>
      </c>
      <c r="BG292" s="231">
        <f>IF(N292="zákl. přenesená",J292,0)</f>
        <v>0</v>
      </c>
      <c r="BH292" s="231">
        <f>IF(N292="sníž. přenesená",J292,0)</f>
        <v>0</v>
      </c>
      <c r="BI292" s="231">
        <f>IF(N292="nulová",J292,0)</f>
        <v>0</v>
      </c>
      <c r="BJ292" s="23" t="s">
        <v>25</v>
      </c>
      <c r="BK292" s="231">
        <f>ROUND(I292*H292,2)</f>
        <v>0</v>
      </c>
      <c r="BL292" s="23" t="s">
        <v>257</v>
      </c>
      <c r="BM292" s="23" t="s">
        <v>1529</v>
      </c>
    </row>
    <row r="293" s="11" customFormat="1">
      <c r="B293" s="235"/>
      <c r="C293" s="236"/>
      <c r="D293" s="232" t="s">
        <v>155</v>
      </c>
      <c r="E293" s="237" t="s">
        <v>24</v>
      </c>
      <c r="F293" s="238" t="s">
        <v>25</v>
      </c>
      <c r="G293" s="236"/>
      <c r="H293" s="239">
        <v>1</v>
      </c>
      <c r="I293" s="240"/>
      <c r="J293" s="236"/>
      <c r="K293" s="236"/>
      <c r="L293" s="241"/>
      <c r="M293" s="242"/>
      <c r="N293" s="243"/>
      <c r="O293" s="243"/>
      <c r="P293" s="243"/>
      <c r="Q293" s="243"/>
      <c r="R293" s="243"/>
      <c r="S293" s="243"/>
      <c r="T293" s="244"/>
      <c r="AT293" s="245" t="s">
        <v>155</v>
      </c>
      <c r="AU293" s="245" t="s">
        <v>164</v>
      </c>
      <c r="AV293" s="11" t="s">
        <v>86</v>
      </c>
      <c r="AW293" s="11" t="s">
        <v>40</v>
      </c>
      <c r="AX293" s="11" t="s">
        <v>25</v>
      </c>
      <c r="AY293" s="245" t="s">
        <v>144</v>
      </c>
    </row>
    <row r="294" s="13" customFormat="1">
      <c r="B294" s="257"/>
      <c r="C294" s="258"/>
      <c r="D294" s="232" t="s">
        <v>155</v>
      </c>
      <c r="E294" s="259" t="s">
        <v>24</v>
      </c>
      <c r="F294" s="260" t="s">
        <v>1530</v>
      </c>
      <c r="G294" s="258"/>
      <c r="H294" s="259" t="s">
        <v>24</v>
      </c>
      <c r="I294" s="261"/>
      <c r="J294" s="258"/>
      <c r="K294" s="258"/>
      <c r="L294" s="262"/>
      <c r="M294" s="263"/>
      <c r="N294" s="264"/>
      <c r="O294" s="264"/>
      <c r="P294" s="264"/>
      <c r="Q294" s="264"/>
      <c r="R294" s="264"/>
      <c r="S294" s="264"/>
      <c r="T294" s="265"/>
      <c r="AT294" s="266" t="s">
        <v>155</v>
      </c>
      <c r="AU294" s="266" t="s">
        <v>164</v>
      </c>
      <c r="AV294" s="13" t="s">
        <v>25</v>
      </c>
      <c r="AW294" s="13" t="s">
        <v>40</v>
      </c>
      <c r="AX294" s="13" t="s">
        <v>77</v>
      </c>
      <c r="AY294" s="266" t="s">
        <v>144</v>
      </c>
    </row>
    <row r="295" s="13" customFormat="1">
      <c r="B295" s="257"/>
      <c r="C295" s="258"/>
      <c r="D295" s="232" t="s">
        <v>155</v>
      </c>
      <c r="E295" s="259" t="s">
        <v>24</v>
      </c>
      <c r="F295" s="260" t="s">
        <v>1531</v>
      </c>
      <c r="G295" s="258"/>
      <c r="H295" s="259" t="s">
        <v>24</v>
      </c>
      <c r="I295" s="261"/>
      <c r="J295" s="258"/>
      <c r="K295" s="258"/>
      <c r="L295" s="262"/>
      <c r="M295" s="263"/>
      <c r="N295" s="264"/>
      <c r="O295" s="264"/>
      <c r="P295" s="264"/>
      <c r="Q295" s="264"/>
      <c r="R295" s="264"/>
      <c r="S295" s="264"/>
      <c r="T295" s="265"/>
      <c r="AT295" s="266" t="s">
        <v>155</v>
      </c>
      <c r="AU295" s="266" t="s">
        <v>164</v>
      </c>
      <c r="AV295" s="13" t="s">
        <v>25</v>
      </c>
      <c r="AW295" s="13" t="s">
        <v>40</v>
      </c>
      <c r="AX295" s="13" t="s">
        <v>77</v>
      </c>
      <c r="AY295" s="266" t="s">
        <v>144</v>
      </c>
    </row>
    <row r="296" s="10" customFormat="1" ht="22.32" customHeight="1">
      <c r="B296" s="204"/>
      <c r="C296" s="205"/>
      <c r="D296" s="206" t="s">
        <v>76</v>
      </c>
      <c r="E296" s="218" t="s">
        <v>1532</v>
      </c>
      <c r="F296" s="218" t="s">
        <v>1533</v>
      </c>
      <c r="G296" s="205"/>
      <c r="H296" s="205"/>
      <c r="I296" s="208"/>
      <c r="J296" s="219">
        <f>BK296</f>
        <v>0</v>
      </c>
      <c r="K296" s="205"/>
      <c r="L296" s="210"/>
      <c r="M296" s="211"/>
      <c r="N296" s="212"/>
      <c r="O296" s="212"/>
      <c r="P296" s="213">
        <f>SUM(P297:P313)</f>
        <v>0</v>
      </c>
      <c r="Q296" s="212"/>
      <c r="R296" s="213">
        <f>SUM(R297:R313)</f>
        <v>0</v>
      </c>
      <c r="S296" s="212"/>
      <c r="T296" s="214">
        <f>SUM(T297:T313)</f>
        <v>0</v>
      </c>
      <c r="AR296" s="215" t="s">
        <v>86</v>
      </c>
      <c r="AT296" s="216" t="s">
        <v>76</v>
      </c>
      <c r="AU296" s="216" t="s">
        <v>86</v>
      </c>
      <c r="AY296" s="215" t="s">
        <v>144</v>
      </c>
      <c r="BK296" s="217">
        <f>SUM(BK297:BK313)</f>
        <v>0</v>
      </c>
    </row>
    <row r="297" s="1" customFormat="1" ht="102" customHeight="1">
      <c r="B297" s="45"/>
      <c r="C297" s="270" t="s">
        <v>925</v>
      </c>
      <c r="D297" s="270" t="s">
        <v>442</v>
      </c>
      <c r="E297" s="271" t="s">
        <v>1534</v>
      </c>
      <c r="F297" s="272" t="s">
        <v>1535</v>
      </c>
      <c r="G297" s="273" t="s">
        <v>1178</v>
      </c>
      <c r="H297" s="274">
        <v>1</v>
      </c>
      <c r="I297" s="275"/>
      <c r="J297" s="276">
        <f>ROUND(I297*H297,2)</f>
        <v>0</v>
      </c>
      <c r="K297" s="272" t="s">
        <v>24</v>
      </c>
      <c r="L297" s="277"/>
      <c r="M297" s="278" t="s">
        <v>24</v>
      </c>
      <c r="N297" s="279" t="s">
        <v>48</v>
      </c>
      <c r="O297" s="46"/>
      <c r="P297" s="229">
        <f>O297*H297</f>
        <v>0</v>
      </c>
      <c r="Q297" s="229">
        <v>0</v>
      </c>
      <c r="R297" s="229">
        <f>Q297*H297</f>
        <v>0</v>
      </c>
      <c r="S297" s="229">
        <v>0</v>
      </c>
      <c r="T297" s="230">
        <f>S297*H297</f>
        <v>0</v>
      </c>
      <c r="AR297" s="23" t="s">
        <v>460</v>
      </c>
      <c r="AT297" s="23" t="s">
        <v>442</v>
      </c>
      <c r="AU297" s="23" t="s">
        <v>164</v>
      </c>
      <c r="AY297" s="23" t="s">
        <v>144</v>
      </c>
      <c r="BE297" s="231">
        <f>IF(N297="základní",J297,0)</f>
        <v>0</v>
      </c>
      <c r="BF297" s="231">
        <f>IF(N297="snížená",J297,0)</f>
        <v>0</v>
      </c>
      <c r="BG297" s="231">
        <f>IF(N297="zákl. přenesená",J297,0)</f>
        <v>0</v>
      </c>
      <c r="BH297" s="231">
        <f>IF(N297="sníž. přenesená",J297,0)</f>
        <v>0</v>
      </c>
      <c r="BI297" s="231">
        <f>IF(N297="nulová",J297,0)</f>
        <v>0</v>
      </c>
      <c r="BJ297" s="23" t="s">
        <v>25</v>
      </c>
      <c r="BK297" s="231">
        <f>ROUND(I297*H297,2)</f>
        <v>0</v>
      </c>
      <c r="BL297" s="23" t="s">
        <v>257</v>
      </c>
      <c r="BM297" s="23" t="s">
        <v>1536</v>
      </c>
    </row>
    <row r="298" s="11" customFormat="1">
      <c r="B298" s="235"/>
      <c r="C298" s="236"/>
      <c r="D298" s="232" t="s">
        <v>155</v>
      </c>
      <c r="E298" s="237" t="s">
        <v>24</v>
      </c>
      <c r="F298" s="238" t="s">
        <v>25</v>
      </c>
      <c r="G298" s="236"/>
      <c r="H298" s="239">
        <v>1</v>
      </c>
      <c r="I298" s="240"/>
      <c r="J298" s="236"/>
      <c r="K298" s="236"/>
      <c r="L298" s="241"/>
      <c r="M298" s="242"/>
      <c r="N298" s="243"/>
      <c r="O298" s="243"/>
      <c r="P298" s="243"/>
      <c r="Q298" s="243"/>
      <c r="R298" s="243"/>
      <c r="S298" s="243"/>
      <c r="T298" s="244"/>
      <c r="AT298" s="245" t="s">
        <v>155</v>
      </c>
      <c r="AU298" s="245" t="s">
        <v>164</v>
      </c>
      <c r="AV298" s="11" t="s">
        <v>86</v>
      </c>
      <c r="AW298" s="11" t="s">
        <v>40</v>
      </c>
      <c r="AX298" s="11" t="s">
        <v>25</v>
      </c>
      <c r="AY298" s="245" t="s">
        <v>144</v>
      </c>
    </row>
    <row r="299" s="13" customFormat="1">
      <c r="B299" s="257"/>
      <c r="C299" s="258"/>
      <c r="D299" s="232" t="s">
        <v>155</v>
      </c>
      <c r="E299" s="259" t="s">
        <v>24</v>
      </c>
      <c r="F299" s="260" t="s">
        <v>1537</v>
      </c>
      <c r="G299" s="258"/>
      <c r="H299" s="259" t="s">
        <v>24</v>
      </c>
      <c r="I299" s="261"/>
      <c r="J299" s="258"/>
      <c r="K299" s="258"/>
      <c r="L299" s="262"/>
      <c r="M299" s="263"/>
      <c r="N299" s="264"/>
      <c r="O299" s="264"/>
      <c r="P299" s="264"/>
      <c r="Q299" s="264"/>
      <c r="R299" s="264"/>
      <c r="S299" s="264"/>
      <c r="T299" s="265"/>
      <c r="AT299" s="266" t="s">
        <v>155</v>
      </c>
      <c r="AU299" s="266" t="s">
        <v>164</v>
      </c>
      <c r="AV299" s="13" t="s">
        <v>25</v>
      </c>
      <c r="AW299" s="13" t="s">
        <v>40</v>
      </c>
      <c r="AX299" s="13" t="s">
        <v>77</v>
      </c>
      <c r="AY299" s="266" t="s">
        <v>144</v>
      </c>
    </row>
    <row r="300" s="13" customFormat="1">
      <c r="B300" s="257"/>
      <c r="C300" s="258"/>
      <c r="D300" s="232" t="s">
        <v>155</v>
      </c>
      <c r="E300" s="259" t="s">
        <v>24</v>
      </c>
      <c r="F300" s="260" t="s">
        <v>1538</v>
      </c>
      <c r="G300" s="258"/>
      <c r="H300" s="259" t="s">
        <v>24</v>
      </c>
      <c r="I300" s="261"/>
      <c r="J300" s="258"/>
      <c r="K300" s="258"/>
      <c r="L300" s="262"/>
      <c r="M300" s="263"/>
      <c r="N300" s="264"/>
      <c r="O300" s="264"/>
      <c r="P300" s="264"/>
      <c r="Q300" s="264"/>
      <c r="R300" s="264"/>
      <c r="S300" s="264"/>
      <c r="T300" s="265"/>
      <c r="AT300" s="266" t="s">
        <v>155</v>
      </c>
      <c r="AU300" s="266" t="s">
        <v>164</v>
      </c>
      <c r="AV300" s="13" t="s">
        <v>25</v>
      </c>
      <c r="AW300" s="13" t="s">
        <v>40</v>
      </c>
      <c r="AX300" s="13" t="s">
        <v>77</v>
      </c>
      <c r="AY300" s="266" t="s">
        <v>144</v>
      </c>
    </row>
    <row r="301" s="13" customFormat="1">
      <c r="B301" s="257"/>
      <c r="C301" s="258"/>
      <c r="D301" s="232" t="s">
        <v>155</v>
      </c>
      <c r="E301" s="259" t="s">
        <v>24</v>
      </c>
      <c r="F301" s="260" t="s">
        <v>1539</v>
      </c>
      <c r="G301" s="258"/>
      <c r="H301" s="259" t="s">
        <v>24</v>
      </c>
      <c r="I301" s="261"/>
      <c r="J301" s="258"/>
      <c r="K301" s="258"/>
      <c r="L301" s="262"/>
      <c r="M301" s="263"/>
      <c r="N301" s="264"/>
      <c r="O301" s="264"/>
      <c r="P301" s="264"/>
      <c r="Q301" s="264"/>
      <c r="R301" s="264"/>
      <c r="S301" s="264"/>
      <c r="T301" s="265"/>
      <c r="AT301" s="266" t="s">
        <v>155</v>
      </c>
      <c r="AU301" s="266" t="s">
        <v>164</v>
      </c>
      <c r="AV301" s="13" t="s">
        <v>25</v>
      </c>
      <c r="AW301" s="13" t="s">
        <v>40</v>
      </c>
      <c r="AX301" s="13" t="s">
        <v>77</v>
      </c>
      <c r="AY301" s="266" t="s">
        <v>144</v>
      </c>
    </row>
    <row r="302" s="13" customFormat="1">
      <c r="B302" s="257"/>
      <c r="C302" s="258"/>
      <c r="D302" s="232" t="s">
        <v>155</v>
      </c>
      <c r="E302" s="259" t="s">
        <v>24</v>
      </c>
      <c r="F302" s="260" t="s">
        <v>1540</v>
      </c>
      <c r="G302" s="258"/>
      <c r="H302" s="259" t="s">
        <v>24</v>
      </c>
      <c r="I302" s="261"/>
      <c r="J302" s="258"/>
      <c r="K302" s="258"/>
      <c r="L302" s="262"/>
      <c r="M302" s="263"/>
      <c r="N302" s="264"/>
      <c r="O302" s="264"/>
      <c r="P302" s="264"/>
      <c r="Q302" s="264"/>
      <c r="R302" s="264"/>
      <c r="S302" s="264"/>
      <c r="T302" s="265"/>
      <c r="AT302" s="266" t="s">
        <v>155</v>
      </c>
      <c r="AU302" s="266" t="s">
        <v>164</v>
      </c>
      <c r="AV302" s="13" t="s">
        <v>25</v>
      </c>
      <c r="AW302" s="13" t="s">
        <v>40</v>
      </c>
      <c r="AX302" s="13" t="s">
        <v>77</v>
      </c>
      <c r="AY302" s="266" t="s">
        <v>144</v>
      </c>
    </row>
    <row r="303" s="13" customFormat="1">
      <c r="B303" s="257"/>
      <c r="C303" s="258"/>
      <c r="D303" s="232" t="s">
        <v>155</v>
      </c>
      <c r="E303" s="259" t="s">
        <v>24</v>
      </c>
      <c r="F303" s="260" t="s">
        <v>1541</v>
      </c>
      <c r="G303" s="258"/>
      <c r="H303" s="259" t="s">
        <v>24</v>
      </c>
      <c r="I303" s="261"/>
      <c r="J303" s="258"/>
      <c r="K303" s="258"/>
      <c r="L303" s="262"/>
      <c r="M303" s="263"/>
      <c r="N303" s="264"/>
      <c r="O303" s="264"/>
      <c r="P303" s="264"/>
      <c r="Q303" s="264"/>
      <c r="R303" s="264"/>
      <c r="S303" s="264"/>
      <c r="T303" s="265"/>
      <c r="AT303" s="266" t="s">
        <v>155</v>
      </c>
      <c r="AU303" s="266" t="s">
        <v>164</v>
      </c>
      <c r="AV303" s="13" t="s">
        <v>25</v>
      </c>
      <c r="AW303" s="13" t="s">
        <v>40</v>
      </c>
      <c r="AX303" s="13" t="s">
        <v>77</v>
      </c>
      <c r="AY303" s="266" t="s">
        <v>144</v>
      </c>
    </row>
    <row r="304" s="13" customFormat="1">
      <c r="B304" s="257"/>
      <c r="C304" s="258"/>
      <c r="D304" s="232" t="s">
        <v>155</v>
      </c>
      <c r="E304" s="259" t="s">
        <v>24</v>
      </c>
      <c r="F304" s="260" t="s">
        <v>1542</v>
      </c>
      <c r="G304" s="258"/>
      <c r="H304" s="259" t="s">
        <v>24</v>
      </c>
      <c r="I304" s="261"/>
      <c r="J304" s="258"/>
      <c r="K304" s="258"/>
      <c r="L304" s="262"/>
      <c r="M304" s="263"/>
      <c r="N304" s="264"/>
      <c r="O304" s="264"/>
      <c r="P304" s="264"/>
      <c r="Q304" s="264"/>
      <c r="R304" s="264"/>
      <c r="S304" s="264"/>
      <c r="T304" s="265"/>
      <c r="AT304" s="266" t="s">
        <v>155</v>
      </c>
      <c r="AU304" s="266" t="s">
        <v>164</v>
      </c>
      <c r="AV304" s="13" t="s">
        <v>25</v>
      </c>
      <c r="AW304" s="13" t="s">
        <v>40</v>
      </c>
      <c r="AX304" s="13" t="s">
        <v>77</v>
      </c>
      <c r="AY304" s="266" t="s">
        <v>144</v>
      </c>
    </row>
    <row r="305" s="13" customFormat="1">
      <c r="B305" s="257"/>
      <c r="C305" s="258"/>
      <c r="D305" s="232" t="s">
        <v>155</v>
      </c>
      <c r="E305" s="259" t="s">
        <v>24</v>
      </c>
      <c r="F305" s="260" t="s">
        <v>1543</v>
      </c>
      <c r="G305" s="258"/>
      <c r="H305" s="259" t="s">
        <v>24</v>
      </c>
      <c r="I305" s="261"/>
      <c r="J305" s="258"/>
      <c r="K305" s="258"/>
      <c r="L305" s="262"/>
      <c r="M305" s="263"/>
      <c r="N305" s="264"/>
      <c r="O305" s="264"/>
      <c r="P305" s="264"/>
      <c r="Q305" s="264"/>
      <c r="R305" s="264"/>
      <c r="S305" s="264"/>
      <c r="T305" s="265"/>
      <c r="AT305" s="266" t="s">
        <v>155</v>
      </c>
      <c r="AU305" s="266" t="s">
        <v>164</v>
      </c>
      <c r="AV305" s="13" t="s">
        <v>25</v>
      </c>
      <c r="AW305" s="13" t="s">
        <v>40</v>
      </c>
      <c r="AX305" s="13" t="s">
        <v>77</v>
      </c>
      <c r="AY305" s="266" t="s">
        <v>144</v>
      </c>
    </row>
    <row r="306" s="13" customFormat="1">
      <c r="B306" s="257"/>
      <c r="C306" s="258"/>
      <c r="D306" s="232" t="s">
        <v>155</v>
      </c>
      <c r="E306" s="259" t="s">
        <v>24</v>
      </c>
      <c r="F306" s="260" t="s">
        <v>1544</v>
      </c>
      <c r="G306" s="258"/>
      <c r="H306" s="259" t="s">
        <v>24</v>
      </c>
      <c r="I306" s="261"/>
      <c r="J306" s="258"/>
      <c r="K306" s="258"/>
      <c r="L306" s="262"/>
      <c r="M306" s="263"/>
      <c r="N306" s="264"/>
      <c r="O306" s="264"/>
      <c r="P306" s="264"/>
      <c r="Q306" s="264"/>
      <c r="R306" s="264"/>
      <c r="S306" s="264"/>
      <c r="T306" s="265"/>
      <c r="AT306" s="266" t="s">
        <v>155</v>
      </c>
      <c r="AU306" s="266" t="s">
        <v>164</v>
      </c>
      <c r="AV306" s="13" t="s">
        <v>25</v>
      </c>
      <c r="AW306" s="13" t="s">
        <v>40</v>
      </c>
      <c r="AX306" s="13" t="s">
        <v>77</v>
      </c>
      <c r="AY306" s="266" t="s">
        <v>144</v>
      </c>
    </row>
    <row r="307" s="13" customFormat="1">
      <c r="B307" s="257"/>
      <c r="C307" s="258"/>
      <c r="D307" s="232" t="s">
        <v>155</v>
      </c>
      <c r="E307" s="259" t="s">
        <v>24</v>
      </c>
      <c r="F307" s="260" t="s">
        <v>1545</v>
      </c>
      <c r="G307" s="258"/>
      <c r="H307" s="259" t="s">
        <v>24</v>
      </c>
      <c r="I307" s="261"/>
      <c r="J307" s="258"/>
      <c r="K307" s="258"/>
      <c r="L307" s="262"/>
      <c r="M307" s="263"/>
      <c r="N307" s="264"/>
      <c r="O307" s="264"/>
      <c r="P307" s="264"/>
      <c r="Q307" s="264"/>
      <c r="R307" s="264"/>
      <c r="S307" s="264"/>
      <c r="T307" s="265"/>
      <c r="AT307" s="266" t="s">
        <v>155</v>
      </c>
      <c r="AU307" s="266" t="s">
        <v>164</v>
      </c>
      <c r="AV307" s="13" t="s">
        <v>25</v>
      </c>
      <c r="AW307" s="13" t="s">
        <v>40</v>
      </c>
      <c r="AX307" s="13" t="s">
        <v>77</v>
      </c>
      <c r="AY307" s="266" t="s">
        <v>144</v>
      </c>
    </row>
    <row r="308" s="13" customFormat="1">
      <c r="B308" s="257"/>
      <c r="C308" s="258"/>
      <c r="D308" s="232" t="s">
        <v>155</v>
      </c>
      <c r="E308" s="259" t="s">
        <v>24</v>
      </c>
      <c r="F308" s="260" t="s">
        <v>1546</v>
      </c>
      <c r="G308" s="258"/>
      <c r="H308" s="259" t="s">
        <v>24</v>
      </c>
      <c r="I308" s="261"/>
      <c r="J308" s="258"/>
      <c r="K308" s="258"/>
      <c r="L308" s="262"/>
      <c r="M308" s="263"/>
      <c r="N308" s="264"/>
      <c r="O308" s="264"/>
      <c r="P308" s="264"/>
      <c r="Q308" s="264"/>
      <c r="R308" s="264"/>
      <c r="S308" s="264"/>
      <c r="T308" s="265"/>
      <c r="AT308" s="266" t="s">
        <v>155</v>
      </c>
      <c r="AU308" s="266" t="s">
        <v>164</v>
      </c>
      <c r="AV308" s="13" t="s">
        <v>25</v>
      </c>
      <c r="AW308" s="13" t="s">
        <v>40</v>
      </c>
      <c r="AX308" s="13" t="s">
        <v>77</v>
      </c>
      <c r="AY308" s="266" t="s">
        <v>144</v>
      </c>
    </row>
    <row r="309" s="1" customFormat="1" ht="25.5" customHeight="1">
      <c r="B309" s="45"/>
      <c r="C309" s="270" t="s">
        <v>929</v>
      </c>
      <c r="D309" s="270" t="s">
        <v>442</v>
      </c>
      <c r="E309" s="271" t="s">
        <v>1547</v>
      </c>
      <c r="F309" s="272" t="s">
        <v>1188</v>
      </c>
      <c r="G309" s="273" t="s">
        <v>326</v>
      </c>
      <c r="H309" s="274">
        <v>0</v>
      </c>
      <c r="I309" s="275"/>
      <c r="J309" s="276">
        <f>ROUND(I309*H309,2)</f>
        <v>0</v>
      </c>
      <c r="K309" s="272" t="s">
        <v>24</v>
      </c>
      <c r="L309" s="277"/>
      <c r="M309" s="278" t="s">
        <v>24</v>
      </c>
      <c r="N309" s="279" t="s">
        <v>48</v>
      </c>
      <c r="O309" s="46"/>
      <c r="P309" s="229">
        <f>O309*H309</f>
        <v>0</v>
      </c>
      <c r="Q309" s="229">
        <v>0</v>
      </c>
      <c r="R309" s="229">
        <f>Q309*H309</f>
        <v>0</v>
      </c>
      <c r="S309" s="229">
        <v>0</v>
      </c>
      <c r="T309" s="230">
        <f>S309*H309</f>
        <v>0</v>
      </c>
      <c r="AR309" s="23" t="s">
        <v>460</v>
      </c>
      <c r="AT309" s="23" t="s">
        <v>442</v>
      </c>
      <c r="AU309" s="23" t="s">
        <v>164</v>
      </c>
      <c r="AY309" s="23" t="s">
        <v>144</v>
      </c>
      <c r="BE309" s="231">
        <f>IF(N309="základní",J309,0)</f>
        <v>0</v>
      </c>
      <c r="BF309" s="231">
        <f>IF(N309="snížená",J309,0)</f>
        <v>0</v>
      </c>
      <c r="BG309" s="231">
        <f>IF(N309="zákl. přenesená",J309,0)</f>
        <v>0</v>
      </c>
      <c r="BH309" s="231">
        <f>IF(N309="sníž. přenesená",J309,0)</f>
        <v>0</v>
      </c>
      <c r="BI309" s="231">
        <f>IF(N309="nulová",J309,0)</f>
        <v>0</v>
      </c>
      <c r="BJ309" s="23" t="s">
        <v>25</v>
      </c>
      <c r="BK309" s="231">
        <f>ROUND(I309*H309,2)</f>
        <v>0</v>
      </c>
      <c r="BL309" s="23" t="s">
        <v>257</v>
      </c>
      <c r="BM309" s="23" t="s">
        <v>1548</v>
      </c>
    </row>
    <row r="310" s="1" customFormat="1" ht="16.5" customHeight="1">
      <c r="B310" s="45"/>
      <c r="C310" s="270" t="s">
        <v>935</v>
      </c>
      <c r="D310" s="270" t="s">
        <v>442</v>
      </c>
      <c r="E310" s="271" t="s">
        <v>1549</v>
      </c>
      <c r="F310" s="272" t="s">
        <v>1520</v>
      </c>
      <c r="G310" s="273" t="s">
        <v>326</v>
      </c>
      <c r="H310" s="274">
        <v>0</v>
      </c>
      <c r="I310" s="275"/>
      <c r="J310" s="276">
        <f>ROUND(I310*H310,2)</f>
        <v>0</v>
      </c>
      <c r="K310" s="272" t="s">
        <v>24</v>
      </c>
      <c r="L310" s="277"/>
      <c r="M310" s="278" t="s">
        <v>24</v>
      </c>
      <c r="N310" s="279" t="s">
        <v>48</v>
      </c>
      <c r="O310" s="46"/>
      <c r="P310" s="229">
        <f>O310*H310</f>
        <v>0</v>
      </c>
      <c r="Q310" s="229">
        <v>0</v>
      </c>
      <c r="R310" s="229">
        <f>Q310*H310</f>
        <v>0</v>
      </c>
      <c r="S310" s="229">
        <v>0</v>
      </c>
      <c r="T310" s="230">
        <f>S310*H310</f>
        <v>0</v>
      </c>
      <c r="AR310" s="23" t="s">
        <v>460</v>
      </c>
      <c r="AT310" s="23" t="s">
        <v>442</v>
      </c>
      <c r="AU310" s="23" t="s">
        <v>164</v>
      </c>
      <c r="AY310" s="23" t="s">
        <v>144</v>
      </c>
      <c r="BE310" s="231">
        <f>IF(N310="základní",J310,0)</f>
        <v>0</v>
      </c>
      <c r="BF310" s="231">
        <f>IF(N310="snížená",J310,0)</f>
        <v>0</v>
      </c>
      <c r="BG310" s="231">
        <f>IF(N310="zákl. přenesená",J310,0)</f>
        <v>0</v>
      </c>
      <c r="BH310" s="231">
        <f>IF(N310="sníž. přenesená",J310,0)</f>
        <v>0</v>
      </c>
      <c r="BI310" s="231">
        <f>IF(N310="nulová",J310,0)</f>
        <v>0</v>
      </c>
      <c r="BJ310" s="23" t="s">
        <v>25</v>
      </c>
      <c r="BK310" s="231">
        <f>ROUND(I310*H310,2)</f>
        <v>0</v>
      </c>
      <c r="BL310" s="23" t="s">
        <v>257</v>
      </c>
      <c r="BM310" s="23" t="s">
        <v>1550</v>
      </c>
    </row>
    <row r="311" s="1" customFormat="1" ht="16.5" customHeight="1">
      <c r="B311" s="45"/>
      <c r="C311" s="270" t="s">
        <v>942</v>
      </c>
      <c r="D311" s="270" t="s">
        <v>442</v>
      </c>
      <c r="E311" s="271" t="s">
        <v>1551</v>
      </c>
      <c r="F311" s="272" t="s">
        <v>1552</v>
      </c>
      <c r="G311" s="273" t="s">
        <v>24</v>
      </c>
      <c r="H311" s="274">
        <v>0</v>
      </c>
      <c r="I311" s="275"/>
      <c r="J311" s="276">
        <f>ROUND(I311*H311,2)</f>
        <v>0</v>
      </c>
      <c r="K311" s="272" t="s">
        <v>24</v>
      </c>
      <c r="L311" s="277"/>
      <c r="M311" s="278" t="s">
        <v>24</v>
      </c>
      <c r="N311" s="279" t="s">
        <v>48</v>
      </c>
      <c r="O311" s="46"/>
      <c r="P311" s="229">
        <f>O311*H311</f>
        <v>0</v>
      </c>
      <c r="Q311" s="229">
        <v>0</v>
      </c>
      <c r="R311" s="229">
        <f>Q311*H311</f>
        <v>0</v>
      </c>
      <c r="S311" s="229">
        <v>0</v>
      </c>
      <c r="T311" s="230">
        <f>S311*H311</f>
        <v>0</v>
      </c>
      <c r="AR311" s="23" t="s">
        <v>460</v>
      </c>
      <c r="AT311" s="23" t="s">
        <v>442</v>
      </c>
      <c r="AU311" s="23" t="s">
        <v>164</v>
      </c>
      <c r="AY311" s="23" t="s">
        <v>144</v>
      </c>
      <c r="BE311" s="231">
        <f>IF(N311="základní",J311,0)</f>
        <v>0</v>
      </c>
      <c r="BF311" s="231">
        <f>IF(N311="snížená",J311,0)</f>
        <v>0</v>
      </c>
      <c r="BG311" s="231">
        <f>IF(N311="zákl. přenesená",J311,0)</f>
        <v>0</v>
      </c>
      <c r="BH311" s="231">
        <f>IF(N311="sníž. přenesená",J311,0)</f>
        <v>0</v>
      </c>
      <c r="BI311" s="231">
        <f>IF(N311="nulová",J311,0)</f>
        <v>0</v>
      </c>
      <c r="BJ311" s="23" t="s">
        <v>25</v>
      </c>
      <c r="BK311" s="231">
        <f>ROUND(I311*H311,2)</f>
        <v>0</v>
      </c>
      <c r="BL311" s="23" t="s">
        <v>257</v>
      </c>
      <c r="BM311" s="23" t="s">
        <v>1553</v>
      </c>
    </row>
    <row r="312" s="1" customFormat="1" ht="16.5" customHeight="1">
      <c r="B312" s="45"/>
      <c r="C312" s="270" t="s">
        <v>947</v>
      </c>
      <c r="D312" s="270" t="s">
        <v>442</v>
      </c>
      <c r="E312" s="271" t="s">
        <v>1554</v>
      </c>
      <c r="F312" s="272" t="s">
        <v>1555</v>
      </c>
      <c r="G312" s="273" t="s">
        <v>1178</v>
      </c>
      <c r="H312" s="274">
        <v>1</v>
      </c>
      <c r="I312" s="275"/>
      <c r="J312" s="276">
        <f>ROUND(I312*H312,2)</f>
        <v>0</v>
      </c>
      <c r="K312" s="272" t="s">
        <v>24</v>
      </c>
      <c r="L312" s="277"/>
      <c r="M312" s="278" t="s">
        <v>24</v>
      </c>
      <c r="N312" s="279" t="s">
        <v>48</v>
      </c>
      <c r="O312" s="46"/>
      <c r="P312" s="229">
        <f>O312*H312</f>
        <v>0</v>
      </c>
      <c r="Q312" s="229">
        <v>0</v>
      </c>
      <c r="R312" s="229">
        <f>Q312*H312</f>
        <v>0</v>
      </c>
      <c r="S312" s="229">
        <v>0</v>
      </c>
      <c r="T312" s="230">
        <f>S312*H312</f>
        <v>0</v>
      </c>
      <c r="AR312" s="23" t="s">
        <v>460</v>
      </c>
      <c r="AT312" s="23" t="s">
        <v>442</v>
      </c>
      <c r="AU312" s="23" t="s">
        <v>164</v>
      </c>
      <c r="AY312" s="23" t="s">
        <v>144</v>
      </c>
      <c r="BE312" s="231">
        <f>IF(N312="základní",J312,0)</f>
        <v>0</v>
      </c>
      <c r="BF312" s="231">
        <f>IF(N312="snížená",J312,0)</f>
        <v>0</v>
      </c>
      <c r="BG312" s="231">
        <f>IF(N312="zákl. přenesená",J312,0)</f>
        <v>0</v>
      </c>
      <c r="BH312" s="231">
        <f>IF(N312="sníž. přenesená",J312,0)</f>
        <v>0</v>
      </c>
      <c r="BI312" s="231">
        <f>IF(N312="nulová",J312,0)</f>
        <v>0</v>
      </c>
      <c r="BJ312" s="23" t="s">
        <v>25</v>
      </c>
      <c r="BK312" s="231">
        <f>ROUND(I312*H312,2)</f>
        <v>0</v>
      </c>
      <c r="BL312" s="23" t="s">
        <v>257</v>
      </c>
      <c r="BM312" s="23" t="s">
        <v>1556</v>
      </c>
    </row>
    <row r="313" s="1" customFormat="1" ht="16.5" customHeight="1">
      <c r="B313" s="45"/>
      <c r="C313" s="220" t="s">
        <v>956</v>
      </c>
      <c r="D313" s="220" t="s">
        <v>146</v>
      </c>
      <c r="E313" s="221" t="s">
        <v>1557</v>
      </c>
      <c r="F313" s="222" t="s">
        <v>1558</v>
      </c>
      <c r="G313" s="223" t="s">
        <v>1417</v>
      </c>
      <c r="H313" s="224">
        <v>24</v>
      </c>
      <c r="I313" s="225"/>
      <c r="J313" s="226">
        <f>ROUND(I313*H313,2)</f>
        <v>0</v>
      </c>
      <c r="K313" s="222" t="s">
        <v>24</v>
      </c>
      <c r="L313" s="71"/>
      <c r="M313" s="227" t="s">
        <v>24</v>
      </c>
      <c r="N313" s="228" t="s">
        <v>48</v>
      </c>
      <c r="O313" s="46"/>
      <c r="P313" s="229">
        <f>O313*H313</f>
        <v>0</v>
      </c>
      <c r="Q313" s="229">
        <v>0</v>
      </c>
      <c r="R313" s="229">
        <f>Q313*H313</f>
        <v>0</v>
      </c>
      <c r="S313" s="229">
        <v>0</v>
      </c>
      <c r="T313" s="230">
        <f>S313*H313</f>
        <v>0</v>
      </c>
      <c r="AR313" s="23" t="s">
        <v>257</v>
      </c>
      <c r="AT313" s="23" t="s">
        <v>146</v>
      </c>
      <c r="AU313" s="23" t="s">
        <v>164</v>
      </c>
      <c r="AY313" s="23" t="s">
        <v>144</v>
      </c>
      <c r="BE313" s="231">
        <f>IF(N313="základní",J313,0)</f>
        <v>0</v>
      </c>
      <c r="BF313" s="231">
        <f>IF(N313="snížená",J313,0)</f>
        <v>0</v>
      </c>
      <c r="BG313" s="231">
        <f>IF(N313="zákl. přenesená",J313,0)</f>
        <v>0</v>
      </c>
      <c r="BH313" s="231">
        <f>IF(N313="sníž. přenesená",J313,0)</f>
        <v>0</v>
      </c>
      <c r="BI313" s="231">
        <f>IF(N313="nulová",J313,0)</f>
        <v>0</v>
      </c>
      <c r="BJ313" s="23" t="s">
        <v>25</v>
      </c>
      <c r="BK313" s="231">
        <f>ROUND(I313*H313,2)</f>
        <v>0</v>
      </c>
      <c r="BL313" s="23" t="s">
        <v>257</v>
      </c>
      <c r="BM313" s="23" t="s">
        <v>1559</v>
      </c>
    </row>
    <row r="314" s="10" customFormat="1" ht="22.32" customHeight="1">
      <c r="B314" s="204"/>
      <c r="C314" s="205"/>
      <c r="D314" s="206" t="s">
        <v>76</v>
      </c>
      <c r="E314" s="218" t="s">
        <v>1560</v>
      </c>
      <c r="F314" s="218" t="s">
        <v>1561</v>
      </c>
      <c r="G314" s="205"/>
      <c r="H314" s="205"/>
      <c r="I314" s="208"/>
      <c r="J314" s="219">
        <f>BK314</f>
        <v>0</v>
      </c>
      <c r="K314" s="205"/>
      <c r="L314" s="210"/>
      <c r="M314" s="211"/>
      <c r="N314" s="212"/>
      <c r="O314" s="212"/>
      <c r="P314" s="213">
        <f>SUM(P315:P342)</f>
        <v>0</v>
      </c>
      <c r="Q314" s="212"/>
      <c r="R314" s="213">
        <f>SUM(R315:R342)</f>
        <v>0</v>
      </c>
      <c r="S314" s="212"/>
      <c r="T314" s="214">
        <f>SUM(T315:T342)</f>
        <v>0</v>
      </c>
      <c r="AR314" s="215" t="s">
        <v>86</v>
      </c>
      <c r="AT314" s="216" t="s">
        <v>76</v>
      </c>
      <c r="AU314" s="216" t="s">
        <v>86</v>
      </c>
      <c r="AY314" s="215" t="s">
        <v>144</v>
      </c>
      <c r="BK314" s="217">
        <f>SUM(BK315:BK342)</f>
        <v>0</v>
      </c>
    </row>
    <row r="315" s="1" customFormat="1" ht="153" customHeight="1">
      <c r="B315" s="45"/>
      <c r="C315" s="270" t="s">
        <v>960</v>
      </c>
      <c r="D315" s="270" t="s">
        <v>442</v>
      </c>
      <c r="E315" s="271" t="s">
        <v>1562</v>
      </c>
      <c r="F315" s="272" t="s">
        <v>1563</v>
      </c>
      <c r="G315" s="273" t="s">
        <v>1110</v>
      </c>
      <c r="H315" s="274">
        <v>1</v>
      </c>
      <c r="I315" s="275"/>
      <c r="J315" s="276">
        <f>ROUND(I315*H315,2)</f>
        <v>0</v>
      </c>
      <c r="K315" s="272" t="s">
        <v>24</v>
      </c>
      <c r="L315" s="277"/>
      <c r="M315" s="278" t="s">
        <v>24</v>
      </c>
      <c r="N315" s="279" t="s">
        <v>48</v>
      </c>
      <c r="O315" s="46"/>
      <c r="P315" s="229">
        <f>O315*H315</f>
        <v>0</v>
      </c>
      <c r="Q315" s="229">
        <v>0</v>
      </c>
      <c r="R315" s="229">
        <f>Q315*H315</f>
        <v>0</v>
      </c>
      <c r="S315" s="229">
        <v>0</v>
      </c>
      <c r="T315" s="230">
        <f>S315*H315</f>
        <v>0</v>
      </c>
      <c r="AR315" s="23" t="s">
        <v>460</v>
      </c>
      <c r="AT315" s="23" t="s">
        <v>442</v>
      </c>
      <c r="AU315" s="23" t="s">
        <v>164</v>
      </c>
      <c r="AY315" s="23" t="s">
        <v>144</v>
      </c>
      <c r="BE315" s="231">
        <f>IF(N315="základní",J315,0)</f>
        <v>0</v>
      </c>
      <c r="BF315" s="231">
        <f>IF(N315="snížená",J315,0)</f>
        <v>0</v>
      </c>
      <c r="BG315" s="231">
        <f>IF(N315="zákl. přenesená",J315,0)</f>
        <v>0</v>
      </c>
      <c r="BH315" s="231">
        <f>IF(N315="sníž. přenesená",J315,0)</f>
        <v>0</v>
      </c>
      <c r="BI315" s="231">
        <f>IF(N315="nulová",J315,0)</f>
        <v>0</v>
      </c>
      <c r="BJ315" s="23" t="s">
        <v>25</v>
      </c>
      <c r="BK315" s="231">
        <f>ROUND(I315*H315,2)</f>
        <v>0</v>
      </c>
      <c r="BL315" s="23" t="s">
        <v>257</v>
      </c>
      <c r="BM315" s="23" t="s">
        <v>1564</v>
      </c>
    </row>
    <row r="316" s="11" customFormat="1">
      <c r="B316" s="235"/>
      <c r="C316" s="236"/>
      <c r="D316" s="232" t="s">
        <v>155</v>
      </c>
      <c r="E316" s="237" t="s">
        <v>24</v>
      </c>
      <c r="F316" s="238" t="s">
        <v>25</v>
      </c>
      <c r="G316" s="236"/>
      <c r="H316" s="239">
        <v>1</v>
      </c>
      <c r="I316" s="240"/>
      <c r="J316" s="236"/>
      <c r="K316" s="236"/>
      <c r="L316" s="241"/>
      <c r="M316" s="242"/>
      <c r="N316" s="243"/>
      <c r="O316" s="243"/>
      <c r="P316" s="243"/>
      <c r="Q316" s="243"/>
      <c r="R316" s="243"/>
      <c r="S316" s="243"/>
      <c r="T316" s="244"/>
      <c r="AT316" s="245" t="s">
        <v>155</v>
      </c>
      <c r="AU316" s="245" t="s">
        <v>164</v>
      </c>
      <c r="AV316" s="11" t="s">
        <v>86</v>
      </c>
      <c r="AW316" s="11" t="s">
        <v>40</v>
      </c>
      <c r="AX316" s="11" t="s">
        <v>25</v>
      </c>
      <c r="AY316" s="245" t="s">
        <v>144</v>
      </c>
    </row>
    <row r="317" s="13" customFormat="1">
      <c r="B317" s="257"/>
      <c r="C317" s="258"/>
      <c r="D317" s="232" t="s">
        <v>155</v>
      </c>
      <c r="E317" s="259" t="s">
        <v>24</v>
      </c>
      <c r="F317" s="260" t="s">
        <v>1565</v>
      </c>
      <c r="G317" s="258"/>
      <c r="H317" s="259" t="s">
        <v>24</v>
      </c>
      <c r="I317" s="261"/>
      <c r="J317" s="258"/>
      <c r="K317" s="258"/>
      <c r="L317" s="262"/>
      <c r="M317" s="263"/>
      <c r="N317" s="264"/>
      <c r="O317" s="264"/>
      <c r="P317" s="264"/>
      <c r="Q317" s="264"/>
      <c r="R317" s="264"/>
      <c r="S317" s="264"/>
      <c r="T317" s="265"/>
      <c r="AT317" s="266" t="s">
        <v>155</v>
      </c>
      <c r="AU317" s="266" t="s">
        <v>164</v>
      </c>
      <c r="AV317" s="13" t="s">
        <v>25</v>
      </c>
      <c r="AW317" s="13" t="s">
        <v>40</v>
      </c>
      <c r="AX317" s="13" t="s">
        <v>77</v>
      </c>
      <c r="AY317" s="266" t="s">
        <v>144</v>
      </c>
    </row>
    <row r="318" s="13" customFormat="1">
      <c r="B318" s="257"/>
      <c r="C318" s="258"/>
      <c r="D318" s="232" t="s">
        <v>155</v>
      </c>
      <c r="E318" s="259" t="s">
        <v>24</v>
      </c>
      <c r="F318" s="260" t="s">
        <v>1566</v>
      </c>
      <c r="G318" s="258"/>
      <c r="H318" s="259" t="s">
        <v>24</v>
      </c>
      <c r="I318" s="261"/>
      <c r="J318" s="258"/>
      <c r="K318" s="258"/>
      <c r="L318" s="262"/>
      <c r="M318" s="263"/>
      <c r="N318" s="264"/>
      <c r="O318" s="264"/>
      <c r="P318" s="264"/>
      <c r="Q318" s="264"/>
      <c r="R318" s="264"/>
      <c r="S318" s="264"/>
      <c r="T318" s="265"/>
      <c r="AT318" s="266" t="s">
        <v>155</v>
      </c>
      <c r="AU318" s="266" t="s">
        <v>164</v>
      </c>
      <c r="AV318" s="13" t="s">
        <v>25</v>
      </c>
      <c r="AW318" s="13" t="s">
        <v>40</v>
      </c>
      <c r="AX318" s="13" t="s">
        <v>77</v>
      </c>
      <c r="AY318" s="266" t="s">
        <v>144</v>
      </c>
    </row>
    <row r="319" s="13" customFormat="1">
      <c r="B319" s="257"/>
      <c r="C319" s="258"/>
      <c r="D319" s="232" t="s">
        <v>155</v>
      </c>
      <c r="E319" s="259" t="s">
        <v>24</v>
      </c>
      <c r="F319" s="260" t="s">
        <v>1567</v>
      </c>
      <c r="G319" s="258"/>
      <c r="H319" s="259" t="s">
        <v>24</v>
      </c>
      <c r="I319" s="261"/>
      <c r="J319" s="258"/>
      <c r="K319" s="258"/>
      <c r="L319" s="262"/>
      <c r="M319" s="263"/>
      <c r="N319" s="264"/>
      <c r="O319" s="264"/>
      <c r="P319" s="264"/>
      <c r="Q319" s="264"/>
      <c r="R319" s="264"/>
      <c r="S319" s="264"/>
      <c r="T319" s="265"/>
      <c r="AT319" s="266" t="s">
        <v>155</v>
      </c>
      <c r="AU319" s="266" t="s">
        <v>164</v>
      </c>
      <c r="AV319" s="13" t="s">
        <v>25</v>
      </c>
      <c r="AW319" s="13" t="s">
        <v>40</v>
      </c>
      <c r="AX319" s="13" t="s">
        <v>77</v>
      </c>
      <c r="AY319" s="266" t="s">
        <v>144</v>
      </c>
    </row>
    <row r="320" s="13" customFormat="1">
      <c r="B320" s="257"/>
      <c r="C320" s="258"/>
      <c r="D320" s="232" t="s">
        <v>155</v>
      </c>
      <c r="E320" s="259" t="s">
        <v>24</v>
      </c>
      <c r="F320" s="260" t="s">
        <v>1568</v>
      </c>
      <c r="G320" s="258"/>
      <c r="H320" s="259" t="s">
        <v>24</v>
      </c>
      <c r="I320" s="261"/>
      <c r="J320" s="258"/>
      <c r="K320" s="258"/>
      <c r="L320" s="262"/>
      <c r="M320" s="263"/>
      <c r="N320" s="264"/>
      <c r="O320" s="264"/>
      <c r="P320" s="264"/>
      <c r="Q320" s="264"/>
      <c r="R320" s="264"/>
      <c r="S320" s="264"/>
      <c r="T320" s="265"/>
      <c r="AT320" s="266" t="s">
        <v>155</v>
      </c>
      <c r="AU320" s="266" t="s">
        <v>164</v>
      </c>
      <c r="AV320" s="13" t="s">
        <v>25</v>
      </c>
      <c r="AW320" s="13" t="s">
        <v>40</v>
      </c>
      <c r="AX320" s="13" t="s">
        <v>77</v>
      </c>
      <c r="AY320" s="266" t="s">
        <v>144</v>
      </c>
    </row>
    <row r="321" s="13" customFormat="1">
      <c r="B321" s="257"/>
      <c r="C321" s="258"/>
      <c r="D321" s="232" t="s">
        <v>155</v>
      </c>
      <c r="E321" s="259" t="s">
        <v>24</v>
      </c>
      <c r="F321" s="260" t="s">
        <v>1569</v>
      </c>
      <c r="G321" s="258"/>
      <c r="H321" s="259" t="s">
        <v>24</v>
      </c>
      <c r="I321" s="261"/>
      <c r="J321" s="258"/>
      <c r="K321" s="258"/>
      <c r="L321" s="262"/>
      <c r="M321" s="263"/>
      <c r="N321" s="264"/>
      <c r="O321" s="264"/>
      <c r="P321" s="264"/>
      <c r="Q321" s="264"/>
      <c r="R321" s="264"/>
      <c r="S321" s="264"/>
      <c r="T321" s="265"/>
      <c r="AT321" s="266" t="s">
        <v>155</v>
      </c>
      <c r="AU321" s="266" t="s">
        <v>164</v>
      </c>
      <c r="AV321" s="13" t="s">
        <v>25</v>
      </c>
      <c r="AW321" s="13" t="s">
        <v>40</v>
      </c>
      <c r="AX321" s="13" t="s">
        <v>77</v>
      </c>
      <c r="AY321" s="266" t="s">
        <v>144</v>
      </c>
    </row>
    <row r="322" s="13" customFormat="1">
      <c r="B322" s="257"/>
      <c r="C322" s="258"/>
      <c r="D322" s="232" t="s">
        <v>155</v>
      </c>
      <c r="E322" s="259" t="s">
        <v>24</v>
      </c>
      <c r="F322" s="260" t="s">
        <v>1570</v>
      </c>
      <c r="G322" s="258"/>
      <c r="H322" s="259" t="s">
        <v>24</v>
      </c>
      <c r="I322" s="261"/>
      <c r="J322" s="258"/>
      <c r="K322" s="258"/>
      <c r="L322" s="262"/>
      <c r="M322" s="263"/>
      <c r="N322" s="264"/>
      <c r="O322" s="264"/>
      <c r="P322" s="264"/>
      <c r="Q322" s="264"/>
      <c r="R322" s="264"/>
      <c r="S322" s="264"/>
      <c r="T322" s="265"/>
      <c r="AT322" s="266" t="s">
        <v>155</v>
      </c>
      <c r="AU322" s="266" t="s">
        <v>164</v>
      </c>
      <c r="AV322" s="13" t="s">
        <v>25</v>
      </c>
      <c r="AW322" s="13" t="s">
        <v>40</v>
      </c>
      <c r="AX322" s="13" t="s">
        <v>77</v>
      </c>
      <c r="AY322" s="266" t="s">
        <v>144</v>
      </c>
    </row>
    <row r="323" s="13" customFormat="1">
      <c r="B323" s="257"/>
      <c r="C323" s="258"/>
      <c r="D323" s="232" t="s">
        <v>155</v>
      </c>
      <c r="E323" s="259" t="s">
        <v>24</v>
      </c>
      <c r="F323" s="260" t="s">
        <v>1571</v>
      </c>
      <c r="G323" s="258"/>
      <c r="H323" s="259" t="s">
        <v>24</v>
      </c>
      <c r="I323" s="261"/>
      <c r="J323" s="258"/>
      <c r="K323" s="258"/>
      <c r="L323" s="262"/>
      <c r="M323" s="263"/>
      <c r="N323" s="264"/>
      <c r="O323" s="264"/>
      <c r="P323" s="264"/>
      <c r="Q323" s="264"/>
      <c r="R323" s="264"/>
      <c r="S323" s="264"/>
      <c r="T323" s="265"/>
      <c r="AT323" s="266" t="s">
        <v>155</v>
      </c>
      <c r="AU323" s="266" t="s">
        <v>164</v>
      </c>
      <c r="AV323" s="13" t="s">
        <v>25</v>
      </c>
      <c r="AW323" s="13" t="s">
        <v>40</v>
      </c>
      <c r="AX323" s="13" t="s">
        <v>77</v>
      </c>
      <c r="AY323" s="266" t="s">
        <v>144</v>
      </c>
    </row>
    <row r="324" s="13" customFormat="1">
      <c r="B324" s="257"/>
      <c r="C324" s="258"/>
      <c r="D324" s="232" t="s">
        <v>155</v>
      </c>
      <c r="E324" s="259" t="s">
        <v>24</v>
      </c>
      <c r="F324" s="260" t="s">
        <v>1572</v>
      </c>
      <c r="G324" s="258"/>
      <c r="H324" s="259" t="s">
        <v>24</v>
      </c>
      <c r="I324" s="261"/>
      <c r="J324" s="258"/>
      <c r="K324" s="258"/>
      <c r="L324" s="262"/>
      <c r="M324" s="263"/>
      <c r="N324" s="264"/>
      <c r="O324" s="264"/>
      <c r="P324" s="264"/>
      <c r="Q324" s="264"/>
      <c r="R324" s="264"/>
      <c r="S324" s="264"/>
      <c r="T324" s="265"/>
      <c r="AT324" s="266" t="s">
        <v>155</v>
      </c>
      <c r="AU324" s="266" t="s">
        <v>164</v>
      </c>
      <c r="AV324" s="13" t="s">
        <v>25</v>
      </c>
      <c r="AW324" s="13" t="s">
        <v>40</v>
      </c>
      <c r="AX324" s="13" t="s">
        <v>77</v>
      </c>
      <c r="AY324" s="266" t="s">
        <v>144</v>
      </c>
    </row>
    <row r="325" s="13" customFormat="1">
      <c r="B325" s="257"/>
      <c r="C325" s="258"/>
      <c r="D325" s="232" t="s">
        <v>155</v>
      </c>
      <c r="E325" s="259" t="s">
        <v>24</v>
      </c>
      <c r="F325" s="260" t="s">
        <v>1573</v>
      </c>
      <c r="G325" s="258"/>
      <c r="H325" s="259" t="s">
        <v>24</v>
      </c>
      <c r="I325" s="261"/>
      <c r="J325" s="258"/>
      <c r="K325" s="258"/>
      <c r="L325" s="262"/>
      <c r="M325" s="263"/>
      <c r="N325" s="264"/>
      <c r="O325" s="264"/>
      <c r="P325" s="264"/>
      <c r="Q325" s="264"/>
      <c r="R325" s="264"/>
      <c r="S325" s="264"/>
      <c r="T325" s="265"/>
      <c r="AT325" s="266" t="s">
        <v>155</v>
      </c>
      <c r="AU325" s="266" t="s">
        <v>164</v>
      </c>
      <c r="AV325" s="13" t="s">
        <v>25</v>
      </c>
      <c r="AW325" s="13" t="s">
        <v>40</v>
      </c>
      <c r="AX325" s="13" t="s">
        <v>77</v>
      </c>
      <c r="AY325" s="266" t="s">
        <v>144</v>
      </c>
    </row>
    <row r="326" s="13" customFormat="1">
      <c r="B326" s="257"/>
      <c r="C326" s="258"/>
      <c r="D326" s="232" t="s">
        <v>155</v>
      </c>
      <c r="E326" s="259" t="s">
        <v>24</v>
      </c>
      <c r="F326" s="260" t="s">
        <v>1574</v>
      </c>
      <c r="G326" s="258"/>
      <c r="H326" s="259" t="s">
        <v>24</v>
      </c>
      <c r="I326" s="261"/>
      <c r="J326" s="258"/>
      <c r="K326" s="258"/>
      <c r="L326" s="262"/>
      <c r="M326" s="263"/>
      <c r="N326" s="264"/>
      <c r="O326" s="264"/>
      <c r="P326" s="264"/>
      <c r="Q326" s="264"/>
      <c r="R326" s="264"/>
      <c r="S326" s="264"/>
      <c r="T326" s="265"/>
      <c r="AT326" s="266" t="s">
        <v>155</v>
      </c>
      <c r="AU326" s="266" t="s">
        <v>164</v>
      </c>
      <c r="AV326" s="13" t="s">
        <v>25</v>
      </c>
      <c r="AW326" s="13" t="s">
        <v>40</v>
      </c>
      <c r="AX326" s="13" t="s">
        <v>77</v>
      </c>
      <c r="AY326" s="266" t="s">
        <v>144</v>
      </c>
    </row>
    <row r="327" s="13" customFormat="1">
      <c r="B327" s="257"/>
      <c r="C327" s="258"/>
      <c r="D327" s="232" t="s">
        <v>155</v>
      </c>
      <c r="E327" s="259" t="s">
        <v>24</v>
      </c>
      <c r="F327" s="260" t="s">
        <v>1575</v>
      </c>
      <c r="G327" s="258"/>
      <c r="H327" s="259" t="s">
        <v>24</v>
      </c>
      <c r="I327" s="261"/>
      <c r="J327" s="258"/>
      <c r="K327" s="258"/>
      <c r="L327" s="262"/>
      <c r="M327" s="263"/>
      <c r="N327" s="264"/>
      <c r="O327" s="264"/>
      <c r="P327" s="264"/>
      <c r="Q327" s="264"/>
      <c r="R327" s="264"/>
      <c r="S327" s="264"/>
      <c r="T327" s="265"/>
      <c r="AT327" s="266" t="s">
        <v>155</v>
      </c>
      <c r="AU327" s="266" t="s">
        <v>164</v>
      </c>
      <c r="AV327" s="13" t="s">
        <v>25</v>
      </c>
      <c r="AW327" s="13" t="s">
        <v>40</v>
      </c>
      <c r="AX327" s="13" t="s">
        <v>77</v>
      </c>
      <c r="AY327" s="266" t="s">
        <v>144</v>
      </c>
    </row>
    <row r="328" s="13" customFormat="1">
      <c r="B328" s="257"/>
      <c r="C328" s="258"/>
      <c r="D328" s="232" t="s">
        <v>155</v>
      </c>
      <c r="E328" s="259" t="s">
        <v>24</v>
      </c>
      <c r="F328" s="260" t="s">
        <v>1576</v>
      </c>
      <c r="G328" s="258"/>
      <c r="H328" s="259" t="s">
        <v>24</v>
      </c>
      <c r="I328" s="261"/>
      <c r="J328" s="258"/>
      <c r="K328" s="258"/>
      <c r="L328" s="262"/>
      <c r="M328" s="263"/>
      <c r="N328" s="264"/>
      <c r="O328" s="264"/>
      <c r="P328" s="264"/>
      <c r="Q328" s="264"/>
      <c r="R328" s="264"/>
      <c r="S328" s="264"/>
      <c r="T328" s="265"/>
      <c r="AT328" s="266" t="s">
        <v>155</v>
      </c>
      <c r="AU328" s="266" t="s">
        <v>164</v>
      </c>
      <c r="AV328" s="13" t="s">
        <v>25</v>
      </c>
      <c r="AW328" s="13" t="s">
        <v>40</v>
      </c>
      <c r="AX328" s="13" t="s">
        <v>77</v>
      </c>
      <c r="AY328" s="266" t="s">
        <v>144</v>
      </c>
    </row>
    <row r="329" s="13" customFormat="1">
      <c r="B329" s="257"/>
      <c r="C329" s="258"/>
      <c r="D329" s="232" t="s">
        <v>155</v>
      </c>
      <c r="E329" s="259" t="s">
        <v>24</v>
      </c>
      <c r="F329" s="260" t="s">
        <v>1577</v>
      </c>
      <c r="G329" s="258"/>
      <c r="H329" s="259" t="s">
        <v>24</v>
      </c>
      <c r="I329" s="261"/>
      <c r="J329" s="258"/>
      <c r="K329" s="258"/>
      <c r="L329" s="262"/>
      <c r="M329" s="263"/>
      <c r="N329" s="264"/>
      <c r="O329" s="264"/>
      <c r="P329" s="264"/>
      <c r="Q329" s="264"/>
      <c r="R329" s="264"/>
      <c r="S329" s="264"/>
      <c r="T329" s="265"/>
      <c r="AT329" s="266" t="s">
        <v>155</v>
      </c>
      <c r="AU329" s="266" t="s">
        <v>164</v>
      </c>
      <c r="AV329" s="13" t="s">
        <v>25</v>
      </c>
      <c r="AW329" s="13" t="s">
        <v>40</v>
      </c>
      <c r="AX329" s="13" t="s">
        <v>77</v>
      </c>
      <c r="AY329" s="266" t="s">
        <v>144</v>
      </c>
    </row>
    <row r="330" s="13" customFormat="1">
      <c r="B330" s="257"/>
      <c r="C330" s="258"/>
      <c r="D330" s="232" t="s">
        <v>155</v>
      </c>
      <c r="E330" s="259" t="s">
        <v>24</v>
      </c>
      <c r="F330" s="260" t="s">
        <v>1578</v>
      </c>
      <c r="G330" s="258"/>
      <c r="H330" s="259" t="s">
        <v>24</v>
      </c>
      <c r="I330" s="261"/>
      <c r="J330" s="258"/>
      <c r="K330" s="258"/>
      <c r="L330" s="262"/>
      <c r="M330" s="263"/>
      <c r="N330" s="264"/>
      <c r="O330" s="264"/>
      <c r="P330" s="264"/>
      <c r="Q330" s="264"/>
      <c r="R330" s="264"/>
      <c r="S330" s="264"/>
      <c r="T330" s="265"/>
      <c r="AT330" s="266" t="s">
        <v>155</v>
      </c>
      <c r="AU330" s="266" t="s">
        <v>164</v>
      </c>
      <c r="AV330" s="13" t="s">
        <v>25</v>
      </c>
      <c r="AW330" s="13" t="s">
        <v>40</v>
      </c>
      <c r="AX330" s="13" t="s">
        <v>77</v>
      </c>
      <c r="AY330" s="266" t="s">
        <v>144</v>
      </c>
    </row>
    <row r="331" s="13" customFormat="1">
      <c r="B331" s="257"/>
      <c r="C331" s="258"/>
      <c r="D331" s="232" t="s">
        <v>155</v>
      </c>
      <c r="E331" s="259" t="s">
        <v>24</v>
      </c>
      <c r="F331" s="260" t="s">
        <v>1579</v>
      </c>
      <c r="G331" s="258"/>
      <c r="H331" s="259" t="s">
        <v>24</v>
      </c>
      <c r="I331" s="261"/>
      <c r="J331" s="258"/>
      <c r="K331" s="258"/>
      <c r="L331" s="262"/>
      <c r="M331" s="263"/>
      <c r="N331" s="264"/>
      <c r="O331" s="264"/>
      <c r="P331" s="264"/>
      <c r="Q331" s="264"/>
      <c r="R331" s="264"/>
      <c r="S331" s="264"/>
      <c r="T331" s="265"/>
      <c r="AT331" s="266" t="s">
        <v>155</v>
      </c>
      <c r="AU331" s="266" t="s">
        <v>164</v>
      </c>
      <c r="AV331" s="13" t="s">
        <v>25</v>
      </c>
      <c r="AW331" s="13" t="s">
        <v>40</v>
      </c>
      <c r="AX331" s="13" t="s">
        <v>77</v>
      </c>
      <c r="AY331" s="266" t="s">
        <v>144</v>
      </c>
    </row>
    <row r="332" s="13" customFormat="1">
      <c r="B332" s="257"/>
      <c r="C332" s="258"/>
      <c r="D332" s="232" t="s">
        <v>155</v>
      </c>
      <c r="E332" s="259" t="s">
        <v>24</v>
      </c>
      <c r="F332" s="260" t="s">
        <v>1580</v>
      </c>
      <c r="G332" s="258"/>
      <c r="H332" s="259" t="s">
        <v>24</v>
      </c>
      <c r="I332" s="261"/>
      <c r="J332" s="258"/>
      <c r="K332" s="258"/>
      <c r="L332" s="262"/>
      <c r="M332" s="263"/>
      <c r="N332" s="264"/>
      <c r="O332" s="264"/>
      <c r="P332" s="264"/>
      <c r="Q332" s="264"/>
      <c r="R332" s="264"/>
      <c r="S332" s="264"/>
      <c r="T332" s="265"/>
      <c r="AT332" s="266" t="s">
        <v>155</v>
      </c>
      <c r="AU332" s="266" t="s">
        <v>164</v>
      </c>
      <c r="AV332" s="13" t="s">
        <v>25</v>
      </c>
      <c r="AW332" s="13" t="s">
        <v>40</v>
      </c>
      <c r="AX332" s="13" t="s">
        <v>77</v>
      </c>
      <c r="AY332" s="266" t="s">
        <v>144</v>
      </c>
    </row>
    <row r="333" s="1" customFormat="1" ht="25.5" customHeight="1">
      <c r="B333" s="45"/>
      <c r="C333" s="270" t="s">
        <v>966</v>
      </c>
      <c r="D333" s="270" t="s">
        <v>442</v>
      </c>
      <c r="E333" s="271" t="s">
        <v>1581</v>
      </c>
      <c r="F333" s="272" t="s">
        <v>1582</v>
      </c>
      <c r="G333" s="273" t="s">
        <v>1110</v>
      </c>
      <c r="H333" s="274">
        <v>1</v>
      </c>
      <c r="I333" s="275"/>
      <c r="J333" s="276">
        <f>ROUND(I333*H333,2)</f>
        <v>0</v>
      </c>
      <c r="K333" s="272" t="s">
        <v>24</v>
      </c>
      <c r="L333" s="277"/>
      <c r="M333" s="278" t="s">
        <v>24</v>
      </c>
      <c r="N333" s="279" t="s">
        <v>48</v>
      </c>
      <c r="O333" s="46"/>
      <c r="P333" s="229">
        <f>O333*H333</f>
        <v>0</v>
      </c>
      <c r="Q333" s="229">
        <v>0</v>
      </c>
      <c r="R333" s="229">
        <f>Q333*H333</f>
        <v>0</v>
      </c>
      <c r="S333" s="229">
        <v>0</v>
      </c>
      <c r="T333" s="230">
        <f>S333*H333</f>
        <v>0</v>
      </c>
      <c r="AR333" s="23" t="s">
        <v>460</v>
      </c>
      <c r="AT333" s="23" t="s">
        <v>442</v>
      </c>
      <c r="AU333" s="23" t="s">
        <v>164</v>
      </c>
      <c r="AY333" s="23" t="s">
        <v>144</v>
      </c>
      <c r="BE333" s="231">
        <f>IF(N333="základní",J333,0)</f>
        <v>0</v>
      </c>
      <c r="BF333" s="231">
        <f>IF(N333="snížená",J333,0)</f>
        <v>0</v>
      </c>
      <c r="BG333" s="231">
        <f>IF(N333="zákl. přenesená",J333,0)</f>
        <v>0</v>
      </c>
      <c r="BH333" s="231">
        <f>IF(N333="sníž. přenesená",J333,0)</f>
        <v>0</v>
      </c>
      <c r="BI333" s="231">
        <f>IF(N333="nulová",J333,0)</f>
        <v>0</v>
      </c>
      <c r="BJ333" s="23" t="s">
        <v>25</v>
      </c>
      <c r="BK333" s="231">
        <f>ROUND(I333*H333,2)</f>
        <v>0</v>
      </c>
      <c r="BL333" s="23" t="s">
        <v>257</v>
      </c>
      <c r="BM333" s="23" t="s">
        <v>1583</v>
      </c>
    </row>
    <row r="334" s="1" customFormat="1" ht="16.5" customHeight="1">
      <c r="B334" s="45"/>
      <c r="C334" s="270" t="s">
        <v>970</v>
      </c>
      <c r="D334" s="270" t="s">
        <v>442</v>
      </c>
      <c r="E334" s="271" t="s">
        <v>1584</v>
      </c>
      <c r="F334" s="272" t="s">
        <v>1585</v>
      </c>
      <c r="G334" s="273" t="s">
        <v>1110</v>
      </c>
      <c r="H334" s="274">
        <v>5</v>
      </c>
      <c r="I334" s="275"/>
      <c r="J334" s="276">
        <f>ROUND(I334*H334,2)</f>
        <v>0</v>
      </c>
      <c r="K334" s="272" t="s">
        <v>24</v>
      </c>
      <c r="L334" s="277"/>
      <c r="M334" s="278" t="s">
        <v>24</v>
      </c>
      <c r="N334" s="279" t="s">
        <v>48</v>
      </c>
      <c r="O334" s="46"/>
      <c r="P334" s="229">
        <f>O334*H334</f>
        <v>0</v>
      </c>
      <c r="Q334" s="229">
        <v>0</v>
      </c>
      <c r="R334" s="229">
        <f>Q334*H334</f>
        <v>0</v>
      </c>
      <c r="S334" s="229">
        <v>0</v>
      </c>
      <c r="T334" s="230">
        <f>S334*H334</f>
        <v>0</v>
      </c>
      <c r="AR334" s="23" t="s">
        <v>460</v>
      </c>
      <c r="AT334" s="23" t="s">
        <v>442</v>
      </c>
      <c r="AU334" s="23" t="s">
        <v>164</v>
      </c>
      <c r="AY334" s="23" t="s">
        <v>144</v>
      </c>
      <c r="BE334" s="231">
        <f>IF(N334="základní",J334,0)</f>
        <v>0</v>
      </c>
      <c r="BF334" s="231">
        <f>IF(N334="snížená",J334,0)</f>
        <v>0</v>
      </c>
      <c r="BG334" s="231">
        <f>IF(N334="zákl. přenesená",J334,0)</f>
        <v>0</v>
      </c>
      <c r="BH334" s="231">
        <f>IF(N334="sníž. přenesená",J334,0)</f>
        <v>0</v>
      </c>
      <c r="BI334" s="231">
        <f>IF(N334="nulová",J334,0)</f>
        <v>0</v>
      </c>
      <c r="BJ334" s="23" t="s">
        <v>25</v>
      </c>
      <c r="BK334" s="231">
        <f>ROUND(I334*H334,2)</f>
        <v>0</v>
      </c>
      <c r="BL334" s="23" t="s">
        <v>257</v>
      </c>
      <c r="BM334" s="23" t="s">
        <v>1586</v>
      </c>
    </row>
    <row r="335" s="1" customFormat="1" ht="16.5" customHeight="1">
      <c r="B335" s="45"/>
      <c r="C335" s="270" t="s">
        <v>975</v>
      </c>
      <c r="D335" s="270" t="s">
        <v>442</v>
      </c>
      <c r="E335" s="271" t="s">
        <v>1587</v>
      </c>
      <c r="F335" s="272" t="s">
        <v>1588</v>
      </c>
      <c r="G335" s="273" t="s">
        <v>1110</v>
      </c>
      <c r="H335" s="274">
        <v>42</v>
      </c>
      <c r="I335" s="275"/>
      <c r="J335" s="276">
        <f>ROUND(I335*H335,2)</f>
        <v>0</v>
      </c>
      <c r="K335" s="272" t="s">
        <v>24</v>
      </c>
      <c r="L335" s="277"/>
      <c r="M335" s="278" t="s">
        <v>24</v>
      </c>
      <c r="N335" s="279" t="s">
        <v>48</v>
      </c>
      <c r="O335" s="46"/>
      <c r="P335" s="229">
        <f>O335*H335</f>
        <v>0</v>
      </c>
      <c r="Q335" s="229">
        <v>0</v>
      </c>
      <c r="R335" s="229">
        <f>Q335*H335</f>
        <v>0</v>
      </c>
      <c r="S335" s="229">
        <v>0</v>
      </c>
      <c r="T335" s="230">
        <f>S335*H335</f>
        <v>0</v>
      </c>
      <c r="AR335" s="23" t="s">
        <v>460</v>
      </c>
      <c r="AT335" s="23" t="s">
        <v>442</v>
      </c>
      <c r="AU335" s="23" t="s">
        <v>164</v>
      </c>
      <c r="AY335" s="23" t="s">
        <v>144</v>
      </c>
      <c r="BE335" s="231">
        <f>IF(N335="základní",J335,0)</f>
        <v>0</v>
      </c>
      <c r="BF335" s="231">
        <f>IF(N335="snížená",J335,0)</f>
        <v>0</v>
      </c>
      <c r="BG335" s="231">
        <f>IF(N335="zákl. přenesená",J335,0)</f>
        <v>0</v>
      </c>
      <c r="BH335" s="231">
        <f>IF(N335="sníž. přenesená",J335,0)</f>
        <v>0</v>
      </c>
      <c r="BI335" s="231">
        <f>IF(N335="nulová",J335,0)</f>
        <v>0</v>
      </c>
      <c r="BJ335" s="23" t="s">
        <v>25</v>
      </c>
      <c r="BK335" s="231">
        <f>ROUND(I335*H335,2)</f>
        <v>0</v>
      </c>
      <c r="BL335" s="23" t="s">
        <v>257</v>
      </c>
      <c r="BM335" s="23" t="s">
        <v>1589</v>
      </c>
    </row>
    <row r="336" s="1" customFormat="1" ht="16.5" customHeight="1">
      <c r="B336" s="45"/>
      <c r="C336" s="270" t="s">
        <v>979</v>
      </c>
      <c r="D336" s="270" t="s">
        <v>442</v>
      </c>
      <c r="E336" s="271" t="s">
        <v>1590</v>
      </c>
      <c r="F336" s="272" t="s">
        <v>1591</v>
      </c>
      <c r="G336" s="273" t="s">
        <v>1110</v>
      </c>
      <c r="H336" s="274">
        <v>4</v>
      </c>
      <c r="I336" s="275"/>
      <c r="J336" s="276">
        <f>ROUND(I336*H336,2)</f>
        <v>0</v>
      </c>
      <c r="K336" s="272" t="s">
        <v>24</v>
      </c>
      <c r="L336" s="277"/>
      <c r="M336" s="278" t="s">
        <v>24</v>
      </c>
      <c r="N336" s="279" t="s">
        <v>48</v>
      </c>
      <c r="O336" s="46"/>
      <c r="P336" s="229">
        <f>O336*H336</f>
        <v>0</v>
      </c>
      <c r="Q336" s="229">
        <v>0</v>
      </c>
      <c r="R336" s="229">
        <f>Q336*H336</f>
        <v>0</v>
      </c>
      <c r="S336" s="229">
        <v>0</v>
      </c>
      <c r="T336" s="230">
        <f>S336*H336</f>
        <v>0</v>
      </c>
      <c r="AR336" s="23" t="s">
        <v>460</v>
      </c>
      <c r="AT336" s="23" t="s">
        <v>442</v>
      </c>
      <c r="AU336" s="23" t="s">
        <v>164</v>
      </c>
      <c r="AY336" s="23" t="s">
        <v>144</v>
      </c>
      <c r="BE336" s="231">
        <f>IF(N336="základní",J336,0)</f>
        <v>0</v>
      </c>
      <c r="BF336" s="231">
        <f>IF(N336="snížená",J336,0)</f>
        <v>0</v>
      </c>
      <c r="BG336" s="231">
        <f>IF(N336="zákl. přenesená",J336,0)</f>
        <v>0</v>
      </c>
      <c r="BH336" s="231">
        <f>IF(N336="sníž. přenesená",J336,0)</f>
        <v>0</v>
      </c>
      <c r="BI336" s="231">
        <f>IF(N336="nulová",J336,0)</f>
        <v>0</v>
      </c>
      <c r="BJ336" s="23" t="s">
        <v>25</v>
      </c>
      <c r="BK336" s="231">
        <f>ROUND(I336*H336,2)</f>
        <v>0</v>
      </c>
      <c r="BL336" s="23" t="s">
        <v>257</v>
      </c>
      <c r="BM336" s="23" t="s">
        <v>1592</v>
      </c>
    </row>
    <row r="337" s="1" customFormat="1" ht="16.5" customHeight="1">
      <c r="B337" s="45"/>
      <c r="C337" s="270" t="s">
        <v>985</v>
      </c>
      <c r="D337" s="270" t="s">
        <v>442</v>
      </c>
      <c r="E337" s="271" t="s">
        <v>1593</v>
      </c>
      <c r="F337" s="272" t="s">
        <v>1594</v>
      </c>
      <c r="G337" s="273" t="s">
        <v>1110</v>
      </c>
      <c r="H337" s="274">
        <v>1</v>
      </c>
      <c r="I337" s="275"/>
      <c r="J337" s="276">
        <f>ROUND(I337*H337,2)</f>
        <v>0</v>
      </c>
      <c r="K337" s="272" t="s">
        <v>24</v>
      </c>
      <c r="L337" s="277"/>
      <c r="M337" s="278" t="s">
        <v>24</v>
      </c>
      <c r="N337" s="279" t="s">
        <v>48</v>
      </c>
      <c r="O337" s="46"/>
      <c r="P337" s="229">
        <f>O337*H337</f>
        <v>0</v>
      </c>
      <c r="Q337" s="229">
        <v>0</v>
      </c>
      <c r="R337" s="229">
        <f>Q337*H337</f>
        <v>0</v>
      </c>
      <c r="S337" s="229">
        <v>0</v>
      </c>
      <c r="T337" s="230">
        <f>S337*H337</f>
        <v>0</v>
      </c>
      <c r="AR337" s="23" t="s">
        <v>460</v>
      </c>
      <c r="AT337" s="23" t="s">
        <v>442</v>
      </c>
      <c r="AU337" s="23" t="s">
        <v>164</v>
      </c>
      <c r="AY337" s="23" t="s">
        <v>144</v>
      </c>
      <c r="BE337" s="231">
        <f>IF(N337="základní",J337,0)</f>
        <v>0</v>
      </c>
      <c r="BF337" s="231">
        <f>IF(N337="snížená",J337,0)</f>
        <v>0</v>
      </c>
      <c r="BG337" s="231">
        <f>IF(N337="zákl. přenesená",J337,0)</f>
        <v>0</v>
      </c>
      <c r="BH337" s="231">
        <f>IF(N337="sníž. přenesená",J337,0)</f>
        <v>0</v>
      </c>
      <c r="BI337" s="231">
        <f>IF(N337="nulová",J337,0)</f>
        <v>0</v>
      </c>
      <c r="BJ337" s="23" t="s">
        <v>25</v>
      </c>
      <c r="BK337" s="231">
        <f>ROUND(I337*H337,2)</f>
        <v>0</v>
      </c>
      <c r="BL337" s="23" t="s">
        <v>257</v>
      </c>
      <c r="BM337" s="23" t="s">
        <v>1595</v>
      </c>
    </row>
    <row r="338" s="1" customFormat="1" ht="16.5" customHeight="1">
      <c r="B338" s="45"/>
      <c r="C338" s="270" t="s">
        <v>995</v>
      </c>
      <c r="D338" s="270" t="s">
        <v>442</v>
      </c>
      <c r="E338" s="271" t="s">
        <v>1596</v>
      </c>
      <c r="F338" s="272" t="s">
        <v>1597</v>
      </c>
      <c r="G338" s="273" t="s">
        <v>326</v>
      </c>
      <c r="H338" s="274">
        <v>480</v>
      </c>
      <c r="I338" s="275"/>
      <c r="J338" s="276">
        <f>ROUND(I338*H338,2)</f>
        <v>0</v>
      </c>
      <c r="K338" s="272" t="s">
        <v>24</v>
      </c>
      <c r="L338" s="277"/>
      <c r="M338" s="278" t="s">
        <v>24</v>
      </c>
      <c r="N338" s="279" t="s">
        <v>48</v>
      </c>
      <c r="O338" s="46"/>
      <c r="P338" s="229">
        <f>O338*H338</f>
        <v>0</v>
      </c>
      <c r="Q338" s="229">
        <v>0</v>
      </c>
      <c r="R338" s="229">
        <f>Q338*H338</f>
        <v>0</v>
      </c>
      <c r="S338" s="229">
        <v>0</v>
      </c>
      <c r="T338" s="230">
        <f>S338*H338</f>
        <v>0</v>
      </c>
      <c r="AR338" s="23" t="s">
        <v>460</v>
      </c>
      <c r="AT338" s="23" t="s">
        <v>442</v>
      </c>
      <c r="AU338" s="23" t="s">
        <v>164</v>
      </c>
      <c r="AY338" s="23" t="s">
        <v>144</v>
      </c>
      <c r="BE338" s="231">
        <f>IF(N338="základní",J338,0)</f>
        <v>0</v>
      </c>
      <c r="BF338" s="231">
        <f>IF(N338="snížená",J338,0)</f>
        <v>0</v>
      </c>
      <c r="BG338" s="231">
        <f>IF(N338="zákl. přenesená",J338,0)</f>
        <v>0</v>
      </c>
      <c r="BH338" s="231">
        <f>IF(N338="sníž. přenesená",J338,0)</f>
        <v>0</v>
      </c>
      <c r="BI338" s="231">
        <f>IF(N338="nulová",J338,0)</f>
        <v>0</v>
      </c>
      <c r="BJ338" s="23" t="s">
        <v>25</v>
      </c>
      <c r="BK338" s="231">
        <f>ROUND(I338*H338,2)</f>
        <v>0</v>
      </c>
      <c r="BL338" s="23" t="s">
        <v>257</v>
      </c>
      <c r="BM338" s="23" t="s">
        <v>1598</v>
      </c>
    </row>
    <row r="339" s="1" customFormat="1" ht="16.5" customHeight="1">
      <c r="B339" s="45"/>
      <c r="C339" s="270" t="s">
        <v>1000</v>
      </c>
      <c r="D339" s="270" t="s">
        <v>442</v>
      </c>
      <c r="E339" s="271" t="s">
        <v>1599</v>
      </c>
      <c r="F339" s="272" t="s">
        <v>1600</v>
      </c>
      <c r="G339" s="273" t="s">
        <v>326</v>
      </c>
      <c r="H339" s="274">
        <v>35</v>
      </c>
      <c r="I339" s="275"/>
      <c r="J339" s="276">
        <f>ROUND(I339*H339,2)</f>
        <v>0</v>
      </c>
      <c r="K339" s="272" t="s">
        <v>24</v>
      </c>
      <c r="L339" s="277"/>
      <c r="M339" s="278" t="s">
        <v>24</v>
      </c>
      <c r="N339" s="279" t="s">
        <v>48</v>
      </c>
      <c r="O339" s="46"/>
      <c r="P339" s="229">
        <f>O339*H339</f>
        <v>0</v>
      </c>
      <c r="Q339" s="229">
        <v>0</v>
      </c>
      <c r="R339" s="229">
        <f>Q339*H339</f>
        <v>0</v>
      </c>
      <c r="S339" s="229">
        <v>0</v>
      </c>
      <c r="T339" s="230">
        <f>S339*H339</f>
        <v>0</v>
      </c>
      <c r="AR339" s="23" t="s">
        <v>460</v>
      </c>
      <c r="AT339" s="23" t="s">
        <v>442</v>
      </c>
      <c r="AU339" s="23" t="s">
        <v>164</v>
      </c>
      <c r="AY339" s="23" t="s">
        <v>144</v>
      </c>
      <c r="BE339" s="231">
        <f>IF(N339="základní",J339,0)</f>
        <v>0</v>
      </c>
      <c r="BF339" s="231">
        <f>IF(N339="snížená",J339,0)</f>
        <v>0</v>
      </c>
      <c r="BG339" s="231">
        <f>IF(N339="zákl. přenesená",J339,0)</f>
        <v>0</v>
      </c>
      <c r="BH339" s="231">
        <f>IF(N339="sníž. přenesená",J339,0)</f>
        <v>0</v>
      </c>
      <c r="BI339" s="231">
        <f>IF(N339="nulová",J339,0)</f>
        <v>0</v>
      </c>
      <c r="BJ339" s="23" t="s">
        <v>25</v>
      </c>
      <c r="BK339" s="231">
        <f>ROUND(I339*H339,2)</f>
        <v>0</v>
      </c>
      <c r="BL339" s="23" t="s">
        <v>257</v>
      </c>
      <c r="BM339" s="23" t="s">
        <v>1601</v>
      </c>
    </row>
    <row r="340" s="1" customFormat="1" ht="25.5" customHeight="1">
      <c r="B340" s="45"/>
      <c r="C340" s="270" t="s">
        <v>1005</v>
      </c>
      <c r="D340" s="270" t="s">
        <v>442</v>
      </c>
      <c r="E340" s="271" t="s">
        <v>1602</v>
      </c>
      <c r="F340" s="272" t="s">
        <v>1188</v>
      </c>
      <c r="G340" s="273" t="s">
        <v>326</v>
      </c>
      <c r="H340" s="274">
        <v>350</v>
      </c>
      <c r="I340" s="275"/>
      <c r="J340" s="276">
        <f>ROUND(I340*H340,2)</f>
        <v>0</v>
      </c>
      <c r="K340" s="272" t="s">
        <v>24</v>
      </c>
      <c r="L340" s="277"/>
      <c r="M340" s="278" t="s">
        <v>24</v>
      </c>
      <c r="N340" s="279" t="s">
        <v>48</v>
      </c>
      <c r="O340" s="46"/>
      <c r="P340" s="229">
        <f>O340*H340</f>
        <v>0</v>
      </c>
      <c r="Q340" s="229">
        <v>0</v>
      </c>
      <c r="R340" s="229">
        <f>Q340*H340</f>
        <v>0</v>
      </c>
      <c r="S340" s="229">
        <v>0</v>
      </c>
      <c r="T340" s="230">
        <f>S340*H340</f>
        <v>0</v>
      </c>
      <c r="AR340" s="23" t="s">
        <v>460</v>
      </c>
      <c r="AT340" s="23" t="s">
        <v>442</v>
      </c>
      <c r="AU340" s="23" t="s">
        <v>164</v>
      </c>
      <c r="AY340" s="23" t="s">
        <v>144</v>
      </c>
      <c r="BE340" s="231">
        <f>IF(N340="základní",J340,0)</f>
        <v>0</v>
      </c>
      <c r="BF340" s="231">
        <f>IF(N340="snížená",J340,0)</f>
        <v>0</v>
      </c>
      <c r="BG340" s="231">
        <f>IF(N340="zákl. přenesená",J340,0)</f>
        <v>0</v>
      </c>
      <c r="BH340" s="231">
        <f>IF(N340="sníž. přenesená",J340,0)</f>
        <v>0</v>
      </c>
      <c r="BI340" s="231">
        <f>IF(N340="nulová",J340,0)</f>
        <v>0</v>
      </c>
      <c r="BJ340" s="23" t="s">
        <v>25</v>
      </c>
      <c r="BK340" s="231">
        <f>ROUND(I340*H340,2)</f>
        <v>0</v>
      </c>
      <c r="BL340" s="23" t="s">
        <v>257</v>
      </c>
      <c r="BM340" s="23" t="s">
        <v>1603</v>
      </c>
    </row>
    <row r="341" s="1" customFormat="1" ht="16.5" customHeight="1">
      <c r="B341" s="45"/>
      <c r="C341" s="270" t="s">
        <v>1012</v>
      </c>
      <c r="D341" s="270" t="s">
        <v>442</v>
      </c>
      <c r="E341" s="271" t="s">
        <v>1604</v>
      </c>
      <c r="F341" s="272" t="s">
        <v>1555</v>
      </c>
      <c r="G341" s="273" t="s">
        <v>1178</v>
      </c>
      <c r="H341" s="274">
        <v>1</v>
      </c>
      <c r="I341" s="275"/>
      <c r="J341" s="276">
        <f>ROUND(I341*H341,2)</f>
        <v>0</v>
      </c>
      <c r="K341" s="272" t="s">
        <v>24</v>
      </c>
      <c r="L341" s="277"/>
      <c r="M341" s="278" t="s">
        <v>24</v>
      </c>
      <c r="N341" s="279" t="s">
        <v>48</v>
      </c>
      <c r="O341" s="46"/>
      <c r="P341" s="229">
        <f>O341*H341</f>
        <v>0</v>
      </c>
      <c r="Q341" s="229">
        <v>0</v>
      </c>
      <c r="R341" s="229">
        <f>Q341*H341</f>
        <v>0</v>
      </c>
      <c r="S341" s="229">
        <v>0</v>
      </c>
      <c r="T341" s="230">
        <f>S341*H341</f>
        <v>0</v>
      </c>
      <c r="AR341" s="23" t="s">
        <v>460</v>
      </c>
      <c r="AT341" s="23" t="s">
        <v>442</v>
      </c>
      <c r="AU341" s="23" t="s">
        <v>164</v>
      </c>
      <c r="AY341" s="23" t="s">
        <v>144</v>
      </c>
      <c r="BE341" s="231">
        <f>IF(N341="základní",J341,0)</f>
        <v>0</v>
      </c>
      <c r="BF341" s="231">
        <f>IF(N341="snížená",J341,0)</f>
        <v>0</v>
      </c>
      <c r="BG341" s="231">
        <f>IF(N341="zákl. přenesená",J341,0)</f>
        <v>0</v>
      </c>
      <c r="BH341" s="231">
        <f>IF(N341="sníž. přenesená",J341,0)</f>
        <v>0</v>
      </c>
      <c r="BI341" s="231">
        <f>IF(N341="nulová",J341,0)</f>
        <v>0</v>
      </c>
      <c r="BJ341" s="23" t="s">
        <v>25</v>
      </c>
      <c r="BK341" s="231">
        <f>ROUND(I341*H341,2)</f>
        <v>0</v>
      </c>
      <c r="BL341" s="23" t="s">
        <v>257</v>
      </c>
      <c r="BM341" s="23" t="s">
        <v>1605</v>
      </c>
    </row>
    <row r="342" s="1" customFormat="1" ht="16.5" customHeight="1">
      <c r="B342" s="45"/>
      <c r="C342" s="220" t="s">
        <v>1016</v>
      </c>
      <c r="D342" s="220" t="s">
        <v>146</v>
      </c>
      <c r="E342" s="221" t="s">
        <v>1606</v>
      </c>
      <c r="F342" s="222" t="s">
        <v>1558</v>
      </c>
      <c r="G342" s="223" t="s">
        <v>1417</v>
      </c>
      <c r="H342" s="224">
        <v>40</v>
      </c>
      <c r="I342" s="225"/>
      <c r="J342" s="226">
        <f>ROUND(I342*H342,2)</f>
        <v>0</v>
      </c>
      <c r="K342" s="222" t="s">
        <v>24</v>
      </c>
      <c r="L342" s="71"/>
      <c r="M342" s="227" t="s">
        <v>24</v>
      </c>
      <c r="N342" s="228" t="s">
        <v>48</v>
      </c>
      <c r="O342" s="46"/>
      <c r="P342" s="229">
        <f>O342*H342</f>
        <v>0</v>
      </c>
      <c r="Q342" s="229">
        <v>0</v>
      </c>
      <c r="R342" s="229">
        <f>Q342*H342</f>
        <v>0</v>
      </c>
      <c r="S342" s="229">
        <v>0</v>
      </c>
      <c r="T342" s="230">
        <f>S342*H342</f>
        <v>0</v>
      </c>
      <c r="AR342" s="23" t="s">
        <v>257</v>
      </c>
      <c r="AT342" s="23" t="s">
        <v>146</v>
      </c>
      <c r="AU342" s="23" t="s">
        <v>164</v>
      </c>
      <c r="AY342" s="23" t="s">
        <v>144</v>
      </c>
      <c r="BE342" s="231">
        <f>IF(N342="základní",J342,0)</f>
        <v>0</v>
      </c>
      <c r="BF342" s="231">
        <f>IF(N342="snížená",J342,0)</f>
        <v>0</v>
      </c>
      <c r="BG342" s="231">
        <f>IF(N342="zákl. přenesená",J342,0)</f>
        <v>0</v>
      </c>
      <c r="BH342" s="231">
        <f>IF(N342="sníž. přenesená",J342,0)</f>
        <v>0</v>
      </c>
      <c r="BI342" s="231">
        <f>IF(N342="nulová",J342,0)</f>
        <v>0</v>
      </c>
      <c r="BJ342" s="23" t="s">
        <v>25</v>
      </c>
      <c r="BK342" s="231">
        <f>ROUND(I342*H342,2)</f>
        <v>0</v>
      </c>
      <c r="BL342" s="23" t="s">
        <v>257</v>
      </c>
      <c r="BM342" s="23" t="s">
        <v>1607</v>
      </c>
    </row>
    <row r="343" s="10" customFormat="1" ht="22.32" customHeight="1">
      <c r="B343" s="204"/>
      <c r="C343" s="205"/>
      <c r="D343" s="206" t="s">
        <v>76</v>
      </c>
      <c r="E343" s="218" t="s">
        <v>1608</v>
      </c>
      <c r="F343" s="218" t="s">
        <v>1609</v>
      </c>
      <c r="G343" s="205"/>
      <c r="H343" s="205"/>
      <c r="I343" s="208"/>
      <c r="J343" s="219">
        <f>BK343</f>
        <v>0</v>
      </c>
      <c r="K343" s="205"/>
      <c r="L343" s="210"/>
      <c r="M343" s="211"/>
      <c r="N343" s="212"/>
      <c r="O343" s="212"/>
      <c r="P343" s="213">
        <f>SUM(P344:P355)</f>
        <v>0</v>
      </c>
      <c r="Q343" s="212"/>
      <c r="R343" s="213">
        <f>SUM(R344:R355)</f>
        <v>0</v>
      </c>
      <c r="S343" s="212"/>
      <c r="T343" s="214">
        <f>SUM(T344:T355)</f>
        <v>0</v>
      </c>
      <c r="AR343" s="215" t="s">
        <v>86</v>
      </c>
      <c r="AT343" s="216" t="s">
        <v>76</v>
      </c>
      <c r="AU343" s="216" t="s">
        <v>86</v>
      </c>
      <c r="AY343" s="215" t="s">
        <v>144</v>
      </c>
      <c r="BK343" s="217">
        <f>SUM(BK344:BK355)</f>
        <v>0</v>
      </c>
    </row>
    <row r="344" s="1" customFormat="1" ht="38.25" customHeight="1">
      <c r="B344" s="45"/>
      <c r="C344" s="270" t="s">
        <v>1020</v>
      </c>
      <c r="D344" s="270" t="s">
        <v>442</v>
      </c>
      <c r="E344" s="271" t="s">
        <v>1610</v>
      </c>
      <c r="F344" s="272" t="s">
        <v>1611</v>
      </c>
      <c r="G344" s="273" t="s">
        <v>1110</v>
      </c>
      <c r="H344" s="274">
        <v>10</v>
      </c>
      <c r="I344" s="275"/>
      <c r="J344" s="276">
        <f>ROUND(I344*H344,2)</f>
        <v>0</v>
      </c>
      <c r="K344" s="272" t="s">
        <v>24</v>
      </c>
      <c r="L344" s="277"/>
      <c r="M344" s="278" t="s">
        <v>24</v>
      </c>
      <c r="N344" s="279" t="s">
        <v>48</v>
      </c>
      <c r="O344" s="46"/>
      <c r="P344" s="229">
        <f>O344*H344</f>
        <v>0</v>
      </c>
      <c r="Q344" s="229">
        <v>0</v>
      </c>
      <c r="R344" s="229">
        <f>Q344*H344</f>
        <v>0</v>
      </c>
      <c r="S344" s="229">
        <v>0</v>
      </c>
      <c r="T344" s="230">
        <f>S344*H344</f>
        <v>0</v>
      </c>
      <c r="AR344" s="23" t="s">
        <v>460</v>
      </c>
      <c r="AT344" s="23" t="s">
        <v>442</v>
      </c>
      <c r="AU344" s="23" t="s">
        <v>164</v>
      </c>
      <c r="AY344" s="23" t="s">
        <v>144</v>
      </c>
      <c r="BE344" s="231">
        <f>IF(N344="základní",J344,0)</f>
        <v>0</v>
      </c>
      <c r="BF344" s="231">
        <f>IF(N344="snížená",J344,0)</f>
        <v>0</v>
      </c>
      <c r="BG344" s="231">
        <f>IF(N344="zákl. přenesená",J344,0)</f>
        <v>0</v>
      </c>
      <c r="BH344" s="231">
        <f>IF(N344="sníž. přenesená",J344,0)</f>
        <v>0</v>
      </c>
      <c r="BI344" s="231">
        <f>IF(N344="nulová",J344,0)</f>
        <v>0</v>
      </c>
      <c r="BJ344" s="23" t="s">
        <v>25</v>
      </c>
      <c r="BK344" s="231">
        <f>ROUND(I344*H344,2)</f>
        <v>0</v>
      </c>
      <c r="BL344" s="23" t="s">
        <v>257</v>
      </c>
      <c r="BM344" s="23" t="s">
        <v>1612</v>
      </c>
    </row>
    <row r="345" s="1" customFormat="1" ht="16.5" customHeight="1">
      <c r="B345" s="45"/>
      <c r="C345" s="270" t="s">
        <v>1026</v>
      </c>
      <c r="D345" s="270" t="s">
        <v>442</v>
      </c>
      <c r="E345" s="271" t="s">
        <v>1613</v>
      </c>
      <c r="F345" s="272" t="s">
        <v>1614</v>
      </c>
      <c r="G345" s="273" t="s">
        <v>1110</v>
      </c>
      <c r="H345" s="274">
        <v>8</v>
      </c>
      <c r="I345" s="275"/>
      <c r="J345" s="276">
        <f>ROUND(I345*H345,2)</f>
        <v>0</v>
      </c>
      <c r="K345" s="272" t="s">
        <v>24</v>
      </c>
      <c r="L345" s="277"/>
      <c r="M345" s="278" t="s">
        <v>24</v>
      </c>
      <c r="N345" s="279" t="s">
        <v>48</v>
      </c>
      <c r="O345" s="46"/>
      <c r="P345" s="229">
        <f>O345*H345</f>
        <v>0</v>
      </c>
      <c r="Q345" s="229">
        <v>0</v>
      </c>
      <c r="R345" s="229">
        <f>Q345*H345</f>
        <v>0</v>
      </c>
      <c r="S345" s="229">
        <v>0</v>
      </c>
      <c r="T345" s="230">
        <f>S345*H345</f>
        <v>0</v>
      </c>
      <c r="AR345" s="23" t="s">
        <v>460</v>
      </c>
      <c r="AT345" s="23" t="s">
        <v>442</v>
      </c>
      <c r="AU345" s="23" t="s">
        <v>164</v>
      </c>
      <c r="AY345" s="23" t="s">
        <v>144</v>
      </c>
      <c r="BE345" s="231">
        <f>IF(N345="základní",J345,0)</f>
        <v>0</v>
      </c>
      <c r="BF345" s="231">
        <f>IF(N345="snížená",J345,0)</f>
        <v>0</v>
      </c>
      <c r="BG345" s="231">
        <f>IF(N345="zákl. přenesená",J345,0)</f>
        <v>0</v>
      </c>
      <c r="BH345" s="231">
        <f>IF(N345="sníž. přenesená",J345,0)</f>
        <v>0</v>
      </c>
      <c r="BI345" s="231">
        <f>IF(N345="nulová",J345,0)</f>
        <v>0</v>
      </c>
      <c r="BJ345" s="23" t="s">
        <v>25</v>
      </c>
      <c r="BK345" s="231">
        <f>ROUND(I345*H345,2)</f>
        <v>0</v>
      </c>
      <c r="BL345" s="23" t="s">
        <v>257</v>
      </c>
      <c r="BM345" s="23" t="s">
        <v>1615</v>
      </c>
    </row>
    <row r="346" s="1" customFormat="1" ht="16.5" customHeight="1">
      <c r="B346" s="45"/>
      <c r="C346" s="270" t="s">
        <v>1031</v>
      </c>
      <c r="D346" s="270" t="s">
        <v>442</v>
      </c>
      <c r="E346" s="271" t="s">
        <v>1616</v>
      </c>
      <c r="F346" s="272" t="s">
        <v>1617</v>
      </c>
      <c r="G346" s="273" t="s">
        <v>1110</v>
      </c>
      <c r="H346" s="274">
        <v>6</v>
      </c>
      <c r="I346" s="275"/>
      <c r="J346" s="276">
        <f>ROUND(I346*H346,2)</f>
        <v>0</v>
      </c>
      <c r="K346" s="272" t="s">
        <v>24</v>
      </c>
      <c r="L346" s="277"/>
      <c r="M346" s="278" t="s">
        <v>24</v>
      </c>
      <c r="N346" s="279" t="s">
        <v>48</v>
      </c>
      <c r="O346" s="46"/>
      <c r="P346" s="229">
        <f>O346*H346</f>
        <v>0</v>
      </c>
      <c r="Q346" s="229">
        <v>0</v>
      </c>
      <c r="R346" s="229">
        <f>Q346*H346</f>
        <v>0</v>
      </c>
      <c r="S346" s="229">
        <v>0</v>
      </c>
      <c r="T346" s="230">
        <f>S346*H346</f>
        <v>0</v>
      </c>
      <c r="AR346" s="23" t="s">
        <v>460</v>
      </c>
      <c r="AT346" s="23" t="s">
        <v>442</v>
      </c>
      <c r="AU346" s="23" t="s">
        <v>164</v>
      </c>
      <c r="AY346" s="23" t="s">
        <v>144</v>
      </c>
      <c r="BE346" s="231">
        <f>IF(N346="základní",J346,0)</f>
        <v>0</v>
      </c>
      <c r="BF346" s="231">
        <f>IF(N346="snížená",J346,0)</f>
        <v>0</v>
      </c>
      <c r="BG346" s="231">
        <f>IF(N346="zákl. přenesená",J346,0)</f>
        <v>0</v>
      </c>
      <c r="BH346" s="231">
        <f>IF(N346="sníž. přenesená",J346,0)</f>
        <v>0</v>
      </c>
      <c r="BI346" s="231">
        <f>IF(N346="nulová",J346,0)</f>
        <v>0</v>
      </c>
      <c r="BJ346" s="23" t="s">
        <v>25</v>
      </c>
      <c r="BK346" s="231">
        <f>ROUND(I346*H346,2)</f>
        <v>0</v>
      </c>
      <c r="BL346" s="23" t="s">
        <v>257</v>
      </c>
      <c r="BM346" s="23" t="s">
        <v>1618</v>
      </c>
    </row>
    <row r="347" s="1" customFormat="1" ht="16.5" customHeight="1">
      <c r="B347" s="45"/>
      <c r="C347" s="270" t="s">
        <v>1035</v>
      </c>
      <c r="D347" s="270" t="s">
        <v>442</v>
      </c>
      <c r="E347" s="271" t="s">
        <v>1619</v>
      </c>
      <c r="F347" s="272" t="s">
        <v>1620</v>
      </c>
      <c r="G347" s="273" t="s">
        <v>1110</v>
      </c>
      <c r="H347" s="274">
        <v>6</v>
      </c>
      <c r="I347" s="275"/>
      <c r="J347" s="276">
        <f>ROUND(I347*H347,2)</f>
        <v>0</v>
      </c>
      <c r="K347" s="272" t="s">
        <v>24</v>
      </c>
      <c r="L347" s="277"/>
      <c r="M347" s="278" t="s">
        <v>24</v>
      </c>
      <c r="N347" s="279" t="s">
        <v>48</v>
      </c>
      <c r="O347" s="46"/>
      <c r="P347" s="229">
        <f>O347*H347</f>
        <v>0</v>
      </c>
      <c r="Q347" s="229">
        <v>0</v>
      </c>
      <c r="R347" s="229">
        <f>Q347*H347</f>
        <v>0</v>
      </c>
      <c r="S347" s="229">
        <v>0</v>
      </c>
      <c r="T347" s="230">
        <f>S347*H347</f>
        <v>0</v>
      </c>
      <c r="AR347" s="23" t="s">
        <v>460</v>
      </c>
      <c r="AT347" s="23" t="s">
        <v>442</v>
      </c>
      <c r="AU347" s="23" t="s">
        <v>164</v>
      </c>
      <c r="AY347" s="23" t="s">
        <v>144</v>
      </c>
      <c r="BE347" s="231">
        <f>IF(N347="základní",J347,0)</f>
        <v>0</v>
      </c>
      <c r="BF347" s="231">
        <f>IF(N347="snížená",J347,0)</f>
        <v>0</v>
      </c>
      <c r="BG347" s="231">
        <f>IF(N347="zákl. přenesená",J347,0)</f>
        <v>0</v>
      </c>
      <c r="BH347" s="231">
        <f>IF(N347="sníž. přenesená",J347,0)</f>
        <v>0</v>
      </c>
      <c r="BI347" s="231">
        <f>IF(N347="nulová",J347,0)</f>
        <v>0</v>
      </c>
      <c r="BJ347" s="23" t="s">
        <v>25</v>
      </c>
      <c r="BK347" s="231">
        <f>ROUND(I347*H347,2)</f>
        <v>0</v>
      </c>
      <c r="BL347" s="23" t="s">
        <v>257</v>
      </c>
      <c r="BM347" s="23" t="s">
        <v>1621</v>
      </c>
    </row>
    <row r="348" s="1" customFormat="1" ht="16.5" customHeight="1">
      <c r="B348" s="45"/>
      <c r="C348" s="270" t="s">
        <v>1039</v>
      </c>
      <c r="D348" s="270" t="s">
        <v>442</v>
      </c>
      <c r="E348" s="271" t="s">
        <v>1622</v>
      </c>
      <c r="F348" s="272" t="s">
        <v>1623</v>
      </c>
      <c r="G348" s="273" t="s">
        <v>1110</v>
      </c>
      <c r="H348" s="274">
        <v>6</v>
      </c>
      <c r="I348" s="275"/>
      <c r="J348" s="276">
        <f>ROUND(I348*H348,2)</f>
        <v>0</v>
      </c>
      <c r="K348" s="272" t="s">
        <v>24</v>
      </c>
      <c r="L348" s="277"/>
      <c r="M348" s="278" t="s">
        <v>24</v>
      </c>
      <c r="N348" s="279" t="s">
        <v>48</v>
      </c>
      <c r="O348" s="46"/>
      <c r="P348" s="229">
        <f>O348*H348</f>
        <v>0</v>
      </c>
      <c r="Q348" s="229">
        <v>0</v>
      </c>
      <c r="R348" s="229">
        <f>Q348*H348</f>
        <v>0</v>
      </c>
      <c r="S348" s="229">
        <v>0</v>
      </c>
      <c r="T348" s="230">
        <f>S348*H348</f>
        <v>0</v>
      </c>
      <c r="AR348" s="23" t="s">
        <v>460</v>
      </c>
      <c r="AT348" s="23" t="s">
        <v>442</v>
      </c>
      <c r="AU348" s="23" t="s">
        <v>164</v>
      </c>
      <c r="AY348" s="23" t="s">
        <v>144</v>
      </c>
      <c r="BE348" s="231">
        <f>IF(N348="základní",J348,0)</f>
        <v>0</v>
      </c>
      <c r="BF348" s="231">
        <f>IF(N348="snížená",J348,0)</f>
        <v>0</v>
      </c>
      <c r="BG348" s="231">
        <f>IF(N348="zákl. přenesená",J348,0)</f>
        <v>0</v>
      </c>
      <c r="BH348" s="231">
        <f>IF(N348="sníž. přenesená",J348,0)</f>
        <v>0</v>
      </c>
      <c r="BI348" s="231">
        <f>IF(N348="nulová",J348,0)</f>
        <v>0</v>
      </c>
      <c r="BJ348" s="23" t="s">
        <v>25</v>
      </c>
      <c r="BK348" s="231">
        <f>ROUND(I348*H348,2)</f>
        <v>0</v>
      </c>
      <c r="BL348" s="23" t="s">
        <v>257</v>
      </c>
      <c r="BM348" s="23" t="s">
        <v>1624</v>
      </c>
    </row>
    <row r="349" s="1" customFormat="1" ht="16.5" customHeight="1">
      <c r="B349" s="45"/>
      <c r="C349" s="270" t="s">
        <v>1043</v>
      </c>
      <c r="D349" s="270" t="s">
        <v>442</v>
      </c>
      <c r="E349" s="271" t="s">
        <v>1625</v>
      </c>
      <c r="F349" s="272" t="s">
        <v>1626</v>
      </c>
      <c r="G349" s="273" t="s">
        <v>326</v>
      </c>
      <c r="H349" s="274">
        <v>45</v>
      </c>
      <c r="I349" s="275"/>
      <c r="J349" s="276">
        <f>ROUND(I349*H349,2)</f>
        <v>0</v>
      </c>
      <c r="K349" s="272" t="s">
        <v>24</v>
      </c>
      <c r="L349" s="277"/>
      <c r="M349" s="278" t="s">
        <v>24</v>
      </c>
      <c r="N349" s="279" t="s">
        <v>48</v>
      </c>
      <c r="O349" s="46"/>
      <c r="P349" s="229">
        <f>O349*H349</f>
        <v>0</v>
      </c>
      <c r="Q349" s="229">
        <v>0</v>
      </c>
      <c r="R349" s="229">
        <f>Q349*H349</f>
        <v>0</v>
      </c>
      <c r="S349" s="229">
        <v>0</v>
      </c>
      <c r="T349" s="230">
        <f>S349*H349</f>
        <v>0</v>
      </c>
      <c r="AR349" s="23" t="s">
        <v>460</v>
      </c>
      <c r="AT349" s="23" t="s">
        <v>442</v>
      </c>
      <c r="AU349" s="23" t="s">
        <v>164</v>
      </c>
      <c r="AY349" s="23" t="s">
        <v>144</v>
      </c>
      <c r="BE349" s="231">
        <f>IF(N349="základní",J349,0)</f>
        <v>0</v>
      </c>
      <c r="BF349" s="231">
        <f>IF(N349="snížená",J349,0)</f>
        <v>0</v>
      </c>
      <c r="BG349" s="231">
        <f>IF(N349="zákl. přenesená",J349,0)</f>
        <v>0</v>
      </c>
      <c r="BH349" s="231">
        <f>IF(N349="sníž. přenesená",J349,0)</f>
        <v>0</v>
      </c>
      <c r="BI349" s="231">
        <f>IF(N349="nulová",J349,0)</f>
        <v>0</v>
      </c>
      <c r="BJ349" s="23" t="s">
        <v>25</v>
      </c>
      <c r="BK349" s="231">
        <f>ROUND(I349*H349,2)</f>
        <v>0</v>
      </c>
      <c r="BL349" s="23" t="s">
        <v>257</v>
      </c>
      <c r="BM349" s="23" t="s">
        <v>1627</v>
      </c>
    </row>
    <row r="350" s="1" customFormat="1" ht="16.5" customHeight="1">
      <c r="B350" s="45"/>
      <c r="C350" s="270" t="s">
        <v>1047</v>
      </c>
      <c r="D350" s="270" t="s">
        <v>442</v>
      </c>
      <c r="E350" s="271" t="s">
        <v>1628</v>
      </c>
      <c r="F350" s="272" t="s">
        <v>1629</v>
      </c>
      <c r="G350" s="273" t="s">
        <v>326</v>
      </c>
      <c r="H350" s="274">
        <v>95</v>
      </c>
      <c r="I350" s="275"/>
      <c r="J350" s="276">
        <f>ROUND(I350*H350,2)</f>
        <v>0</v>
      </c>
      <c r="K350" s="272" t="s">
        <v>24</v>
      </c>
      <c r="L350" s="277"/>
      <c r="M350" s="278" t="s">
        <v>24</v>
      </c>
      <c r="N350" s="279" t="s">
        <v>48</v>
      </c>
      <c r="O350" s="46"/>
      <c r="P350" s="229">
        <f>O350*H350</f>
        <v>0</v>
      </c>
      <c r="Q350" s="229">
        <v>0</v>
      </c>
      <c r="R350" s="229">
        <f>Q350*H350</f>
        <v>0</v>
      </c>
      <c r="S350" s="229">
        <v>0</v>
      </c>
      <c r="T350" s="230">
        <f>S350*H350</f>
        <v>0</v>
      </c>
      <c r="AR350" s="23" t="s">
        <v>460</v>
      </c>
      <c r="AT350" s="23" t="s">
        <v>442</v>
      </c>
      <c r="AU350" s="23" t="s">
        <v>164</v>
      </c>
      <c r="AY350" s="23" t="s">
        <v>144</v>
      </c>
      <c r="BE350" s="231">
        <f>IF(N350="základní",J350,0)</f>
        <v>0</v>
      </c>
      <c r="BF350" s="231">
        <f>IF(N350="snížená",J350,0)</f>
        <v>0</v>
      </c>
      <c r="BG350" s="231">
        <f>IF(N350="zákl. přenesená",J350,0)</f>
        <v>0</v>
      </c>
      <c r="BH350" s="231">
        <f>IF(N350="sníž. přenesená",J350,0)</f>
        <v>0</v>
      </c>
      <c r="BI350" s="231">
        <f>IF(N350="nulová",J350,0)</f>
        <v>0</v>
      </c>
      <c r="BJ350" s="23" t="s">
        <v>25</v>
      </c>
      <c r="BK350" s="231">
        <f>ROUND(I350*H350,2)</f>
        <v>0</v>
      </c>
      <c r="BL350" s="23" t="s">
        <v>257</v>
      </c>
      <c r="BM350" s="23" t="s">
        <v>1630</v>
      </c>
    </row>
    <row r="351" s="1" customFormat="1" ht="16.5" customHeight="1">
      <c r="B351" s="45"/>
      <c r="C351" s="270" t="s">
        <v>1631</v>
      </c>
      <c r="D351" s="270" t="s">
        <v>442</v>
      </c>
      <c r="E351" s="271" t="s">
        <v>1632</v>
      </c>
      <c r="F351" s="272" t="s">
        <v>1633</v>
      </c>
      <c r="G351" s="273" t="s">
        <v>1110</v>
      </c>
      <c r="H351" s="274">
        <v>12</v>
      </c>
      <c r="I351" s="275"/>
      <c r="J351" s="276">
        <f>ROUND(I351*H351,2)</f>
        <v>0</v>
      </c>
      <c r="K351" s="272" t="s">
        <v>24</v>
      </c>
      <c r="L351" s="277"/>
      <c r="M351" s="278" t="s">
        <v>24</v>
      </c>
      <c r="N351" s="279" t="s">
        <v>48</v>
      </c>
      <c r="O351" s="46"/>
      <c r="P351" s="229">
        <f>O351*H351</f>
        <v>0</v>
      </c>
      <c r="Q351" s="229">
        <v>0</v>
      </c>
      <c r="R351" s="229">
        <f>Q351*H351</f>
        <v>0</v>
      </c>
      <c r="S351" s="229">
        <v>0</v>
      </c>
      <c r="T351" s="230">
        <f>S351*H351</f>
        <v>0</v>
      </c>
      <c r="AR351" s="23" t="s">
        <v>460</v>
      </c>
      <c r="AT351" s="23" t="s">
        <v>442</v>
      </c>
      <c r="AU351" s="23" t="s">
        <v>164</v>
      </c>
      <c r="AY351" s="23" t="s">
        <v>144</v>
      </c>
      <c r="BE351" s="231">
        <f>IF(N351="základní",J351,0)</f>
        <v>0</v>
      </c>
      <c r="BF351" s="231">
        <f>IF(N351="snížená",J351,0)</f>
        <v>0</v>
      </c>
      <c r="BG351" s="231">
        <f>IF(N351="zákl. přenesená",J351,0)</f>
        <v>0</v>
      </c>
      <c r="BH351" s="231">
        <f>IF(N351="sníž. přenesená",J351,0)</f>
        <v>0</v>
      </c>
      <c r="BI351" s="231">
        <f>IF(N351="nulová",J351,0)</f>
        <v>0</v>
      </c>
      <c r="BJ351" s="23" t="s">
        <v>25</v>
      </c>
      <c r="BK351" s="231">
        <f>ROUND(I351*H351,2)</f>
        <v>0</v>
      </c>
      <c r="BL351" s="23" t="s">
        <v>257</v>
      </c>
      <c r="BM351" s="23" t="s">
        <v>1634</v>
      </c>
    </row>
    <row r="352" s="1" customFormat="1" ht="16.5" customHeight="1">
      <c r="B352" s="45"/>
      <c r="C352" s="270" t="s">
        <v>1635</v>
      </c>
      <c r="D352" s="270" t="s">
        <v>442</v>
      </c>
      <c r="E352" s="271" t="s">
        <v>1636</v>
      </c>
      <c r="F352" s="272" t="s">
        <v>1637</v>
      </c>
      <c r="G352" s="273" t="s">
        <v>1110</v>
      </c>
      <c r="H352" s="274">
        <v>4</v>
      </c>
      <c r="I352" s="275"/>
      <c r="J352" s="276">
        <f>ROUND(I352*H352,2)</f>
        <v>0</v>
      </c>
      <c r="K352" s="272" t="s">
        <v>24</v>
      </c>
      <c r="L352" s="277"/>
      <c r="M352" s="278" t="s">
        <v>24</v>
      </c>
      <c r="N352" s="279" t="s">
        <v>48</v>
      </c>
      <c r="O352" s="46"/>
      <c r="P352" s="229">
        <f>O352*H352</f>
        <v>0</v>
      </c>
      <c r="Q352" s="229">
        <v>0</v>
      </c>
      <c r="R352" s="229">
        <f>Q352*H352</f>
        <v>0</v>
      </c>
      <c r="S352" s="229">
        <v>0</v>
      </c>
      <c r="T352" s="230">
        <f>S352*H352</f>
        <v>0</v>
      </c>
      <c r="AR352" s="23" t="s">
        <v>460</v>
      </c>
      <c r="AT352" s="23" t="s">
        <v>442</v>
      </c>
      <c r="AU352" s="23" t="s">
        <v>164</v>
      </c>
      <c r="AY352" s="23" t="s">
        <v>144</v>
      </c>
      <c r="BE352" s="231">
        <f>IF(N352="základní",J352,0)</f>
        <v>0</v>
      </c>
      <c r="BF352" s="231">
        <f>IF(N352="snížená",J352,0)</f>
        <v>0</v>
      </c>
      <c r="BG352" s="231">
        <f>IF(N352="zákl. přenesená",J352,0)</f>
        <v>0</v>
      </c>
      <c r="BH352" s="231">
        <f>IF(N352="sníž. přenesená",J352,0)</f>
        <v>0</v>
      </c>
      <c r="BI352" s="231">
        <f>IF(N352="nulová",J352,0)</f>
        <v>0</v>
      </c>
      <c r="BJ352" s="23" t="s">
        <v>25</v>
      </c>
      <c r="BK352" s="231">
        <f>ROUND(I352*H352,2)</f>
        <v>0</v>
      </c>
      <c r="BL352" s="23" t="s">
        <v>257</v>
      </c>
      <c r="BM352" s="23" t="s">
        <v>1638</v>
      </c>
    </row>
    <row r="353" s="1" customFormat="1" ht="25.5" customHeight="1">
      <c r="B353" s="45"/>
      <c r="C353" s="270" t="s">
        <v>1639</v>
      </c>
      <c r="D353" s="270" t="s">
        <v>442</v>
      </c>
      <c r="E353" s="271" t="s">
        <v>1640</v>
      </c>
      <c r="F353" s="272" t="s">
        <v>1188</v>
      </c>
      <c r="G353" s="273" t="s">
        <v>326</v>
      </c>
      <c r="H353" s="274">
        <v>140</v>
      </c>
      <c r="I353" s="275"/>
      <c r="J353" s="276">
        <f>ROUND(I353*H353,2)</f>
        <v>0</v>
      </c>
      <c r="K353" s="272" t="s">
        <v>24</v>
      </c>
      <c r="L353" s="277"/>
      <c r="M353" s="278" t="s">
        <v>24</v>
      </c>
      <c r="N353" s="279" t="s">
        <v>48</v>
      </c>
      <c r="O353" s="46"/>
      <c r="P353" s="229">
        <f>O353*H353</f>
        <v>0</v>
      </c>
      <c r="Q353" s="229">
        <v>0</v>
      </c>
      <c r="R353" s="229">
        <f>Q353*H353</f>
        <v>0</v>
      </c>
      <c r="S353" s="229">
        <v>0</v>
      </c>
      <c r="T353" s="230">
        <f>S353*H353</f>
        <v>0</v>
      </c>
      <c r="AR353" s="23" t="s">
        <v>460</v>
      </c>
      <c r="AT353" s="23" t="s">
        <v>442</v>
      </c>
      <c r="AU353" s="23" t="s">
        <v>164</v>
      </c>
      <c r="AY353" s="23" t="s">
        <v>144</v>
      </c>
      <c r="BE353" s="231">
        <f>IF(N353="základní",J353,0)</f>
        <v>0</v>
      </c>
      <c r="BF353" s="231">
        <f>IF(N353="snížená",J353,0)</f>
        <v>0</v>
      </c>
      <c r="BG353" s="231">
        <f>IF(N353="zákl. přenesená",J353,0)</f>
        <v>0</v>
      </c>
      <c r="BH353" s="231">
        <f>IF(N353="sníž. přenesená",J353,0)</f>
        <v>0</v>
      </c>
      <c r="BI353" s="231">
        <f>IF(N353="nulová",J353,0)</f>
        <v>0</v>
      </c>
      <c r="BJ353" s="23" t="s">
        <v>25</v>
      </c>
      <c r="BK353" s="231">
        <f>ROUND(I353*H353,2)</f>
        <v>0</v>
      </c>
      <c r="BL353" s="23" t="s">
        <v>257</v>
      </c>
      <c r="BM353" s="23" t="s">
        <v>1641</v>
      </c>
    </row>
    <row r="354" s="1" customFormat="1" ht="16.5" customHeight="1">
      <c r="B354" s="45"/>
      <c r="C354" s="270" t="s">
        <v>1642</v>
      </c>
      <c r="D354" s="270" t="s">
        <v>442</v>
      </c>
      <c r="E354" s="271" t="s">
        <v>1643</v>
      </c>
      <c r="F354" s="272" t="s">
        <v>1555</v>
      </c>
      <c r="G354" s="273" t="s">
        <v>1178</v>
      </c>
      <c r="H354" s="274">
        <v>1</v>
      </c>
      <c r="I354" s="275"/>
      <c r="J354" s="276">
        <f>ROUND(I354*H354,2)</f>
        <v>0</v>
      </c>
      <c r="K354" s="272" t="s">
        <v>24</v>
      </c>
      <c r="L354" s="277"/>
      <c r="M354" s="278" t="s">
        <v>24</v>
      </c>
      <c r="N354" s="279" t="s">
        <v>48</v>
      </c>
      <c r="O354" s="46"/>
      <c r="P354" s="229">
        <f>O354*H354</f>
        <v>0</v>
      </c>
      <c r="Q354" s="229">
        <v>0</v>
      </c>
      <c r="R354" s="229">
        <f>Q354*H354</f>
        <v>0</v>
      </c>
      <c r="S354" s="229">
        <v>0</v>
      </c>
      <c r="T354" s="230">
        <f>S354*H354</f>
        <v>0</v>
      </c>
      <c r="AR354" s="23" t="s">
        <v>460</v>
      </c>
      <c r="AT354" s="23" t="s">
        <v>442</v>
      </c>
      <c r="AU354" s="23" t="s">
        <v>164</v>
      </c>
      <c r="AY354" s="23" t="s">
        <v>144</v>
      </c>
      <c r="BE354" s="231">
        <f>IF(N354="základní",J354,0)</f>
        <v>0</v>
      </c>
      <c r="BF354" s="231">
        <f>IF(N354="snížená",J354,0)</f>
        <v>0</v>
      </c>
      <c r="BG354" s="231">
        <f>IF(N354="zákl. přenesená",J354,0)</f>
        <v>0</v>
      </c>
      <c r="BH354" s="231">
        <f>IF(N354="sníž. přenesená",J354,0)</f>
        <v>0</v>
      </c>
      <c r="BI354" s="231">
        <f>IF(N354="nulová",J354,0)</f>
        <v>0</v>
      </c>
      <c r="BJ354" s="23" t="s">
        <v>25</v>
      </c>
      <c r="BK354" s="231">
        <f>ROUND(I354*H354,2)</f>
        <v>0</v>
      </c>
      <c r="BL354" s="23" t="s">
        <v>257</v>
      </c>
      <c r="BM354" s="23" t="s">
        <v>1644</v>
      </c>
    </row>
    <row r="355" s="1" customFormat="1" ht="16.5" customHeight="1">
      <c r="B355" s="45"/>
      <c r="C355" s="220" t="s">
        <v>1645</v>
      </c>
      <c r="D355" s="220" t="s">
        <v>146</v>
      </c>
      <c r="E355" s="221" t="s">
        <v>1646</v>
      </c>
      <c r="F355" s="222" t="s">
        <v>1558</v>
      </c>
      <c r="G355" s="223" t="s">
        <v>1417</v>
      </c>
      <c r="H355" s="224">
        <v>24</v>
      </c>
      <c r="I355" s="225"/>
      <c r="J355" s="226">
        <f>ROUND(I355*H355,2)</f>
        <v>0</v>
      </c>
      <c r="K355" s="222" t="s">
        <v>24</v>
      </c>
      <c r="L355" s="71"/>
      <c r="M355" s="227" t="s">
        <v>24</v>
      </c>
      <c r="N355" s="228" t="s">
        <v>48</v>
      </c>
      <c r="O355" s="46"/>
      <c r="P355" s="229">
        <f>O355*H355</f>
        <v>0</v>
      </c>
      <c r="Q355" s="229">
        <v>0</v>
      </c>
      <c r="R355" s="229">
        <f>Q355*H355</f>
        <v>0</v>
      </c>
      <c r="S355" s="229">
        <v>0</v>
      </c>
      <c r="T355" s="230">
        <f>S355*H355</f>
        <v>0</v>
      </c>
      <c r="AR355" s="23" t="s">
        <v>257</v>
      </c>
      <c r="AT355" s="23" t="s">
        <v>146</v>
      </c>
      <c r="AU355" s="23" t="s">
        <v>164</v>
      </c>
      <c r="AY355" s="23" t="s">
        <v>144</v>
      </c>
      <c r="BE355" s="231">
        <f>IF(N355="základní",J355,0)</f>
        <v>0</v>
      </c>
      <c r="BF355" s="231">
        <f>IF(N355="snížená",J355,0)</f>
        <v>0</v>
      </c>
      <c r="BG355" s="231">
        <f>IF(N355="zákl. přenesená",J355,0)</f>
        <v>0</v>
      </c>
      <c r="BH355" s="231">
        <f>IF(N355="sníž. přenesená",J355,0)</f>
        <v>0</v>
      </c>
      <c r="BI355" s="231">
        <f>IF(N355="nulová",J355,0)</f>
        <v>0</v>
      </c>
      <c r="BJ355" s="23" t="s">
        <v>25</v>
      </c>
      <c r="BK355" s="231">
        <f>ROUND(I355*H355,2)</f>
        <v>0</v>
      </c>
      <c r="BL355" s="23" t="s">
        <v>257</v>
      </c>
      <c r="BM355" s="23" t="s">
        <v>1647</v>
      </c>
    </row>
    <row r="356" s="10" customFormat="1" ht="22.32" customHeight="1">
      <c r="B356" s="204"/>
      <c r="C356" s="205"/>
      <c r="D356" s="206" t="s">
        <v>76</v>
      </c>
      <c r="E356" s="218" t="s">
        <v>1648</v>
      </c>
      <c r="F356" s="218" t="s">
        <v>1649</v>
      </c>
      <c r="G356" s="205"/>
      <c r="H356" s="205"/>
      <c r="I356" s="208"/>
      <c r="J356" s="219">
        <f>BK356</f>
        <v>0</v>
      </c>
      <c r="K356" s="205"/>
      <c r="L356" s="210"/>
      <c r="M356" s="211"/>
      <c r="N356" s="212"/>
      <c r="O356" s="212"/>
      <c r="P356" s="213">
        <f>SUM(P357:P363)</f>
        <v>0</v>
      </c>
      <c r="Q356" s="212"/>
      <c r="R356" s="213">
        <f>SUM(R357:R363)</f>
        <v>0</v>
      </c>
      <c r="S356" s="212"/>
      <c r="T356" s="214">
        <f>SUM(T357:T363)</f>
        <v>0</v>
      </c>
      <c r="AR356" s="215" t="s">
        <v>86</v>
      </c>
      <c r="AT356" s="216" t="s">
        <v>76</v>
      </c>
      <c r="AU356" s="216" t="s">
        <v>86</v>
      </c>
      <c r="AY356" s="215" t="s">
        <v>144</v>
      </c>
      <c r="BK356" s="217">
        <f>SUM(BK357:BK363)</f>
        <v>0</v>
      </c>
    </row>
    <row r="357" s="1" customFormat="1" ht="25.5" customHeight="1">
      <c r="B357" s="45"/>
      <c r="C357" s="270" t="s">
        <v>1650</v>
      </c>
      <c r="D357" s="270" t="s">
        <v>442</v>
      </c>
      <c r="E357" s="271" t="s">
        <v>1651</v>
      </c>
      <c r="F357" s="272" t="s">
        <v>1652</v>
      </c>
      <c r="G357" s="273" t="s">
        <v>1110</v>
      </c>
      <c r="H357" s="274">
        <v>5</v>
      </c>
      <c r="I357" s="275"/>
      <c r="J357" s="276">
        <f>ROUND(I357*H357,2)</f>
        <v>0</v>
      </c>
      <c r="K357" s="272" t="s">
        <v>24</v>
      </c>
      <c r="L357" s="277"/>
      <c r="M357" s="278" t="s">
        <v>24</v>
      </c>
      <c r="N357" s="279" t="s">
        <v>48</v>
      </c>
      <c r="O357" s="46"/>
      <c r="P357" s="229">
        <f>O357*H357</f>
        <v>0</v>
      </c>
      <c r="Q357" s="229">
        <v>0</v>
      </c>
      <c r="R357" s="229">
        <f>Q357*H357</f>
        <v>0</v>
      </c>
      <c r="S357" s="229">
        <v>0</v>
      </c>
      <c r="T357" s="230">
        <f>S357*H357</f>
        <v>0</v>
      </c>
      <c r="AR357" s="23" t="s">
        <v>460</v>
      </c>
      <c r="AT357" s="23" t="s">
        <v>442</v>
      </c>
      <c r="AU357" s="23" t="s">
        <v>164</v>
      </c>
      <c r="AY357" s="23" t="s">
        <v>144</v>
      </c>
      <c r="BE357" s="231">
        <f>IF(N357="základní",J357,0)</f>
        <v>0</v>
      </c>
      <c r="BF357" s="231">
        <f>IF(N357="snížená",J357,0)</f>
        <v>0</v>
      </c>
      <c r="BG357" s="231">
        <f>IF(N357="zákl. přenesená",J357,0)</f>
        <v>0</v>
      </c>
      <c r="BH357" s="231">
        <f>IF(N357="sníž. přenesená",J357,0)</f>
        <v>0</v>
      </c>
      <c r="BI357" s="231">
        <f>IF(N357="nulová",J357,0)</f>
        <v>0</v>
      </c>
      <c r="BJ357" s="23" t="s">
        <v>25</v>
      </c>
      <c r="BK357" s="231">
        <f>ROUND(I357*H357,2)</f>
        <v>0</v>
      </c>
      <c r="BL357" s="23" t="s">
        <v>257</v>
      </c>
      <c r="BM357" s="23" t="s">
        <v>1653</v>
      </c>
    </row>
    <row r="358" s="1" customFormat="1" ht="16.5" customHeight="1">
      <c r="B358" s="45"/>
      <c r="C358" s="270" t="s">
        <v>1654</v>
      </c>
      <c r="D358" s="270" t="s">
        <v>442</v>
      </c>
      <c r="E358" s="271" t="s">
        <v>1655</v>
      </c>
      <c r="F358" s="272" t="s">
        <v>1656</v>
      </c>
      <c r="G358" s="273" t="s">
        <v>1110</v>
      </c>
      <c r="H358" s="274">
        <v>1</v>
      </c>
      <c r="I358" s="275"/>
      <c r="J358" s="276">
        <f>ROUND(I358*H358,2)</f>
        <v>0</v>
      </c>
      <c r="K358" s="272" t="s">
        <v>24</v>
      </c>
      <c r="L358" s="277"/>
      <c r="M358" s="278" t="s">
        <v>24</v>
      </c>
      <c r="N358" s="279" t="s">
        <v>48</v>
      </c>
      <c r="O358" s="46"/>
      <c r="P358" s="229">
        <f>O358*H358</f>
        <v>0</v>
      </c>
      <c r="Q358" s="229">
        <v>0</v>
      </c>
      <c r="R358" s="229">
        <f>Q358*H358</f>
        <v>0</v>
      </c>
      <c r="S358" s="229">
        <v>0</v>
      </c>
      <c r="T358" s="230">
        <f>S358*H358</f>
        <v>0</v>
      </c>
      <c r="AR358" s="23" t="s">
        <v>460</v>
      </c>
      <c r="AT358" s="23" t="s">
        <v>442</v>
      </c>
      <c r="AU358" s="23" t="s">
        <v>164</v>
      </c>
      <c r="AY358" s="23" t="s">
        <v>144</v>
      </c>
      <c r="BE358" s="231">
        <f>IF(N358="základní",J358,0)</f>
        <v>0</v>
      </c>
      <c r="BF358" s="231">
        <f>IF(N358="snížená",J358,0)</f>
        <v>0</v>
      </c>
      <c r="BG358" s="231">
        <f>IF(N358="zákl. přenesená",J358,0)</f>
        <v>0</v>
      </c>
      <c r="BH358" s="231">
        <f>IF(N358="sníž. přenesená",J358,0)</f>
        <v>0</v>
      </c>
      <c r="BI358" s="231">
        <f>IF(N358="nulová",J358,0)</f>
        <v>0</v>
      </c>
      <c r="BJ358" s="23" t="s">
        <v>25</v>
      </c>
      <c r="BK358" s="231">
        <f>ROUND(I358*H358,2)</f>
        <v>0</v>
      </c>
      <c r="BL358" s="23" t="s">
        <v>257</v>
      </c>
      <c r="BM358" s="23" t="s">
        <v>1657</v>
      </c>
    </row>
    <row r="359" s="1" customFormat="1" ht="16.5" customHeight="1">
      <c r="B359" s="45"/>
      <c r="C359" s="270" t="s">
        <v>1658</v>
      </c>
      <c r="D359" s="270" t="s">
        <v>442</v>
      </c>
      <c r="E359" s="271" t="s">
        <v>1659</v>
      </c>
      <c r="F359" s="272" t="s">
        <v>1660</v>
      </c>
      <c r="G359" s="273" t="s">
        <v>326</v>
      </c>
      <c r="H359" s="274">
        <v>175</v>
      </c>
      <c r="I359" s="275"/>
      <c r="J359" s="276">
        <f>ROUND(I359*H359,2)</f>
        <v>0</v>
      </c>
      <c r="K359" s="272" t="s">
        <v>24</v>
      </c>
      <c r="L359" s="277"/>
      <c r="M359" s="278" t="s">
        <v>24</v>
      </c>
      <c r="N359" s="279" t="s">
        <v>48</v>
      </c>
      <c r="O359" s="46"/>
      <c r="P359" s="229">
        <f>O359*H359</f>
        <v>0</v>
      </c>
      <c r="Q359" s="229">
        <v>0</v>
      </c>
      <c r="R359" s="229">
        <f>Q359*H359</f>
        <v>0</v>
      </c>
      <c r="S359" s="229">
        <v>0</v>
      </c>
      <c r="T359" s="230">
        <f>S359*H359</f>
        <v>0</v>
      </c>
      <c r="AR359" s="23" t="s">
        <v>460</v>
      </c>
      <c r="AT359" s="23" t="s">
        <v>442</v>
      </c>
      <c r="AU359" s="23" t="s">
        <v>164</v>
      </c>
      <c r="AY359" s="23" t="s">
        <v>144</v>
      </c>
      <c r="BE359" s="231">
        <f>IF(N359="základní",J359,0)</f>
        <v>0</v>
      </c>
      <c r="BF359" s="231">
        <f>IF(N359="snížená",J359,0)</f>
        <v>0</v>
      </c>
      <c r="BG359" s="231">
        <f>IF(N359="zákl. přenesená",J359,0)</f>
        <v>0</v>
      </c>
      <c r="BH359" s="231">
        <f>IF(N359="sníž. přenesená",J359,0)</f>
        <v>0</v>
      </c>
      <c r="BI359" s="231">
        <f>IF(N359="nulová",J359,0)</f>
        <v>0</v>
      </c>
      <c r="BJ359" s="23" t="s">
        <v>25</v>
      </c>
      <c r="BK359" s="231">
        <f>ROUND(I359*H359,2)</f>
        <v>0</v>
      </c>
      <c r="BL359" s="23" t="s">
        <v>257</v>
      </c>
      <c r="BM359" s="23" t="s">
        <v>1661</v>
      </c>
    </row>
    <row r="360" s="1" customFormat="1" ht="25.5" customHeight="1">
      <c r="B360" s="45"/>
      <c r="C360" s="270" t="s">
        <v>1662</v>
      </c>
      <c r="D360" s="270" t="s">
        <v>442</v>
      </c>
      <c r="E360" s="271" t="s">
        <v>1663</v>
      </c>
      <c r="F360" s="272" t="s">
        <v>1188</v>
      </c>
      <c r="G360" s="273" t="s">
        <v>326</v>
      </c>
      <c r="H360" s="274">
        <v>130</v>
      </c>
      <c r="I360" s="275"/>
      <c r="J360" s="276">
        <f>ROUND(I360*H360,2)</f>
        <v>0</v>
      </c>
      <c r="K360" s="272" t="s">
        <v>24</v>
      </c>
      <c r="L360" s="277"/>
      <c r="M360" s="278" t="s">
        <v>24</v>
      </c>
      <c r="N360" s="279" t="s">
        <v>48</v>
      </c>
      <c r="O360" s="46"/>
      <c r="P360" s="229">
        <f>O360*H360</f>
        <v>0</v>
      </c>
      <c r="Q360" s="229">
        <v>0</v>
      </c>
      <c r="R360" s="229">
        <f>Q360*H360</f>
        <v>0</v>
      </c>
      <c r="S360" s="229">
        <v>0</v>
      </c>
      <c r="T360" s="230">
        <f>S360*H360</f>
        <v>0</v>
      </c>
      <c r="AR360" s="23" t="s">
        <v>460</v>
      </c>
      <c r="AT360" s="23" t="s">
        <v>442</v>
      </c>
      <c r="AU360" s="23" t="s">
        <v>164</v>
      </c>
      <c r="AY360" s="23" t="s">
        <v>144</v>
      </c>
      <c r="BE360" s="231">
        <f>IF(N360="základní",J360,0)</f>
        <v>0</v>
      </c>
      <c r="BF360" s="231">
        <f>IF(N360="snížená",J360,0)</f>
        <v>0</v>
      </c>
      <c r="BG360" s="231">
        <f>IF(N360="zákl. přenesená",J360,0)</f>
        <v>0</v>
      </c>
      <c r="BH360" s="231">
        <f>IF(N360="sníž. přenesená",J360,0)</f>
        <v>0</v>
      </c>
      <c r="BI360" s="231">
        <f>IF(N360="nulová",J360,0)</f>
        <v>0</v>
      </c>
      <c r="BJ360" s="23" t="s">
        <v>25</v>
      </c>
      <c r="BK360" s="231">
        <f>ROUND(I360*H360,2)</f>
        <v>0</v>
      </c>
      <c r="BL360" s="23" t="s">
        <v>257</v>
      </c>
      <c r="BM360" s="23" t="s">
        <v>1664</v>
      </c>
    </row>
    <row r="361" s="1" customFormat="1" ht="16.5" customHeight="1">
      <c r="B361" s="45"/>
      <c r="C361" s="270" t="s">
        <v>1665</v>
      </c>
      <c r="D361" s="270" t="s">
        <v>442</v>
      </c>
      <c r="E361" s="271" t="s">
        <v>1666</v>
      </c>
      <c r="F361" s="272" t="s">
        <v>1555</v>
      </c>
      <c r="G361" s="273" t="s">
        <v>1178</v>
      </c>
      <c r="H361" s="274">
        <v>1</v>
      </c>
      <c r="I361" s="275"/>
      <c r="J361" s="276">
        <f>ROUND(I361*H361,2)</f>
        <v>0</v>
      </c>
      <c r="K361" s="272" t="s">
        <v>24</v>
      </c>
      <c r="L361" s="277"/>
      <c r="M361" s="278" t="s">
        <v>24</v>
      </c>
      <c r="N361" s="279" t="s">
        <v>48</v>
      </c>
      <c r="O361" s="46"/>
      <c r="P361" s="229">
        <f>O361*H361</f>
        <v>0</v>
      </c>
      <c r="Q361" s="229">
        <v>0</v>
      </c>
      <c r="R361" s="229">
        <f>Q361*H361</f>
        <v>0</v>
      </c>
      <c r="S361" s="229">
        <v>0</v>
      </c>
      <c r="T361" s="230">
        <f>S361*H361</f>
        <v>0</v>
      </c>
      <c r="AR361" s="23" t="s">
        <v>460</v>
      </c>
      <c r="AT361" s="23" t="s">
        <v>442</v>
      </c>
      <c r="AU361" s="23" t="s">
        <v>164</v>
      </c>
      <c r="AY361" s="23" t="s">
        <v>144</v>
      </c>
      <c r="BE361" s="231">
        <f>IF(N361="základní",J361,0)</f>
        <v>0</v>
      </c>
      <c r="BF361" s="231">
        <f>IF(N361="snížená",J361,0)</f>
        <v>0</v>
      </c>
      <c r="BG361" s="231">
        <f>IF(N361="zákl. přenesená",J361,0)</f>
        <v>0</v>
      </c>
      <c r="BH361" s="231">
        <f>IF(N361="sníž. přenesená",J361,0)</f>
        <v>0</v>
      </c>
      <c r="BI361" s="231">
        <f>IF(N361="nulová",J361,0)</f>
        <v>0</v>
      </c>
      <c r="BJ361" s="23" t="s">
        <v>25</v>
      </c>
      <c r="BK361" s="231">
        <f>ROUND(I361*H361,2)</f>
        <v>0</v>
      </c>
      <c r="BL361" s="23" t="s">
        <v>257</v>
      </c>
      <c r="BM361" s="23" t="s">
        <v>1667</v>
      </c>
    </row>
    <row r="362" s="1" customFormat="1" ht="16.5" customHeight="1">
      <c r="B362" s="45"/>
      <c r="C362" s="220" t="s">
        <v>1668</v>
      </c>
      <c r="D362" s="220" t="s">
        <v>146</v>
      </c>
      <c r="E362" s="221" t="s">
        <v>1669</v>
      </c>
      <c r="F362" s="222" t="s">
        <v>1558</v>
      </c>
      <c r="G362" s="223" t="s">
        <v>1417</v>
      </c>
      <c r="H362" s="224">
        <v>16</v>
      </c>
      <c r="I362" s="225"/>
      <c r="J362" s="226">
        <f>ROUND(I362*H362,2)</f>
        <v>0</v>
      </c>
      <c r="K362" s="222" t="s">
        <v>24</v>
      </c>
      <c r="L362" s="71"/>
      <c r="M362" s="227" t="s">
        <v>24</v>
      </c>
      <c r="N362" s="228" t="s">
        <v>48</v>
      </c>
      <c r="O362" s="46"/>
      <c r="P362" s="229">
        <f>O362*H362</f>
        <v>0</v>
      </c>
      <c r="Q362" s="229">
        <v>0</v>
      </c>
      <c r="R362" s="229">
        <f>Q362*H362</f>
        <v>0</v>
      </c>
      <c r="S362" s="229">
        <v>0</v>
      </c>
      <c r="T362" s="230">
        <f>S362*H362</f>
        <v>0</v>
      </c>
      <c r="AR362" s="23" t="s">
        <v>257</v>
      </c>
      <c r="AT362" s="23" t="s">
        <v>146</v>
      </c>
      <c r="AU362" s="23" t="s">
        <v>164</v>
      </c>
      <c r="AY362" s="23" t="s">
        <v>144</v>
      </c>
      <c r="BE362" s="231">
        <f>IF(N362="základní",J362,0)</f>
        <v>0</v>
      </c>
      <c r="BF362" s="231">
        <f>IF(N362="snížená",J362,0)</f>
        <v>0</v>
      </c>
      <c r="BG362" s="231">
        <f>IF(N362="zákl. přenesená",J362,0)</f>
        <v>0</v>
      </c>
      <c r="BH362" s="231">
        <f>IF(N362="sníž. přenesená",J362,0)</f>
        <v>0</v>
      </c>
      <c r="BI362" s="231">
        <f>IF(N362="nulová",J362,0)</f>
        <v>0</v>
      </c>
      <c r="BJ362" s="23" t="s">
        <v>25</v>
      </c>
      <c r="BK362" s="231">
        <f>ROUND(I362*H362,2)</f>
        <v>0</v>
      </c>
      <c r="BL362" s="23" t="s">
        <v>257</v>
      </c>
      <c r="BM362" s="23" t="s">
        <v>1670</v>
      </c>
    </row>
    <row r="363" s="1" customFormat="1">
      <c r="B363" s="45"/>
      <c r="C363" s="73"/>
      <c r="D363" s="232" t="s">
        <v>1157</v>
      </c>
      <c r="E363" s="73"/>
      <c r="F363" s="233" t="s">
        <v>1671</v>
      </c>
      <c r="G363" s="73"/>
      <c r="H363" s="73"/>
      <c r="I363" s="190"/>
      <c r="J363" s="73"/>
      <c r="K363" s="73"/>
      <c r="L363" s="71"/>
      <c r="M363" s="284"/>
      <c r="N363" s="281"/>
      <c r="O363" s="281"/>
      <c r="P363" s="281"/>
      <c r="Q363" s="281"/>
      <c r="R363" s="281"/>
      <c r="S363" s="281"/>
      <c r="T363" s="285"/>
      <c r="AT363" s="23" t="s">
        <v>1157</v>
      </c>
      <c r="AU363" s="23" t="s">
        <v>164</v>
      </c>
    </row>
    <row r="364" s="1" customFormat="1" ht="6.96" customHeight="1">
      <c r="B364" s="66"/>
      <c r="C364" s="67"/>
      <c r="D364" s="67"/>
      <c r="E364" s="67"/>
      <c r="F364" s="67"/>
      <c r="G364" s="67"/>
      <c r="H364" s="67"/>
      <c r="I364" s="165"/>
      <c r="J364" s="67"/>
      <c r="K364" s="67"/>
      <c r="L364" s="71"/>
    </row>
  </sheetData>
  <sheetProtection sheet="1" autoFilter="0" formatColumns="0" formatRows="0" objects="1" scenarios="1" spinCount="100000" saltValue="UHz6YXDUsXYb9PBZmMatGAVC0QxxmKp49QLImrlTArp/dDkqC1GEuvpH/6ZY2sVorD3dWuV7C4Gk1bRx5sIp+A==" hashValue="KcgDIlU5QV9KKlisULjzOYnwloyuGcBFkYCkSvfCzkGEYi20xHJwi8pgEPuLpcC5lcK3lLjUiTTg+jyc6jBRzg==" algorithmName="SHA-512" password="CC35"/>
  <autoFilter ref="C102:K363"/>
  <mergeCells count="10">
    <mergeCell ref="E7:H7"/>
    <mergeCell ref="E9:H9"/>
    <mergeCell ref="E24:H24"/>
    <mergeCell ref="E45:H45"/>
    <mergeCell ref="E47:H47"/>
    <mergeCell ref="J51:J52"/>
    <mergeCell ref="E93:H93"/>
    <mergeCell ref="E95:H95"/>
    <mergeCell ref="G1:H1"/>
    <mergeCell ref="L2:V2"/>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106</v>
      </c>
      <c r="G1" s="138" t="s">
        <v>107</v>
      </c>
      <c r="H1" s="138"/>
      <c r="I1" s="139"/>
      <c r="J1" s="138" t="s">
        <v>108</v>
      </c>
      <c r="K1" s="137" t="s">
        <v>109</v>
      </c>
      <c r="L1" s="138" t="s">
        <v>110</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98</v>
      </c>
    </row>
    <row r="3" ht="6.96" customHeight="1">
      <c r="B3" s="24"/>
      <c r="C3" s="25"/>
      <c r="D3" s="25"/>
      <c r="E3" s="25"/>
      <c r="F3" s="25"/>
      <c r="G3" s="25"/>
      <c r="H3" s="25"/>
      <c r="I3" s="140"/>
      <c r="J3" s="25"/>
      <c r="K3" s="26"/>
      <c r="AT3" s="23" t="s">
        <v>86</v>
      </c>
    </row>
    <row r="4" ht="36.96" customHeight="1">
      <c r="B4" s="27"/>
      <c r="C4" s="28"/>
      <c r="D4" s="29" t="s">
        <v>111</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domova dětí a mládeže DDM Beroun</v>
      </c>
      <c r="F7" s="39"/>
      <c r="G7" s="39"/>
      <c r="H7" s="39"/>
      <c r="I7" s="141"/>
      <c r="J7" s="28"/>
      <c r="K7" s="30"/>
    </row>
    <row r="8" s="1" customFormat="1">
      <c r="B8" s="45"/>
      <c r="C8" s="46"/>
      <c r="D8" s="39" t="s">
        <v>112</v>
      </c>
      <c r="E8" s="46"/>
      <c r="F8" s="46"/>
      <c r="G8" s="46"/>
      <c r="H8" s="46"/>
      <c r="I8" s="143"/>
      <c r="J8" s="46"/>
      <c r="K8" s="50"/>
    </row>
    <row r="9" s="1" customFormat="1" ht="36.96" customHeight="1">
      <c r="B9" s="45"/>
      <c r="C9" s="46"/>
      <c r="D9" s="46"/>
      <c r="E9" s="144" t="s">
        <v>1672</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24</v>
      </c>
      <c r="K11" s="50"/>
    </row>
    <row r="12" s="1" customFormat="1" ht="14.4" customHeight="1">
      <c r="B12" s="45"/>
      <c r="C12" s="46"/>
      <c r="D12" s="39" t="s">
        <v>26</v>
      </c>
      <c r="E12" s="46"/>
      <c r="F12" s="34" t="s">
        <v>27</v>
      </c>
      <c r="G12" s="46"/>
      <c r="H12" s="46"/>
      <c r="I12" s="145" t="s">
        <v>28</v>
      </c>
      <c r="J12" s="146" t="str">
        <f>'Rekapitulace stavby'!AN8</f>
        <v>10.08.2017</v>
      </c>
      <c r="K12" s="50"/>
    </row>
    <row r="13" s="1" customFormat="1" ht="10.8" customHeight="1">
      <c r="B13" s="45"/>
      <c r="C13" s="46"/>
      <c r="D13" s="46"/>
      <c r="E13" s="46"/>
      <c r="F13" s="46"/>
      <c r="G13" s="46"/>
      <c r="H13" s="46"/>
      <c r="I13" s="143"/>
      <c r="J13" s="46"/>
      <c r="K13" s="50"/>
    </row>
    <row r="14" s="1" customFormat="1" ht="14.4" customHeight="1">
      <c r="B14" s="45"/>
      <c r="C14" s="46"/>
      <c r="D14" s="39" t="s">
        <v>32</v>
      </c>
      <c r="E14" s="46"/>
      <c r="F14" s="46"/>
      <c r="G14" s="46"/>
      <c r="H14" s="46"/>
      <c r="I14" s="145" t="s">
        <v>33</v>
      </c>
      <c r="J14" s="34" t="s">
        <v>24</v>
      </c>
      <c r="K14" s="50"/>
    </row>
    <row r="15" s="1" customFormat="1" ht="18" customHeight="1">
      <c r="B15" s="45"/>
      <c r="C15" s="46"/>
      <c r="D15" s="46"/>
      <c r="E15" s="34" t="s">
        <v>34</v>
      </c>
      <c r="F15" s="46"/>
      <c r="G15" s="46"/>
      <c r="H15" s="46"/>
      <c r="I15" s="145" t="s">
        <v>35</v>
      </c>
      <c r="J15" s="34" t="s">
        <v>24</v>
      </c>
      <c r="K15" s="50"/>
    </row>
    <row r="16" s="1" customFormat="1" ht="6.96" customHeight="1">
      <c r="B16" s="45"/>
      <c r="C16" s="46"/>
      <c r="D16" s="46"/>
      <c r="E16" s="46"/>
      <c r="F16" s="46"/>
      <c r="G16" s="46"/>
      <c r="H16" s="46"/>
      <c r="I16" s="143"/>
      <c r="J16" s="46"/>
      <c r="K16" s="50"/>
    </row>
    <row r="17" s="1" customFormat="1" ht="14.4" customHeight="1">
      <c r="B17" s="45"/>
      <c r="C17" s="46"/>
      <c r="D17" s="39" t="s">
        <v>36</v>
      </c>
      <c r="E17" s="46"/>
      <c r="F17" s="46"/>
      <c r="G17" s="46"/>
      <c r="H17" s="46"/>
      <c r="I17" s="145" t="s">
        <v>33</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35</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38</v>
      </c>
      <c r="E20" s="46"/>
      <c r="F20" s="46"/>
      <c r="G20" s="46"/>
      <c r="H20" s="46"/>
      <c r="I20" s="145" t="s">
        <v>33</v>
      </c>
      <c r="J20" s="34" t="s">
        <v>24</v>
      </c>
      <c r="K20" s="50"/>
    </row>
    <row r="21" s="1" customFormat="1" ht="18" customHeight="1">
      <c r="B21" s="45"/>
      <c r="C21" s="46"/>
      <c r="D21" s="46"/>
      <c r="E21" s="34" t="s">
        <v>39</v>
      </c>
      <c r="F21" s="46"/>
      <c r="G21" s="46"/>
      <c r="H21" s="46"/>
      <c r="I21" s="145" t="s">
        <v>35</v>
      </c>
      <c r="J21" s="34" t="s">
        <v>24</v>
      </c>
      <c r="K21" s="50"/>
    </row>
    <row r="22" s="1" customFormat="1" ht="6.96" customHeight="1">
      <c r="B22" s="45"/>
      <c r="C22" s="46"/>
      <c r="D22" s="46"/>
      <c r="E22" s="46"/>
      <c r="F22" s="46"/>
      <c r="G22" s="46"/>
      <c r="H22" s="46"/>
      <c r="I22" s="143"/>
      <c r="J22" s="46"/>
      <c r="K22" s="50"/>
    </row>
    <row r="23" s="1" customFormat="1" ht="14.4" customHeight="1">
      <c r="B23" s="45"/>
      <c r="C23" s="46"/>
      <c r="D23" s="39" t="s">
        <v>41</v>
      </c>
      <c r="E23" s="46"/>
      <c r="F23" s="46"/>
      <c r="G23" s="46"/>
      <c r="H23" s="46"/>
      <c r="I23" s="143"/>
      <c r="J23" s="46"/>
      <c r="K23" s="50"/>
    </row>
    <row r="24" s="6" customFormat="1" ht="85.5" customHeight="1">
      <c r="B24" s="147"/>
      <c r="C24" s="148"/>
      <c r="D24" s="148"/>
      <c r="E24" s="43" t="s">
        <v>1673</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43</v>
      </c>
      <c r="E27" s="46"/>
      <c r="F27" s="46"/>
      <c r="G27" s="46"/>
      <c r="H27" s="46"/>
      <c r="I27" s="143"/>
      <c r="J27" s="154">
        <f>ROUND(J86,2)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45</v>
      </c>
      <c r="G29" s="46"/>
      <c r="H29" s="46"/>
      <c r="I29" s="155" t="s">
        <v>44</v>
      </c>
      <c r="J29" s="51" t="s">
        <v>46</v>
      </c>
      <c r="K29" s="50"/>
    </row>
    <row r="30" s="1" customFormat="1" ht="14.4" customHeight="1">
      <c r="B30" s="45"/>
      <c r="C30" s="46"/>
      <c r="D30" s="54" t="s">
        <v>47</v>
      </c>
      <c r="E30" s="54" t="s">
        <v>48</v>
      </c>
      <c r="F30" s="156">
        <f>ROUND(SUM(BE86:BE190), 2)</f>
        <v>0</v>
      </c>
      <c r="G30" s="46"/>
      <c r="H30" s="46"/>
      <c r="I30" s="157">
        <v>0.20999999999999999</v>
      </c>
      <c r="J30" s="156">
        <f>ROUND(ROUND((SUM(BE86:BE190)), 2)*I30, 2)</f>
        <v>0</v>
      </c>
      <c r="K30" s="50"/>
    </row>
    <row r="31" s="1" customFormat="1" ht="14.4" customHeight="1">
      <c r="B31" s="45"/>
      <c r="C31" s="46"/>
      <c r="D31" s="46"/>
      <c r="E31" s="54" t="s">
        <v>49</v>
      </c>
      <c r="F31" s="156">
        <f>ROUND(SUM(BF86:BF190), 2)</f>
        <v>0</v>
      </c>
      <c r="G31" s="46"/>
      <c r="H31" s="46"/>
      <c r="I31" s="157">
        <v>0.14999999999999999</v>
      </c>
      <c r="J31" s="156">
        <f>ROUND(ROUND((SUM(BF86:BF190)), 2)*I31, 2)</f>
        <v>0</v>
      </c>
      <c r="K31" s="50"/>
    </row>
    <row r="32" hidden="1" s="1" customFormat="1" ht="14.4" customHeight="1">
      <c r="B32" s="45"/>
      <c r="C32" s="46"/>
      <c r="D32" s="46"/>
      <c r="E32" s="54" t="s">
        <v>50</v>
      </c>
      <c r="F32" s="156">
        <f>ROUND(SUM(BG86:BG190), 2)</f>
        <v>0</v>
      </c>
      <c r="G32" s="46"/>
      <c r="H32" s="46"/>
      <c r="I32" s="157">
        <v>0.20999999999999999</v>
      </c>
      <c r="J32" s="156">
        <v>0</v>
      </c>
      <c r="K32" s="50"/>
    </row>
    <row r="33" hidden="1" s="1" customFormat="1" ht="14.4" customHeight="1">
      <c r="B33" s="45"/>
      <c r="C33" s="46"/>
      <c r="D33" s="46"/>
      <c r="E33" s="54" t="s">
        <v>51</v>
      </c>
      <c r="F33" s="156">
        <f>ROUND(SUM(BH86:BH190), 2)</f>
        <v>0</v>
      </c>
      <c r="G33" s="46"/>
      <c r="H33" s="46"/>
      <c r="I33" s="157">
        <v>0.14999999999999999</v>
      </c>
      <c r="J33" s="156">
        <v>0</v>
      </c>
      <c r="K33" s="50"/>
    </row>
    <row r="34" hidden="1" s="1" customFormat="1" ht="14.4" customHeight="1">
      <c r="B34" s="45"/>
      <c r="C34" s="46"/>
      <c r="D34" s="46"/>
      <c r="E34" s="54" t="s">
        <v>52</v>
      </c>
      <c r="F34" s="156">
        <f>ROUND(SUM(BI86:BI190),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53</v>
      </c>
      <c r="E36" s="97"/>
      <c r="F36" s="97"/>
      <c r="G36" s="160" t="s">
        <v>54</v>
      </c>
      <c r="H36" s="161" t="s">
        <v>55</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114</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domova dětí a mládeže DDM Beroun</v>
      </c>
      <c r="F45" s="39"/>
      <c r="G45" s="39"/>
      <c r="H45" s="39"/>
      <c r="I45" s="143"/>
      <c r="J45" s="46"/>
      <c r="K45" s="50"/>
    </row>
    <row r="46" s="1" customFormat="1" ht="14.4" customHeight="1">
      <c r="B46" s="45"/>
      <c r="C46" s="39" t="s">
        <v>112</v>
      </c>
      <c r="D46" s="46"/>
      <c r="E46" s="46"/>
      <c r="F46" s="46"/>
      <c r="G46" s="46"/>
      <c r="H46" s="46"/>
      <c r="I46" s="143"/>
      <c r="J46" s="46"/>
      <c r="K46" s="50"/>
    </row>
    <row r="47" s="1" customFormat="1" ht="17.25" customHeight="1">
      <c r="B47" s="45"/>
      <c r="C47" s="46"/>
      <c r="D47" s="46"/>
      <c r="E47" s="144" t="str">
        <f>E9</f>
        <v>0005 - ZTI - Zdravotechnické instalace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26</v>
      </c>
      <c r="D49" s="46"/>
      <c r="E49" s="46"/>
      <c r="F49" s="34" t="str">
        <f>F12</f>
        <v>Beroun, U Stadionu 787</v>
      </c>
      <c r="G49" s="46"/>
      <c r="H49" s="46"/>
      <c r="I49" s="145" t="s">
        <v>28</v>
      </c>
      <c r="J49" s="146" t="str">
        <f>IF(J12="","",J12)</f>
        <v>10.08.2017</v>
      </c>
      <c r="K49" s="50"/>
    </row>
    <row r="50" s="1" customFormat="1" ht="6.96" customHeight="1">
      <c r="B50" s="45"/>
      <c r="C50" s="46"/>
      <c r="D50" s="46"/>
      <c r="E50" s="46"/>
      <c r="F50" s="46"/>
      <c r="G50" s="46"/>
      <c r="H50" s="46"/>
      <c r="I50" s="143"/>
      <c r="J50" s="46"/>
      <c r="K50" s="50"/>
    </row>
    <row r="51" s="1" customFormat="1">
      <c r="B51" s="45"/>
      <c r="C51" s="39" t="s">
        <v>32</v>
      </c>
      <c r="D51" s="46"/>
      <c r="E51" s="46"/>
      <c r="F51" s="34" t="str">
        <f>E15</f>
        <v>Dům dětí a mládeže Příbram</v>
      </c>
      <c r="G51" s="46"/>
      <c r="H51" s="46"/>
      <c r="I51" s="145" t="s">
        <v>38</v>
      </c>
      <c r="J51" s="43" t="str">
        <f>E21</f>
        <v>rala s.r.o.</v>
      </c>
      <c r="K51" s="50"/>
    </row>
    <row r="52" s="1" customFormat="1" ht="14.4" customHeight="1">
      <c r="B52" s="45"/>
      <c r="C52" s="39" t="s">
        <v>36</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115</v>
      </c>
      <c r="D54" s="158"/>
      <c r="E54" s="158"/>
      <c r="F54" s="158"/>
      <c r="G54" s="158"/>
      <c r="H54" s="158"/>
      <c r="I54" s="172"/>
      <c r="J54" s="173" t="s">
        <v>116</v>
      </c>
      <c r="K54" s="174"/>
    </row>
    <row r="55" s="1" customFormat="1" ht="10.32" customHeight="1">
      <c r="B55" s="45"/>
      <c r="C55" s="46"/>
      <c r="D55" s="46"/>
      <c r="E55" s="46"/>
      <c r="F55" s="46"/>
      <c r="G55" s="46"/>
      <c r="H55" s="46"/>
      <c r="I55" s="143"/>
      <c r="J55" s="46"/>
      <c r="K55" s="50"/>
    </row>
    <row r="56" s="1" customFormat="1" ht="29.28" customHeight="1">
      <c r="B56" s="45"/>
      <c r="C56" s="175" t="s">
        <v>117</v>
      </c>
      <c r="D56" s="46"/>
      <c r="E56" s="46"/>
      <c r="F56" s="46"/>
      <c r="G56" s="46"/>
      <c r="H56" s="46"/>
      <c r="I56" s="143"/>
      <c r="J56" s="154">
        <f>J86</f>
        <v>0</v>
      </c>
      <c r="K56" s="50"/>
      <c r="AU56" s="23" t="s">
        <v>118</v>
      </c>
    </row>
    <row r="57" s="7" customFormat="1" ht="24.96" customHeight="1">
      <c r="B57" s="176"/>
      <c r="C57" s="177"/>
      <c r="D57" s="178" t="s">
        <v>119</v>
      </c>
      <c r="E57" s="179"/>
      <c r="F57" s="179"/>
      <c r="G57" s="179"/>
      <c r="H57" s="179"/>
      <c r="I57" s="180"/>
      <c r="J57" s="181">
        <f>J87</f>
        <v>0</v>
      </c>
      <c r="K57" s="182"/>
    </row>
    <row r="58" s="8" customFormat="1" ht="19.92" customHeight="1">
      <c r="B58" s="183"/>
      <c r="C58" s="184"/>
      <c r="D58" s="185" t="s">
        <v>1674</v>
      </c>
      <c r="E58" s="186"/>
      <c r="F58" s="186"/>
      <c r="G58" s="186"/>
      <c r="H58" s="186"/>
      <c r="I58" s="187"/>
      <c r="J58" s="188">
        <f>J88</f>
        <v>0</v>
      </c>
      <c r="K58" s="189"/>
    </row>
    <row r="59" s="8" customFormat="1" ht="19.92" customHeight="1">
      <c r="B59" s="183"/>
      <c r="C59" s="184"/>
      <c r="D59" s="185" t="s">
        <v>121</v>
      </c>
      <c r="E59" s="186"/>
      <c r="F59" s="186"/>
      <c r="G59" s="186"/>
      <c r="H59" s="186"/>
      <c r="I59" s="187"/>
      <c r="J59" s="188">
        <f>J92</f>
        <v>0</v>
      </c>
      <c r="K59" s="189"/>
    </row>
    <row r="60" s="8" customFormat="1" ht="19.92" customHeight="1">
      <c r="B60" s="183"/>
      <c r="C60" s="184"/>
      <c r="D60" s="185" t="s">
        <v>122</v>
      </c>
      <c r="E60" s="186"/>
      <c r="F60" s="186"/>
      <c r="G60" s="186"/>
      <c r="H60" s="186"/>
      <c r="I60" s="187"/>
      <c r="J60" s="188">
        <f>J97</f>
        <v>0</v>
      </c>
      <c r="K60" s="189"/>
    </row>
    <row r="61" s="8" customFormat="1" ht="19.92" customHeight="1">
      <c r="B61" s="183"/>
      <c r="C61" s="184"/>
      <c r="D61" s="185" t="s">
        <v>123</v>
      </c>
      <c r="E61" s="186"/>
      <c r="F61" s="186"/>
      <c r="G61" s="186"/>
      <c r="H61" s="186"/>
      <c r="I61" s="187"/>
      <c r="J61" s="188">
        <f>J107</f>
        <v>0</v>
      </c>
      <c r="K61" s="189"/>
    </row>
    <row r="62" s="7" customFormat="1" ht="24.96" customHeight="1">
      <c r="B62" s="176"/>
      <c r="C62" s="177"/>
      <c r="D62" s="178" t="s">
        <v>124</v>
      </c>
      <c r="E62" s="179"/>
      <c r="F62" s="179"/>
      <c r="G62" s="179"/>
      <c r="H62" s="179"/>
      <c r="I62" s="180"/>
      <c r="J62" s="181">
        <f>J110</f>
        <v>0</v>
      </c>
      <c r="K62" s="182"/>
    </row>
    <row r="63" s="8" customFormat="1" ht="19.92" customHeight="1">
      <c r="B63" s="183"/>
      <c r="C63" s="184"/>
      <c r="D63" s="185" t="s">
        <v>1675</v>
      </c>
      <c r="E63" s="186"/>
      <c r="F63" s="186"/>
      <c r="G63" s="186"/>
      <c r="H63" s="186"/>
      <c r="I63" s="187"/>
      <c r="J63" s="188">
        <f>J111</f>
        <v>0</v>
      </c>
      <c r="K63" s="189"/>
    </row>
    <row r="64" s="8" customFormat="1" ht="19.92" customHeight="1">
      <c r="B64" s="183"/>
      <c r="C64" s="184"/>
      <c r="D64" s="185" t="s">
        <v>1676</v>
      </c>
      <c r="E64" s="186"/>
      <c r="F64" s="186"/>
      <c r="G64" s="186"/>
      <c r="H64" s="186"/>
      <c r="I64" s="187"/>
      <c r="J64" s="188">
        <f>J119</f>
        <v>0</v>
      </c>
      <c r="K64" s="189"/>
    </row>
    <row r="65" s="8" customFormat="1" ht="19.92" customHeight="1">
      <c r="B65" s="183"/>
      <c r="C65" s="184"/>
      <c r="D65" s="185" t="s">
        <v>1677</v>
      </c>
      <c r="E65" s="186"/>
      <c r="F65" s="186"/>
      <c r="G65" s="186"/>
      <c r="H65" s="186"/>
      <c r="I65" s="187"/>
      <c r="J65" s="188">
        <f>J141</f>
        <v>0</v>
      </c>
      <c r="K65" s="189"/>
    </row>
    <row r="66" s="8" customFormat="1" ht="19.92" customHeight="1">
      <c r="B66" s="183"/>
      <c r="C66" s="184"/>
      <c r="D66" s="185" t="s">
        <v>1678</v>
      </c>
      <c r="E66" s="186"/>
      <c r="F66" s="186"/>
      <c r="G66" s="186"/>
      <c r="H66" s="186"/>
      <c r="I66" s="187"/>
      <c r="J66" s="188">
        <f>J145</f>
        <v>0</v>
      </c>
      <c r="K66" s="189"/>
    </row>
    <row r="67" s="1" customFormat="1" ht="21.84" customHeight="1">
      <c r="B67" s="45"/>
      <c r="C67" s="46"/>
      <c r="D67" s="46"/>
      <c r="E67" s="46"/>
      <c r="F67" s="46"/>
      <c r="G67" s="46"/>
      <c r="H67" s="46"/>
      <c r="I67" s="143"/>
      <c r="J67" s="46"/>
      <c r="K67" s="50"/>
    </row>
    <row r="68" s="1" customFormat="1" ht="6.96" customHeight="1">
      <c r="B68" s="66"/>
      <c r="C68" s="67"/>
      <c r="D68" s="67"/>
      <c r="E68" s="67"/>
      <c r="F68" s="67"/>
      <c r="G68" s="67"/>
      <c r="H68" s="67"/>
      <c r="I68" s="165"/>
      <c r="J68" s="67"/>
      <c r="K68" s="68"/>
    </row>
    <row r="72" s="1" customFormat="1" ht="6.96" customHeight="1">
      <c r="B72" s="69"/>
      <c r="C72" s="70"/>
      <c r="D72" s="70"/>
      <c r="E72" s="70"/>
      <c r="F72" s="70"/>
      <c r="G72" s="70"/>
      <c r="H72" s="70"/>
      <c r="I72" s="168"/>
      <c r="J72" s="70"/>
      <c r="K72" s="70"/>
      <c r="L72" s="71"/>
    </row>
    <row r="73" s="1" customFormat="1" ht="36.96" customHeight="1">
      <c r="B73" s="45"/>
      <c r="C73" s="72" t="s">
        <v>128</v>
      </c>
      <c r="D73" s="73"/>
      <c r="E73" s="73"/>
      <c r="F73" s="73"/>
      <c r="G73" s="73"/>
      <c r="H73" s="73"/>
      <c r="I73" s="190"/>
      <c r="J73" s="73"/>
      <c r="K73" s="73"/>
      <c r="L73" s="71"/>
    </row>
    <row r="74" s="1" customFormat="1" ht="6.96" customHeight="1">
      <c r="B74" s="45"/>
      <c r="C74" s="73"/>
      <c r="D74" s="73"/>
      <c r="E74" s="73"/>
      <c r="F74" s="73"/>
      <c r="G74" s="73"/>
      <c r="H74" s="73"/>
      <c r="I74" s="190"/>
      <c r="J74" s="73"/>
      <c r="K74" s="73"/>
      <c r="L74" s="71"/>
    </row>
    <row r="75" s="1" customFormat="1" ht="14.4" customHeight="1">
      <c r="B75" s="45"/>
      <c r="C75" s="75" t="s">
        <v>18</v>
      </c>
      <c r="D75" s="73"/>
      <c r="E75" s="73"/>
      <c r="F75" s="73"/>
      <c r="G75" s="73"/>
      <c r="H75" s="73"/>
      <c r="I75" s="190"/>
      <c r="J75" s="73"/>
      <c r="K75" s="73"/>
      <c r="L75" s="71"/>
    </row>
    <row r="76" s="1" customFormat="1" ht="16.5" customHeight="1">
      <c r="B76" s="45"/>
      <c r="C76" s="73"/>
      <c r="D76" s="73"/>
      <c r="E76" s="191" t="str">
        <f>E7</f>
        <v>Rekonstrukce domova dětí a mládeže DDM Beroun</v>
      </c>
      <c r="F76" s="75"/>
      <c r="G76" s="75"/>
      <c r="H76" s="75"/>
      <c r="I76" s="190"/>
      <c r="J76" s="73"/>
      <c r="K76" s="73"/>
      <c r="L76" s="71"/>
    </row>
    <row r="77" s="1" customFormat="1" ht="14.4" customHeight="1">
      <c r="B77" s="45"/>
      <c r="C77" s="75" t="s">
        <v>112</v>
      </c>
      <c r="D77" s="73"/>
      <c r="E77" s="73"/>
      <c r="F77" s="73"/>
      <c r="G77" s="73"/>
      <c r="H77" s="73"/>
      <c r="I77" s="190"/>
      <c r="J77" s="73"/>
      <c r="K77" s="73"/>
      <c r="L77" s="71"/>
    </row>
    <row r="78" s="1" customFormat="1" ht="17.25" customHeight="1">
      <c r="B78" s="45"/>
      <c r="C78" s="73"/>
      <c r="D78" s="73"/>
      <c r="E78" s="81" t="str">
        <f>E9</f>
        <v>0005 - ZTI - Zdravotechnické instalace</v>
      </c>
      <c r="F78" s="73"/>
      <c r="G78" s="73"/>
      <c r="H78" s="73"/>
      <c r="I78" s="190"/>
      <c r="J78" s="73"/>
      <c r="K78" s="73"/>
      <c r="L78" s="71"/>
    </row>
    <row r="79" s="1" customFormat="1" ht="6.96" customHeight="1">
      <c r="B79" s="45"/>
      <c r="C79" s="73"/>
      <c r="D79" s="73"/>
      <c r="E79" s="73"/>
      <c r="F79" s="73"/>
      <c r="G79" s="73"/>
      <c r="H79" s="73"/>
      <c r="I79" s="190"/>
      <c r="J79" s="73"/>
      <c r="K79" s="73"/>
      <c r="L79" s="71"/>
    </row>
    <row r="80" s="1" customFormat="1" ht="18" customHeight="1">
      <c r="B80" s="45"/>
      <c r="C80" s="75" t="s">
        <v>26</v>
      </c>
      <c r="D80" s="73"/>
      <c r="E80" s="73"/>
      <c r="F80" s="192" t="str">
        <f>F12</f>
        <v>Beroun, U Stadionu 787</v>
      </c>
      <c r="G80" s="73"/>
      <c r="H80" s="73"/>
      <c r="I80" s="193" t="s">
        <v>28</v>
      </c>
      <c r="J80" s="84" t="str">
        <f>IF(J12="","",J12)</f>
        <v>10.08.2017</v>
      </c>
      <c r="K80" s="73"/>
      <c r="L80" s="71"/>
    </row>
    <row r="81" s="1" customFormat="1" ht="6.96" customHeight="1">
      <c r="B81" s="45"/>
      <c r="C81" s="73"/>
      <c r="D81" s="73"/>
      <c r="E81" s="73"/>
      <c r="F81" s="73"/>
      <c r="G81" s="73"/>
      <c r="H81" s="73"/>
      <c r="I81" s="190"/>
      <c r="J81" s="73"/>
      <c r="K81" s="73"/>
      <c r="L81" s="71"/>
    </row>
    <row r="82" s="1" customFormat="1">
      <c r="B82" s="45"/>
      <c r="C82" s="75" t="s">
        <v>32</v>
      </c>
      <c r="D82" s="73"/>
      <c r="E82" s="73"/>
      <c r="F82" s="192" t="str">
        <f>E15</f>
        <v>Dům dětí a mládeže Příbram</v>
      </c>
      <c r="G82" s="73"/>
      <c r="H82" s="73"/>
      <c r="I82" s="193" t="s">
        <v>38</v>
      </c>
      <c r="J82" s="192" t="str">
        <f>E21</f>
        <v>rala s.r.o.</v>
      </c>
      <c r="K82" s="73"/>
      <c r="L82" s="71"/>
    </row>
    <row r="83" s="1" customFormat="1" ht="14.4" customHeight="1">
      <c r="B83" s="45"/>
      <c r="C83" s="75" t="s">
        <v>36</v>
      </c>
      <c r="D83" s="73"/>
      <c r="E83" s="73"/>
      <c r="F83" s="192" t="str">
        <f>IF(E18="","",E18)</f>
        <v/>
      </c>
      <c r="G83" s="73"/>
      <c r="H83" s="73"/>
      <c r="I83" s="190"/>
      <c r="J83" s="73"/>
      <c r="K83" s="73"/>
      <c r="L83" s="71"/>
    </row>
    <row r="84" s="1" customFormat="1" ht="10.32" customHeight="1">
      <c r="B84" s="45"/>
      <c r="C84" s="73"/>
      <c r="D84" s="73"/>
      <c r="E84" s="73"/>
      <c r="F84" s="73"/>
      <c r="G84" s="73"/>
      <c r="H84" s="73"/>
      <c r="I84" s="190"/>
      <c r="J84" s="73"/>
      <c r="K84" s="73"/>
      <c r="L84" s="71"/>
    </row>
    <row r="85" s="9" customFormat="1" ht="29.28" customHeight="1">
      <c r="B85" s="194"/>
      <c r="C85" s="195" t="s">
        <v>129</v>
      </c>
      <c r="D85" s="196" t="s">
        <v>62</v>
      </c>
      <c r="E85" s="196" t="s">
        <v>58</v>
      </c>
      <c r="F85" s="196" t="s">
        <v>130</v>
      </c>
      <c r="G85" s="196" t="s">
        <v>131</v>
      </c>
      <c r="H85" s="196" t="s">
        <v>132</v>
      </c>
      <c r="I85" s="197" t="s">
        <v>133</v>
      </c>
      <c r="J85" s="196" t="s">
        <v>116</v>
      </c>
      <c r="K85" s="198" t="s">
        <v>134</v>
      </c>
      <c r="L85" s="199"/>
      <c r="M85" s="101" t="s">
        <v>135</v>
      </c>
      <c r="N85" s="102" t="s">
        <v>47</v>
      </c>
      <c r="O85" s="102" t="s">
        <v>136</v>
      </c>
      <c r="P85" s="102" t="s">
        <v>137</v>
      </c>
      <c r="Q85" s="102" t="s">
        <v>138</v>
      </c>
      <c r="R85" s="102" t="s">
        <v>139</v>
      </c>
      <c r="S85" s="102" t="s">
        <v>140</v>
      </c>
      <c r="T85" s="103" t="s">
        <v>141</v>
      </c>
    </row>
    <row r="86" s="1" customFormat="1" ht="29.28" customHeight="1">
      <c r="B86" s="45"/>
      <c r="C86" s="107" t="s">
        <v>117</v>
      </c>
      <c r="D86" s="73"/>
      <c r="E86" s="73"/>
      <c r="F86" s="73"/>
      <c r="G86" s="73"/>
      <c r="H86" s="73"/>
      <c r="I86" s="190"/>
      <c r="J86" s="200">
        <f>BK86</f>
        <v>0</v>
      </c>
      <c r="K86" s="73"/>
      <c r="L86" s="71"/>
      <c r="M86" s="104"/>
      <c r="N86" s="105"/>
      <c r="O86" s="105"/>
      <c r="P86" s="201">
        <f>P87+P110</f>
        <v>0</v>
      </c>
      <c r="Q86" s="105"/>
      <c r="R86" s="201">
        <f>R87+R110</f>
        <v>0.31098999999999999</v>
      </c>
      <c r="S86" s="105"/>
      <c r="T86" s="202">
        <f>T87+T110</f>
        <v>0.74956</v>
      </c>
      <c r="AT86" s="23" t="s">
        <v>76</v>
      </c>
      <c r="AU86" s="23" t="s">
        <v>118</v>
      </c>
      <c r="BK86" s="203">
        <f>BK87+BK110</f>
        <v>0</v>
      </c>
    </row>
    <row r="87" s="10" customFormat="1" ht="37.44" customHeight="1">
      <c r="B87" s="204"/>
      <c r="C87" s="205"/>
      <c r="D87" s="206" t="s">
        <v>76</v>
      </c>
      <c r="E87" s="207" t="s">
        <v>142</v>
      </c>
      <c r="F87" s="207" t="s">
        <v>143</v>
      </c>
      <c r="G87" s="205"/>
      <c r="H87" s="205"/>
      <c r="I87" s="208"/>
      <c r="J87" s="209">
        <f>BK87</f>
        <v>0</v>
      </c>
      <c r="K87" s="205"/>
      <c r="L87" s="210"/>
      <c r="M87" s="211"/>
      <c r="N87" s="212"/>
      <c r="O87" s="212"/>
      <c r="P87" s="213">
        <f>P88+P92+P97+P107</f>
        <v>0</v>
      </c>
      <c r="Q87" s="212"/>
      <c r="R87" s="213">
        <f>R88+R92+R97+R107</f>
        <v>0.080000000000000002</v>
      </c>
      <c r="S87" s="212"/>
      <c r="T87" s="214">
        <f>T88+T92+T97+T107</f>
        <v>0.28200000000000003</v>
      </c>
      <c r="AR87" s="215" t="s">
        <v>25</v>
      </c>
      <c r="AT87" s="216" t="s">
        <v>76</v>
      </c>
      <c r="AU87" s="216" t="s">
        <v>77</v>
      </c>
      <c r="AY87" s="215" t="s">
        <v>144</v>
      </c>
      <c r="BK87" s="217">
        <f>BK88+BK92+BK97+BK107</f>
        <v>0</v>
      </c>
    </row>
    <row r="88" s="10" customFormat="1" ht="19.92" customHeight="1">
      <c r="B88" s="204"/>
      <c r="C88" s="205"/>
      <c r="D88" s="206" t="s">
        <v>76</v>
      </c>
      <c r="E88" s="218" t="s">
        <v>182</v>
      </c>
      <c r="F88" s="218" t="s">
        <v>1679</v>
      </c>
      <c r="G88" s="205"/>
      <c r="H88" s="205"/>
      <c r="I88" s="208"/>
      <c r="J88" s="219">
        <f>BK88</f>
        <v>0</v>
      </c>
      <c r="K88" s="205"/>
      <c r="L88" s="210"/>
      <c r="M88" s="211"/>
      <c r="N88" s="212"/>
      <c r="O88" s="212"/>
      <c r="P88" s="213">
        <f>SUM(P89:P91)</f>
        <v>0</v>
      </c>
      <c r="Q88" s="212"/>
      <c r="R88" s="213">
        <f>SUM(R89:R91)</f>
        <v>0.080000000000000002</v>
      </c>
      <c r="S88" s="212"/>
      <c r="T88" s="214">
        <f>SUM(T89:T91)</f>
        <v>0</v>
      </c>
      <c r="AR88" s="215" t="s">
        <v>25</v>
      </c>
      <c r="AT88" s="216" t="s">
        <v>76</v>
      </c>
      <c r="AU88" s="216" t="s">
        <v>25</v>
      </c>
      <c r="AY88" s="215" t="s">
        <v>144</v>
      </c>
      <c r="BK88" s="217">
        <f>SUM(BK89:BK91)</f>
        <v>0</v>
      </c>
    </row>
    <row r="89" s="1" customFormat="1" ht="16.5" customHeight="1">
      <c r="B89" s="45"/>
      <c r="C89" s="220" t="s">
        <v>25</v>
      </c>
      <c r="D89" s="220" t="s">
        <v>146</v>
      </c>
      <c r="E89" s="221" t="s">
        <v>1680</v>
      </c>
      <c r="F89" s="222" t="s">
        <v>1681</v>
      </c>
      <c r="G89" s="223" t="s">
        <v>149</v>
      </c>
      <c r="H89" s="224">
        <v>2</v>
      </c>
      <c r="I89" s="225"/>
      <c r="J89" s="226">
        <f>ROUND(I89*H89,2)</f>
        <v>0</v>
      </c>
      <c r="K89" s="222" t="s">
        <v>150</v>
      </c>
      <c r="L89" s="71"/>
      <c r="M89" s="227" t="s">
        <v>24</v>
      </c>
      <c r="N89" s="228" t="s">
        <v>48</v>
      </c>
      <c r="O89" s="46"/>
      <c r="P89" s="229">
        <f>O89*H89</f>
        <v>0</v>
      </c>
      <c r="Q89" s="229">
        <v>0.040000000000000001</v>
      </c>
      <c r="R89" s="229">
        <f>Q89*H89</f>
        <v>0.080000000000000002</v>
      </c>
      <c r="S89" s="229">
        <v>0</v>
      </c>
      <c r="T89" s="230">
        <f>S89*H89</f>
        <v>0</v>
      </c>
      <c r="AR89" s="23" t="s">
        <v>151</v>
      </c>
      <c r="AT89" s="23" t="s">
        <v>146</v>
      </c>
      <c r="AU89" s="23" t="s">
        <v>86</v>
      </c>
      <c r="AY89" s="23" t="s">
        <v>144</v>
      </c>
      <c r="BE89" s="231">
        <f>IF(N89="základní",J89,0)</f>
        <v>0</v>
      </c>
      <c r="BF89" s="231">
        <f>IF(N89="snížená",J89,0)</f>
        <v>0</v>
      </c>
      <c r="BG89" s="231">
        <f>IF(N89="zákl. přenesená",J89,0)</f>
        <v>0</v>
      </c>
      <c r="BH89" s="231">
        <f>IF(N89="sníž. přenesená",J89,0)</f>
        <v>0</v>
      </c>
      <c r="BI89" s="231">
        <f>IF(N89="nulová",J89,0)</f>
        <v>0</v>
      </c>
      <c r="BJ89" s="23" t="s">
        <v>25</v>
      </c>
      <c r="BK89" s="231">
        <f>ROUND(I89*H89,2)</f>
        <v>0</v>
      </c>
      <c r="BL89" s="23" t="s">
        <v>151</v>
      </c>
      <c r="BM89" s="23" t="s">
        <v>1682</v>
      </c>
    </row>
    <row r="90" s="1" customFormat="1">
      <c r="B90" s="45"/>
      <c r="C90" s="73"/>
      <c r="D90" s="232" t="s">
        <v>153</v>
      </c>
      <c r="E90" s="73"/>
      <c r="F90" s="233" t="s">
        <v>1683</v>
      </c>
      <c r="G90" s="73"/>
      <c r="H90" s="73"/>
      <c r="I90" s="190"/>
      <c r="J90" s="73"/>
      <c r="K90" s="73"/>
      <c r="L90" s="71"/>
      <c r="M90" s="234"/>
      <c r="N90" s="46"/>
      <c r="O90" s="46"/>
      <c r="P90" s="46"/>
      <c r="Q90" s="46"/>
      <c r="R90" s="46"/>
      <c r="S90" s="46"/>
      <c r="T90" s="94"/>
      <c r="AT90" s="23" t="s">
        <v>153</v>
      </c>
      <c r="AU90" s="23" t="s">
        <v>86</v>
      </c>
    </row>
    <row r="91" s="11" customFormat="1">
      <c r="B91" s="235"/>
      <c r="C91" s="236"/>
      <c r="D91" s="232" t="s">
        <v>155</v>
      </c>
      <c r="E91" s="237" t="s">
        <v>24</v>
      </c>
      <c r="F91" s="238" t="s">
        <v>1684</v>
      </c>
      <c r="G91" s="236"/>
      <c r="H91" s="239">
        <v>2</v>
      </c>
      <c r="I91" s="240"/>
      <c r="J91" s="236"/>
      <c r="K91" s="236"/>
      <c r="L91" s="241"/>
      <c r="M91" s="242"/>
      <c r="N91" s="243"/>
      <c r="O91" s="243"/>
      <c r="P91" s="243"/>
      <c r="Q91" s="243"/>
      <c r="R91" s="243"/>
      <c r="S91" s="243"/>
      <c r="T91" s="244"/>
      <c r="AT91" s="245" t="s">
        <v>155</v>
      </c>
      <c r="AU91" s="245" t="s">
        <v>86</v>
      </c>
      <c r="AV91" s="11" t="s">
        <v>86</v>
      </c>
      <c r="AW91" s="11" t="s">
        <v>40</v>
      </c>
      <c r="AX91" s="11" t="s">
        <v>25</v>
      </c>
      <c r="AY91" s="245" t="s">
        <v>144</v>
      </c>
    </row>
    <row r="92" s="10" customFormat="1" ht="29.88" customHeight="1">
      <c r="B92" s="204"/>
      <c r="C92" s="205"/>
      <c r="D92" s="206" t="s">
        <v>76</v>
      </c>
      <c r="E92" s="218" t="s">
        <v>157</v>
      </c>
      <c r="F92" s="218" t="s">
        <v>158</v>
      </c>
      <c r="G92" s="205"/>
      <c r="H92" s="205"/>
      <c r="I92" s="208"/>
      <c r="J92" s="219">
        <f>BK92</f>
        <v>0</v>
      </c>
      <c r="K92" s="205"/>
      <c r="L92" s="210"/>
      <c r="M92" s="211"/>
      <c r="N92" s="212"/>
      <c r="O92" s="212"/>
      <c r="P92" s="213">
        <f>SUM(P93:P96)</f>
        <v>0</v>
      </c>
      <c r="Q92" s="212"/>
      <c r="R92" s="213">
        <f>SUM(R93:R96)</f>
        <v>0</v>
      </c>
      <c r="S92" s="212"/>
      <c r="T92" s="214">
        <f>SUM(T93:T96)</f>
        <v>0.28200000000000003</v>
      </c>
      <c r="AR92" s="215" t="s">
        <v>25</v>
      </c>
      <c r="AT92" s="216" t="s">
        <v>76</v>
      </c>
      <c r="AU92" s="216" t="s">
        <v>25</v>
      </c>
      <c r="AY92" s="215" t="s">
        <v>144</v>
      </c>
      <c r="BK92" s="217">
        <f>SUM(BK93:BK96)</f>
        <v>0</v>
      </c>
    </row>
    <row r="93" s="1" customFormat="1" ht="25.5" customHeight="1">
      <c r="B93" s="45"/>
      <c r="C93" s="220" t="s">
        <v>86</v>
      </c>
      <c r="D93" s="220" t="s">
        <v>146</v>
      </c>
      <c r="E93" s="221" t="s">
        <v>1685</v>
      </c>
      <c r="F93" s="222" t="s">
        <v>1686</v>
      </c>
      <c r="G93" s="223" t="s">
        <v>161</v>
      </c>
      <c r="H93" s="224">
        <v>1</v>
      </c>
      <c r="I93" s="225"/>
      <c r="J93" s="226">
        <f>ROUND(I93*H93,2)</f>
        <v>0</v>
      </c>
      <c r="K93" s="222" t="s">
        <v>150</v>
      </c>
      <c r="L93" s="71"/>
      <c r="M93" s="227" t="s">
        <v>24</v>
      </c>
      <c r="N93" s="228" t="s">
        <v>48</v>
      </c>
      <c r="O93" s="46"/>
      <c r="P93" s="229">
        <f>O93*H93</f>
        <v>0</v>
      </c>
      <c r="Q93" s="229">
        <v>0</v>
      </c>
      <c r="R93" s="229">
        <f>Q93*H93</f>
        <v>0</v>
      </c>
      <c r="S93" s="229">
        <v>0.032000000000000001</v>
      </c>
      <c r="T93" s="230">
        <f>S93*H93</f>
        <v>0.032000000000000001</v>
      </c>
      <c r="AR93" s="23" t="s">
        <v>151</v>
      </c>
      <c r="AT93" s="23" t="s">
        <v>146</v>
      </c>
      <c r="AU93" s="23" t="s">
        <v>86</v>
      </c>
      <c r="AY93" s="23" t="s">
        <v>144</v>
      </c>
      <c r="BE93" s="231">
        <f>IF(N93="základní",J93,0)</f>
        <v>0</v>
      </c>
      <c r="BF93" s="231">
        <f>IF(N93="snížená",J93,0)</f>
        <v>0</v>
      </c>
      <c r="BG93" s="231">
        <f>IF(N93="zákl. přenesená",J93,0)</f>
        <v>0</v>
      </c>
      <c r="BH93" s="231">
        <f>IF(N93="sníž. přenesená",J93,0)</f>
        <v>0</v>
      </c>
      <c r="BI93" s="231">
        <f>IF(N93="nulová",J93,0)</f>
        <v>0</v>
      </c>
      <c r="BJ93" s="23" t="s">
        <v>25</v>
      </c>
      <c r="BK93" s="231">
        <f>ROUND(I93*H93,2)</f>
        <v>0</v>
      </c>
      <c r="BL93" s="23" t="s">
        <v>151</v>
      </c>
      <c r="BM93" s="23" t="s">
        <v>1687</v>
      </c>
    </row>
    <row r="94" s="11" customFormat="1">
      <c r="B94" s="235"/>
      <c r="C94" s="236"/>
      <c r="D94" s="232" t="s">
        <v>155</v>
      </c>
      <c r="E94" s="237" t="s">
        <v>24</v>
      </c>
      <c r="F94" s="238" t="s">
        <v>1688</v>
      </c>
      <c r="G94" s="236"/>
      <c r="H94" s="239">
        <v>1</v>
      </c>
      <c r="I94" s="240"/>
      <c r="J94" s="236"/>
      <c r="K94" s="236"/>
      <c r="L94" s="241"/>
      <c r="M94" s="242"/>
      <c r="N94" s="243"/>
      <c r="O94" s="243"/>
      <c r="P94" s="243"/>
      <c r="Q94" s="243"/>
      <c r="R94" s="243"/>
      <c r="S94" s="243"/>
      <c r="T94" s="244"/>
      <c r="AT94" s="245" t="s">
        <v>155</v>
      </c>
      <c r="AU94" s="245" t="s">
        <v>86</v>
      </c>
      <c r="AV94" s="11" t="s">
        <v>86</v>
      </c>
      <c r="AW94" s="11" t="s">
        <v>40</v>
      </c>
      <c r="AX94" s="11" t="s">
        <v>25</v>
      </c>
      <c r="AY94" s="245" t="s">
        <v>144</v>
      </c>
    </row>
    <row r="95" s="1" customFormat="1" ht="25.5" customHeight="1">
      <c r="B95" s="45"/>
      <c r="C95" s="220" t="s">
        <v>164</v>
      </c>
      <c r="D95" s="220" t="s">
        <v>146</v>
      </c>
      <c r="E95" s="221" t="s">
        <v>1689</v>
      </c>
      <c r="F95" s="222" t="s">
        <v>1690</v>
      </c>
      <c r="G95" s="223" t="s">
        <v>326</v>
      </c>
      <c r="H95" s="224">
        <v>10</v>
      </c>
      <c r="I95" s="225"/>
      <c r="J95" s="226">
        <f>ROUND(I95*H95,2)</f>
        <v>0</v>
      </c>
      <c r="K95" s="222" t="s">
        <v>150</v>
      </c>
      <c r="L95" s="71"/>
      <c r="M95" s="227" t="s">
        <v>24</v>
      </c>
      <c r="N95" s="228" t="s">
        <v>48</v>
      </c>
      <c r="O95" s="46"/>
      <c r="P95" s="229">
        <f>O95*H95</f>
        <v>0</v>
      </c>
      <c r="Q95" s="229">
        <v>0</v>
      </c>
      <c r="R95" s="229">
        <f>Q95*H95</f>
        <v>0</v>
      </c>
      <c r="S95" s="229">
        <v>0.025000000000000001</v>
      </c>
      <c r="T95" s="230">
        <f>S95*H95</f>
        <v>0.25</v>
      </c>
      <c r="AR95" s="23" t="s">
        <v>151</v>
      </c>
      <c r="AT95" s="23" t="s">
        <v>146</v>
      </c>
      <c r="AU95" s="23" t="s">
        <v>86</v>
      </c>
      <c r="AY95" s="23" t="s">
        <v>144</v>
      </c>
      <c r="BE95" s="231">
        <f>IF(N95="základní",J95,0)</f>
        <v>0</v>
      </c>
      <c r="BF95" s="231">
        <f>IF(N95="snížená",J95,0)</f>
        <v>0</v>
      </c>
      <c r="BG95" s="231">
        <f>IF(N95="zákl. přenesená",J95,0)</f>
        <v>0</v>
      </c>
      <c r="BH95" s="231">
        <f>IF(N95="sníž. přenesená",J95,0)</f>
        <v>0</v>
      </c>
      <c r="BI95" s="231">
        <f>IF(N95="nulová",J95,0)</f>
        <v>0</v>
      </c>
      <c r="BJ95" s="23" t="s">
        <v>25</v>
      </c>
      <c r="BK95" s="231">
        <f>ROUND(I95*H95,2)</f>
        <v>0</v>
      </c>
      <c r="BL95" s="23" t="s">
        <v>151</v>
      </c>
      <c r="BM95" s="23" t="s">
        <v>1691</v>
      </c>
    </row>
    <row r="96" s="11" customFormat="1">
      <c r="B96" s="235"/>
      <c r="C96" s="236"/>
      <c r="D96" s="232" t="s">
        <v>155</v>
      </c>
      <c r="E96" s="237" t="s">
        <v>24</v>
      </c>
      <c r="F96" s="238" t="s">
        <v>1692</v>
      </c>
      <c r="G96" s="236"/>
      <c r="H96" s="239">
        <v>10</v>
      </c>
      <c r="I96" s="240"/>
      <c r="J96" s="236"/>
      <c r="K96" s="236"/>
      <c r="L96" s="241"/>
      <c r="M96" s="242"/>
      <c r="N96" s="243"/>
      <c r="O96" s="243"/>
      <c r="P96" s="243"/>
      <c r="Q96" s="243"/>
      <c r="R96" s="243"/>
      <c r="S96" s="243"/>
      <c r="T96" s="244"/>
      <c r="AT96" s="245" t="s">
        <v>155</v>
      </c>
      <c r="AU96" s="245" t="s">
        <v>86</v>
      </c>
      <c r="AV96" s="11" t="s">
        <v>86</v>
      </c>
      <c r="AW96" s="11" t="s">
        <v>40</v>
      </c>
      <c r="AX96" s="11" t="s">
        <v>25</v>
      </c>
      <c r="AY96" s="245" t="s">
        <v>144</v>
      </c>
    </row>
    <row r="97" s="10" customFormat="1" ht="29.88" customHeight="1">
      <c r="B97" s="204"/>
      <c r="C97" s="205"/>
      <c r="D97" s="206" t="s">
        <v>76</v>
      </c>
      <c r="E97" s="218" t="s">
        <v>255</v>
      </c>
      <c r="F97" s="218" t="s">
        <v>256</v>
      </c>
      <c r="G97" s="205"/>
      <c r="H97" s="205"/>
      <c r="I97" s="208"/>
      <c r="J97" s="219">
        <f>BK97</f>
        <v>0</v>
      </c>
      <c r="K97" s="205"/>
      <c r="L97" s="210"/>
      <c r="M97" s="211"/>
      <c r="N97" s="212"/>
      <c r="O97" s="212"/>
      <c r="P97" s="213">
        <f>SUM(P98:P106)</f>
        <v>0</v>
      </c>
      <c r="Q97" s="212"/>
      <c r="R97" s="213">
        <f>SUM(R98:R106)</f>
        <v>0</v>
      </c>
      <c r="S97" s="212"/>
      <c r="T97" s="214">
        <f>SUM(T98:T106)</f>
        <v>0</v>
      </c>
      <c r="AR97" s="215" t="s">
        <v>25</v>
      </c>
      <c r="AT97" s="216" t="s">
        <v>76</v>
      </c>
      <c r="AU97" s="216" t="s">
        <v>25</v>
      </c>
      <c r="AY97" s="215" t="s">
        <v>144</v>
      </c>
      <c r="BK97" s="217">
        <f>SUM(BK98:BK106)</f>
        <v>0</v>
      </c>
    </row>
    <row r="98" s="1" customFormat="1" ht="25.5" customHeight="1">
      <c r="B98" s="45"/>
      <c r="C98" s="220" t="s">
        <v>151</v>
      </c>
      <c r="D98" s="220" t="s">
        <v>146</v>
      </c>
      <c r="E98" s="221" t="s">
        <v>258</v>
      </c>
      <c r="F98" s="222" t="s">
        <v>259</v>
      </c>
      <c r="G98" s="223" t="s">
        <v>260</v>
      </c>
      <c r="H98" s="224">
        <v>0.75</v>
      </c>
      <c r="I98" s="225"/>
      <c r="J98" s="226">
        <f>ROUND(I98*H98,2)</f>
        <v>0</v>
      </c>
      <c r="K98" s="222" t="s">
        <v>150</v>
      </c>
      <c r="L98" s="71"/>
      <c r="M98" s="227" t="s">
        <v>24</v>
      </c>
      <c r="N98" s="228" t="s">
        <v>48</v>
      </c>
      <c r="O98" s="46"/>
      <c r="P98" s="229">
        <f>O98*H98</f>
        <v>0</v>
      </c>
      <c r="Q98" s="229">
        <v>0</v>
      </c>
      <c r="R98" s="229">
        <f>Q98*H98</f>
        <v>0</v>
      </c>
      <c r="S98" s="229">
        <v>0</v>
      </c>
      <c r="T98" s="230">
        <f>S98*H98</f>
        <v>0</v>
      </c>
      <c r="AR98" s="23" t="s">
        <v>151</v>
      </c>
      <c r="AT98" s="23" t="s">
        <v>146</v>
      </c>
      <c r="AU98" s="23" t="s">
        <v>86</v>
      </c>
      <c r="AY98" s="23" t="s">
        <v>144</v>
      </c>
      <c r="BE98" s="231">
        <f>IF(N98="základní",J98,0)</f>
        <v>0</v>
      </c>
      <c r="BF98" s="231">
        <f>IF(N98="snížená",J98,0)</f>
        <v>0</v>
      </c>
      <c r="BG98" s="231">
        <f>IF(N98="zákl. přenesená",J98,0)</f>
        <v>0</v>
      </c>
      <c r="BH98" s="231">
        <f>IF(N98="sníž. přenesená",J98,0)</f>
        <v>0</v>
      </c>
      <c r="BI98" s="231">
        <f>IF(N98="nulová",J98,0)</f>
        <v>0</v>
      </c>
      <c r="BJ98" s="23" t="s">
        <v>25</v>
      </c>
      <c r="BK98" s="231">
        <f>ROUND(I98*H98,2)</f>
        <v>0</v>
      </c>
      <c r="BL98" s="23" t="s">
        <v>151</v>
      </c>
      <c r="BM98" s="23" t="s">
        <v>1693</v>
      </c>
    </row>
    <row r="99" s="1" customFormat="1">
      <c r="B99" s="45"/>
      <c r="C99" s="73"/>
      <c r="D99" s="232" t="s">
        <v>153</v>
      </c>
      <c r="E99" s="73"/>
      <c r="F99" s="233" t="s">
        <v>262</v>
      </c>
      <c r="G99" s="73"/>
      <c r="H99" s="73"/>
      <c r="I99" s="190"/>
      <c r="J99" s="73"/>
      <c r="K99" s="73"/>
      <c r="L99" s="71"/>
      <c r="M99" s="234"/>
      <c r="N99" s="46"/>
      <c r="O99" s="46"/>
      <c r="P99" s="46"/>
      <c r="Q99" s="46"/>
      <c r="R99" s="46"/>
      <c r="S99" s="46"/>
      <c r="T99" s="94"/>
      <c r="AT99" s="23" t="s">
        <v>153</v>
      </c>
      <c r="AU99" s="23" t="s">
        <v>86</v>
      </c>
    </row>
    <row r="100" s="1" customFormat="1" ht="25.5" customHeight="1">
      <c r="B100" s="45"/>
      <c r="C100" s="220" t="s">
        <v>172</v>
      </c>
      <c r="D100" s="220" t="s">
        <v>146</v>
      </c>
      <c r="E100" s="221" t="s">
        <v>264</v>
      </c>
      <c r="F100" s="222" t="s">
        <v>265</v>
      </c>
      <c r="G100" s="223" t="s">
        <v>260</v>
      </c>
      <c r="H100" s="224">
        <v>0.75</v>
      </c>
      <c r="I100" s="225"/>
      <c r="J100" s="226">
        <f>ROUND(I100*H100,2)</f>
        <v>0</v>
      </c>
      <c r="K100" s="222" t="s">
        <v>150</v>
      </c>
      <c r="L100" s="71"/>
      <c r="M100" s="227" t="s">
        <v>24</v>
      </c>
      <c r="N100" s="228" t="s">
        <v>48</v>
      </c>
      <c r="O100" s="46"/>
      <c r="P100" s="229">
        <f>O100*H100</f>
        <v>0</v>
      </c>
      <c r="Q100" s="229">
        <v>0</v>
      </c>
      <c r="R100" s="229">
        <f>Q100*H100</f>
        <v>0</v>
      </c>
      <c r="S100" s="229">
        <v>0</v>
      </c>
      <c r="T100" s="230">
        <f>S100*H100</f>
        <v>0</v>
      </c>
      <c r="AR100" s="23" t="s">
        <v>151</v>
      </c>
      <c r="AT100" s="23" t="s">
        <v>146</v>
      </c>
      <c r="AU100" s="23" t="s">
        <v>86</v>
      </c>
      <c r="AY100" s="23" t="s">
        <v>144</v>
      </c>
      <c r="BE100" s="231">
        <f>IF(N100="základní",J100,0)</f>
        <v>0</v>
      </c>
      <c r="BF100" s="231">
        <f>IF(N100="snížená",J100,0)</f>
        <v>0</v>
      </c>
      <c r="BG100" s="231">
        <f>IF(N100="zákl. přenesená",J100,0)</f>
        <v>0</v>
      </c>
      <c r="BH100" s="231">
        <f>IF(N100="sníž. přenesená",J100,0)</f>
        <v>0</v>
      </c>
      <c r="BI100" s="231">
        <f>IF(N100="nulová",J100,0)</f>
        <v>0</v>
      </c>
      <c r="BJ100" s="23" t="s">
        <v>25</v>
      </c>
      <c r="BK100" s="231">
        <f>ROUND(I100*H100,2)</f>
        <v>0</v>
      </c>
      <c r="BL100" s="23" t="s">
        <v>151</v>
      </c>
      <c r="BM100" s="23" t="s">
        <v>1694</v>
      </c>
    </row>
    <row r="101" s="1" customFormat="1">
      <c r="B101" s="45"/>
      <c r="C101" s="73"/>
      <c r="D101" s="232" t="s">
        <v>153</v>
      </c>
      <c r="E101" s="73"/>
      <c r="F101" s="233" t="s">
        <v>267</v>
      </c>
      <c r="G101" s="73"/>
      <c r="H101" s="73"/>
      <c r="I101" s="190"/>
      <c r="J101" s="73"/>
      <c r="K101" s="73"/>
      <c r="L101" s="71"/>
      <c r="M101" s="234"/>
      <c r="N101" s="46"/>
      <c r="O101" s="46"/>
      <c r="P101" s="46"/>
      <c r="Q101" s="46"/>
      <c r="R101" s="46"/>
      <c r="S101" s="46"/>
      <c r="T101" s="94"/>
      <c r="AT101" s="23" t="s">
        <v>153</v>
      </c>
      <c r="AU101" s="23" t="s">
        <v>86</v>
      </c>
    </row>
    <row r="102" s="1" customFormat="1" ht="25.5" customHeight="1">
      <c r="B102" s="45"/>
      <c r="C102" s="220" t="s">
        <v>182</v>
      </c>
      <c r="D102" s="220" t="s">
        <v>146</v>
      </c>
      <c r="E102" s="221" t="s">
        <v>269</v>
      </c>
      <c r="F102" s="222" t="s">
        <v>270</v>
      </c>
      <c r="G102" s="223" t="s">
        <v>260</v>
      </c>
      <c r="H102" s="224">
        <v>15</v>
      </c>
      <c r="I102" s="225"/>
      <c r="J102" s="226">
        <f>ROUND(I102*H102,2)</f>
        <v>0</v>
      </c>
      <c r="K102" s="222" t="s">
        <v>150</v>
      </c>
      <c r="L102" s="71"/>
      <c r="M102" s="227" t="s">
        <v>24</v>
      </c>
      <c r="N102" s="228" t="s">
        <v>48</v>
      </c>
      <c r="O102" s="46"/>
      <c r="P102" s="229">
        <f>O102*H102</f>
        <v>0</v>
      </c>
      <c r="Q102" s="229">
        <v>0</v>
      </c>
      <c r="R102" s="229">
        <f>Q102*H102</f>
        <v>0</v>
      </c>
      <c r="S102" s="229">
        <v>0</v>
      </c>
      <c r="T102" s="230">
        <f>S102*H102</f>
        <v>0</v>
      </c>
      <c r="AR102" s="23" t="s">
        <v>151</v>
      </c>
      <c r="AT102" s="23" t="s">
        <v>146</v>
      </c>
      <c r="AU102" s="23" t="s">
        <v>86</v>
      </c>
      <c r="AY102" s="23" t="s">
        <v>144</v>
      </c>
      <c r="BE102" s="231">
        <f>IF(N102="základní",J102,0)</f>
        <v>0</v>
      </c>
      <c r="BF102" s="231">
        <f>IF(N102="snížená",J102,0)</f>
        <v>0</v>
      </c>
      <c r="BG102" s="231">
        <f>IF(N102="zákl. přenesená",J102,0)</f>
        <v>0</v>
      </c>
      <c r="BH102" s="231">
        <f>IF(N102="sníž. přenesená",J102,0)</f>
        <v>0</v>
      </c>
      <c r="BI102" s="231">
        <f>IF(N102="nulová",J102,0)</f>
        <v>0</v>
      </c>
      <c r="BJ102" s="23" t="s">
        <v>25</v>
      </c>
      <c r="BK102" s="231">
        <f>ROUND(I102*H102,2)</f>
        <v>0</v>
      </c>
      <c r="BL102" s="23" t="s">
        <v>151</v>
      </c>
      <c r="BM102" s="23" t="s">
        <v>1695</v>
      </c>
    </row>
    <row r="103" s="1" customFormat="1">
      <c r="B103" s="45"/>
      <c r="C103" s="73"/>
      <c r="D103" s="232" t="s">
        <v>153</v>
      </c>
      <c r="E103" s="73"/>
      <c r="F103" s="233" t="s">
        <v>267</v>
      </c>
      <c r="G103" s="73"/>
      <c r="H103" s="73"/>
      <c r="I103" s="190"/>
      <c r="J103" s="73"/>
      <c r="K103" s="73"/>
      <c r="L103" s="71"/>
      <c r="M103" s="234"/>
      <c r="N103" s="46"/>
      <c r="O103" s="46"/>
      <c r="P103" s="46"/>
      <c r="Q103" s="46"/>
      <c r="R103" s="46"/>
      <c r="S103" s="46"/>
      <c r="T103" s="94"/>
      <c r="AT103" s="23" t="s">
        <v>153</v>
      </c>
      <c r="AU103" s="23" t="s">
        <v>86</v>
      </c>
    </row>
    <row r="104" s="11" customFormat="1">
      <c r="B104" s="235"/>
      <c r="C104" s="236"/>
      <c r="D104" s="232" t="s">
        <v>155</v>
      </c>
      <c r="E104" s="236"/>
      <c r="F104" s="238" t="s">
        <v>1696</v>
      </c>
      <c r="G104" s="236"/>
      <c r="H104" s="239">
        <v>15</v>
      </c>
      <c r="I104" s="240"/>
      <c r="J104" s="236"/>
      <c r="K104" s="236"/>
      <c r="L104" s="241"/>
      <c r="M104" s="242"/>
      <c r="N104" s="243"/>
      <c r="O104" s="243"/>
      <c r="P104" s="243"/>
      <c r="Q104" s="243"/>
      <c r="R104" s="243"/>
      <c r="S104" s="243"/>
      <c r="T104" s="244"/>
      <c r="AT104" s="245" t="s">
        <v>155</v>
      </c>
      <c r="AU104" s="245" t="s">
        <v>86</v>
      </c>
      <c r="AV104" s="11" t="s">
        <v>86</v>
      </c>
      <c r="AW104" s="11" t="s">
        <v>6</v>
      </c>
      <c r="AX104" s="11" t="s">
        <v>25</v>
      </c>
      <c r="AY104" s="245" t="s">
        <v>144</v>
      </c>
    </row>
    <row r="105" s="1" customFormat="1" ht="16.5" customHeight="1">
      <c r="B105" s="45"/>
      <c r="C105" s="220" t="s">
        <v>188</v>
      </c>
      <c r="D105" s="220" t="s">
        <v>146</v>
      </c>
      <c r="E105" s="221" t="s">
        <v>274</v>
      </c>
      <c r="F105" s="222" t="s">
        <v>275</v>
      </c>
      <c r="G105" s="223" t="s">
        <v>260</v>
      </c>
      <c r="H105" s="224">
        <v>0.75</v>
      </c>
      <c r="I105" s="225"/>
      <c r="J105" s="226">
        <f>ROUND(I105*H105,2)</f>
        <v>0</v>
      </c>
      <c r="K105" s="222" t="s">
        <v>150</v>
      </c>
      <c r="L105" s="71"/>
      <c r="M105" s="227" t="s">
        <v>24</v>
      </c>
      <c r="N105" s="228" t="s">
        <v>48</v>
      </c>
      <c r="O105" s="46"/>
      <c r="P105" s="229">
        <f>O105*H105</f>
        <v>0</v>
      </c>
      <c r="Q105" s="229">
        <v>0</v>
      </c>
      <c r="R105" s="229">
        <f>Q105*H105</f>
        <v>0</v>
      </c>
      <c r="S105" s="229">
        <v>0</v>
      </c>
      <c r="T105" s="230">
        <f>S105*H105</f>
        <v>0</v>
      </c>
      <c r="AR105" s="23" t="s">
        <v>151</v>
      </c>
      <c r="AT105" s="23" t="s">
        <v>146</v>
      </c>
      <c r="AU105" s="23" t="s">
        <v>86</v>
      </c>
      <c r="AY105" s="23" t="s">
        <v>144</v>
      </c>
      <c r="BE105" s="231">
        <f>IF(N105="základní",J105,0)</f>
        <v>0</v>
      </c>
      <c r="BF105" s="231">
        <f>IF(N105="snížená",J105,0)</f>
        <v>0</v>
      </c>
      <c r="BG105" s="231">
        <f>IF(N105="zákl. přenesená",J105,0)</f>
        <v>0</v>
      </c>
      <c r="BH105" s="231">
        <f>IF(N105="sníž. přenesená",J105,0)</f>
        <v>0</v>
      </c>
      <c r="BI105" s="231">
        <f>IF(N105="nulová",J105,0)</f>
        <v>0</v>
      </c>
      <c r="BJ105" s="23" t="s">
        <v>25</v>
      </c>
      <c r="BK105" s="231">
        <f>ROUND(I105*H105,2)</f>
        <v>0</v>
      </c>
      <c r="BL105" s="23" t="s">
        <v>151</v>
      </c>
      <c r="BM105" s="23" t="s">
        <v>1697</v>
      </c>
    </row>
    <row r="106" s="1" customFormat="1">
      <c r="B106" s="45"/>
      <c r="C106" s="73"/>
      <c r="D106" s="232" t="s">
        <v>153</v>
      </c>
      <c r="E106" s="73"/>
      <c r="F106" s="233" t="s">
        <v>277</v>
      </c>
      <c r="G106" s="73"/>
      <c r="H106" s="73"/>
      <c r="I106" s="190"/>
      <c r="J106" s="73"/>
      <c r="K106" s="73"/>
      <c r="L106" s="71"/>
      <c r="M106" s="234"/>
      <c r="N106" s="46"/>
      <c r="O106" s="46"/>
      <c r="P106" s="46"/>
      <c r="Q106" s="46"/>
      <c r="R106" s="46"/>
      <c r="S106" s="46"/>
      <c r="T106" s="94"/>
      <c r="AT106" s="23" t="s">
        <v>153</v>
      </c>
      <c r="AU106" s="23" t="s">
        <v>86</v>
      </c>
    </row>
    <row r="107" s="10" customFormat="1" ht="29.88" customHeight="1">
      <c r="B107" s="204"/>
      <c r="C107" s="205"/>
      <c r="D107" s="206" t="s">
        <v>76</v>
      </c>
      <c r="E107" s="218" t="s">
        <v>278</v>
      </c>
      <c r="F107" s="218" t="s">
        <v>279</v>
      </c>
      <c r="G107" s="205"/>
      <c r="H107" s="205"/>
      <c r="I107" s="208"/>
      <c r="J107" s="219">
        <f>BK107</f>
        <v>0</v>
      </c>
      <c r="K107" s="205"/>
      <c r="L107" s="210"/>
      <c r="M107" s="211"/>
      <c r="N107" s="212"/>
      <c r="O107" s="212"/>
      <c r="P107" s="213">
        <f>SUM(P108:P109)</f>
        <v>0</v>
      </c>
      <c r="Q107" s="212"/>
      <c r="R107" s="213">
        <f>SUM(R108:R109)</f>
        <v>0</v>
      </c>
      <c r="S107" s="212"/>
      <c r="T107" s="214">
        <f>SUM(T108:T109)</f>
        <v>0</v>
      </c>
      <c r="AR107" s="215" t="s">
        <v>25</v>
      </c>
      <c r="AT107" s="216" t="s">
        <v>76</v>
      </c>
      <c r="AU107" s="216" t="s">
        <v>25</v>
      </c>
      <c r="AY107" s="215" t="s">
        <v>144</v>
      </c>
      <c r="BK107" s="217">
        <f>SUM(BK108:BK109)</f>
        <v>0</v>
      </c>
    </row>
    <row r="108" s="1" customFormat="1" ht="38.25" customHeight="1">
      <c r="B108" s="45"/>
      <c r="C108" s="220" t="s">
        <v>197</v>
      </c>
      <c r="D108" s="220" t="s">
        <v>146</v>
      </c>
      <c r="E108" s="221" t="s">
        <v>281</v>
      </c>
      <c r="F108" s="222" t="s">
        <v>282</v>
      </c>
      <c r="G108" s="223" t="s">
        <v>260</v>
      </c>
      <c r="H108" s="224">
        <v>0.080000000000000002</v>
      </c>
      <c r="I108" s="225"/>
      <c r="J108" s="226">
        <f>ROUND(I108*H108,2)</f>
        <v>0</v>
      </c>
      <c r="K108" s="222" t="s">
        <v>150</v>
      </c>
      <c r="L108" s="71"/>
      <c r="M108" s="227" t="s">
        <v>24</v>
      </c>
      <c r="N108" s="228" t="s">
        <v>48</v>
      </c>
      <c r="O108" s="46"/>
      <c r="P108" s="229">
        <f>O108*H108</f>
        <v>0</v>
      </c>
      <c r="Q108" s="229">
        <v>0</v>
      </c>
      <c r="R108" s="229">
        <f>Q108*H108</f>
        <v>0</v>
      </c>
      <c r="S108" s="229">
        <v>0</v>
      </c>
      <c r="T108" s="230">
        <f>S108*H108</f>
        <v>0</v>
      </c>
      <c r="AR108" s="23" t="s">
        <v>151</v>
      </c>
      <c r="AT108" s="23" t="s">
        <v>146</v>
      </c>
      <c r="AU108" s="23" t="s">
        <v>86</v>
      </c>
      <c r="AY108" s="23" t="s">
        <v>144</v>
      </c>
      <c r="BE108" s="231">
        <f>IF(N108="základní",J108,0)</f>
        <v>0</v>
      </c>
      <c r="BF108" s="231">
        <f>IF(N108="snížená",J108,0)</f>
        <v>0</v>
      </c>
      <c r="BG108" s="231">
        <f>IF(N108="zákl. přenesená",J108,0)</f>
        <v>0</v>
      </c>
      <c r="BH108" s="231">
        <f>IF(N108="sníž. přenesená",J108,0)</f>
        <v>0</v>
      </c>
      <c r="BI108" s="231">
        <f>IF(N108="nulová",J108,0)</f>
        <v>0</v>
      </c>
      <c r="BJ108" s="23" t="s">
        <v>25</v>
      </c>
      <c r="BK108" s="231">
        <f>ROUND(I108*H108,2)</f>
        <v>0</v>
      </c>
      <c r="BL108" s="23" t="s">
        <v>151</v>
      </c>
      <c r="BM108" s="23" t="s">
        <v>1698</v>
      </c>
    </row>
    <row r="109" s="1" customFormat="1">
      <c r="B109" s="45"/>
      <c r="C109" s="73"/>
      <c r="D109" s="232" t="s">
        <v>153</v>
      </c>
      <c r="E109" s="73"/>
      <c r="F109" s="233" t="s">
        <v>284</v>
      </c>
      <c r="G109" s="73"/>
      <c r="H109" s="73"/>
      <c r="I109" s="190"/>
      <c r="J109" s="73"/>
      <c r="K109" s="73"/>
      <c r="L109" s="71"/>
      <c r="M109" s="234"/>
      <c r="N109" s="46"/>
      <c r="O109" s="46"/>
      <c r="P109" s="46"/>
      <c r="Q109" s="46"/>
      <c r="R109" s="46"/>
      <c r="S109" s="46"/>
      <c r="T109" s="94"/>
      <c r="AT109" s="23" t="s">
        <v>153</v>
      </c>
      <c r="AU109" s="23" t="s">
        <v>86</v>
      </c>
    </row>
    <row r="110" s="10" customFormat="1" ht="37.44" customHeight="1">
      <c r="B110" s="204"/>
      <c r="C110" s="205"/>
      <c r="D110" s="206" t="s">
        <v>76</v>
      </c>
      <c r="E110" s="207" t="s">
        <v>285</v>
      </c>
      <c r="F110" s="207" t="s">
        <v>286</v>
      </c>
      <c r="G110" s="205"/>
      <c r="H110" s="205"/>
      <c r="I110" s="208"/>
      <c r="J110" s="209">
        <f>BK110</f>
        <v>0</v>
      </c>
      <c r="K110" s="205"/>
      <c r="L110" s="210"/>
      <c r="M110" s="211"/>
      <c r="N110" s="212"/>
      <c r="O110" s="212"/>
      <c r="P110" s="213">
        <f>P111+P119+P141+P145</f>
        <v>0</v>
      </c>
      <c r="Q110" s="212"/>
      <c r="R110" s="213">
        <f>R111+R119+R141+R145</f>
        <v>0.23099</v>
      </c>
      <c r="S110" s="212"/>
      <c r="T110" s="214">
        <f>T111+T119+T141+T145</f>
        <v>0.46756000000000003</v>
      </c>
      <c r="AR110" s="215" t="s">
        <v>86</v>
      </c>
      <c r="AT110" s="216" t="s">
        <v>76</v>
      </c>
      <c r="AU110" s="216" t="s">
        <v>77</v>
      </c>
      <c r="AY110" s="215" t="s">
        <v>144</v>
      </c>
      <c r="BK110" s="217">
        <f>BK111+BK119+BK141+BK145</f>
        <v>0</v>
      </c>
    </row>
    <row r="111" s="10" customFormat="1" ht="19.92" customHeight="1">
      <c r="B111" s="204"/>
      <c r="C111" s="205"/>
      <c r="D111" s="206" t="s">
        <v>76</v>
      </c>
      <c r="E111" s="218" t="s">
        <v>1699</v>
      </c>
      <c r="F111" s="218" t="s">
        <v>1700</v>
      </c>
      <c r="G111" s="205"/>
      <c r="H111" s="205"/>
      <c r="I111" s="208"/>
      <c r="J111" s="219">
        <f>BK111</f>
        <v>0</v>
      </c>
      <c r="K111" s="205"/>
      <c r="L111" s="210"/>
      <c r="M111" s="211"/>
      <c r="N111" s="212"/>
      <c r="O111" s="212"/>
      <c r="P111" s="213">
        <f>SUM(P112:P118)</f>
        <v>0</v>
      </c>
      <c r="Q111" s="212"/>
      <c r="R111" s="213">
        <f>SUM(R112:R118)</f>
        <v>0.0035000000000000001</v>
      </c>
      <c r="S111" s="212"/>
      <c r="T111" s="214">
        <f>SUM(T112:T118)</f>
        <v>0</v>
      </c>
      <c r="AR111" s="215" t="s">
        <v>86</v>
      </c>
      <c r="AT111" s="216" t="s">
        <v>76</v>
      </c>
      <c r="AU111" s="216" t="s">
        <v>25</v>
      </c>
      <c r="AY111" s="215" t="s">
        <v>144</v>
      </c>
      <c r="BK111" s="217">
        <f>SUM(BK112:BK118)</f>
        <v>0</v>
      </c>
    </row>
    <row r="112" s="1" customFormat="1" ht="16.5" customHeight="1">
      <c r="B112" s="45"/>
      <c r="C112" s="220" t="s">
        <v>157</v>
      </c>
      <c r="D112" s="220" t="s">
        <v>146</v>
      </c>
      <c r="E112" s="221" t="s">
        <v>1701</v>
      </c>
      <c r="F112" s="222" t="s">
        <v>1702</v>
      </c>
      <c r="G112" s="223" t="s">
        <v>1703</v>
      </c>
      <c r="H112" s="224">
        <v>1</v>
      </c>
      <c r="I112" s="225"/>
      <c r="J112" s="226">
        <f>ROUND(I112*H112,2)</f>
        <v>0</v>
      </c>
      <c r="K112" s="222" t="s">
        <v>24</v>
      </c>
      <c r="L112" s="71"/>
      <c r="M112" s="227" t="s">
        <v>24</v>
      </c>
      <c r="N112" s="228" t="s">
        <v>48</v>
      </c>
      <c r="O112" s="46"/>
      <c r="P112" s="229">
        <f>O112*H112</f>
        <v>0</v>
      </c>
      <c r="Q112" s="229">
        <v>0</v>
      </c>
      <c r="R112" s="229">
        <f>Q112*H112</f>
        <v>0</v>
      </c>
      <c r="S112" s="229">
        <v>0</v>
      </c>
      <c r="T112" s="230">
        <f>S112*H112</f>
        <v>0</v>
      </c>
      <c r="AR112" s="23" t="s">
        <v>257</v>
      </c>
      <c r="AT112" s="23" t="s">
        <v>146</v>
      </c>
      <c r="AU112" s="23" t="s">
        <v>86</v>
      </c>
      <c r="AY112" s="23" t="s">
        <v>144</v>
      </c>
      <c r="BE112" s="231">
        <f>IF(N112="základní",J112,0)</f>
        <v>0</v>
      </c>
      <c r="BF112" s="231">
        <f>IF(N112="snížená",J112,0)</f>
        <v>0</v>
      </c>
      <c r="BG112" s="231">
        <f>IF(N112="zákl. přenesená",J112,0)</f>
        <v>0</v>
      </c>
      <c r="BH112" s="231">
        <f>IF(N112="sníž. přenesená",J112,0)</f>
        <v>0</v>
      </c>
      <c r="BI112" s="231">
        <f>IF(N112="nulová",J112,0)</f>
        <v>0</v>
      </c>
      <c r="BJ112" s="23" t="s">
        <v>25</v>
      </c>
      <c r="BK112" s="231">
        <f>ROUND(I112*H112,2)</f>
        <v>0</v>
      </c>
      <c r="BL112" s="23" t="s">
        <v>257</v>
      </c>
      <c r="BM112" s="23" t="s">
        <v>1704</v>
      </c>
    </row>
    <row r="113" s="1" customFormat="1" ht="16.5" customHeight="1">
      <c r="B113" s="45"/>
      <c r="C113" s="220" t="s">
        <v>30</v>
      </c>
      <c r="D113" s="220" t="s">
        <v>146</v>
      </c>
      <c r="E113" s="221" t="s">
        <v>1705</v>
      </c>
      <c r="F113" s="222" t="s">
        <v>1706</v>
      </c>
      <c r="G113" s="223" t="s">
        <v>326</v>
      </c>
      <c r="H113" s="224">
        <v>10</v>
      </c>
      <c r="I113" s="225"/>
      <c r="J113" s="226">
        <f>ROUND(I113*H113,2)</f>
        <v>0</v>
      </c>
      <c r="K113" s="222" t="s">
        <v>150</v>
      </c>
      <c r="L113" s="71"/>
      <c r="M113" s="227" t="s">
        <v>24</v>
      </c>
      <c r="N113" s="228" t="s">
        <v>48</v>
      </c>
      <c r="O113" s="46"/>
      <c r="P113" s="229">
        <f>O113*H113</f>
        <v>0</v>
      </c>
      <c r="Q113" s="229">
        <v>0.00035</v>
      </c>
      <c r="R113" s="229">
        <f>Q113*H113</f>
        <v>0.0035000000000000001</v>
      </c>
      <c r="S113" s="229">
        <v>0</v>
      </c>
      <c r="T113" s="230">
        <f>S113*H113</f>
        <v>0</v>
      </c>
      <c r="AR113" s="23" t="s">
        <v>257</v>
      </c>
      <c r="AT113" s="23" t="s">
        <v>146</v>
      </c>
      <c r="AU113" s="23" t="s">
        <v>86</v>
      </c>
      <c r="AY113" s="23" t="s">
        <v>144</v>
      </c>
      <c r="BE113" s="231">
        <f>IF(N113="základní",J113,0)</f>
        <v>0</v>
      </c>
      <c r="BF113" s="231">
        <f>IF(N113="snížená",J113,0)</f>
        <v>0</v>
      </c>
      <c r="BG113" s="231">
        <f>IF(N113="zákl. přenesená",J113,0)</f>
        <v>0</v>
      </c>
      <c r="BH113" s="231">
        <f>IF(N113="sníž. přenesená",J113,0)</f>
        <v>0</v>
      </c>
      <c r="BI113" s="231">
        <f>IF(N113="nulová",J113,0)</f>
        <v>0</v>
      </c>
      <c r="BJ113" s="23" t="s">
        <v>25</v>
      </c>
      <c r="BK113" s="231">
        <f>ROUND(I113*H113,2)</f>
        <v>0</v>
      </c>
      <c r="BL113" s="23" t="s">
        <v>257</v>
      </c>
      <c r="BM113" s="23" t="s">
        <v>1707</v>
      </c>
    </row>
    <row r="114" s="1" customFormat="1">
      <c r="B114" s="45"/>
      <c r="C114" s="73"/>
      <c r="D114" s="232" t="s">
        <v>153</v>
      </c>
      <c r="E114" s="73"/>
      <c r="F114" s="233" t="s">
        <v>1708</v>
      </c>
      <c r="G114" s="73"/>
      <c r="H114" s="73"/>
      <c r="I114" s="190"/>
      <c r="J114" s="73"/>
      <c r="K114" s="73"/>
      <c r="L114" s="71"/>
      <c r="M114" s="234"/>
      <c r="N114" s="46"/>
      <c r="O114" s="46"/>
      <c r="P114" s="46"/>
      <c r="Q114" s="46"/>
      <c r="R114" s="46"/>
      <c r="S114" s="46"/>
      <c r="T114" s="94"/>
      <c r="AT114" s="23" t="s">
        <v>153</v>
      </c>
      <c r="AU114" s="23" t="s">
        <v>86</v>
      </c>
    </row>
    <row r="115" s="1" customFormat="1" ht="16.5" customHeight="1">
      <c r="B115" s="45"/>
      <c r="C115" s="220" t="s">
        <v>219</v>
      </c>
      <c r="D115" s="220" t="s">
        <v>146</v>
      </c>
      <c r="E115" s="221" t="s">
        <v>1709</v>
      </c>
      <c r="F115" s="222" t="s">
        <v>1710</v>
      </c>
      <c r="G115" s="223" t="s">
        <v>326</v>
      </c>
      <c r="H115" s="224">
        <v>240</v>
      </c>
      <c r="I115" s="225"/>
      <c r="J115" s="226">
        <f>ROUND(I115*H115,2)</f>
        <v>0</v>
      </c>
      <c r="K115" s="222" t="s">
        <v>150</v>
      </c>
      <c r="L115" s="71"/>
      <c r="M115" s="227" t="s">
        <v>24</v>
      </c>
      <c r="N115" s="228" t="s">
        <v>48</v>
      </c>
      <c r="O115" s="46"/>
      <c r="P115" s="229">
        <f>O115*H115</f>
        <v>0</v>
      </c>
      <c r="Q115" s="229">
        <v>0</v>
      </c>
      <c r="R115" s="229">
        <f>Q115*H115</f>
        <v>0</v>
      </c>
      <c r="S115" s="229">
        <v>0</v>
      </c>
      <c r="T115" s="230">
        <f>S115*H115</f>
        <v>0</v>
      </c>
      <c r="AR115" s="23" t="s">
        <v>257</v>
      </c>
      <c r="AT115" s="23" t="s">
        <v>146</v>
      </c>
      <c r="AU115" s="23" t="s">
        <v>86</v>
      </c>
      <c r="AY115" s="23" t="s">
        <v>144</v>
      </c>
      <c r="BE115" s="231">
        <f>IF(N115="základní",J115,0)</f>
        <v>0</v>
      </c>
      <c r="BF115" s="231">
        <f>IF(N115="snížená",J115,0)</f>
        <v>0</v>
      </c>
      <c r="BG115" s="231">
        <f>IF(N115="zákl. přenesená",J115,0)</f>
        <v>0</v>
      </c>
      <c r="BH115" s="231">
        <f>IF(N115="sníž. přenesená",J115,0)</f>
        <v>0</v>
      </c>
      <c r="BI115" s="231">
        <f>IF(N115="nulová",J115,0)</f>
        <v>0</v>
      </c>
      <c r="BJ115" s="23" t="s">
        <v>25</v>
      </c>
      <c r="BK115" s="231">
        <f>ROUND(I115*H115,2)</f>
        <v>0</v>
      </c>
      <c r="BL115" s="23" t="s">
        <v>257</v>
      </c>
      <c r="BM115" s="23" t="s">
        <v>1711</v>
      </c>
    </row>
    <row r="116" s="1" customFormat="1">
      <c r="B116" s="45"/>
      <c r="C116" s="73"/>
      <c r="D116" s="232" t="s">
        <v>153</v>
      </c>
      <c r="E116" s="73"/>
      <c r="F116" s="233" t="s">
        <v>1712</v>
      </c>
      <c r="G116" s="73"/>
      <c r="H116" s="73"/>
      <c r="I116" s="190"/>
      <c r="J116" s="73"/>
      <c r="K116" s="73"/>
      <c r="L116" s="71"/>
      <c r="M116" s="234"/>
      <c r="N116" s="46"/>
      <c r="O116" s="46"/>
      <c r="P116" s="46"/>
      <c r="Q116" s="46"/>
      <c r="R116" s="46"/>
      <c r="S116" s="46"/>
      <c r="T116" s="94"/>
      <c r="AT116" s="23" t="s">
        <v>153</v>
      </c>
      <c r="AU116" s="23" t="s">
        <v>86</v>
      </c>
    </row>
    <row r="117" s="1" customFormat="1" ht="38.25" customHeight="1">
      <c r="B117" s="45"/>
      <c r="C117" s="220" t="s">
        <v>227</v>
      </c>
      <c r="D117" s="220" t="s">
        <v>146</v>
      </c>
      <c r="E117" s="221" t="s">
        <v>1713</v>
      </c>
      <c r="F117" s="222" t="s">
        <v>1714</v>
      </c>
      <c r="G117" s="223" t="s">
        <v>1715</v>
      </c>
      <c r="H117" s="286"/>
      <c r="I117" s="225"/>
      <c r="J117" s="226">
        <f>ROUND(I117*H117,2)</f>
        <v>0</v>
      </c>
      <c r="K117" s="222" t="s">
        <v>150</v>
      </c>
      <c r="L117" s="71"/>
      <c r="M117" s="227" t="s">
        <v>24</v>
      </c>
      <c r="N117" s="228" t="s">
        <v>48</v>
      </c>
      <c r="O117" s="46"/>
      <c r="P117" s="229">
        <f>O117*H117</f>
        <v>0</v>
      </c>
      <c r="Q117" s="229">
        <v>0</v>
      </c>
      <c r="R117" s="229">
        <f>Q117*H117</f>
        <v>0</v>
      </c>
      <c r="S117" s="229">
        <v>0</v>
      </c>
      <c r="T117" s="230">
        <f>S117*H117</f>
        <v>0</v>
      </c>
      <c r="AR117" s="23" t="s">
        <v>257</v>
      </c>
      <c r="AT117" s="23" t="s">
        <v>146</v>
      </c>
      <c r="AU117" s="23" t="s">
        <v>86</v>
      </c>
      <c r="AY117" s="23" t="s">
        <v>144</v>
      </c>
      <c r="BE117" s="231">
        <f>IF(N117="základní",J117,0)</f>
        <v>0</v>
      </c>
      <c r="BF117" s="231">
        <f>IF(N117="snížená",J117,0)</f>
        <v>0</v>
      </c>
      <c r="BG117" s="231">
        <f>IF(N117="zákl. přenesená",J117,0)</f>
        <v>0</v>
      </c>
      <c r="BH117" s="231">
        <f>IF(N117="sníž. přenesená",J117,0)</f>
        <v>0</v>
      </c>
      <c r="BI117" s="231">
        <f>IF(N117="nulová",J117,0)</f>
        <v>0</v>
      </c>
      <c r="BJ117" s="23" t="s">
        <v>25</v>
      </c>
      <c r="BK117" s="231">
        <f>ROUND(I117*H117,2)</f>
        <v>0</v>
      </c>
      <c r="BL117" s="23" t="s">
        <v>257</v>
      </c>
      <c r="BM117" s="23" t="s">
        <v>1716</v>
      </c>
    </row>
    <row r="118" s="1" customFormat="1">
      <c r="B118" s="45"/>
      <c r="C118" s="73"/>
      <c r="D118" s="232" t="s">
        <v>153</v>
      </c>
      <c r="E118" s="73"/>
      <c r="F118" s="233" t="s">
        <v>838</v>
      </c>
      <c r="G118" s="73"/>
      <c r="H118" s="73"/>
      <c r="I118" s="190"/>
      <c r="J118" s="73"/>
      <c r="K118" s="73"/>
      <c r="L118" s="71"/>
      <c r="M118" s="234"/>
      <c r="N118" s="46"/>
      <c r="O118" s="46"/>
      <c r="P118" s="46"/>
      <c r="Q118" s="46"/>
      <c r="R118" s="46"/>
      <c r="S118" s="46"/>
      <c r="T118" s="94"/>
      <c r="AT118" s="23" t="s">
        <v>153</v>
      </c>
      <c r="AU118" s="23" t="s">
        <v>86</v>
      </c>
    </row>
    <row r="119" s="10" customFormat="1" ht="29.88" customHeight="1">
      <c r="B119" s="204"/>
      <c r="C119" s="205"/>
      <c r="D119" s="206" t="s">
        <v>76</v>
      </c>
      <c r="E119" s="218" t="s">
        <v>1717</v>
      </c>
      <c r="F119" s="218" t="s">
        <v>1718</v>
      </c>
      <c r="G119" s="205"/>
      <c r="H119" s="205"/>
      <c r="I119" s="208"/>
      <c r="J119" s="219">
        <f>BK119</f>
        <v>0</v>
      </c>
      <c r="K119" s="205"/>
      <c r="L119" s="210"/>
      <c r="M119" s="211"/>
      <c r="N119" s="212"/>
      <c r="O119" s="212"/>
      <c r="P119" s="213">
        <f>SUM(P120:P140)</f>
        <v>0</v>
      </c>
      <c r="Q119" s="212"/>
      <c r="R119" s="213">
        <f>SUM(R120:R140)</f>
        <v>0.128</v>
      </c>
      <c r="S119" s="212"/>
      <c r="T119" s="214">
        <f>SUM(T120:T140)</f>
        <v>0</v>
      </c>
      <c r="AR119" s="215" t="s">
        <v>86</v>
      </c>
      <c r="AT119" s="216" t="s">
        <v>76</v>
      </c>
      <c r="AU119" s="216" t="s">
        <v>25</v>
      </c>
      <c r="AY119" s="215" t="s">
        <v>144</v>
      </c>
      <c r="BK119" s="217">
        <f>SUM(BK120:BK140)</f>
        <v>0</v>
      </c>
    </row>
    <row r="120" s="1" customFormat="1" ht="16.5" customHeight="1">
      <c r="B120" s="45"/>
      <c r="C120" s="220" t="s">
        <v>235</v>
      </c>
      <c r="D120" s="220" t="s">
        <v>146</v>
      </c>
      <c r="E120" s="221" t="s">
        <v>1719</v>
      </c>
      <c r="F120" s="222" t="s">
        <v>1720</v>
      </c>
      <c r="G120" s="223" t="s">
        <v>326</v>
      </c>
      <c r="H120" s="224">
        <v>20</v>
      </c>
      <c r="I120" s="225"/>
      <c r="J120" s="226">
        <f>ROUND(I120*H120,2)</f>
        <v>0</v>
      </c>
      <c r="K120" s="222" t="s">
        <v>24</v>
      </c>
      <c r="L120" s="71"/>
      <c r="M120" s="227" t="s">
        <v>24</v>
      </c>
      <c r="N120" s="228" t="s">
        <v>48</v>
      </c>
      <c r="O120" s="46"/>
      <c r="P120" s="229">
        <f>O120*H120</f>
        <v>0</v>
      </c>
      <c r="Q120" s="229">
        <v>0</v>
      </c>
      <c r="R120" s="229">
        <f>Q120*H120</f>
        <v>0</v>
      </c>
      <c r="S120" s="229">
        <v>0</v>
      </c>
      <c r="T120" s="230">
        <f>S120*H120</f>
        <v>0</v>
      </c>
      <c r="AR120" s="23" t="s">
        <v>257</v>
      </c>
      <c r="AT120" s="23" t="s">
        <v>146</v>
      </c>
      <c r="AU120" s="23" t="s">
        <v>86</v>
      </c>
      <c r="AY120" s="23" t="s">
        <v>144</v>
      </c>
      <c r="BE120" s="231">
        <f>IF(N120="základní",J120,0)</f>
        <v>0</v>
      </c>
      <c r="BF120" s="231">
        <f>IF(N120="snížená",J120,0)</f>
        <v>0</v>
      </c>
      <c r="BG120" s="231">
        <f>IF(N120="zákl. přenesená",J120,0)</f>
        <v>0</v>
      </c>
      <c r="BH120" s="231">
        <f>IF(N120="sníž. přenesená",J120,0)</f>
        <v>0</v>
      </c>
      <c r="BI120" s="231">
        <f>IF(N120="nulová",J120,0)</f>
        <v>0</v>
      </c>
      <c r="BJ120" s="23" t="s">
        <v>25</v>
      </c>
      <c r="BK120" s="231">
        <f>ROUND(I120*H120,2)</f>
        <v>0</v>
      </c>
      <c r="BL120" s="23" t="s">
        <v>257</v>
      </c>
      <c r="BM120" s="23" t="s">
        <v>1721</v>
      </c>
    </row>
    <row r="121" s="1" customFormat="1" ht="25.5" customHeight="1">
      <c r="B121" s="45"/>
      <c r="C121" s="220" t="s">
        <v>241</v>
      </c>
      <c r="D121" s="220" t="s">
        <v>146</v>
      </c>
      <c r="E121" s="221" t="s">
        <v>1722</v>
      </c>
      <c r="F121" s="222" t="s">
        <v>1723</v>
      </c>
      <c r="G121" s="223" t="s">
        <v>326</v>
      </c>
      <c r="H121" s="224">
        <v>20</v>
      </c>
      <c r="I121" s="225"/>
      <c r="J121" s="226">
        <f>ROUND(I121*H121,2)</f>
        <v>0</v>
      </c>
      <c r="K121" s="222" t="s">
        <v>150</v>
      </c>
      <c r="L121" s="71"/>
      <c r="M121" s="227" t="s">
        <v>24</v>
      </c>
      <c r="N121" s="228" t="s">
        <v>48</v>
      </c>
      <c r="O121" s="46"/>
      <c r="P121" s="229">
        <f>O121*H121</f>
        <v>0</v>
      </c>
      <c r="Q121" s="229">
        <v>0.00066</v>
      </c>
      <c r="R121" s="229">
        <f>Q121*H121</f>
        <v>0.0132</v>
      </c>
      <c r="S121" s="229">
        <v>0</v>
      </c>
      <c r="T121" s="230">
        <f>S121*H121</f>
        <v>0</v>
      </c>
      <c r="AR121" s="23" t="s">
        <v>257</v>
      </c>
      <c r="AT121" s="23" t="s">
        <v>146</v>
      </c>
      <c r="AU121" s="23" t="s">
        <v>86</v>
      </c>
      <c r="AY121" s="23" t="s">
        <v>144</v>
      </c>
      <c r="BE121" s="231">
        <f>IF(N121="základní",J121,0)</f>
        <v>0</v>
      </c>
      <c r="BF121" s="231">
        <f>IF(N121="snížená",J121,0)</f>
        <v>0</v>
      </c>
      <c r="BG121" s="231">
        <f>IF(N121="zákl. přenesená",J121,0)</f>
        <v>0</v>
      </c>
      <c r="BH121" s="231">
        <f>IF(N121="sníž. přenesená",J121,0)</f>
        <v>0</v>
      </c>
      <c r="BI121" s="231">
        <f>IF(N121="nulová",J121,0)</f>
        <v>0</v>
      </c>
      <c r="BJ121" s="23" t="s">
        <v>25</v>
      </c>
      <c r="BK121" s="231">
        <f>ROUND(I121*H121,2)</f>
        <v>0</v>
      </c>
      <c r="BL121" s="23" t="s">
        <v>257</v>
      </c>
      <c r="BM121" s="23" t="s">
        <v>1724</v>
      </c>
    </row>
    <row r="122" s="1" customFormat="1">
      <c r="B122" s="45"/>
      <c r="C122" s="73"/>
      <c r="D122" s="232" t="s">
        <v>153</v>
      </c>
      <c r="E122" s="73"/>
      <c r="F122" s="233" t="s">
        <v>1725</v>
      </c>
      <c r="G122" s="73"/>
      <c r="H122" s="73"/>
      <c r="I122" s="190"/>
      <c r="J122" s="73"/>
      <c r="K122" s="73"/>
      <c r="L122" s="71"/>
      <c r="M122" s="234"/>
      <c r="N122" s="46"/>
      <c r="O122" s="46"/>
      <c r="P122" s="46"/>
      <c r="Q122" s="46"/>
      <c r="R122" s="46"/>
      <c r="S122" s="46"/>
      <c r="T122" s="94"/>
      <c r="AT122" s="23" t="s">
        <v>153</v>
      </c>
      <c r="AU122" s="23" t="s">
        <v>86</v>
      </c>
    </row>
    <row r="123" s="1" customFormat="1" ht="16.5" customHeight="1">
      <c r="B123" s="45"/>
      <c r="C123" s="220" t="s">
        <v>10</v>
      </c>
      <c r="D123" s="220" t="s">
        <v>146</v>
      </c>
      <c r="E123" s="221" t="s">
        <v>1726</v>
      </c>
      <c r="F123" s="222" t="s">
        <v>1727</v>
      </c>
      <c r="G123" s="223" t="s">
        <v>326</v>
      </c>
      <c r="H123" s="224">
        <v>10</v>
      </c>
      <c r="I123" s="225"/>
      <c r="J123" s="226">
        <f>ROUND(I123*H123,2)</f>
        <v>0</v>
      </c>
      <c r="K123" s="222" t="s">
        <v>150</v>
      </c>
      <c r="L123" s="71"/>
      <c r="M123" s="227" t="s">
        <v>24</v>
      </c>
      <c r="N123" s="228" t="s">
        <v>48</v>
      </c>
      <c r="O123" s="46"/>
      <c r="P123" s="229">
        <f>O123*H123</f>
        <v>0</v>
      </c>
      <c r="Q123" s="229">
        <v>0.00040000000000000002</v>
      </c>
      <c r="R123" s="229">
        <f>Q123*H123</f>
        <v>0.0040000000000000001</v>
      </c>
      <c r="S123" s="229">
        <v>0</v>
      </c>
      <c r="T123" s="230">
        <f>S123*H123</f>
        <v>0</v>
      </c>
      <c r="AR123" s="23" t="s">
        <v>257</v>
      </c>
      <c r="AT123" s="23" t="s">
        <v>146</v>
      </c>
      <c r="AU123" s="23" t="s">
        <v>86</v>
      </c>
      <c r="AY123" s="23" t="s">
        <v>144</v>
      </c>
      <c r="BE123" s="231">
        <f>IF(N123="základní",J123,0)</f>
        <v>0</v>
      </c>
      <c r="BF123" s="231">
        <f>IF(N123="snížená",J123,0)</f>
        <v>0</v>
      </c>
      <c r="BG123" s="231">
        <f>IF(N123="zákl. přenesená",J123,0)</f>
        <v>0</v>
      </c>
      <c r="BH123" s="231">
        <f>IF(N123="sníž. přenesená",J123,0)</f>
        <v>0</v>
      </c>
      <c r="BI123" s="231">
        <f>IF(N123="nulová",J123,0)</f>
        <v>0</v>
      </c>
      <c r="BJ123" s="23" t="s">
        <v>25</v>
      </c>
      <c r="BK123" s="231">
        <f>ROUND(I123*H123,2)</f>
        <v>0</v>
      </c>
      <c r="BL123" s="23" t="s">
        <v>257</v>
      </c>
      <c r="BM123" s="23" t="s">
        <v>1728</v>
      </c>
    </row>
    <row r="124" s="1" customFormat="1">
      <c r="B124" s="45"/>
      <c r="C124" s="73"/>
      <c r="D124" s="232" t="s">
        <v>153</v>
      </c>
      <c r="E124" s="73"/>
      <c r="F124" s="233" t="s">
        <v>1729</v>
      </c>
      <c r="G124" s="73"/>
      <c r="H124" s="73"/>
      <c r="I124" s="190"/>
      <c r="J124" s="73"/>
      <c r="K124" s="73"/>
      <c r="L124" s="71"/>
      <c r="M124" s="234"/>
      <c r="N124" s="46"/>
      <c r="O124" s="46"/>
      <c r="P124" s="46"/>
      <c r="Q124" s="46"/>
      <c r="R124" s="46"/>
      <c r="S124" s="46"/>
      <c r="T124" s="94"/>
      <c r="AT124" s="23" t="s">
        <v>153</v>
      </c>
      <c r="AU124" s="23" t="s">
        <v>86</v>
      </c>
    </row>
    <row r="125" s="11" customFormat="1">
      <c r="B125" s="235"/>
      <c r="C125" s="236"/>
      <c r="D125" s="232" t="s">
        <v>155</v>
      </c>
      <c r="E125" s="237" t="s">
        <v>24</v>
      </c>
      <c r="F125" s="238" t="s">
        <v>1730</v>
      </c>
      <c r="G125" s="236"/>
      <c r="H125" s="239">
        <v>10</v>
      </c>
      <c r="I125" s="240"/>
      <c r="J125" s="236"/>
      <c r="K125" s="236"/>
      <c r="L125" s="241"/>
      <c r="M125" s="242"/>
      <c r="N125" s="243"/>
      <c r="O125" s="243"/>
      <c r="P125" s="243"/>
      <c r="Q125" s="243"/>
      <c r="R125" s="243"/>
      <c r="S125" s="243"/>
      <c r="T125" s="244"/>
      <c r="AT125" s="245" t="s">
        <v>155</v>
      </c>
      <c r="AU125" s="245" t="s">
        <v>86</v>
      </c>
      <c r="AV125" s="11" t="s">
        <v>86</v>
      </c>
      <c r="AW125" s="11" t="s">
        <v>40</v>
      </c>
      <c r="AX125" s="11" t="s">
        <v>25</v>
      </c>
      <c r="AY125" s="245" t="s">
        <v>144</v>
      </c>
    </row>
    <row r="126" s="1" customFormat="1" ht="38.25" customHeight="1">
      <c r="B126" s="45"/>
      <c r="C126" s="220" t="s">
        <v>257</v>
      </c>
      <c r="D126" s="220" t="s">
        <v>146</v>
      </c>
      <c r="E126" s="221" t="s">
        <v>1731</v>
      </c>
      <c r="F126" s="222" t="s">
        <v>1732</v>
      </c>
      <c r="G126" s="223" t="s">
        <v>326</v>
      </c>
      <c r="H126" s="224">
        <v>20</v>
      </c>
      <c r="I126" s="225"/>
      <c r="J126" s="226">
        <f>ROUND(I126*H126,2)</f>
        <v>0</v>
      </c>
      <c r="K126" s="222" t="s">
        <v>150</v>
      </c>
      <c r="L126" s="71"/>
      <c r="M126" s="227" t="s">
        <v>24</v>
      </c>
      <c r="N126" s="228" t="s">
        <v>48</v>
      </c>
      <c r="O126" s="46"/>
      <c r="P126" s="229">
        <f>O126*H126</f>
        <v>0</v>
      </c>
      <c r="Q126" s="229">
        <v>6.9999999999999994E-05</v>
      </c>
      <c r="R126" s="229">
        <f>Q126*H126</f>
        <v>0.0013999999999999998</v>
      </c>
      <c r="S126" s="229">
        <v>0</v>
      </c>
      <c r="T126" s="230">
        <f>S126*H126</f>
        <v>0</v>
      </c>
      <c r="AR126" s="23" t="s">
        <v>257</v>
      </c>
      <c r="AT126" s="23" t="s">
        <v>146</v>
      </c>
      <c r="AU126" s="23" t="s">
        <v>86</v>
      </c>
      <c r="AY126" s="23" t="s">
        <v>144</v>
      </c>
      <c r="BE126" s="231">
        <f>IF(N126="základní",J126,0)</f>
        <v>0</v>
      </c>
      <c r="BF126" s="231">
        <f>IF(N126="snížená",J126,0)</f>
        <v>0</v>
      </c>
      <c r="BG126" s="231">
        <f>IF(N126="zákl. přenesená",J126,0)</f>
        <v>0</v>
      </c>
      <c r="BH126" s="231">
        <f>IF(N126="sníž. přenesená",J126,0)</f>
        <v>0</v>
      </c>
      <c r="BI126" s="231">
        <f>IF(N126="nulová",J126,0)</f>
        <v>0</v>
      </c>
      <c r="BJ126" s="23" t="s">
        <v>25</v>
      </c>
      <c r="BK126" s="231">
        <f>ROUND(I126*H126,2)</f>
        <v>0</v>
      </c>
      <c r="BL126" s="23" t="s">
        <v>257</v>
      </c>
      <c r="BM126" s="23" t="s">
        <v>1733</v>
      </c>
    </row>
    <row r="127" s="1" customFormat="1">
      <c r="B127" s="45"/>
      <c r="C127" s="73"/>
      <c r="D127" s="232" t="s">
        <v>153</v>
      </c>
      <c r="E127" s="73"/>
      <c r="F127" s="233" t="s">
        <v>1729</v>
      </c>
      <c r="G127" s="73"/>
      <c r="H127" s="73"/>
      <c r="I127" s="190"/>
      <c r="J127" s="73"/>
      <c r="K127" s="73"/>
      <c r="L127" s="71"/>
      <c r="M127" s="234"/>
      <c r="N127" s="46"/>
      <c r="O127" s="46"/>
      <c r="P127" s="46"/>
      <c r="Q127" s="46"/>
      <c r="R127" s="46"/>
      <c r="S127" s="46"/>
      <c r="T127" s="94"/>
      <c r="AT127" s="23" t="s">
        <v>153</v>
      </c>
      <c r="AU127" s="23" t="s">
        <v>86</v>
      </c>
    </row>
    <row r="128" s="1" customFormat="1" ht="25.5" customHeight="1">
      <c r="B128" s="45"/>
      <c r="C128" s="220" t="s">
        <v>263</v>
      </c>
      <c r="D128" s="220" t="s">
        <v>146</v>
      </c>
      <c r="E128" s="221" t="s">
        <v>1734</v>
      </c>
      <c r="F128" s="222" t="s">
        <v>1735</v>
      </c>
      <c r="G128" s="223" t="s">
        <v>161</v>
      </c>
      <c r="H128" s="224">
        <v>7</v>
      </c>
      <c r="I128" s="225"/>
      <c r="J128" s="226">
        <f>ROUND(I128*H128,2)</f>
        <v>0</v>
      </c>
      <c r="K128" s="222" t="s">
        <v>24</v>
      </c>
      <c r="L128" s="71"/>
      <c r="M128" s="227" t="s">
        <v>24</v>
      </c>
      <c r="N128" s="228" t="s">
        <v>48</v>
      </c>
      <c r="O128" s="46"/>
      <c r="P128" s="229">
        <f>O128*H128</f>
        <v>0</v>
      </c>
      <c r="Q128" s="229">
        <v>0</v>
      </c>
      <c r="R128" s="229">
        <f>Q128*H128</f>
        <v>0</v>
      </c>
      <c r="S128" s="229">
        <v>0</v>
      </c>
      <c r="T128" s="230">
        <f>S128*H128</f>
        <v>0</v>
      </c>
      <c r="AR128" s="23" t="s">
        <v>257</v>
      </c>
      <c r="AT128" s="23" t="s">
        <v>146</v>
      </c>
      <c r="AU128" s="23" t="s">
        <v>86</v>
      </c>
      <c r="AY128" s="23" t="s">
        <v>144</v>
      </c>
      <c r="BE128" s="231">
        <f>IF(N128="základní",J128,0)</f>
        <v>0</v>
      </c>
      <c r="BF128" s="231">
        <f>IF(N128="snížená",J128,0)</f>
        <v>0</v>
      </c>
      <c r="BG128" s="231">
        <f>IF(N128="zákl. přenesená",J128,0)</f>
        <v>0</v>
      </c>
      <c r="BH128" s="231">
        <f>IF(N128="sníž. přenesená",J128,0)</f>
        <v>0</v>
      </c>
      <c r="BI128" s="231">
        <f>IF(N128="nulová",J128,0)</f>
        <v>0</v>
      </c>
      <c r="BJ128" s="23" t="s">
        <v>25</v>
      </c>
      <c r="BK128" s="231">
        <f>ROUND(I128*H128,2)</f>
        <v>0</v>
      </c>
      <c r="BL128" s="23" t="s">
        <v>257</v>
      </c>
      <c r="BM128" s="23" t="s">
        <v>1736</v>
      </c>
    </row>
    <row r="129" s="1" customFormat="1" ht="25.5" customHeight="1">
      <c r="B129" s="45"/>
      <c r="C129" s="220" t="s">
        <v>268</v>
      </c>
      <c r="D129" s="220" t="s">
        <v>146</v>
      </c>
      <c r="E129" s="221" t="s">
        <v>1737</v>
      </c>
      <c r="F129" s="222" t="s">
        <v>1738</v>
      </c>
      <c r="G129" s="223" t="s">
        <v>326</v>
      </c>
      <c r="H129" s="224">
        <v>547</v>
      </c>
      <c r="I129" s="225"/>
      <c r="J129" s="226">
        <f>ROUND(I129*H129,2)</f>
        <v>0</v>
      </c>
      <c r="K129" s="222" t="s">
        <v>150</v>
      </c>
      <c r="L129" s="71"/>
      <c r="M129" s="227" t="s">
        <v>24</v>
      </c>
      <c r="N129" s="228" t="s">
        <v>48</v>
      </c>
      <c r="O129" s="46"/>
      <c r="P129" s="229">
        <f>O129*H129</f>
        <v>0</v>
      </c>
      <c r="Q129" s="229">
        <v>0.00019000000000000001</v>
      </c>
      <c r="R129" s="229">
        <f>Q129*H129</f>
        <v>0.10393000000000001</v>
      </c>
      <c r="S129" s="229">
        <v>0</v>
      </c>
      <c r="T129" s="230">
        <f>S129*H129</f>
        <v>0</v>
      </c>
      <c r="AR129" s="23" t="s">
        <v>257</v>
      </c>
      <c r="AT129" s="23" t="s">
        <v>146</v>
      </c>
      <c r="AU129" s="23" t="s">
        <v>86</v>
      </c>
      <c r="AY129" s="23" t="s">
        <v>144</v>
      </c>
      <c r="BE129" s="231">
        <f>IF(N129="základní",J129,0)</f>
        <v>0</v>
      </c>
      <c r="BF129" s="231">
        <f>IF(N129="snížená",J129,0)</f>
        <v>0</v>
      </c>
      <c r="BG129" s="231">
        <f>IF(N129="zákl. přenesená",J129,0)</f>
        <v>0</v>
      </c>
      <c r="BH129" s="231">
        <f>IF(N129="sníž. přenesená",J129,0)</f>
        <v>0</v>
      </c>
      <c r="BI129" s="231">
        <f>IF(N129="nulová",J129,0)</f>
        <v>0</v>
      </c>
      <c r="BJ129" s="23" t="s">
        <v>25</v>
      </c>
      <c r="BK129" s="231">
        <f>ROUND(I129*H129,2)</f>
        <v>0</v>
      </c>
      <c r="BL129" s="23" t="s">
        <v>257</v>
      </c>
      <c r="BM129" s="23" t="s">
        <v>1739</v>
      </c>
    </row>
    <row r="130" s="1" customFormat="1">
      <c r="B130" s="45"/>
      <c r="C130" s="73"/>
      <c r="D130" s="232" t="s">
        <v>153</v>
      </c>
      <c r="E130" s="73"/>
      <c r="F130" s="233" t="s">
        <v>1740</v>
      </c>
      <c r="G130" s="73"/>
      <c r="H130" s="73"/>
      <c r="I130" s="190"/>
      <c r="J130" s="73"/>
      <c r="K130" s="73"/>
      <c r="L130" s="71"/>
      <c r="M130" s="234"/>
      <c r="N130" s="46"/>
      <c r="O130" s="46"/>
      <c r="P130" s="46"/>
      <c r="Q130" s="46"/>
      <c r="R130" s="46"/>
      <c r="S130" s="46"/>
      <c r="T130" s="94"/>
      <c r="AT130" s="23" t="s">
        <v>153</v>
      </c>
      <c r="AU130" s="23" t="s">
        <v>86</v>
      </c>
    </row>
    <row r="131" s="11" customFormat="1">
      <c r="B131" s="235"/>
      <c r="C131" s="236"/>
      <c r="D131" s="232" t="s">
        <v>155</v>
      </c>
      <c r="E131" s="237" t="s">
        <v>24</v>
      </c>
      <c r="F131" s="238" t="s">
        <v>1741</v>
      </c>
      <c r="G131" s="236"/>
      <c r="H131" s="239">
        <v>5</v>
      </c>
      <c r="I131" s="240"/>
      <c r="J131" s="236"/>
      <c r="K131" s="236"/>
      <c r="L131" s="241"/>
      <c r="M131" s="242"/>
      <c r="N131" s="243"/>
      <c r="O131" s="243"/>
      <c r="P131" s="243"/>
      <c r="Q131" s="243"/>
      <c r="R131" s="243"/>
      <c r="S131" s="243"/>
      <c r="T131" s="244"/>
      <c r="AT131" s="245" t="s">
        <v>155</v>
      </c>
      <c r="AU131" s="245" t="s">
        <v>86</v>
      </c>
      <c r="AV131" s="11" t="s">
        <v>86</v>
      </c>
      <c r="AW131" s="11" t="s">
        <v>40</v>
      </c>
      <c r="AX131" s="11" t="s">
        <v>77</v>
      </c>
      <c r="AY131" s="245" t="s">
        <v>144</v>
      </c>
    </row>
    <row r="132" s="11" customFormat="1">
      <c r="B132" s="235"/>
      <c r="C132" s="236"/>
      <c r="D132" s="232" t="s">
        <v>155</v>
      </c>
      <c r="E132" s="237" t="s">
        <v>24</v>
      </c>
      <c r="F132" s="238" t="s">
        <v>1742</v>
      </c>
      <c r="G132" s="236"/>
      <c r="H132" s="239">
        <v>542</v>
      </c>
      <c r="I132" s="240"/>
      <c r="J132" s="236"/>
      <c r="K132" s="236"/>
      <c r="L132" s="241"/>
      <c r="M132" s="242"/>
      <c r="N132" s="243"/>
      <c r="O132" s="243"/>
      <c r="P132" s="243"/>
      <c r="Q132" s="243"/>
      <c r="R132" s="243"/>
      <c r="S132" s="243"/>
      <c r="T132" s="244"/>
      <c r="AT132" s="245" t="s">
        <v>155</v>
      </c>
      <c r="AU132" s="245" t="s">
        <v>86</v>
      </c>
      <c r="AV132" s="11" t="s">
        <v>86</v>
      </c>
      <c r="AW132" s="11" t="s">
        <v>40</v>
      </c>
      <c r="AX132" s="11" t="s">
        <v>77</v>
      </c>
      <c r="AY132" s="245" t="s">
        <v>144</v>
      </c>
    </row>
    <row r="133" s="12" customFormat="1">
      <c r="B133" s="246"/>
      <c r="C133" s="247"/>
      <c r="D133" s="232" t="s">
        <v>155</v>
      </c>
      <c r="E133" s="248" t="s">
        <v>24</v>
      </c>
      <c r="F133" s="249" t="s">
        <v>181</v>
      </c>
      <c r="G133" s="247"/>
      <c r="H133" s="250">
        <v>547</v>
      </c>
      <c r="I133" s="251"/>
      <c r="J133" s="247"/>
      <c r="K133" s="247"/>
      <c r="L133" s="252"/>
      <c r="M133" s="253"/>
      <c r="N133" s="254"/>
      <c r="O133" s="254"/>
      <c r="P133" s="254"/>
      <c r="Q133" s="254"/>
      <c r="R133" s="254"/>
      <c r="S133" s="254"/>
      <c r="T133" s="255"/>
      <c r="AT133" s="256" t="s">
        <v>155</v>
      </c>
      <c r="AU133" s="256" t="s">
        <v>86</v>
      </c>
      <c r="AV133" s="12" t="s">
        <v>151</v>
      </c>
      <c r="AW133" s="12" t="s">
        <v>40</v>
      </c>
      <c r="AX133" s="12" t="s">
        <v>25</v>
      </c>
      <c r="AY133" s="256" t="s">
        <v>144</v>
      </c>
    </row>
    <row r="134" s="1" customFormat="1" ht="25.5" customHeight="1">
      <c r="B134" s="45"/>
      <c r="C134" s="220" t="s">
        <v>273</v>
      </c>
      <c r="D134" s="220" t="s">
        <v>146</v>
      </c>
      <c r="E134" s="221" t="s">
        <v>1743</v>
      </c>
      <c r="F134" s="222" t="s">
        <v>1744</v>
      </c>
      <c r="G134" s="223" t="s">
        <v>326</v>
      </c>
      <c r="H134" s="224">
        <v>547</v>
      </c>
      <c r="I134" s="225"/>
      <c r="J134" s="226">
        <f>ROUND(I134*H134,2)</f>
        <v>0</v>
      </c>
      <c r="K134" s="222" t="s">
        <v>150</v>
      </c>
      <c r="L134" s="71"/>
      <c r="M134" s="227" t="s">
        <v>24</v>
      </c>
      <c r="N134" s="228" t="s">
        <v>48</v>
      </c>
      <c r="O134" s="46"/>
      <c r="P134" s="229">
        <f>O134*H134</f>
        <v>0</v>
      </c>
      <c r="Q134" s="229">
        <v>1.0000000000000001E-05</v>
      </c>
      <c r="R134" s="229">
        <f>Q134*H134</f>
        <v>0.00547</v>
      </c>
      <c r="S134" s="229">
        <v>0</v>
      </c>
      <c r="T134" s="230">
        <f>S134*H134</f>
        <v>0</v>
      </c>
      <c r="AR134" s="23" t="s">
        <v>257</v>
      </c>
      <c r="AT134" s="23" t="s">
        <v>146</v>
      </c>
      <c r="AU134" s="23" t="s">
        <v>86</v>
      </c>
      <c r="AY134" s="23" t="s">
        <v>144</v>
      </c>
      <c r="BE134" s="231">
        <f>IF(N134="základní",J134,0)</f>
        <v>0</v>
      </c>
      <c r="BF134" s="231">
        <f>IF(N134="snížená",J134,0)</f>
        <v>0</v>
      </c>
      <c r="BG134" s="231">
        <f>IF(N134="zákl. přenesená",J134,0)</f>
        <v>0</v>
      </c>
      <c r="BH134" s="231">
        <f>IF(N134="sníž. přenesená",J134,0)</f>
        <v>0</v>
      </c>
      <c r="BI134" s="231">
        <f>IF(N134="nulová",J134,0)</f>
        <v>0</v>
      </c>
      <c r="BJ134" s="23" t="s">
        <v>25</v>
      </c>
      <c r="BK134" s="231">
        <f>ROUND(I134*H134,2)</f>
        <v>0</v>
      </c>
      <c r="BL134" s="23" t="s">
        <v>257</v>
      </c>
      <c r="BM134" s="23" t="s">
        <v>1745</v>
      </c>
    </row>
    <row r="135" s="1" customFormat="1">
      <c r="B135" s="45"/>
      <c r="C135" s="73"/>
      <c r="D135" s="232" t="s">
        <v>153</v>
      </c>
      <c r="E135" s="73"/>
      <c r="F135" s="233" t="s">
        <v>1740</v>
      </c>
      <c r="G135" s="73"/>
      <c r="H135" s="73"/>
      <c r="I135" s="190"/>
      <c r="J135" s="73"/>
      <c r="K135" s="73"/>
      <c r="L135" s="71"/>
      <c r="M135" s="234"/>
      <c r="N135" s="46"/>
      <c r="O135" s="46"/>
      <c r="P135" s="46"/>
      <c r="Q135" s="46"/>
      <c r="R135" s="46"/>
      <c r="S135" s="46"/>
      <c r="T135" s="94"/>
      <c r="AT135" s="23" t="s">
        <v>153</v>
      </c>
      <c r="AU135" s="23" t="s">
        <v>86</v>
      </c>
    </row>
    <row r="136" s="11" customFormat="1">
      <c r="B136" s="235"/>
      <c r="C136" s="236"/>
      <c r="D136" s="232" t="s">
        <v>155</v>
      </c>
      <c r="E136" s="237" t="s">
        <v>24</v>
      </c>
      <c r="F136" s="238" t="s">
        <v>1741</v>
      </c>
      <c r="G136" s="236"/>
      <c r="H136" s="239">
        <v>5</v>
      </c>
      <c r="I136" s="240"/>
      <c r="J136" s="236"/>
      <c r="K136" s="236"/>
      <c r="L136" s="241"/>
      <c r="M136" s="242"/>
      <c r="N136" s="243"/>
      <c r="O136" s="243"/>
      <c r="P136" s="243"/>
      <c r="Q136" s="243"/>
      <c r="R136" s="243"/>
      <c r="S136" s="243"/>
      <c r="T136" s="244"/>
      <c r="AT136" s="245" t="s">
        <v>155</v>
      </c>
      <c r="AU136" s="245" t="s">
        <v>86</v>
      </c>
      <c r="AV136" s="11" t="s">
        <v>86</v>
      </c>
      <c r="AW136" s="11" t="s">
        <v>40</v>
      </c>
      <c r="AX136" s="11" t="s">
        <v>77</v>
      </c>
      <c r="AY136" s="245" t="s">
        <v>144</v>
      </c>
    </row>
    <row r="137" s="11" customFormat="1">
      <c r="B137" s="235"/>
      <c r="C137" s="236"/>
      <c r="D137" s="232" t="s">
        <v>155</v>
      </c>
      <c r="E137" s="237" t="s">
        <v>24</v>
      </c>
      <c r="F137" s="238" t="s">
        <v>1742</v>
      </c>
      <c r="G137" s="236"/>
      <c r="H137" s="239">
        <v>542</v>
      </c>
      <c r="I137" s="240"/>
      <c r="J137" s="236"/>
      <c r="K137" s="236"/>
      <c r="L137" s="241"/>
      <c r="M137" s="242"/>
      <c r="N137" s="243"/>
      <c r="O137" s="243"/>
      <c r="P137" s="243"/>
      <c r="Q137" s="243"/>
      <c r="R137" s="243"/>
      <c r="S137" s="243"/>
      <c r="T137" s="244"/>
      <c r="AT137" s="245" t="s">
        <v>155</v>
      </c>
      <c r="AU137" s="245" t="s">
        <v>86</v>
      </c>
      <c r="AV137" s="11" t="s">
        <v>86</v>
      </c>
      <c r="AW137" s="11" t="s">
        <v>40</v>
      </c>
      <c r="AX137" s="11" t="s">
        <v>77</v>
      </c>
      <c r="AY137" s="245" t="s">
        <v>144</v>
      </c>
    </row>
    <row r="138" s="12" customFormat="1">
      <c r="B138" s="246"/>
      <c r="C138" s="247"/>
      <c r="D138" s="232" t="s">
        <v>155</v>
      </c>
      <c r="E138" s="248" t="s">
        <v>24</v>
      </c>
      <c r="F138" s="249" t="s">
        <v>181</v>
      </c>
      <c r="G138" s="247"/>
      <c r="H138" s="250">
        <v>547</v>
      </c>
      <c r="I138" s="251"/>
      <c r="J138" s="247"/>
      <c r="K138" s="247"/>
      <c r="L138" s="252"/>
      <c r="M138" s="253"/>
      <c r="N138" s="254"/>
      <c r="O138" s="254"/>
      <c r="P138" s="254"/>
      <c r="Q138" s="254"/>
      <c r="R138" s="254"/>
      <c r="S138" s="254"/>
      <c r="T138" s="255"/>
      <c r="AT138" s="256" t="s">
        <v>155</v>
      </c>
      <c r="AU138" s="256" t="s">
        <v>86</v>
      </c>
      <c r="AV138" s="12" t="s">
        <v>151</v>
      </c>
      <c r="AW138" s="12" t="s">
        <v>40</v>
      </c>
      <c r="AX138" s="12" t="s">
        <v>25</v>
      </c>
      <c r="AY138" s="256" t="s">
        <v>144</v>
      </c>
    </row>
    <row r="139" s="1" customFormat="1" ht="38.25" customHeight="1">
      <c r="B139" s="45"/>
      <c r="C139" s="220" t="s">
        <v>280</v>
      </c>
      <c r="D139" s="220" t="s">
        <v>146</v>
      </c>
      <c r="E139" s="221" t="s">
        <v>1746</v>
      </c>
      <c r="F139" s="222" t="s">
        <v>1747</v>
      </c>
      <c r="G139" s="223" t="s">
        <v>1715</v>
      </c>
      <c r="H139" s="286"/>
      <c r="I139" s="225"/>
      <c r="J139" s="226">
        <f>ROUND(I139*H139,2)</f>
        <v>0</v>
      </c>
      <c r="K139" s="222" t="s">
        <v>150</v>
      </c>
      <c r="L139" s="71"/>
      <c r="M139" s="227" t="s">
        <v>24</v>
      </c>
      <c r="N139" s="228" t="s">
        <v>48</v>
      </c>
      <c r="O139" s="46"/>
      <c r="P139" s="229">
        <f>O139*H139</f>
        <v>0</v>
      </c>
      <c r="Q139" s="229">
        <v>0</v>
      </c>
      <c r="R139" s="229">
        <f>Q139*H139</f>
        <v>0</v>
      </c>
      <c r="S139" s="229">
        <v>0</v>
      </c>
      <c r="T139" s="230">
        <f>S139*H139</f>
        <v>0</v>
      </c>
      <c r="AR139" s="23" t="s">
        <v>257</v>
      </c>
      <c r="AT139" s="23" t="s">
        <v>146</v>
      </c>
      <c r="AU139" s="23" t="s">
        <v>86</v>
      </c>
      <c r="AY139" s="23" t="s">
        <v>144</v>
      </c>
      <c r="BE139" s="231">
        <f>IF(N139="základní",J139,0)</f>
        <v>0</v>
      </c>
      <c r="BF139" s="231">
        <f>IF(N139="snížená",J139,0)</f>
        <v>0</v>
      </c>
      <c r="BG139" s="231">
        <f>IF(N139="zákl. přenesená",J139,0)</f>
        <v>0</v>
      </c>
      <c r="BH139" s="231">
        <f>IF(N139="sníž. přenesená",J139,0)</f>
        <v>0</v>
      </c>
      <c r="BI139" s="231">
        <f>IF(N139="nulová",J139,0)</f>
        <v>0</v>
      </c>
      <c r="BJ139" s="23" t="s">
        <v>25</v>
      </c>
      <c r="BK139" s="231">
        <f>ROUND(I139*H139,2)</f>
        <v>0</v>
      </c>
      <c r="BL139" s="23" t="s">
        <v>257</v>
      </c>
      <c r="BM139" s="23" t="s">
        <v>1748</v>
      </c>
    </row>
    <row r="140" s="1" customFormat="1">
      <c r="B140" s="45"/>
      <c r="C140" s="73"/>
      <c r="D140" s="232" t="s">
        <v>153</v>
      </c>
      <c r="E140" s="73"/>
      <c r="F140" s="233" t="s">
        <v>1749</v>
      </c>
      <c r="G140" s="73"/>
      <c r="H140" s="73"/>
      <c r="I140" s="190"/>
      <c r="J140" s="73"/>
      <c r="K140" s="73"/>
      <c r="L140" s="71"/>
      <c r="M140" s="234"/>
      <c r="N140" s="46"/>
      <c r="O140" s="46"/>
      <c r="P140" s="46"/>
      <c r="Q140" s="46"/>
      <c r="R140" s="46"/>
      <c r="S140" s="46"/>
      <c r="T140" s="94"/>
      <c r="AT140" s="23" t="s">
        <v>153</v>
      </c>
      <c r="AU140" s="23" t="s">
        <v>86</v>
      </c>
    </row>
    <row r="141" s="10" customFormat="1" ht="29.88" customHeight="1">
      <c r="B141" s="204"/>
      <c r="C141" s="205"/>
      <c r="D141" s="206" t="s">
        <v>76</v>
      </c>
      <c r="E141" s="218" t="s">
        <v>1750</v>
      </c>
      <c r="F141" s="218" t="s">
        <v>1751</v>
      </c>
      <c r="G141" s="205"/>
      <c r="H141" s="205"/>
      <c r="I141" s="208"/>
      <c r="J141" s="219">
        <f>BK141</f>
        <v>0</v>
      </c>
      <c r="K141" s="205"/>
      <c r="L141" s="210"/>
      <c r="M141" s="211"/>
      <c r="N141" s="212"/>
      <c r="O141" s="212"/>
      <c r="P141" s="213">
        <f>SUM(P142:P144)</f>
        <v>0</v>
      </c>
      <c r="Q141" s="212"/>
      <c r="R141" s="213">
        <f>SUM(R142:R144)</f>
        <v>0</v>
      </c>
      <c r="S141" s="212"/>
      <c r="T141" s="214">
        <f>SUM(T142:T144)</f>
        <v>0</v>
      </c>
      <c r="AR141" s="215" t="s">
        <v>86</v>
      </c>
      <c r="AT141" s="216" t="s">
        <v>76</v>
      </c>
      <c r="AU141" s="216" t="s">
        <v>25</v>
      </c>
      <c r="AY141" s="215" t="s">
        <v>144</v>
      </c>
      <c r="BK141" s="217">
        <f>SUM(BK142:BK144)</f>
        <v>0</v>
      </c>
    </row>
    <row r="142" s="1" customFormat="1" ht="25.5" customHeight="1">
      <c r="B142" s="45"/>
      <c r="C142" s="220" t="s">
        <v>9</v>
      </c>
      <c r="D142" s="220" t="s">
        <v>146</v>
      </c>
      <c r="E142" s="221" t="s">
        <v>1752</v>
      </c>
      <c r="F142" s="222" t="s">
        <v>1753</v>
      </c>
      <c r="G142" s="223" t="s">
        <v>161</v>
      </c>
      <c r="H142" s="224">
        <v>1</v>
      </c>
      <c r="I142" s="225"/>
      <c r="J142" s="226">
        <f>ROUND(I142*H142,2)</f>
        <v>0</v>
      </c>
      <c r="K142" s="222" t="s">
        <v>24</v>
      </c>
      <c r="L142" s="71"/>
      <c r="M142" s="227" t="s">
        <v>24</v>
      </c>
      <c r="N142" s="228" t="s">
        <v>48</v>
      </c>
      <c r="O142" s="46"/>
      <c r="P142" s="229">
        <f>O142*H142</f>
        <v>0</v>
      </c>
      <c r="Q142" s="229">
        <v>0</v>
      </c>
      <c r="R142" s="229">
        <f>Q142*H142</f>
        <v>0</v>
      </c>
      <c r="S142" s="229">
        <v>0</v>
      </c>
      <c r="T142" s="230">
        <f>S142*H142</f>
        <v>0</v>
      </c>
      <c r="AR142" s="23" t="s">
        <v>257</v>
      </c>
      <c r="AT142" s="23" t="s">
        <v>146</v>
      </c>
      <c r="AU142" s="23" t="s">
        <v>86</v>
      </c>
      <c r="AY142" s="23" t="s">
        <v>144</v>
      </c>
      <c r="BE142" s="231">
        <f>IF(N142="základní",J142,0)</f>
        <v>0</v>
      </c>
      <c r="BF142" s="231">
        <f>IF(N142="snížená",J142,0)</f>
        <v>0</v>
      </c>
      <c r="BG142" s="231">
        <f>IF(N142="zákl. přenesená",J142,0)</f>
        <v>0</v>
      </c>
      <c r="BH142" s="231">
        <f>IF(N142="sníž. přenesená",J142,0)</f>
        <v>0</v>
      </c>
      <c r="BI142" s="231">
        <f>IF(N142="nulová",J142,0)</f>
        <v>0</v>
      </c>
      <c r="BJ142" s="23" t="s">
        <v>25</v>
      </c>
      <c r="BK142" s="231">
        <f>ROUND(I142*H142,2)</f>
        <v>0</v>
      </c>
      <c r="BL142" s="23" t="s">
        <v>257</v>
      </c>
      <c r="BM142" s="23" t="s">
        <v>1754</v>
      </c>
    </row>
    <row r="143" s="1" customFormat="1" ht="38.25" customHeight="1">
      <c r="B143" s="45"/>
      <c r="C143" s="220" t="s">
        <v>298</v>
      </c>
      <c r="D143" s="220" t="s">
        <v>146</v>
      </c>
      <c r="E143" s="221" t="s">
        <v>1755</v>
      </c>
      <c r="F143" s="222" t="s">
        <v>1756</v>
      </c>
      <c r="G143" s="223" t="s">
        <v>1715</v>
      </c>
      <c r="H143" s="286"/>
      <c r="I143" s="225"/>
      <c r="J143" s="226">
        <f>ROUND(I143*H143,2)</f>
        <v>0</v>
      </c>
      <c r="K143" s="222" t="s">
        <v>150</v>
      </c>
      <c r="L143" s="71"/>
      <c r="M143" s="227" t="s">
        <v>24</v>
      </c>
      <c r="N143" s="228" t="s">
        <v>48</v>
      </c>
      <c r="O143" s="46"/>
      <c r="P143" s="229">
        <f>O143*H143</f>
        <v>0</v>
      </c>
      <c r="Q143" s="229">
        <v>0</v>
      </c>
      <c r="R143" s="229">
        <f>Q143*H143</f>
        <v>0</v>
      </c>
      <c r="S143" s="229">
        <v>0</v>
      </c>
      <c r="T143" s="230">
        <f>S143*H143</f>
        <v>0</v>
      </c>
      <c r="AR143" s="23" t="s">
        <v>257</v>
      </c>
      <c r="AT143" s="23" t="s">
        <v>146</v>
      </c>
      <c r="AU143" s="23" t="s">
        <v>86</v>
      </c>
      <c r="AY143" s="23" t="s">
        <v>144</v>
      </c>
      <c r="BE143" s="231">
        <f>IF(N143="základní",J143,0)</f>
        <v>0</v>
      </c>
      <c r="BF143" s="231">
        <f>IF(N143="snížená",J143,0)</f>
        <v>0</v>
      </c>
      <c r="BG143" s="231">
        <f>IF(N143="zákl. přenesená",J143,0)</f>
        <v>0</v>
      </c>
      <c r="BH143" s="231">
        <f>IF(N143="sníž. přenesená",J143,0)</f>
        <v>0</v>
      </c>
      <c r="BI143" s="231">
        <f>IF(N143="nulová",J143,0)</f>
        <v>0</v>
      </c>
      <c r="BJ143" s="23" t="s">
        <v>25</v>
      </c>
      <c r="BK143" s="231">
        <f>ROUND(I143*H143,2)</f>
        <v>0</v>
      </c>
      <c r="BL143" s="23" t="s">
        <v>257</v>
      </c>
      <c r="BM143" s="23" t="s">
        <v>1757</v>
      </c>
    </row>
    <row r="144" s="1" customFormat="1">
      <c r="B144" s="45"/>
      <c r="C144" s="73"/>
      <c r="D144" s="232" t="s">
        <v>153</v>
      </c>
      <c r="E144" s="73"/>
      <c r="F144" s="233" t="s">
        <v>537</v>
      </c>
      <c r="G144" s="73"/>
      <c r="H144" s="73"/>
      <c r="I144" s="190"/>
      <c r="J144" s="73"/>
      <c r="K144" s="73"/>
      <c r="L144" s="71"/>
      <c r="M144" s="234"/>
      <c r="N144" s="46"/>
      <c r="O144" s="46"/>
      <c r="P144" s="46"/>
      <c r="Q144" s="46"/>
      <c r="R144" s="46"/>
      <c r="S144" s="46"/>
      <c r="T144" s="94"/>
      <c r="AT144" s="23" t="s">
        <v>153</v>
      </c>
      <c r="AU144" s="23" t="s">
        <v>86</v>
      </c>
    </row>
    <row r="145" s="10" customFormat="1" ht="29.88" customHeight="1">
      <c r="B145" s="204"/>
      <c r="C145" s="205"/>
      <c r="D145" s="206" t="s">
        <v>76</v>
      </c>
      <c r="E145" s="218" t="s">
        <v>1758</v>
      </c>
      <c r="F145" s="218" t="s">
        <v>1759</v>
      </c>
      <c r="G145" s="205"/>
      <c r="H145" s="205"/>
      <c r="I145" s="208"/>
      <c r="J145" s="219">
        <f>BK145</f>
        <v>0</v>
      </c>
      <c r="K145" s="205"/>
      <c r="L145" s="210"/>
      <c r="M145" s="211"/>
      <c r="N145" s="212"/>
      <c r="O145" s="212"/>
      <c r="P145" s="213">
        <f>SUM(P146:P190)</f>
        <v>0</v>
      </c>
      <c r="Q145" s="212"/>
      <c r="R145" s="213">
        <f>SUM(R146:R190)</f>
        <v>0.099489999999999995</v>
      </c>
      <c r="S145" s="212"/>
      <c r="T145" s="214">
        <f>SUM(T146:T190)</f>
        <v>0.46756000000000003</v>
      </c>
      <c r="AR145" s="215" t="s">
        <v>86</v>
      </c>
      <c r="AT145" s="216" t="s">
        <v>76</v>
      </c>
      <c r="AU145" s="216" t="s">
        <v>25</v>
      </c>
      <c r="AY145" s="215" t="s">
        <v>144</v>
      </c>
      <c r="BK145" s="217">
        <f>SUM(BK146:BK190)</f>
        <v>0</v>
      </c>
    </row>
    <row r="146" s="1" customFormat="1" ht="16.5" customHeight="1">
      <c r="B146" s="45"/>
      <c r="C146" s="270" t="s">
        <v>310</v>
      </c>
      <c r="D146" s="270" t="s">
        <v>442</v>
      </c>
      <c r="E146" s="271" t="s">
        <v>1760</v>
      </c>
      <c r="F146" s="272" t="s">
        <v>1761</v>
      </c>
      <c r="G146" s="273" t="s">
        <v>1703</v>
      </c>
      <c r="H146" s="274">
        <v>4</v>
      </c>
      <c r="I146" s="275"/>
      <c r="J146" s="276">
        <f>ROUND(I146*H146,2)</f>
        <v>0</v>
      </c>
      <c r="K146" s="272" t="s">
        <v>24</v>
      </c>
      <c r="L146" s="277"/>
      <c r="M146" s="278" t="s">
        <v>24</v>
      </c>
      <c r="N146" s="279" t="s">
        <v>48</v>
      </c>
      <c r="O146" s="46"/>
      <c r="P146" s="229">
        <f>O146*H146</f>
        <v>0</v>
      </c>
      <c r="Q146" s="229">
        <v>0</v>
      </c>
      <c r="R146" s="229">
        <f>Q146*H146</f>
        <v>0</v>
      </c>
      <c r="S146" s="229">
        <v>0</v>
      </c>
      <c r="T146" s="230">
        <f>S146*H146</f>
        <v>0</v>
      </c>
      <c r="AR146" s="23" t="s">
        <v>460</v>
      </c>
      <c r="AT146" s="23" t="s">
        <v>442</v>
      </c>
      <c r="AU146" s="23" t="s">
        <v>86</v>
      </c>
      <c r="AY146" s="23" t="s">
        <v>144</v>
      </c>
      <c r="BE146" s="231">
        <f>IF(N146="základní",J146,0)</f>
        <v>0</v>
      </c>
      <c r="BF146" s="231">
        <f>IF(N146="snížená",J146,0)</f>
        <v>0</v>
      </c>
      <c r="BG146" s="231">
        <f>IF(N146="zákl. přenesená",J146,0)</f>
        <v>0</v>
      </c>
      <c r="BH146" s="231">
        <f>IF(N146="sníž. přenesená",J146,0)</f>
        <v>0</v>
      </c>
      <c r="BI146" s="231">
        <f>IF(N146="nulová",J146,0)</f>
        <v>0</v>
      </c>
      <c r="BJ146" s="23" t="s">
        <v>25</v>
      </c>
      <c r="BK146" s="231">
        <f>ROUND(I146*H146,2)</f>
        <v>0</v>
      </c>
      <c r="BL146" s="23" t="s">
        <v>257</v>
      </c>
      <c r="BM146" s="23" t="s">
        <v>1762</v>
      </c>
    </row>
    <row r="147" s="1" customFormat="1" ht="16.5" customHeight="1">
      <c r="B147" s="45"/>
      <c r="C147" s="270" t="s">
        <v>314</v>
      </c>
      <c r="D147" s="270" t="s">
        <v>442</v>
      </c>
      <c r="E147" s="271" t="s">
        <v>1763</v>
      </c>
      <c r="F147" s="272" t="s">
        <v>1764</v>
      </c>
      <c r="G147" s="273" t="s">
        <v>1703</v>
      </c>
      <c r="H147" s="274">
        <v>1</v>
      </c>
      <c r="I147" s="275"/>
      <c r="J147" s="276">
        <f>ROUND(I147*H147,2)</f>
        <v>0</v>
      </c>
      <c r="K147" s="272" t="s">
        <v>24</v>
      </c>
      <c r="L147" s="277"/>
      <c r="M147" s="278" t="s">
        <v>24</v>
      </c>
      <c r="N147" s="279" t="s">
        <v>48</v>
      </c>
      <c r="O147" s="46"/>
      <c r="P147" s="229">
        <f>O147*H147</f>
        <v>0</v>
      </c>
      <c r="Q147" s="229">
        <v>0</v>
      </c>
      <c r="R147" s="229">
        <f>Q147*H147</f>
        <v>0</v>
      </c>
      <c r="S147" s="229">
        <v>0</v>
      </c>
      <c r="T147" s="230">
        <f>S147*H147</f>
        <v>0</v>
      </c>
      <c r="AR147" s="23" t="s">
        <v>460</v>
      </c>
      <c r="AT147" s="23" t="s">
        <v>442</v>
      </c>
      <c r="AU147" s="23" t="s">
        <v>86</v>
      </c>
      <c r="AY147" s="23" t="s">
        <v>144</v>
      </c>
      <c r="BE147" s="231">
        <f>IF(N147="základní",J147,0)</f>
        <v>0</v>
      </c>
      <c r="BF147" s="231">
        <f>IF(N147="snížená",J147,0)</f>
        <v>0</v>
      </c>
      <c r="BG147" s="231">
        <f>IF(N147="zákl. přenesená",J147,0)</f>
        <v>0</v>
      </c>
      <c r="BH147" s="231">
        <f>IF(N147="sníž. přenesená",J147,0)</f>
        <v>0</v>
      </c>
      <c r="BI147" s="231">
        <f>IF(N147="nulová",J147,0)</f>
        <v>0</v>
      </c>
      <c r="BJ147" s="23" t="s">
        <v>25</v>
      </c>
      <c r="BK147" s="231">
        <f>ROUND(I147*H147,2)</f>
        <v>0</v>
      </c>
      <c r="BL147" s="23" t="s">
        <v>257</v>
      </c>
      <c r="BM147" s="23" t="s">
        <v>1765</v>
      </c>
    </row>
    <row r="148" s="1" customFormat="1" ht="16.5" customHeight="1">
      <c r="B148" s="45"/>
      <c r="C148" s="270" t="s">
        <v>323</v>
      </c>
      <c r="D148" s="270" t="s">
        <v>442</v>
      </c>
      <c r="E148" s="271" t="s">
        <v>1766</v>
      </c>
      <c r="F148" s="272" t="s">
        <v>1767</v>
      </c>
      <c r="G148" s="273" t="s">
        <v>1703</v>
      </c>
      <c r="H148" s="274">
        <v>7</v>
      </c>
      <c r="I148" s="275"/>
      <c r="J148" s="276">
        <f>ROUND(I148*H148,2)</f>
        <v>0</v>
      </c>
      <c r="K148" s="272" t="s">
        <v>24</v>
      </c>
      <c r="L148" s="277"/>
      <c r="M148" s="278" t="s">
        <v>24</v>
      </c>
      <c r="N148" s="279" t="s">
        <v>48</v>
      </c>
      <c r="O148" s="46"/>
      <c r="P148" s="229">
        <f>O148*H148</f>
        <v>0</v>
      </c>
      <c r="Q148" s="229">
        <v>0</v>
      </c>
      <c r="R148" s="229">
        <f>Q148*H148</f>
        <v>0</v>
      </c>
      <c r="S148" s="229">
        <v>0</v>
      </c>
      <c r="T148" s="230">
        <f>S148*H148</f>
        <v>0</v>
      </c>
      <c r="AR148" s="23" t="s">
        <v>460</v>
      </c>
      <c r="AT148" s="23" t="s">
        <v>442</v>
      </c>
      <c r="AU148" s="23" t="s">
        <v>86</v>
      </c>
      <c r="AY148" s="23" t="s">
        <v>144</v>
      </c>
      <c r="BE148" s="231">
        <f>IF(N148="základní",J148,0)</f>
        <v>0</v>
      </c>
      <c r="BF148" s="231">
        <f>IF(N148="snížená",J148,0)</f>
        <v>0</v>
      </c>
      <c r="BG148" s="231">
        <f>IF(N148="zákl. přenesená",J148,0)</f>
        <v>0</v>
      </c>
      <c r="BH148" s="231">
        <f>IF(N148="sníž. přenesená",J148,0)</f>
        <v>0</v>
      </c>
      <c r="BI148" s="231">
        <f>IF(N148="nulová",J148,0)</f>
        <v>0</v>
      </c>
      <c r="BJ148" s="23" t="s">
        <v>25</v>
      </c>
      <c r="BK148" s="231">
        <f>ROUND(I148*H148,2)</f>
        <v>0</v>
      </c>
      <c r="BL148" s="23" t="s">
        <v>257</v>
      </c>
      <c r="BM148" s="23" t="s">
        <v>1768</v>
      </c>
    </row>
    <row r="149" s="1" customFormat="1" ht="16.5" customHeight="1">
      <c r="B149" s="45"/>
      <c r="C149" s="270" t="s">
        <v>331</v>
      </c>
      <c r="D149" s="270" t="s">
        <v>442</v>
      </c>
      <c r="E149" s="271" t="s">
        <v>1769</v>
      </c>
      <c r="F149" s="272" t="s">
        <v>1770</v>
      </c>
      <c r="G149" s="273" t="s">
        <v>1703</v>
      </c>
      <c r="H149" s="274">
        <v>1</v>
      </c>
      <c r="I149" s="275"/>
      <c r="J149" s="276">
        <f>ROUND(I149*H149,2)</f>
        <v>0</v>
      </c>
      <c r="K149" s="272" t="s">
        <v>24</v>
      </c>
      <c r="L149" s="277"/>
      <c r="M149" s="278" t="s">
        <v>24</v>
      </c>
      <c r="N149" s="279" t="s">
        <v>48</v>
      </c>
      <c r="O149" s="46"/>
      <c r="P149" s="229">
        <f>O149*H149</f>
        <v>0</v>
      </c>
      <c r="Q149" s="229">
        <v>0</v>
      </c>
      <c r="R149" s="229">
        <f>Q149*H149</f>
        <v>0</v>
      </c>
      <c r="S149" s="229">
        <v>0</v>
      </c>
      <c r="T149" s="230">
        <f>S149*H149</f>
        <v>0</v>
      </c>
      <c r="AR149" s="23" t="s">
        <v>460</v>
      </c>
      <c r="AT149" s="23" t="s">
        <v>442</v>
      </c>
      <c r="AU149" s="23" t="s">
        <v>86</v>
      </c>
      <c r="AY149" s="23" t="s">
        <v>144</v>
      </c>
      <c r="BE149" s="231">
        <f>IF(N149="základní",J149,0)</f>
        <v>0</v>
      </c>
      <c r="BF149" s="231">
        <f>IF(N149="snížená",J149,0)</f>
        <v>0</v>
      </c>
      <c r="BG149" s="231">
        <f>IF(N149="zákl. přenesená",J149,0)</f>
        <v>0</v>
      </c>
      <c r="BH149" s="231">
        <f>IF(N149="sníž. přenesená",J149,0)</f>
        <v>0</v>
      </c>
      <c r="BI149" s="231">
        <f>IF(N149="nulová",J149,0)</f>
        <v>0</v>
      </c>
      <c r="BJ149" s="23" t="s">
        <v>25</v>
      </c>
      <c r="BK149" s="231">
        <f>ROUND(I149*H149,2)</f>
        <v>0</v>
      </c>
      <c r="BL149" s="23" t="s">
        <v>257</v>
      </c>
      <c r="BM149" s="23" t="s">
        <v>1771</v>
      </c>
    </row>
    <row r="150" s="1" customFormat="1" ht="16.5" customHeight="1">
      <c r="B150" s="45"/>
      <c r="C150" s="270" t="s">
        <v>338</v>
      </c>
      <c r="D150" s="270" t="s">
        <v>442</v>
      </c>
      <c r="E150" s="271" t="s">
        <v>1772</v>
      </c>
      <c r="F150" s="272" t="s">
        <v>1773</v>
      </c>
      <c r="G150" s="273" t="s">
        <v>1703</v>
      </c>
      <c r="H150" s="274">
        <v>4</v>
      </c>
      <c r="I150" s="275"/>
      <c r="J150" s="276">
        <f>ROUND(I150*H150,2)</f>
        <v>0</v>
      </c>
      <c r="K150" s="272" t="s">
        <v>24</v>
      </c>
      <c r="L150" s="277"/>
      <c r="M150" s="278" t="s">
        <v>24</v>
      </c>
      <c r="N150" s="279" t="s">
        <v>48</v>
      </c>
      <c r="O150" s="46"/>
      <c r="P150" s="229">
        <f>O150*H150</f>
        <v>0</v>
      </c>
      <c r="Q150" s="229">
        <v>0</v>
      </c>
      <c r="R150" s="229">
        <f>Q150*H150</f>
        <v>0</v>
      </c>
      <c r="S150" s="229">
        <v>0</v>
      </c>
      <c r="T150" s="230">
        <f>S150*H150</f>
        <v>0</v>
      </c>
      <c r="AR150" s="23" t="s">
        <v>460</v>
      </c>
      <c r="AT150" s="23" t="s">
        <v>442</v>
      </c>
      <c r="AU150" s="23" t="s">
        <v>86</v>
      </c>
      <c r="AY150" s="23" t="s">
        <v>144</v>
      </c>
      <c r="BE150" s="231">
        <f>IF(N150="základní",J150,0)</f>
        <v>0</v>
      </c>
      <c r="BF150" s="231">
        <f>IF(N150="snížená",J150,0)</f>
        <v>0</v>
      </c>
      <c r="BG150" s="231">
        <f>IF(N150="zákl. přenesená",J150,0)</f>
        <v>0</v>
      </c>
      <c r="BH150" s="231">
        <f>IF(N150="sníž. přenesená",J150,0)</f>
        <v>0</v>
      </c>
      <c r="BI150" s="231">
        <f>IF(N150="nulová",J150,0)</f>
        <v>0</v>
      </c>
      <c r="BJ150" s="23" t="s">
        <v>25</v>
      </c>
      <c r="BK150" s="231">
        <f>ROUND(I150*H150,2)</f>
        <v>0</v>
      </c>
      <c r="BL150" s="23" t="s">
        <v>257</v>
      </c>
      <c r="BM150" s="23" t="s">
        <v>1774</v>
      </c>
    </row>
    <row r="151" s="1" customFormat="1" ht="16.5" customHeight="1">
      <c r="B151" s="45"/>
      <c r="C151" s="270" t="s">
        <v>345</v>
      </c>
      <c r="D151" s="270" t="s">
        <v>442</v>
      </c>
      <c r="E151" s="271" t="s">
        <v>1775</v>
      </c>
      <c r="F151" s="272" t="s">
        <v>1776</v>
      </c>
      <c r="G151" s="273" t="s">
        <v>1703</v>
      </c>
      <c r="H151" s="274">
        <v>2</v>
      </c>
      <c r="I151" s="275"/>
      <c r="J151" s="276">
        <f>ROUND(I151*H151,2)</f>
        <v>0</v>
      </c>
      <c r="K151" s="272" t="s">
        <v>24</v>
      </c>
      <c r="L151" s="277"/>
      <c r="M151" s="278" t="s">
        <v>24</v>
      </c>
      <c r="N151" s="279" t="s">
        <v>48</v>
      </c>
      <c r="O151" s="46"/>
      <c r="P151" s="229">
        <f>O151*H151</f>
        <v>0</v>
      </c>
      <c r="Q151" s="229">
        <v>0</v>
      </c>
      <c r="R151" s="229">
        <f>Q151*H151</f>
        <v>0</v>
      </c>
      <c r="S151" s="229">
        <v>0</v>
      </c>
      <c r="T151" s="230">
        <f>S151*H151</f>
        <v>0</v>
      </c>
      <c r="AR151" s="23" t="s">
        <v>460</v>
      </c>
      <c r="AT151" s="23" t="s">
        <v>442</v>
      </c>
      <c r="AU151" s="23" t="s">
        <v>86</v>
      </c>
      <c r="AY151" s="23" t="s">
        <v>144</v>
      </c>
      <c r="BE151" s="231">
        <f>IF(N151="základní",J151,0)</f>
        <v>0</v>
      </c>
      <c r="BF151" s="231">
        <f>IF(N151="snížená",J151,0)</f>
        <v>0</v>
      </c>
      <c r="BG151" s="231">
        <f>IF(N151="zákl. přenesená",J151,0)</f>
        <v>0</v>
      </c>
      <c r="BH151" s="231">
        <f>IF(N151="sníž. přenesená",J151,0)</f>
        <v>0</v>
      </c>
      <c r="BI151" s="231">
        <f>IF(N151="nulová",J151,0)</f>
        <v>0</v>
      </c>
      <c r="BJ151" s="23" t="s">
        <v>25</v>
      </c>
      <c r="BK151" s="231">
        <f>ROUND(I151*H151,2)</f>
        <v>0</v>
      </c>
      <c r="BL151" s="23" t="s">
        <v>257</v>
      </c>
      <c r="BM151" s="23" t="s">
        <v>1777</v>
      </c>
    </row>
    <row r="152" s="1" customFormat="1" ht="16.5" customHeight="1">
      <c r="B152" s="45"/>
      <c r="C152" s="270" t="s">
        <v>491</v>
      </c>
      <c r="D152" s="270" t="s">
        <v>442</v>
      </c>
      <c r="E152" s="271" t="s">
        <v>1778</v>
      </c>
      <c r="F152" s="272" t="s">
        <v>1779</v>
      </c>
      <c r="G152" s="273" t="s">
        <v>1703</v>
      </c>
      <c r="H152" s="274">
        <v>2</v>
      </c>
      <c r="I152" s="275"/>
      <c r="J152" s="276">
        <f>ROUND(I152*H152,2)</f>
        <v>0</v>
      </c>
      <c r="K152" s="272" t="s">
        <v>24</v>
      </c>
      <c r="L152" s="277"/>
      <c r="M152" s="278" t="s">
        <v>24</v>
      </c>
      <c r="N152" s="279" t="s">
        <v>48</v>
      </c>
      <c r="O152" s="46"/>
      <c r="P152" s="229">
        <f>O152*H152</f>
        <v>0</v>
      </c>
      <c r="Q152" s="229">
        <v>0</v>
      </c>
      <c r="R152" s="229">
        <f>Q152*H152</f>
        <v>0</v>
      </c>
      <c r="S152" s="229">
        <v>0</v>
      </c>
      <c r="T152" s="230">
        <f>S152*H152</f>
        <v>0</v>
      </c>
      <c r="AR152" s="23" t="s">
        <v>460</v>
      </c>
      <c r="AT152" s="23" t="s">
        <v>442</v>
      </c>
      <c r="AU152" s="23" t="s">
        <v>86</v>
      </c>
      <c r="AY152" s="23" t="s">
        <v>144</v>
      </c>
      <c r="BE152" s="231">
        <f>IF(N152="základní",J152,0)</f>
        <v>0</v>
      </c>
      <c r="BF152" s="231">
        <f>IF(N152="snížená",J152,0)</f>
        <v>0</v>
      </c>
      <c r="BG152" s="231">
        <f>IF(N152="zákl. přenesená",J152,0)</f>
        <v>0</v>
      </c>
      <c r="BH152" s="231">
        <f>IF(N152="sníž. přenesená",J152,0)</f>
        <v>0</v>
      </c>
      <c r="BI152" s="231">
        <f>IF(N152="nulová",J152,0)</f>
        <v>0</v>
      </c>
      <c r="BJ152" s="23" t="s">
        <v>25</v>
      </c>
      <c r="BK152" s="231">
        <f>ROUND(I152*H152,2)</f>
        <v>0</v>
      </c>
      <c r="BL152" s="23" t="s">
        <v>257</v>
      </c>
      <c r="BM152" s="23" t="s">
        <v>1780</v>
      </c>
    </row>
    <row r="153" s="1" customFormat="1" ht="16.5" customHeight="1">
      <c r="B153" s="45"/>
      <c r="C153" s="270" t="s">
        <v>496</v>
      </c>
      <c r="D153" s="270" t="s">
        <v>442</v>
      </c>
      <c r="E153" s="271" t="s">
        <v>1781</v>
      </c>
      <c r="F153" s="272" t="s">
        <v>1782</v>
      </c>
      <c r="G153" s="273" t="s">
        <v>1703</v>
      </c>
      <c r="H153" s="274">
        <v>2</v>
      </c>
      <c r="I153" s="275"/>
      <c r="J153" s="276">
        <f>ROUND(I153*H153,2)</f>
        <v>0</v>
      </c>
      <c r="K153" s="272" t="s">
        <v>24</v>
      </c>
      <c r="L153" s="277"/>
      <c r="M153" s="278" t="s">
        <v>24</v>
      </c>
      <c r="N153" s="279" t="s">
        <v>48</v>
      </c>
      <c r="O153" s="46"/>
      <c r="P153" s="229">
        <f>O153*H153</f>
        <v>0</v>
      </c>
      <c r="Q153" s="229">
        <v>0</v>
      </c>
      <c r="R153" s="229">
        <f>Q153*H153</f>
        <v>0</v>
      </c>
      <c r="S153" s="229">
        <v>0</v>
      </c>
      <c r="T153" s="230">
        <f>S153*H153</f>
        <v>0</v>
      </c>
      <c r="AR153" s="23" t="s">
        <v>460</v>
      </c>
      <c r="AT153" s="23" t="s">
        <v>442</v>
      </c>
      <c r="AU153" s="23" t="s">
        <v>86</v>
      </c>
      <c r="AY153" s="23" t="s">
        <v>144</v>
      </c>
      <c r="BE153" s="231">
        <f>IF(N153="základní",J153,0)</f>
        <v>0</v>
      </c>
      <c r="BF153" s="231">
        <f>IF(N153="snížená",J153,0)</f>
        <v>0</v>
      </c>
      <c r="BG153" s="231">
        <f>IF(N153="zákl. přenesená",J153,0)</f>
        <v>0</v>
      </c>
      <c r="BH153" s="231">
        <f>IF(N153="sníž. přenesená",J153,0)</f>
        <v>0</v>
      </c>
      <c r="BI153" s="231">
        <f>IF(N153="nulová",J153,0)</f>
        <v>0</v>
      </c>
      <c r="BJ153" s="23" t="s">
        <v>25</v>
      </c>
      <c r="BK153" s="231">
        <f>ROUND(I153*H153,2)</f>
        <v>0</v>
      </c>
      <c r="BL153" s="23" t="s">
        <v>257</v>
      </c>
      <c r="BM153" s="23" t="s">
        <v>1783</v>
      </c>
    </row>
    <row r="154" s="1" customFormat="1" ht="16.5" customHeight="1">
      <c r="B154" s="45"/>
      <c r="C154" s="270" t="s">
        <v>502</v>
      </c>
      <c r="D154" s="270" t="s">
        <v>442</v>
      </c>
      <c r="E154" s="271" t="s">
        <v>1784</v>
      </c>
      <c r="F154" s="272" t="s">
        <v>1785</v>
      </c>
      <c r="G154" s="273" t="s">
        <v>1703</v>
      </c>
      <c r="H154" s="274">
        <v>1</v>
      </c>
      <c r="I154" s="275"/>
      <c r="J154" s="276">
        <f>ROUND(I154*H154,2)</f>
        <v>0</v>
      </c>
      <c r="K154" s="272" t="s">
        <v>24</v>
      </c>
      <c r="L154" s="277"/>
      <c r="M154" s="278" t="s">
        <v>24</v>
      </c>
      <c r="N154" s="279" t="s">
        <v>48</v>
      </c>
      <c r="O154" s="46"/>
      <c r="P154" s="229">
        <f>O154*H154</f>
        <v>0</v>
      </c>
      <c r="Q154" s="229">
        <v>0</v>
      </c>
      <c r="R154" s="229">
        <f>Q154*H154</f>
        <v>0</v>
      </c>
      <c r="S154" s="229">
        <v>0</v>
      </c>
      <c r="T154" s="230">
        <f>S154*H154</f>
        <v>0</v>
      </c>
      <c r="AR154" s="23" t="s">
        <v>460</v>
      </c>
      <c r="AT154" s="23" t="s">
        <v>442</v>
      </c>
      <c r="AU154" s="23" t="s">
        <v>86</v>
      </c>
      <c r="AY154" s="23" t="s">
        <v>144</v>
      </c>
      <c r="BE154" s="231">
        <f>IF(N154="základní",J154,0)</f>
        <v>0</v>
      </c>
      <c r="BF154" s="231">
        <f>IF(N154="snížená",J154,0)</f>
        <v>0</v>
      </c>
      <c r="BG154" s="231">
        <f>IF(N154="zákl. přenesená",J154,0)</f>
        <v>0</v>
      </c>
      <c r="BH154" s="231">
        <f>IF(N154="sníž. přenesená",J154,0)</f>
        <v>0</v>
      </c>
      <c r="BI154" s="231">
        <f>IF(N154="nulová",J154,0)</f>
        <v>0</v>
      </c>
      <c r="BJ154" s="23" t="s">
        <v>25</v>
      </c>
      <c r="BK154" s="231">
        <f>ROUND(I154*H154,2)</f>
        <v>0</v>
      </c>
      <c r="BL154" s="23" t="s">
        <v>257</v>
      </c>
      <c r="BM154" s="23" t="s">
        <v>1786</v>
      </c>
    </row>
    <row r="155" s="1" customFormat="1" ht="16.5" customHeight="1">
      <c r="B155" s="45"/>
      <c r="C155" s="270" t="s">
        <v>460</v>
      </c>
      <c r="D155" s="270" t="s">
        <v>442</v>
      </c>
      <c r="E155" s="271" t="s">
        <v>1787</v>
      </c>
      <c r="F155" s="272" t="s">
        <v>1788</v>
      </c>
      <c r="G155" s="273" t="s">
        <v>1703</v>
      </c>
      <c r="H155" s="274">
        <v>2</v>
      </c>
      <c r="I155" s="275"/>
      <c r="J155" s="276">
        <f>ROUND(I155*H155,2)</f>
        <v>0</v>
      </c>
      <c r="K155" s="272" t="s">
        <v>24</v>
      </c>
      <c r="L155" s="277"/>
      <c r="M155" s="278" t="s">
        <v>24</v>
      </c>
      <c r="N155" s="279" t="s">
        <v>48</v>
      </c>
      <c r="O155" s="46"/>
      <c r="P155" s="229">
        <f>O155*H155</f>
        <v>0</v>
      </c>
      <c r="Q155" s="229">
        <v>0</v>
      </c>
      <c r="R155" s="229">
        <f>Q155*H155</f>
        <v>0</v>
      </c>
      <c r="S155" s="229">
        <v>0</v>
      </c>
      <c r="T155" s="230">
        <f>S155*H155</f>
        <v>0</v>
      </c>
      <c r="AR155" s="23" t="s">
        <v>460</v>
      </c>
      <c r="AT155" s="23" t="s">
        <v>442</v>
      </c>
      <c r="AU155" s="23" t="s">
        <v>86</v>
      </c>
      <c r="AY155" s="23" t="s">
        <v>144</v>
      </c>
      <c r="BE155" s="231">
        <f>IF(N155="základní",J155,0)</f>
        <v>0</v>
      </c>
      <c r="BF155" s="231">
        <f>IF(N155="snížená",J155,0)</f>
        <v>0</v>
      </c>
      <c r="BG155" s="231">
        <f>IF(N155="zákl. přenesená",J155,0)</f>
        <v>0</v>
      </c>
      <c r="BH155" s="231">
        <f>IF(N155="sníž. přenesená",J155,0)</f>
        <v>0</v>
      </c>
      <c r="BI155" s="231">
        <f>IF(N155="nulová",J155,0)</f>
        <v>0</v>
      </c>
      <c r="BJ155" s="23" t="s">
        <v>25</v>
      </c>
      <c r="BK155" s="231">
        <f>ROUND(I155*H155,2)</f>
        <v>0</v>
      </c>
      <c r="BL155" s="23" t="s">
        <v>257</v>
      </c>
      <c r="BM155" s="23" t="s">
        <v>1789</v>
      </c>
    </row>
    <row r="156" s="1" customFormat="1" ht="16.5" customHeight="1">
      <c r="B156" s="45"/>
      <c r="C156" s="220" t="s">
        <v>511</v>
      </c>
      <c r="D156" s="220" t="s">
        <v>146</v>
      </c>
      <c r="E156" s="221" t="s">
        <v>1790</v>
      </c>
      <c r="F156" s="222" t="s">
        <v>1791</v>
      </c>
      <c r="G156" s="223" t="s">
        <v>1703</v>
      </c>
      <c r="H156" s="224">
        <v>10</v>
      </c>
      <c r="I156" s="225"/>
      <c r="J156" s="226">
        <f>ROUND(I156*H156,2)</f>
        <v>0</v>
      </c>
      <c r="K156" s="222" t="s">
        <v>150</v>
      </c>
      <c r="L156" s="71"/>
      <c r="M156" s="227" t="s">
        <v>24</v>
      </c>
      <c r="N156" s="228" t="s">
        <v>48</v>
      </c>
      <c r="O156" s="46"/>
      <c r="P156" s="229">
        <f>O156*H156</f>
        <v>0</v>
      </c>
      <c r="Q156" s="229">
        <v>0</v>
      </c>
      <c r="R156" s="229">
        <f>Q156*H156</f>
        <v>0</v>
      </c>
      <c r="S156" s="229">
        <v>0.034200000000000001</v>
      </c>
      <c r="T156" s="230">
        <f>S156*H156</f>
        <v>0.34200000000000003</v>
      </c>
      <c r="AR156" s="23" t="s">
        <v>257</v>
      </c>
      <c r="AT156" s="23" t="s">
        <v>146</v>
      </c>
      <c r="AU156" s="23" t="s">
        <v>86</v>
      </c>
      <c r="AY156" s="23" t="s">
        <v>144</v>
      </c>
      <c r="BE156" s="231">
        <f>IF(N156="základní",J156,0)</f>
        <v>0</v>
      </c>
      <c r="BF156" s="231">
        <f>IF(N156="snížená",J156,0)</f>
        <v>0</v>
      </c>
      <c r="BG156" s="231">
        <f>IF(N156="zákl. přenesená",J156,0)</f>
        <v>0</v>
      </c>
      <c r="BH156" s="231">
        <f>IF(N156="sníž. přenesená",J156,0)</f>
        <v>0</v>
      </c>
      <c r="BI156" s="231">
        <f>IF(N156="nulová",J156,0)</f>
        <v>0</v>
      </c>
      <c r="BJ156" s="23" t="s">
        <v>25</v>
      </c>
      <c r="BK156" s="231">
        <f>ROUND(I156*H156,2)</f>
        <v>0</v>
      </c>
      <c r="BL156" s="23" t="s">
        <v>257</v>
      </c>
      <c r="BM156" s="23" t="s">
        <v>1792</v>
      </c>
    </row>
    <row r="157" s="1" customFormat="1" ht="16.5" customHeight="1">
      <c r="B157" s="45"/>
      <c r="C157" s="220" t="s">
        <v>518</v>
      </c>
      <c r="D157" s="220" t="s">
        <v>146</v>
      </c>
      <c r="E157" s="221" t="s">
        <v>1793</v>
      </c>
      <c r="F157" s="222" t="s">
        <v>1794</v>
      </c>
      <c r="G157" s="223" t="s">
        <v>161</v>
      </c>
      <c r="H157" s="224">
        <v>9</v>
      </c>
      <c r="I157" s="225"/>
      <c r="J157" s="226">
        <f>ROUND(I157*H157,2)</f>
        <v>0</v>
      </c>
      <c r="K157" s="222" t="s">
        <v>150</v>
      </c>
      <c r="L157" s="71"/>
      <c r="M157" s="227" t="s">
        <v>24</v>
      </c>
      <c r="N157" s="228" t="s">
        <v>48</v>
      </c>
      <c r="O157" s="46"/>
      <c r="P157" s="229">
        <f>O157*H157</f>
        <v>0</v>
      </c>
      <c r="Q157" s="229">
        <v>0.0017799999999999999</v>
      </c>
      <c r="R157" s="229">
        <f>Q157*H157</f>
        <v>0.01602</v>
      </c>
      <c r="S157" s="229">
        <v>0</v>
      </c>
      <c r="T157" s="230">
        <f>S157*H157</f>
        <v>0</v>
      </c>
      <c r="AR157" s="23" t="s">
        <v>257</v>
      </c>
      <c r="AT157" s="23" t="s">
        <v>146</v>
      </c>
      <c r="AU157" s="23" t="s">
        <v>86</v>
      </c>
      <c r="AY157" s="23" t="s">
        <v>144</v>
      </c>
      <c r="BE157" s="231">
        <f>IF(N157="základní",J157,0)</f>
        <v>0</v>
      </c>
      <c r="BF157" s="231">
        <f>IF(N157="snížená",J157,0)</f>
        <v>0</v>
      </c>
      <c r="BG157" s="231">
        <f>IF(N157="zákl. přenesená",J157,0)</f>
        <v>0</v>
      </c>
      <c r="BH157" s="231">
        <f>IF(N157="sníž. přenesená",J157,0)</f>
        <v>0</v>
      </c>
      <c r="BI157" s="231">
        <f>IF(N157="nulová",J157,0)</f>
        <v>0</v>
      </c>
      <c r="BJ157" s="23" t="s">
        <v>25</v>
      </c>
      <c r="BK157" s="231">
        <f>ROUND(I157*H157,2)</f>
        <v>0</v>
      </c>
      <c r="BL157" s="23" t="s">
        <v>257</v>
      </c>
      <c r="BM157" s="23" t="s">
        <v>1795</v>
      </c>
    </row>
    <row r="158" s="1" customFormat="1">
      <c r="B158" s="45"/>
      <c r="C158" s="73"/>
      <c r="D158" s="232" t="s">
        <v>153</v>
      </c>
      <c r="E158" s="73"/>
      <c r="F158" s="233" t="s">
        <v>1796</v>
      </c>
      <c r="G158" s="73"/>
      <c r="H158" s="73"/>
      <c r="I158" s="190"/>
      <c r="J158" s="73"/>
      <c r="K158" s="73"/>
      <c r="L158" s="71"/>
      <c r="M158" s="234"/>
      <c r="N158" s="46"/>
      <c r="O158" s="46"/>
      <c r="P158" s="46"/>
      <c r="Q158" s="46"/>
      <c r="R158" s="46"/>
      <c r="S158" s="46"/>
      <c r="T158" s="94"/>
      <c r="AT158" s="23" t="s">
        <v>153</v>
      </c>
      <c r="AU158" s="23" t="s">
        <v>86</v>
      </c>
    </row>
    <row r="159" s="1" customFormat="1" ht="16.5" customHeight="1">
      <c r="B159" s="45"/>
      <c r="C159" s="220" t="s">
        <v>523</v>
      </c>
      <c r="D159" s="220" t="s">
        <v>146</v>
      </c>
      <c r="E159" s="221" t="s">
        <v>1797</v>
      </c>
      <c r="F159" s="222" t="s">
        <v>1798</v>
      </c>
      <c r="G159" s="223" t="s">
        <v>1703</v>
      </c>
      <c r="H159" s="224">
        <v>4</v>
      </c>
      <c r="I159" s="225"/>
      <c r="J159" s="226">
        <f>ROUND(I159*H159,2)</f>
        <v>0</v>
      </c>
      <c r="K159" s="222" t="s">
        <v>150</v>
      </c>
      <c r="L159" s="71"/>
      <c r="M159" s="227" t="s">
        <v>24</v>
      </c>
      <c r="N159" s="228" t="s">
        <v>48</v>
      </c>
      <c r="O159" s="46"/>
      <c r="P159" s="229">
        <f>O159*H159</f>
        <v>0</v>
      </c>
      <c r="Q159" s="229">
        <v>0</v>
      </c>
      <c r="R159" s="229">
        <f>Q159*H159</f>
        <v>0</v>
      </c>
      <c r="S159" s="229">
        <v>0.01107</v>
      </c>
      <c r="T159" s="230">
        <f>S159*H159</f>
        <v>0.04428</v>
      </c>
      <c r="AR159" s="23" t="s">
        <v>257</v>
      </c>
      <c r="AT159" s="23" t="s">
        <v>146</v>
      </c>
      <c r="AU159" s="23" t="s">
        <v>86</v>
      </c>
      <c r="AY159" s="23" t="s">
        <v>144</v>
      </c>
      <c r="BE159" s="231">
        <f>IF(N159="základní",J159,0)</f>
        <v>0</v>
      </c>
      <c r="BF159" s="231">
        <f>IF(N159="snížená",J159,0)</f>
        <v>0</v>
      </c>
      <c r="BG159" s="231">
        <f>IF(N159="zákl. přenesená",J159,0)</f>
        <v>0</v>
      </c>
      <c r="BH159" s="231">
        <f>IF(N159="sníž. přenesená",J159,0)</f>
        <v>0</v>
      </c>
      <c r="BI159" s="231">
        <f>IF(N159="nulová",J159,0)</f>
        <v>0</v>
      </c>
      <c r="BJ159" s="23" t="s">
        <v>25</v>
      </c>
      <c r="BK159" s="231">
        <f>ROUND(I159*H159,2)</f>
        <v>0</v>
      </c>
      <c r="BL159" s="23" t="s">
        <v>257</v>
      </c>
      <c r="BM159" s="23" t="s">
        <v>1799</v>
      </c>
    </row>
    <row r="160" s="1" customFormat="1" ht="16.5" customHeight="1">
      <c r="B160" s="45"/>
      <c r="C160" s="220" t="s">
        <v>528</v>
      </c>
      <c r="D160" s="220" t="s">
        <v>146</v>
      </c>
      <c r="E160" s="221" t="s">
        <v>1800</v>
      </c>
      <c r="F160" s="222" t="s">
        <v>1801</v>
      </c>
      <c r="G160" s="223" t="s">
        <v>161</v>
      </c>
      <c r="H160" s="224">
        <v>4</v>
      </c>
      <c r="I160" s="225"/>
      <c r="J160" s="226">
        <f>ROUND(I160*H160,2)</f>
        <v>0</v>
      </c>
      <c r="K160" s="222" t="s">
        <v>150</v>
      </c>
      <c r="L160" s="71"/>
      <c r="M160" s="227" t="s">
        <v>24</v>
      </c>
      <c r="N160" s="228" t="s">
        <v>48</v>
      </c>
      <c r="O160" s="46"/>
      <c r="P160" s="229">
        <f>O160*H160</f>
        <v>0</v>
      </c>
      <c r="Q160" s="229">
        <v>8.0000000000000007E-05</v>
      </c>
      <c r="R160" s="229">
        <f>Q160*H160</f>
        <v>0.00032000000000000003</v>
      </c>
      <c r="S160" s="229">
        <v>0</v>
      </c>
      <c r="T160" s="230">
        <f>S160*H160</f>
        <v>0</v>
      </c>
      <c r="AR160" s="23" t="s">
        <v>257</v>
      </c>
      <c r="AT160" s="23" t="s">
        <v>146</v>
      </c>
      <c r="AU160" s="23" t="s">
        <v>86</v>
      </c>
      <c r="AY160" s="23" t="s">
        <v>144</v>
      </c>
      <c r="BE160" s="231">
        <f>IF(N160="základní",J160,0)</f>
        <v>0</v>
      </c>
      <c r="BF160" s="231">
        <f>IF(N160="snížená",J160,0)</f>
        <v>0</v>
      </c>
      <c r="BG160" s="231">
        <f>IF(N160="zákl. přenesená",J160,0)</f>
        <v>0</v>
      </c>
      <c r="BH160" s="231">
        <f>IF(N160="sníž. přenesená",J160,0)</f>
        <v>0</v>
      </c>
      <c r="BI160" s="231">
        <f>IF(N160="nulová",J160,0)</f>
        <v>0</v>
      </c>
      <c r="BJ160" s="23" t="s">
        <v>25</v>
      </c>
      <c r="BK160" s="231">
        <f>ROUND(I160*H160,2)</f>
        <v>0</v>
      </c>
      <c r="BL160" s="23" t="s">
        <v>257</v>
      </c>
      <c r="BM160" s="23" t="s">
        <v>1802</v>
      </c>
    </row>
    <row r="161" s="1" customFormat="1">
      <c r="B161" s="45"/>
      <c r="C161" s="73"/>
      <c r="D161" s="232" t="s">
        <v>153</v>
      </c>
      <c r="E161" s="73"/>
      <c r="F161" s="233" t="s">
        <v>1803</v>
      </c>
      <c r="G161" s="73"/>
      <c r="H161" s="73"/>
      <c r="I161" s="190"/>
      <c r="J161" s="73"/>
      <c r="K161" s="73"/>
      <c r="L161" s="71"/>
      <c r="M161" s="234"/>
      <c r="N161" s="46"/>
      <c r="O161" s="46"/>
      <c r="P161" s="46"/>
      <c r="Q161" s="46"/>
      <c r="R161" s="46"/>
      <c r="S161" s="46"/>
      <c r="T161" s="94"/>
      <c r="AT161" s="23" t="s">
        <v>153</v>
      </c>
      <c r="AU161" s="23" t="s">
        <v>86</v>
      </c>
    </row>
    <row r="162" s="1" customFormat="1" ht="16.5" customHeight="1">
      <c r="B162" s="45"/>
      <c r="C162" s="220" t="s">
        <v>533</v>
      </c>
      <c r="D162" s="220" t="s">
        <v>146</v>
      </c>
      <c r="E162" s="221" t="s">
        <v>1804</v>
      </c>
      <c r="F162" s="222" t="s">
        <v>1805</v>
      </c>
      <c r="G162" s="223" t="s">
        <v>1703</v>
      </c>
      <c r="H162" s="224">
        <v>4</v>
      </c>
      <c r="I162" s="225"/>
      <c r="J162" s="226">
        <f>ROUND(I162*H162,2)</f>
        <v>0</v>
      </c>
      <c r="K162" s="222" t="s">
        <v>150</v>
      </c>
      <c r="L162" s="71"/>
      <c r="M162" s="227" t="s">
        <v>24</v>
      </c>
      <c r="N162" s="228" t="s">
        <v>48</v>
      </c>
      <c r="O162" s="46"/>
      <c r="P162" s="229">
        <f>O162*H162</f>
        <v>0</v>
      </c>
      <c r="Q162" s="229">
        <v>0</v>
      </c>
      <c r="R162" s="229">
        <f>Q162*H162</f>
        <v>0</v>
      </c>
      <c r="S162" s="229">
        <v>0.019460000000000002</v>
      </c>
      <c r="T162" s="230">
        <f>S162*H162</f>
        <v>0.077840000000000006</v>
      </c>
      <c r="AR162" s="23" t="s">
        <v>257</v>
      </c>
      <c r="AT162" s="23" t="s">
        <v>146</v>
      </c>
      <c r="AU162" s="23" t="s">
        <v>86</v>
      </c>
      <c r="AY162" s="23" t="s">
        <v>144</v>
      </c>
      <c r="BE162" s="231">
        <f>IF(N162="základní",J162,0)</f>
        <v>0</v>
      </c>
      <c r="BF162" s="231">
        <f>IF(N162="snížená",J162,0)</f>
        <v>0</v>
      </c>
      <c r="BG162" s="231">
        <f>IF(N162="zákl. přenesená",J162,0)</f>
        <v>0</v>
      </c>
      <c r="BH162" s="231">
        <f>IF(N162="sníž. přenesená",J162,0)</f>
        <v>0</v>
      </c>
      <c r="BI162" s="231">
        <f>IF(N162="nulová",J162,0)</f>
        <v>0</v>
      </c>
      <c r="BJ162" s="23" t="s">
        <v>25</v>
      </c>
      <c r="BK162" s="231">
        <f>ROUND(I162*H162,2)</f>
        <v>0</v>
      </c>
      <c r="BL162" s="23" t="s">
        <v>257</v>
      </c>
      <c r="BM162" s="23" t="s">
        <v>1806</v>
      </c>
    </row>
    <row r="163" s="1" customFormat="1" ht="16.5" customHeight="1">
      <c r="B163" s="45"/>
      <c r="C163" s="220" t="s">
        <v>538</v>
      </c>
      <c r="D163" s="220" t="s">
        <v>146</v>
      </c>
      <c r="E163" s="221" t="s">
        <v>1807</v>
      </c>
      <c r="F163" s="222" t="s">
        <v>1808</v>
      </c>
      <c r="G163" s="223" t="s">
        <v>1703</v>
      </c>
      <c r="H163" s="224">
        <v>29</v>
      </c>
      <c r="I163" s="225"/>
      <c r="J163" s="226">
        <f>ROUND(I163*H163,2)</f>
        <v>0</v>
      </c>
      <c r="K163" s="222" t="s">
        <v>150</v>
      </c>
      <c r="L163" s="71"/>
      <c r="M163" s="227" t="s">
        <v>24</v>
      </c>
      <c r="N163" s="228" t="s">
        <v>48</v>
      </c>
      <c r="O163" s="46"/>
      <c r="P163" s="229">
        <f>O163*H163</f>
        <v>0</v>
      </c>
      <c r="Q163" s="229">
        <v>0.0018500000000000001</v>
      </c>
      <c r="R163" s="229">
        <f>Q163*H163</f>
        <v>0.053650000000000003</v>
      </c>
      <c r="S163" s="229">
        <v>0</v>
      </c>
      <c r="T163" s="230">
        <f>S163*H163</f>
        <v>0</v>
      </c>
      <c r="AR163" s="23" t="s">
        <v>257</v>
      </c>
      <c r="AT163" s="23" t="s">
        <v>146</v>
      </c>
      <c r="AU163" s="23" t="s">
        <v>86</v>
      </c>
      <c r="AY163" s="23" t="s">
        <v>144</v>
      </c>
      <c r="BE163" s="231">
        <f>IF(N163="základní",J163,0)</f>
        <v>0</v>
      </c>
      <c r="BF163" s="231">
        <f>IF(N163="snížená",J163,0)</f>
        <v>0</v>
      </c>
      <c r="BG163" s="231">
        <f>IF(N163="zákl. přenesená",J163,0)</f>
        <v>0</v>
      </c>
      <c r="BH163" s="231">
        <f>IF(N163="sníž. přenesená",J163,0)</f>
        <v>0</v>
      </c>
      <c r="BI163" s="231">
        <f>IF(N163="nulová",J163,0)</f>
        <v>0</v>
      </c>
      <c r="BJ163" s="23" t="s">
        <v>25</v>
      </c>
      <c r="BK163" s="231">
        <f>ROUND(I163*H163,2)</f>
        <v>0</v>
      </c>
      <c r="BL163" s="23" t="s">
        <v>257</v>
      </c>
      <c r="BM163" s="23" t="s">
        <v>1809</v>
      </c>
    </row>
    <row r="164" s="1" customFormat="1">
      <c r="B164" s="45"/>
      <c r="C164" s="73"/>
      <c r="D164" s="232" t="s">
        <v>153</v>
      </c>
      <c r="E164" s="73"/>
      <c r="F164" s="233" t="s">
        <v>1810</v>
      </c>
      <c r="G164" s="73"/>
      <c r="H164" s="73"/>
      <c r="I164" s="190"/>
      <c r="J164" s="73"/>
      <c r="K164" s="73"/>
      <c r="L164" s="71"/>
      <c r="M164" s="234"/>
      <c r="N164" s="46"/>
      <c r="O164" s="46"/>
      <c r="P164" s="46"/>
      <c r="Q164" s="46"/>
      <c r="R164" s="46"/>
      <c r="S164" s="46"/>
      <c r="T164" s="94"/>
      <c r="AT164" s="23" t="s">
        <v>153</v>
      </c>
      <c r="AU164" s="23" t="s">
        <v>86</v>
      </c>
    </row>
    <row r="165" s="1" customFormat="1" ht="16.5" customHeight="1">
      <c r="B165" s="45"/>
      <c r="C165" s="220" t="s">
        <v>544</v>
      </c>
      <c r="D165" s="220" t="s">
        <v>146</v>
      </c>
      <c r="E165" s="221" t="s">
        <v>1811</v>
      </c>
      <c r="F165" s="222" t="s">
        <v>1812</v>
      </c>
      <c r="G165" s="223" t="s">
        <v>161</v>
      </c>
      <c r="H165" s="224">
        <v>1</v>
      </c>
      <c r="I165" s="225"/>
      <c r="J165" s="226">
        <f>ROUND(I165*H165,2)</f>
        <v>0</v>
      </c>
      <c r="K165" s="222" t="s">
        <v>150</v>
      </c>
      <c r="L165" s="71"/>
      <c r="M165" s="227" t="s">
        <v>24</v>
      </c>
      <c r="N165" s="228" t="s">
        <v>48</v>
      </c>
      <c r="O165" s="46"/>
      <c r="P165" s="229">
        <f>O165*H165</f>
        <v>0</v>
      </c>
      <c r="Q165" s="229">
        <v>0.0014499999999999999</v>
      </c>
      <c r="R165" s="229">
        <f>Q165*H165</f>
        <v>0.0014499999999999999</v>
      </c>
      <c r="S165" s="229">
        <v>0</v>
      </c>
      <c r="T165" s="230">
        <f>S165*H165</f>
        <v>0</v>
      </c>
      <c r="AR165" s="23" t="s">
        <v>257</v>
      </c>
      <c r="AT165" s="23" t="s">
        <v>146</v>
      </c>
      <c r="AU165" s="23" t="s">
        <v>86</v>
      </c>
      <c r="AY165" s="23" t="s">
        <v>144</v>
      </c>
      <c r="BE165" s="231">
        <f>IF(N165="základní",J165,0)</f>
        <v>0</v>
      </c>
      <c r="BF165" s="231">
        <f>IF(N165="snížená",J165,0)</f>
        <v>0</v>
      </c>
      <c r="BG165" s="231">
        <f>IF(N165="zákl. přenesená",J165,0)</f>
        <v>0</v>
      </c>
      <c r="BH165" s="231">
        <f>IF(N165="sníž. přenesená",J165,0)</f>
        <v>0</v>
      </c>
      <c r="BI165" s="231">
        <f>IF(N165="nulová",J165,0)</f>
        <v>0</v>
      </c>
      <c r="BJ165" s="23" t="s">
        <v>25</v>
      </c>
      <c r="BK165" s="231">
        <f>ROUND(I165*H165,2)</f>
        <v>0</v>
      </c>
      <c r="BL165" s="23" t="s">
        <v>257</v>
      </c>
      <c r="BM165" s="23" t="s">
        <v>1813</v>
      </c>
    </row>
    <row r="166" s="1" customFormat="1" ht="16.5" customHeight="1">
      <c r="B166" s="45"/>
      <c r="C166" s="220" t="s">
        <v>548</v>
      </c>
      <c r="D166" s="220" t="s">
        <v>146</v>
      </c>
      <c r="E166" s="221" t="s">
        <v>1814</v>
      </c>
      <c r="F166" s="222" t="s">
        <v>1815</v>
      </c>
      <c r="G166" s="223" t="s">
        <v>1703</v>
      </c>
      <c r="H166" s="224">
        <v>4</v>
      </c>
      <c r="I166" s="225"/>
      <c r="J166" s="226">
        <f>ROUND(I166*H166,2)</f>
        <v>0</v>
      </c>
      <c r="K166" s="222" t="s">
        <v>150</v>
      </c>
      <c r="L166" s="71"/>
      <c r="M166" s="227" t="s">
        <v>24</v>
      </c>
      <c r="N166" s="228" t="s">
        <v>48</v>
      </c>
      <c r="O166" s="46"/>
      <c r="P166" s="229">
        <f>O166*H166</f>
        <v>0</v>
      </c>
      <c r="Q166" s="229">
        <v>0.00034000000000000002</v>
      </c>
      <c r="R166" s="229">
        <f>Q166*H166</f>
        <v>0.0013600000000000001</v>
      </c>
      <c r="S166" s="229">
        <v>0</v>
      </c>
      <c r="T166" s="230">
        <f>S166*H166</f>
        <v>0</v>
      </c>
      <c r="AR166" s="23" t="s">
        <v>257</v>
      </c>
      <c r="AT166" s="23" t="s">
        <v>146</v>
      </c>
      <c r="AU166" s="23" t="s">
        <v>86</v>
      </c>
      <c r="AY166" s="23" t="s">
        <v>144</v>
      </c>
      <c r="BE166" s="231">
        <f>IF(N166="základní",J166,0)</f>
        <v>0</v>
      </c>
      <c r="BF166" s="231">
        <f>IF(N166="snížená",J166,0)</f>
        <v>0</v>
      </c>
      <c r="BG166" s="231">
        <f>IF(N166="zákl. přenesená",J166,0)</f>
        <v>0</v>
      </c>
      <c r="BH166" s="231">
        <f>IF(N166="sníž. přenesená",J166,0)</f>
        <v>0</v>
      </c>
      <c r="BI166" s="231">
        <f>IF(N166="nulová",J166,0)</f>
        <v>0</v>
      </c>
      <c r="BJ166" s="23" t="s">
        <v>25</v>
      </c>
      <c r="BK166" s="231">
        <f>ROUND(I166*H166,2)</f>
        <v>0</v>
      </c>
      <c r="BL166" s="23" t="s">
        <v>257</v>
      </c>
      <c r="BM166" s="23" t="s">
        <v>1816</v>
      </c>
    </row>
    <row r="167" s="1" customFormat="1">
      <c r="B167" s="45"/>
      <c r="C167" s="73"/>
      <c r="D167" s="232" t="s">
        <v>153</v>
      </c>
      <c r="E167" s="73"/>
      <c r="F167" s="233" t="s">
        <v>1817</v>
      </c>
      <c r="G167" s="73"/>
      <c r="H167" s="73"/>
      <c r="I167" s="190"/>
      <c r="J167" s="73"/>
      <c r="K167" s="73"/>
      <c r="L167" s="71"/>
      <c r="M167" s="234"/>
      <c r="N167" s="46"/>
      <c r="O167" s="46"/>
      <c r="P167" s="46"/>
      <c r="Q167" s="46"/>
      <c r="R167" s="46"/>
      <c r="S167" s="46"/>
      <c r="T167" s="94"/>
      <c r="AT167" s="23" t="s">
        <v>153</v>
      </c>
      <c r="AU167" s="23" t="s">
        <v>86</v>
      </c>
    </row>
    <row r="168" s="1" customFormat="1" ht="16.5" customHeight="1">
      <c r="B168" s="45"/>
      <c r="C168" s="220" t="s">
        <v>552</v>
      </c>
      <c r="D168" s="220" t="s">
        <v>146</v>
      </c>
      <c r="E168" s="221" t="s">
        <v>1818</v>
      </c>
      <c r="F168" s="222" t="s">
        <v>1819</v>
      </c>
      <c r="G168" s="223" t="s">
        <v>1703</v>
      </c>
      <c r="H168" s="224">
        <v>2</v>
      </c>
      <c r="I168" s="225"/>
      <c r="J168" s="226">
        <f>ROUND(I168*H168,2)</f>
        <v>0</v>
      </c>
      <c r="K168" s="222" t="s">
        <v>150</v>
      </c>
      <c r="L168" s="71"/>
      <c r="M168" s="227" t="s">
        <v>24</v>
      </c>
      <c r="N168" s="228" t="s">
        <v>48</v>
      </c>
      <c r="O168" s="46"/>
      <c r="P168" s="229">
        <f>O168*H168</f>
        <v>0</v>
      </c>
      <c r="Q168" s="229">
        <v>0.00044000000000000002</v>
      </c>
      <c r="R168" s="229">
        <f>Q168*H168</f>
        <v>0.00088000000000000003</v>
      </c>
      <c r="S168" s="229">
        <v>0</v>
      </c>
      <c r="T168" s="230">
        <f>S168*H168</f>
        <v>0</v>
      </c>
      <c r="AR168" s="23" t="s">
        <v>257</v>
      </c>
      <c r="AT168" s="23" t="s">
        <v>146</v>
      </c>
      <c r="AU168" s="23" t="s">
        <v>86</v>
      </c>
      <c r="AY168" s="23" t="s">
        <v>144</v>
      </c>
      <c r="BE168" s="231">
        <f>IF(N168="základní",J168,0)</f>
        <v>0</v>
      </c>
      <c r="BF168" s="231">
        <f>IF(N168="snížená",J168,0)</f>
        <v>0</v>
      </c>
      <c r="BG168" s="231">
        <f>IF(N168="zákl. přenesená",J168,0)</f>
        <v>0</v>
      </c>
      <c r="BH168" s="231">
        <f>IF(N168="sníž. přenesená",J168,0)</f>
        <v>0</v>
      </c>
      <c r="BI168" s="231">
        <f>IF(N168="nulová",J168,0)</f>
        <v>0</v>
      </c>
      <c r="BJ168" s="23" t="s">
        <v>25</v>
      </c>
      <c r="BK168" s="231">
        <f>ROUND(I168*H168,2)</f>
        <v>0</v>
      </c>
      <c r="BL168" s="23" t="s">
        <v>257</v>
      </c>
      <c r="BM168" s="23" t="s">
        <v>1820</v>
      </c>
    </row>
    <row r="169" s="1" customFormat="1">
      <c r="B169" s="45"/>
      <c r="C169" s="73"/>
      <c r="D169" s="232" t="s">
        <v>153</v>
      </c>
      <c r="E169" s="73"/>
      <c r="F169" s="233" t="s">
        <v>1821</v>
      </c>
      <c r="G169" s="73"/>
      <c r="H169" s="73"/>
      <c r="I169" s="190"/>
      <c r="J169" s="73"/>
      <c r="K169" s="73"/>
      <c r="L169" s="71"/>
      <c r="M169" s="234"/>
      <c r="N169" s="46"/>
      <c r="O169" s="46"/>
      <c r="P169" s="46"/>
      <c r="Q169" s="46"/>
      <c r="R169" s="46"/>
      <c r="S169" s="46"/>
      <c r="T169" s="94"/>
      <c r="AT169" s="23" t="s">
        <v>153</v>
      </c>
      <c r="AU169" s="23" t="s">
        <v>86</v>
      </c>
    </row>
    <row r="170" s="1" customFormat="1" ht="16.5" customHeight="1">
      <c r="B170" s="45"/>
      <c r="C170" s="220" t="s">
        <v>557</v>
      </c>
      <c r="D170" s="220" t="s">
        <v>146</v>
      </c>
      <c r="E170" s="221" t="s">
        <v>1822</v>
      </c>
      <c r="F170" s="222" t="s">
        <v>1823</v>
      </c>
      <c r="G170" s="223" t="s">
        <v>1703</v>
      </c>
      <c r="H170" s="224">
        <v>3</v>
      </c>
      <c r="I170" s="225"/>
      <c r="J170" s="226">
        <f>ROUND(I170*H170,2)</f>
        <v>0</v>
      </c>
      <c r="K170" s="222" t="s">
        <v>150</v>
      </c>
      <c r="L170" s="71"/>
      <c r="M170" s="227" t="s">
        <v>24</v>
      </c>
      <c r="N170" s="228" t="s">
        <v>48</v>
      </c>
      <c r="O170" s="46"/>
      <c r="P170" s="229">
        <f>O170*H170</f>
        <v>0</v>
      </c>
      <c r="Q170" s="229">
        <v>0.00059000000000000003</v>
      </c>
      <c r="R170" s="229">
        <f>Q170*H170</f>
        <v>0.0017700000000000001</v>
      </c>
      <c r="S170" s="229">
        <v>0</v>
      </c>
      <c r="T170" s="230">
        <f>S170*H170</f>
        <v>0</v>
      </c>
      <c r="AR170" s="23" t="s">
        <v>257</v>
      </c>
      <c r="AT170" s="23" t="s">
        <v>146</v>
      </c>
      <c r="AU170" s="23" t="s">
        <v>86</v>
      </c>
      <c r="AY170" s="23" t="s">
        <v>144</v>
      </c>
      <c r="BE170" s="231">
        <f>IF(N170="základní",J170,0)</f>
        <v>0</v>
      </c>
      <c r="BF170" s="231">
        <f>IF(N170="snížená",J170,0)</f>
        <v>0</v>
      </c>
      <c r="BG170" s="231">
        <f>IF(N170="zákl. přenesená",J170,0)</f>
        <v>0</v>
      </c>
      <c r="BH170" s="231">
        <f>IF(N170="sníž. přenesená",J170,0)</f>
        <v>0</v>
      </c>
      <c r="BI170" s="231">
        <f>IF(N170="nulová",J170,0)</f>
        <v>0</v>
      </c>
      <c r="BJ170" s="23" t="s">
        <v>25</v>
      </c>
      <c r="BK170" s="231">
        <f>ROUND(I170*H170,2)</f>
        <v>0</v>
      </c>
      <c r="BL170" s="23" t="s">
        <v>257</v>
      </c>
      <c r="BM170" s="23" t="s">
        <v>1824</v>
      </c>
    </row>
    <row r="171" s="1" customFormat="1" ht="25.5" customHeight="1">
      <c r="B171" s="45"/>
      <c r="C171" s="220" t="s">
        <v>561</v>
      </c>
      <c r="D171" s="220" t="s">
        <v>146</v>
      </c>
      <c r="E171" s="221" t="s">
        <v>1825</v>
      </c>
      <c r="F171" s="222" t="s">
        <v>1826</v>
      </c>
      <c r="G171" s="223" t="s">
        <v>1703</v>
      </c>
      <c r="H171" s="224">
        <v>1</v>
      </c>
      <c r="I171" s="225"/>
      <c r="J171" s="226">
        <f>ROUND(I171*H171,2)</f>
        <v>0</v>
      </c>
      <c r="K171" s="222" t="s">
        <v>150</v>
      </c>
      <c r="L171" s="71"/>
      <c r="M171" s="227" t="s">
        <v>24</v>
      </c>
      <c r="N171" s="228" t="s">
        <v>48</v>
      </c>
      <c r="O171" s="46"/>
      <c r="P171" s="229">
        <f>O171*H171</f>
        <v>0</v>
      </c>
      <c r="Q171" s="229">
        <v>0.01128</v>
      </c>
      <c r="R171" s="229">
        <f>Q171*H171</f>
        <v>0.01128</v>
      </c>
      <c r="S171" s="229">
        <v>0</v>
      </c>
      <c r="T171" s="230">
        <f>S171*H171</f>
        <v>0</v>
      </c>
      <c r="AR171" s="23" t="s">
        <v>257</v>
      </c>
      <c r="AT171" s="23" t="s">
        <v>146</v>
      </c>
      <c r="AU171" s="23" t="s">
        <v>86</v>
      </c>
      <c r="AY171" s="23" t="s">
        <v>144</v>
      </c>
      <c r="BE171" s="231">
        <f>IF(N171="základní",J171,0)</f>
        <v>0</v>
      </c>
      <c r="BF171" s="231">
        <f>IF(N171="snížená",J171,0)</f>
        <v>0</v>
      </c>
      <c r="BG171" s="231">
        <f>IF(N171="zákl. přenesená",J171,0)</f>
        <v>0</v>
      </c>
      <c r="BH171" s="231">
        <f>IF(N171="sníž. přenesená",J171,0)</f>
        <v>0</v>
      </c>
      <c r="BI171" s="231">
        <f>IF(N171="nulová",J171,0)</f>
        <v>0</v>
      </c>
      <c r="BJ171" s="23" t="s">
        <v>25</v>
      </c>
      <c r="BK171" s="231">
        <f>ROUND(I171*H171,2)</f>
        <v>0</v>
      </c>
      <c r="BL171" s="23" t="s">
        <v>257</v>
      </c>
      <c r="BM171" s="23" t="s">
        <v>1827</v>
      </c>
    </row>
    <row r="172" s="1" customFormat="1">
      <c r="B172" s="45"/>
      <c r="C172" s="73"/>
      <c r="D172" s="232" t="s">
        <v>153</v>
      </c>
      <c r="E172" s="73"/>
      <c r="F172" s="233" t="s">
        <v>1828</v>
      </c>
      <c r="G172" s="73"/>
      <c r="H172" s="73"/>
      <c r="I172" s="190"/>
      <c r="J172" s="73"/>
      <c r="K172" s="73"/>
      <c r="L172" s="71"/>
      <c r="M172" s="234"/>
      <c r="N172" s="46"/>
      <c r="O172" s="46"/>
      <c r="P172" s="46"/>
      <c r="Q172" s="46"/>
      <c r="R172" s="46"/>
      <c r="S172" s="46"/>
      <c r="T172" s="94"/>
      <c r="AT172" s="23" t="s">
        <v>153</v>
      </c>
      <c r="AU172" s="23" t="s">
        <v>86</v>
      </c>
    </row>
    <row r="173" s="1" customFormat="1" ht="16.5" customHeight="1">
      <c r="B173" s="45"/>
      <c r="C173" s="220" t="s">
        <v>567</v>
      </c>
      <c r="D173" s="220" t="s">
        <v>146</v>
      </c>
      <c r="E173" s="221" t="s">
        <v>1829</v>
      </c>
      <c r="F173" s="222" t="s">
        <v>1830</v>
      </c>
      <c r="G173" s="223" t="s">
        <v>1703</v>
      </c>
      <c r="H173" s="224">
        <v>1</v>
      </c>
      <c r="I173" s="225"/>
      <c r="J173" s="226">
        <f>ROUND(I173*H173,2)</f>
        <v>0</v>
      </c>
      <c r="K173" s="222" t="s">
        <v>150</v>
      </c>
      <c r="L173" s="71"/>
      <c r="M173" s="227" t="s">
        <v>24</v>
      </c>
      <c r="N173" s="228" t="s">
        <v>48</v>
      </c>
      <c r="O173" s="46"/>
      <c r="P173" s="229">
        <f>O173*H173</f>
        <v>0</v>
      </c>
      <c r="Q173" s="229">
        <v>9.0000000000000006E-05</v>
      </c>
      <c r="R173" s="229">
        <f>Q173*H173</f>
        <v>9.0000000000000006E-05</v>
      </c>
      <c r="S173" s="229">
        <v>0</v>
      </c>
      <c r="T173" s="230">
        <f>S173*H173</f>
        <v>0</v>
      </c>
      <c r="AR173" s="23" t="s">
        <v>257</v>
      </c>
      <c r="AT173" s="23" t="s">
        <v>146</v>
      </c>
      <c r="AU173" s="23" t="s">
        <v>86</v>
      </c>
      <c r="AY173" s="23" t="s">
        <v>144</v>
      </c>
      <c r="BE173" s="231">
        <f>IF(N173="základní",J173,0)</f>
        <v>0</v>
      </c>
      <c r="BF173" s="231">
        <f>IF(N173="snížená",J173,0)</f>
        <v>0</v>
      </c>
      <c r="BG173" s="231">
        <f>IF(N173="zákl. přenesená",J173,0)</f>
        <v>0</v>
      </c>
      <c r="BH173" s="231">
        <f>IF(N173="sníž. přenesená",J173,0)</f>
        <v>0</v>
      </c>
      <c r="BI173" s="231">
        <f>IF(N173="nulová",J173,0)</f>
        <v>0</v>
      </c>
      <c r="BJ173" s="23" t="s">
        <v>25</v>
      </c>
      <c r="BK173" s="231">
        <f>ROUND(I173*H173,2)</f>
        <v>0</v>
      </c>
      <c r="BL173" s="23" t="s">
        <v>257</v>
      </c>
      <c r="BM173" s="23" t="s">
        <v>1831</v>
      </c>
    </row>
    <row r="174" s="1" customFormat="1" ht="25.5" customHeight="1">
      <c r="B174" s="45"/>
      <c r="C174" s="220" t="s">
        <v>571</v>
      </c>
      <c r="D174" s="220" t="s">
        <v>146</v>
      </c>
      <c r="E174" s="221" t="s">
        <v>1832</v>
      </c>
      <c r="F174" s="222" t="s">
        <v>1833</v>
      </c>
      <c r="G174" s="223" t="s">
        <v>1703</v>
      </c>
      <c r="H174" s="224">
        <v>12</v>
      </c>
      <c r="I174" s="225"/>
      <c r="J174" s="226">
        <f>ROUND(I174*H174,2)</f>
        <v>0</v>
      </c>
      <c r="K174" s="222" t="s">
        <v>150</v>
      </c>
      <c r="L174" s="71"/>
      <c r="M174" s="227" t="s">
        <v>24</v>
      </c>
      <c r="N174" s="228" t="s">
        <v>48</v>
      </c>
      <c r="O174" s="46"/>
      <c r="P174" s="229">
        <f>O174*H174</f>
        <v>0</v>
      </c>
      <c r="Q174" s="229">
        <v>9.0000000000000006E-05</v>
      </c>
      <c r="R174" s="229">
        <f>Q174*H174</f>
        <v>0.00108</v>
      </c>
      <c r="S174" s="229">
        <v>0</v>
      </c>
      <c r="T174" s="230">
        <f>S174*H174</f>
        <v>0</v>
      </c>
      <c r="AR174" s="23" t="s">
        <v>257</v>
      </c>
      <c r="AT174" s="23" t="s">
        <v>146</v>
      </c>
      <c r="AU174" s="23" t="s">
        <v>86</v>
      </c>
      <c r="AY174" s="23" t="s">
        <v>144</v>
      </c>
      <c r="BE174" s="231">
        <f>IF(N174="základní",J174,0)</f>
        <v>0</v>
      </c>
      <c r="BF174" s="231">
        <f>IF(N174="snížená",J174,0)</f>
        <v>0</v>
      </c>
      <c r="BG174" s="231">
        <f>IF(N174="zákl. přenesená",J174,0)</f>
        <v>0</v>
      </c>
      <c r="BH174" s="231">
        <f>IF(N174="sníž. přenesená",J174,0)</f>
        <v>0</v>
      </c>
      <c r="BI174" s="231">
        <f>IF(N174="nulová",J174,0)</f>
        <v>0</v>
      </c>
      <c r="BJ174" s="23" t="s">
        <v>25</v>
      </c>
      <c r="BK174" s="231">
        <f>ROUND(I174*H174,2)</f>
        <v>0</v>
      </c>
      <c r="BL174" s="23" t="s">
        <v>257</v>
      </c>
      <c r="BM174" s="23" t="s">
        <v>1834</v>
      </c>
    </row>
    <row r="175" s="1" customFormat="1" ht="25.5" customHeight="1">
      <c r="B175" s="45"/>
      <c r="C175" s="220" t="s">
        <v>575</v>
      </c>
      <c r="D175" s="220" t="s">
        <v>146</v>
      </c>
      <c r="E175" s="221" t="s">
        <v>1835</v>
      </c>
      <c r="F175" s="222" t="s">
        <v>1836</v>
      </c>
      <c r="G175" s="223" t="s">
        <v>1703</v>
      </c>
      <c r="H175" s="224">
        <v>30</v>
      </c>
      <c r="I175" s="225"/>
      <c r="J175" s="226">
        <f>ROUND(I175*H175,2)</f>
        <v>0</v>
      </c>
      <c r="K175" s="222" t="s">
        <v>150</v>
      </c>
      <c r="L175" s="71"/>
      <c r="M175" s="227" t="s">
        <v>24</v>
      </c>
      <c r="N175" s="228" t="s">
        <v>48</v>
      </c>
      <c r="O175" s="46"/>
      <c r="P175" s="229">
        <f>O175*H175</f>
        <v>0</v>
      </c>
      <c r="Q175" s="229">
        <v>9.0000000000000006E-05</v>
      </c>
      <c r="R175" s="229">
        <f>Q175*H175</f>
        <v>0.0027000000000000001</v>
      </c>
      <c r="S175" s="229">
        <v>0</v>
      </c>
      <c r="T175" s="230">
        <f>S175*H175</f>
        <v>0</v>
      </c>
      <c r="AR175" s="23" t="s">
        <v>257</v>
      </c>
      <c r="AT175" s="23" t="s">
        <v>146</v>
      </c>
      <c r="AU175" s="23" t="s">
        <v>86</v>
      </c>
      <c r="AY175" s="23" t="s">
        <v>144</v>
      </c>
      <c r="BE175" s="231">
        <f>IF(N175="základní",J175,0)</f>
        <v>0</v>
      </c>
      <c r="BF175" s="231">
        <f>IF(N175="snížená",J175,0)</f>
        <v>0</v>
      </c>
      <c r="BG175" s="231">
        <f>IF(N175="zákl. přenesená",J175,0)</f>
        <v>0</v>
      </c>
      <c r="BH175" s="231">
        <f>IF(N175="sníž. přenesená",J175,0)</f>
        <v>0</v>
      </c>
      <c r="BI175" s="231">
        <f>IF(N175="nulová",J175,0)</f>
        <v>0</v>
      </c>
      <c r="BJ175" s="23" t="s">
        <v>25</v>
      </c>
      <c r="BK175" s="231">
        <f>ROUND(I175*H175,2)</f>
        <v>0</v>
      </c>
      <c r="BL175" s="23" t="s">
        <v>257</v>
      </c>
      <c r="BM175" s="23" t="s">
        <v>1837</v>
      </c>
    </row>
    <row r="176" s="1" customFormat="1" ht="16.5" customHeight="1">
      <c r="B176" s="45"/>
      <c r="C176" s="220" t="s">
        <v>579</v>
      </c>
      <c r="D176" s="220" t="s">
        <v>146</v>
      </c>
      <c r="E176" s="221" t="s">
        <v>1838</v>
      </c>
      <c r="F176" s="222" t="s">
        <v>1839</v>
      </c>
      <c r="G176" s="223" t="s">
        <v>1703</v>
      </c>
      <c r="H176" s="224">
        <v>4</v>
      </c>
      <c r="I176" s="225"/>
      <c r="J176" s="226">
        <f>ROUND(I176*H176,2)</f>
        <v>0</v>
      </c>
      <c r="K176" s="222" t="s">
        <v>150</v>
      </c>
      <c r="L176" s="71"/>
      <c r="M176" s="227" t="s">
        <v>24</v>
      </c>
      <c r="N176" s="228" t="s">
        <v>48</v>
      </c>
      <c r="O176" s="46"/>
      <c r="P176" s="229">
        <f>O176*H176</f>
        <v>0</v>
      </c>
      <c r="Q176" s="229">
        <v>0</v>
      </c>
      <c r="R176" s="229">
        <f>Q176*H176</f>
        <v>0</v>
      </c>
      <c r="S176" s="229">
        <v>0.00085999999999999998</v>
      </c>
      <c r="T176" s="230">
        <f>S176*H176</f>
        <v>0.0034399999999999999</v>
      </c>
      <c r="AR176" s="23" t="s">
        <v>257</v>
      </c>
      <c r="AT176" s="23" t="s">
        <v>146</v>
      </c>
      <c r="AU176" s="23" t="s">
        <v>86</v>
      </c>
      <c r="AY176" s="23" t="s">
        <v>144</v>
      </c>
      <c r="BE176" s="231">
        <f>IF(N176="základní",J176,0)</f>
        <v>0</v>
      </c>
      <c r="BF176" s="231">
        <f>IF(N176="snížená",J176,0)</f>
        <v>0</v>
      </c>
      <c r="BG176" s="231">
        <f>IF(N176="zákl. přenesená",J176,0)</f>
        <v>0</v>
      </c>
      <c r="BH176" s="231">
        <f>IF(N176="sníž. přenesená",J176,0)</f>
        <v>0</v>
      </c>
      <c r="BI176" s="231">
        <f>IF(N176="nulová",J176,0)</f>
        <v>0</v>
      </c>
      <c r="BJ176" s="23" t="s">
        <v>25</v>
      </c>
      <c r="BK176" s="231">
        <f>ROUND(I176*H176,2)</f>
        <v>0</v>
      </c>
      <c r="BL176" s="23" t="s">
        <v>257</v>
      </c>
      <c r="BM176" s="23" t="s">
        <v>1840</v>
      </c>
    </row>
    <row r="177" s="1" customFormat="1" ht="25.5" customHeight="1">
      <c r="B177" s="45"/>
      <c r="C177" s="220" t="s">
        <v>583</v>
      </c>
      <c r="D177" s="220" t="s">
        <v>146</v>
      </c>
      <c r="E177" s="221" t="s">
        <v>1841</v>
      </c>
      <c r="F177" s="222" t="s">
        <v>1842</v>
      </c>
      <c r="G177" s="223" t="s">
        <v>161</v>
      </c>
      <c r="H177" s="224">
        <v>22</v>
      </c>
      <c r="I177" s="225"/>
      <c r="J177" s="226">
        <f>ROUND(I177*H177,2)</f>
        <v>0</v>
      </c>
      <c r="K177" s="222" t="s">
        <v>150</v>
      </c>
      <c r="L177" s="71"/>
      <c r="M177" s="227" t="s">
        <v>24</v>
      </c>
      <c r="N177" s="228" t="s">
        <v>48</v>
      </c>
      <c r="O177" s="46"/>
      <c r="P177" s="229">
        <f>O177*H177</f>
        <v>0</v>
      </c>
      <c r="Q177" s="229">
        <v>0.00016000000000000001</v>
      </c>
      <c r="R177" s="229">
        <f>Q177*H177</f>
        <v>0.0035200000000000001</v>
      </c>
      <c r="S177" s="229">
        <v>0</v>
      </c>
      <c r="T177" s="230">
        <f>S177*H177</f>
        <v>0</v>
      </c>
      <c r="AR177" s="23" t="s">
        <v>257</v>
      </c>
      <c r="AT177" s="23" t="s">
        <v>146</v>
      </c>
      <c r="AU177" s="23" t="s">
        <v>86</v>
      </c>
      <c r="AY177" s="23" t="s">
        <v>144</v>
      </c>
      <c r="BE177" s="231">
        <f>IF(N177="základní",J177,0)</f>
        <v>0</v>
      </c>
      <c r="BF177" s="231">
        <f>IF(N177="snížená",J177,0)</f>
        <v>0</v>
      </c>
      <c r="BG177" s="231">
        <f>IF(N177="zákl. přenesená",J177,0)</f>
        <v>0</v>
      </c>
      <c r="BH177" s="231">
        <f>IF(N177="sníž. přenesená",J177,0)</f>
        <v>0</v>
      </c>
      <c r="BI177" s="231">
        <f>IF(N177="nulová",J177,0)</f>
        <v>0</v>
      </c>
      <c r="BJ177" s="23" t="s">
        <v>25</v>
      </c>
      <c r="BK177" s="231">
        <f>ROUND(I177*H177,2)</f>
        <v>0</v>
      </c>
      <c r="BL177" s="23" t="s">
        <v>257</v>
      </c>
      <c r="BM177" s="23" t="s">
        <v>1843</v>
      </c>
    </row>
    <row r="178" s="1" customFormat="1">
      <c r="B178" s="45"/>
      <c r="C178" s="73"/>
      <c r="D178" s="232" t="s">
        <v>153</v>
      </c>
      <c r="E178" s="73"/>
      <c r="F178" s="233" t="s">
        <v>1844</v>
      </c>
      <c r="G178" s="73"/>
      <c r="H178" s="73"/>
      <c r="I178" s="190"/>
      <c r="J178" s="73"/>
      <c r="K178" s="73"/>
      <c r="L178" s="71"/>
      <c r="M178" s="234"/>
      <c r="N178" s="46"/>
      <c r="O178" s="46"/>
      <c r="P178" s="46"/>
      <c r="Q178" s="46"/>
      <c r="R178" s="46"/>
      <c r="S178" s="46"/>
      <c r="T178" s="94"/>
      <c r="AT178" s="23" t="s">
        <v>153</v>
      </c>
      <c r="AU178" s="23" t="s">
        <v>86</v>
      </c>
    </row>
    <row r="179" s="1" customFormat="1" ht="16.5" customHeight="1">
      <c r="B179" s="45"/>
      <c r="C179" s="220" t="s">
        <v>587</v>
      </c>
      <c r="D179" s="220" t="s">
        <v>146</v>
      </c>
      <c r="E179" s="221" t="s">
        <v>1845</v>
      </c>
      <c r="F179" s="222" t="s">
        <v>1846</v>
      </c>
      <c r="G179" s="223" t="s">
        <v>161</v>
      </c>
      <c r="H179" s="224">
        <v>12</v>
      </c>
      <c r="I179" s="225"/>
      <c r="J179" s="226">
        <f>ROUND(I179*H179,2)</f>
        <v>0</v>
      </c>
      <c r="K179" s="222" t="s">
        <v>150</v>
      </c>
      <c r="L179" s="71"/>
      <c r="M179" s="227" t="s">
        <v>24</v>
      </c>
      <c r="N179" s="228" t="s">
        <v>48</v>
      </c>
      <c r="O179" s="46"/>
      <c r="P179" s="229">
        <f>O179*H179</f>
        <v>0</v>
      </c>
      <c r="Q179" s="229">
        <v>4.0000000000000003E-05</v>
      </c>
      <c r="R179" s="229">
        <f>Q179*H179</f>
        <v>0.00048000000000000007</v>
      </c>
      <c r="S179" s="229">
        <v>0</v>
      </c>
      <c r="T179" s="230">
        <f>S179*H179</f>
        <v>0</v>
      </c>
      <c r="AR179" s="23" t="s">
        <v>257</v>
      </c>
      <c r="AT179" s="23" t="s">
        <v>146</v>
      </c>
      <c r="AU179" s="23" t="s">
        <v>86</v>
      </c>
      <c r="AY179" s="23" t="s">
        <v>144</v>
      </c>
      <c r="BE179" s="231">
        <f>IF(N179="základní",J179,0)</f>
        <v>0</v>
      </c>
      <c r="BF179" s="231">
        <f>IF(N179="snížená",J179,0)</f>
        <v>0</v>
      </c>
      <c r="BG179" s="231">
        <f>IF(N179="zákl. přenesená",J179,0)</f>
        <v>0</v>
      </c>
      <c r="BH179" s="231">
        <f>IF(N179="sníž. přenesená",J179,0)</f>
        <v>0</v>
      </c>
      <c r="BI179" s="231">
        <f>IF(N179="nulová",J179,0)</f>
        <v>0</v>
      </c>
      <c r="BJ179" s="23" t="s">
        <v>25</v>
      </c>
      <c r="BK179" s="231">
        <f>ROUND(I179*H179,2)</f>
        <v>0</v>
      </c>
      <c r="BL179" s="23" t="s">
        <v>257</v>
      </c>
      <c r="BM179" s="23" t="s">
        <v>1847</v>
      </c>
    </row>
    <row r="180" s="1" customFormat="1">
      <c r="B180" s="45"/>
      <c r="C180" s="73"/>
      <c r="D180" s="232" t="s">
        <v>153</v>
      </c>
      <c r="E180" s="73"/>
      <c r="F180" s="233" t="s">
        <v>1844</v>
      </c>
      <c r="G180" s="73"/>
      <c r="H180" s="73"/>
      <c r="I180" s="190"/>
      <c r="J180" s="73"/>
      <c r="K180" s="73"/>
      <c r="L180" s="71"/>
      <c r="M180" s="234"/>
      <c r="N180" s="46"/>
      <c r="O180" s="46"/>
      <c r="P180" s="46"/>
      <c r="Q180" s="46"/>
      <c r="R180" s="46"/>
      <c r="S180" s="46"/>
      <c r="T180" s="94"/>
      <c r="AT180" s="23" t="s">
        <v>153</v>
      </c>
      <c r="AU180" s="23" t="s">
        <v>86</v>
      </c>
    </row>
    <row r="181" s="1" customFormat="1" ht="16.5" customHeight="1">
      <c r="B181" s="45"/>
      <c r="C181" s="220" t="s">
        <v>591</v>
      </c>
      <c r="D181" s="220" t="s">
        <v>146</v>
      </c>
      <c r="E181" s="221" t="s">
        <v>1848</v>
      </c>
      <c r="F181" s="222" t="s">
        <v>1849</v>
      </c>
      <c r="G181" s="223" t="s">
        <v>161</v>
      </c>
      <c r="H181" s="224">
        <v>1</v>
      </c>
      <c r="I181" s="225"/>
      <c r="J181" s="226">
        <f>ROUND(I181*H181,2)</f>
        <v>0</v>
      </c>
      <c r="K181" s="222" t="s">
        <v>150</v>
      </c>
      <c r="L181" s="71"/>
      <c r="M181" s="227" t="s">
        <v>24</v>
      </c>
      <c r="N181" s="228" t="s">
        <v>48</v>
      </c>
      <c r="O181" s="46"/>
      <c r="P181" s="229">
        <f>O181*H181</f>
        <v>0</v>
      </c>
      <c r="Q181" s="229">
        <v>4.0000000000000003E-05</v>
      </c>
      <c r="R181" s="229">
        <f>Q181*H181</f>
        <v>4.0000000000000003E-05</v>
      </c>
      <c r="S181" s="229">
        <v>0</v>
      </c>
      <c r="T181" s="230">
        <f>S181*H181</f>
        <v>0</v>
      </c>
      <c r="AR181" s="23" t="s">
        <v>257</v>
      </c>
      <c r="AT181" s="23" t="s">
        <v>146</v>
      </c>
      <c r="AU181" s="23" t="s">
        <v>86</v>
      </c>
      <c r="AY181" s="23" t="s">
        <v>144</v>
      </c>
      <c r="BE181" s="231">
        <f>IF(N181="základní",J181,0)</f>
        <v>0</v>
      </c>
      <c r="BF181" s="231">
        <f>IF(N181="snížená",J181,0)</f>
        <v>0</v>
      </c>
      <c r="BG181" s="231">
        <f>IF(N181="zákl. přenesená",J181,0)</f>
        <v>0</v>
      </c>
      <c r="BH181" s="231">
        <f>IF(N181="sníž. přenesená",J181,0)</f>
        <v>0</v>
      </c>
      <c r="BI181" s="231">
        <f>IF(N181="nulová",J181,0)</f>
        <v>0</v>
      </c>
      <c r="BJ181" s="23" t="s">
        <v>25</v>
      </c>
      <c r="BK181" s="231">
        <f>ROUND(I181*H181,2)</f>
        <v>0</v>
      </c>
      <c r="BL181" s="23" t="s">
        <v>257</v>
      </c>
      <c r="BM181" s="23" t="s">
        <v>1850</v>
      </c>
    </row>
    <row r="182" s="1" customFormat="1" ht="16.5" customHeight="1">
      <c r="B182" s="45"/>
      <c r="C182" s="220" t="s">
        <v>595</v>
      </c>
      <c r="D182" s="220" t="s">
        <v>146</v>
      </c>
      <c r="E182" s="221" t="s">
        <v>1851</v>
      </c>
      <c r="F182" s="222" t="s">
        <v>1852</v>
      </c>
      <c r="G182" s="223" t="s">
        <v>161</v>
      </c>
      <c r="H182" s="224">
        <v>4</v>
      </c>
      <c r="I182" s="225"/>
      <c r="J182" s="226">
        <f>ROUND(I182*H182,2)</f>
        <v>0</v>
      </c>
      <c r="K182" s="222" t="s">
        <v>150</v>
      </c>
      <c r="L182" s="71"/>
      <c r="M182" s="227" t="s">
        <v>24</v>
      </c>
      <c r="N182" s="228" t="s">
        <v>48</v>
      </c>
      <c r="O182" s="46"/>
      <c r="P182" s="229">
        <f>O182*H182</f>
        <v>0</v>
      </c>
      <c r="Q182" s="229">
        <v>0.00012999999999999999</v>
      </c>
      <c r="R182" s="229">
        <f>Q182*H182</f>
        <v>0.00051999999999999995</v>
      </c>
      <c r="S182" s="229">
        <v>0</v>
      </c>
      <c r="T182" s="230">
        <f>S182*H182</f>
        <v>0</v>
      </c>
      <c r="AR182" s="23" t="s">
        <v>257</v>
      </c>
      <c r="AT182" s="23" t="s">
        <v>146</v>
      </c>
      <c r="AU182" s="23" t="s">
        <v>86</v>
      </c>
      <c r="AY182" s="23" t="s">
        <v>144</v>
      </c>
      <c r="BE182" s="231">
        <f>IF(N182="základní",J182,0)</f>
        <v>0</v>
      </c>
      <c r="BF182" s="231">
        <f>IF(N182="snížená",J182,0)</f>
        <v>0</v>
      </c>
      <c r="BG182" s="231">
        <f>IF(N182="zákl. přenesená",J182,0)</f>
        <v>0</v>
      </c>
      <c r="BH182" s="231">
        <f>IF(N182="sníž. přenesená",J182,0)</f>
        <v>0</v>
      </c>
      <c r="BI182" s="231">
        <f>IF(N182="nulová",J182,0)</f>
        <v>0</v>
      </c>
      <c r="BJ182" s="23" t="s">
        <v>25</v>
      </c>
      <c r="BK182" s="231">
        <f>ROUND(I182*H182,2)</f>
        <v>0</v>
      </c>
      <c r="BL182" s="23" t="s">
        <v>257</v>
      </c>
      <c r="BM182" s="23" t="s">
        <v>1853</v>
      </c>
    </row>
    <row r="183" s="1" customFormat="1">
      <c r="B183" s="45"/>
      <c r="C183" s="73"/>
      <c r="D183" s="232" t="s">
        <v>153</v>
      </c>
      <c r="E183" s="73"/>
      <c r="F183" s="233" t="s">
        <v>1854</v>
      </c>
      <c r="G183" s="73"/>
      <c r="H183" s="73"/>
      <c r="I183" s="190"/>
      <c r="J183" s="73"/>
      <c r="K183" s="73"/>
      <c r="L183" s="71"/>
      <c r="M183" s="234"/>
      <c r="N183" s="46"/>
      <c r="O183" s="46"/>
      <c r="P183" s="46"/>
      <c r="Q183" s="46"/>
      <c r="R183" s="46"/>
      <c r="S183" s="46"/>
      <c r="T183" s="94"/>
      <c r="AT183" s="23" t="s">
        <v>153</v>
      </c>
      <c r="AU183" s="23" t="s">
        <v>86</v>
      </c>
    </row>
    <row r="184" s="1" customFormat="1" ht="25.5" customHeight="1">
      <c r="B184" s="45"/>
      <c r="C184" s="220" t="s">
        <v>599</v>
      </c>
      <c r="D184" s="220" t="s">
        <v>146</v>
      </c>
      <c r="E184" s="221" t="s">
        <v>1855</v>
      </c>
      <c r="F184" s="222" t="s">
        <v>1856</v>
      </c>
      <c r="G184" s="223" t="s">
        <v>161</v>
      </c>
      <c r="H184" s="224">
        <v>29</v>
      </c>
      <c r="I184" s="225"/>
      <c r="J184" s="226">
        <f>ROUND(I184*H184,2)</f>
        <v>0</v>
      </c>
      <c r="K184" s="222" t="s">
        <v>150</v>
      </c>
      <c r="L184" s="71"/>
      <c r="M184" s="227" t="s">
        <v>24</v>
      </c>
      <c r="N184" s="228" t="s">
        <v>48</v>
      </c>
      <c r="O184" s="46"/>
      <c r="P184" s="229">
        <f>O184*H184</f>
        <v>0</v>
      </c>
      <c r="Q184" s="229">
        <v>0.00013999999999999999</v>
      </c>
      <c r="R184" s="229">
        <f>Q184*H184</f>
        <v>0.0040599999999999994</v>
      </c>
      <c r="S184" s="229">
        <v>0</v>
      </c>
      <c r="T184" s="230">
        <f>S184*H184</f>
        <v>0</v>
      </c>
      <c r="AR184" s="23" t="s">
        <v>257</v>
      </c>
      <c r="AT184" s="23" t="s">
        <v>146</v>
      </c>
      <c r="AU184" s="23" t="s">
        <v>86</v>
      </c>
      <c r="AY184" s="23" t="s">
        <v>144</v>
      </c>
      <c r="BE184" s="231">
        <f>IF(N184="základní",J184,0)</f>
        <v>0</v>
      </c>
      <c r="BF184" s="231">
        <f>IF(N184="snížená",J184,0)</f>
        <v>0</v>
      </c>
      <c r="BG184" s="231">
        <f>IF(N184="zákl. přenesená",J184,0)</f>
        <v>0</v>
      </c>
      <c r="BH184" s="231">
        <f>IF(N184="sníž. přenesená",J184,0)</f>
        <v>0</v>
      </c>
      <c r="BI184" s="231">
        <f>IF(N184="nulová",J184,0)</f>
        <v>0</v>
      </c>
      <c r="BJ184" s="23" t="s">
        <v>25</v>
      </c>
      <c r="BK184" s="231">
        <f>ROUND(I184*H184,2)</f>
        <v>0</v>
      </c>
      <c r="BL184" s="23" t="s">
        <v>257</v>
      </c>
      <c r="BM184" s="23" t="s">
        <v>1857</v>
      </c>
    </row>
    <row r="185" s="1" customFormat="1">
      <c r="B185" s="45"/>
      <c r="C185" s="73"/>
      <c r="D185" s="232" t="s">
        <v>153</v>
      </c>
      <c r="E185" s="73"/>
      <c r="F185" s="233" t="s">
        <v>1858</v>
      </c>
      <c r="G185" s="73"/>
      <c r="H185" s="73"/>
      <c r="I185" s="190"/>
      <c r="J185" s="73"/>
      <c r="K185" s="73"/>
      <c r="L185" s="71"/>
      <c r="M185" s="234"/>
      <c r="N185" s="46"/>
      <c r="O185" s="46"/>
      <c r="P185" s="46"/>
      <c r="Q185" s="46"/>
      <c r="R185" s="46"/>
      <c r="S185" s="46"/>
      <c r="T185" s="94"/>
      <c r="AT185" s="23" t="s">
        <v>153</v>
      </c>
      <c r="AU185" s="23" t="s">
        <v>86</v>
      </c>
    </row>
    <row r="186" s="1" customFormat="1" ht="25.5" customHeight="1">
      <c r="B186" s="45"/>
      <c r="C186" s="220" t="s">
        <v>604</v>
      </c>
      <c r="D186" s="220" t="s">
        <v>146</v>
      </c>
      <c r="E186" s="221" t="s">
        <v>1859</v>
      </c>
      <c r="F186" s="222" t="s">
        <v>1860</v>
      </c>
      <c r="G186" s="223" t="s">
        <v>161</v>
      </c>
      <c r="H186" s="224">
        <v>1</v>
      </c>
      <c r="I186" s="225"/>
      <c r="J186" s="226">
        <f>ROUND(I186*H186,2)</f>
        <v>0</v>
      </c>
      <c r="K186" s="222" t="s">
        <v>150</v>
      </c>
      <c r="L186" s="71"/>
      <c r="M186" s="227" t="s">
        <v>24</v>
      </c>
      <c r="N186" s="228" t="s">
        <v>48</v>
      </c>
      <c r="O186" s="46"/>
      <c r="P186" s="229">
        <f>O186*H186</f>
        <v>0</v>
      </c>
      <c r="Q186" s="229">
        <v>0.00027</v>
      </c>
      <c r="R186" s="229">
        <f>Q186*H186</f>
        <v>0.00027</v>
      </c>
      <c r="S186" s="229">
        <v>0</v>
      </c>
      <c r="T186" s="230">
        <f>S186*H186</f>
        <v>0</v>
      </c>
      <c r="AR186" s="23" t="s">
        <v>257</v>
      </c>
      <c r="AT186" s="23" t="s">
        <v>146</v>
      </c>
      <c r="AU186" s="23" t="s">
        <v>86</v>
      </c>
      <c r="AY186" s="23" t="s">
        <v>144</v>
      </c>
      <c r="BE186" s="231">
        <f>IF(N186="základní",J186,0)</f>
        <v>0</v>
      </c>
      <c r="BF186" s="231">
        <f>IF(N186="snížená",J186,0)</f>
        <v>0</v>
      </c>
      <c r="BG186" s="231">
        <f>IF(N186="zákl. přenesená",J186,0)</f>
        <v>0</v>
      </c>
      <c r="BH186" s="231">
        <f>IF(N186="sníž. přenesená",J186,0)</f>
        <v>0</v>
      </c>
      <c r="BI186" s="231">
        <f>IF(N186="nulová",J186,0)</f>
        <v>0</v>
      </c>
      <c r="BJ186" s="23" t="s">
        <v>25</v>
      </c>
      <c r="BK186" s="231">
        <f>ROUND(I186*H186,2)</f>
        <v>0</v>
      </c>
      <c r="BL186" s="23" t="s">
        <v>257</v>
      </c>
      <c r="BM186" s="23" t="s">
        <v>1861</v>
      </c>
    </row>
    <row r="187" s="1" customFormat="1">
      <c r="B187" s="45"/>
      <c r="C187" s="73"/>
      <c r="D187" s="232" t="s">
        <v>153</v>
      </c>
      <c r="E187" s="73"/>
      <c r="F187" s="233" t="s">
        <v>1858</v>
      </c>
      <c r="G187" s="73"/>
      <c r="H187" s="73"/>
      <c r="I187" s="190"/>
      <c r="J187" s="73"/>
      <c r="K187" s="73"/>
      <c r="L187" s="71"/>
      <c r="M187" s="234"/>
      <c r="N187" s="46"/>
      <c r="O187" s="46"/>
      <c r="P187" s="46"/>
      <c r="Q187" s="46"/>
      <c r="R187" s="46"/>
      <c r="S187" s="46"/>
      <c r="T187" s="94"/>
      <c r="AT187" s="23" t="s">
        <v>153</v>
      </c>
      <c r="AU187" s="23" t="s">
        <v>86</v>
      </c>
    </row>
    <row r="188" s="1" customFormat="1" ht="25.5" customHeight="1">
      <c r="B188" s="45"/>
      <c r="C188" s="220" t="s">
        <v>608</v>
      </c>
      <c r="D188" s="220" t="s">
        <v>146</v>
      </c>
      <c r="E188" s="221" t="s">
        <v>1862</v>
      </c>
      <c r="F188" s="222" t="s">
        <v>1863</v>
      </c>
      <c r="G188" s="223" t="s">
        <v>1703</v>
      </c>
      <c r="H188" s="224">
        <v>6</v>
      </c>
      <c r="I188" s="225"/>
      <c r="J188" s="226">
        <f>ROUND(I188*H188,2)</f>
        <v>0</v>
      </c>
      <c r="K188" s="222" t="s">
        <v>24</v>
      </c>
      <c r="L188" s="71"/>
      <c r="M188" s="227" t="s">
        <v>24</v>
      </c>
      <c r="N188" s="228" t="s">
        <v>48</v>
      </c>
      <c r="O188" s="46"/>
      <c r="P188" s="229">
        <f>O188*H188</f>
        <v>0</v>
      </c>
      <c r="Q188" s="229">
        <v>0</v>
      </c>
      <c r="R188" s="229">
        <f>Q188*H188</f>
        <v>0</v>
      </c>
      <c r="S188" s="229">
        <v>0</v>
      </c>
      <c r="T188" s="230">
        <f>S188*H188</f>
        <v>0</v>
      </c>
      <c r="AR188" s="23" t="s">
        <v>257</v>
      </c>
      <c r="AT188" s="23" t="s">
        <v>146</v>
      </c>
      <c r="AU188" s="23" t="s">
        <v>86</v>
      </c>
      <c r="AY188" s="23" t="s">
        <v>144</v>
      </c>
      <c r="BE188" s="231">
        <f>IF(N188="základní",J188,0)</f>
        <v>0</v>
      </c>
      <c r="BF188" s="231">
        <f>IF(N188="snížená",J188,0)</f>
        <v>0</v>
      </c>
      <c r="BG188" s="231">
        <f>IF(N188="zákl. přenesená",J188,0)</f>
        <v>0</v>
      </c>
      <c r="BH188" s="231">
        <f>IF(N188="sníž. přenesená",J188,0)</f>
        <v>0</v>
      </c>
      <c r="BI188" s="231">
        <f>IF(N188="nulová",J188,0)</f>
        <v>0</v>
      </c>
      <c r="BJ188" s="23" t="s">
        <v>25</v>
      </c>
      <c r="BK188" s="231">
        <f>ROUND(I188*H188,2)</f>
        <v>0</v>
      </c>
      <c r="BL188" s="23" t="s">
        <v>257</v>
      </c>
      <c r="BM188" s="23" t="s">
        <v>1864</v>
      </c>
    </row>
    <row r="189" s="1" customFormat="1" ht="38.25" customHeight="1">
      <c r="B189" s="45"/>
      <c r="C189" s="220" t="s">
        <v>612</v>
      </c>
      <c r="D189" s="220" t="s">
        <v>146</v>
      </c>
      <c r="E189" s="221" t="s">
        <v>1865</v>
      </c>
      <c r="F189" s="222" t="s">
        <v>1866</v>
      </c>
      <c r="G189" s="223" t="s">
        <v>1715</v>
      </c>
      <c r="H189" s="286"/>
      <c r="I189" s="225"/>
      <c r="J189" s="226">
        <f>ROUND(I189*H189,2)</f>
        <v>0</v>
      </c>
      <c r="K189" s="222" t="s">
        <v>150</v>
      </c>
      <c r="L189" s="71"/>
      <c r="M189" s="227" t="s">
        <v>24</v>
      </c>
      <c r="N189" s="228" t="s">
        <v>48</v>
      </c>
      <c r="O189" s="46"/>
      <c r="P189" s="229">
        <f>O189*H189</f>
        <v>0</v>
      </c>
      <c r="Q189" s="229">
        <v>0</v>
      </c>
      <c r="R189" s="229">
        <f>Q189*H189</f>
        <v>0</v>
      </c>
      <c r="S189" s="229">
        <v>0</v>
      </c>
      <c r="T189" s="230">
        <f>S189*H189</f>
        <v>0</v>
      </c>
      <c r="AR189" s="23" t="s">
        <v>257</v>
      </c>
      <c r="AT189" s="23" t="s">
        <v>146</v>
      </c>
      <c r="AU189" s="23" t="s">
        <v>86</v>
      </c>
      <c r="AY189" s="23" t="s">
        <v>144</v>
      </c>
      <c r="BE189" s="231">
        <f>IF(N189="základní",J189,0)</f>
        <v>0</v>
      </c>
      <c r="BF189" s="231">
        <f>IF(N189="snížená",J189,0)</f>
        <v>0</v>
      </c>
      <c r="BG189" s="231">
        <f>IF(N189="zákl. přenesená",J189,0)</f>
        <v>0</v>
      </c>
      <c r="BH189" s="231">
        <f>IF(N189="sníž. přenesená",J189,0)</f>
        <v>0</v>
      </c>
      <c r="BI189" s="231">
        <f>IF(N189="nulová",J189,0)</f>
        <v>0</v>
      </c>
      <c r="BJ189" s="23" t="s">
        <v>25</v>
      </c>
      <c r="BK189" s="231">
        <f>ROUND(I189*H189,2)</f>
        <v>0</v>
      </c>
      <c r="BL189" s="23" t="s">
        <v>257</v>
      </c>
      <c r="BM189" s="23" t="s">
        <v>1867</v>
      </c>
    </row>
    <row r="190" s="1" customFormat="1">
      <c r="B190" s="45"/>
      <c r="C190" s="73"/>
      <c r="D190" s="232" t="s">
        <v>153</v>
      </c>
      <c r="E190" s="73"/>
      <c r="F190" s="233" t="s">
        <v>1868</v>
      </c>
      <c r="G190" s="73"/>
      <c r="H190" s="73"/>
      <c r="I190" s="190"/>
      <c r="J190" s="73"/>
      <c r="K190" s="73"/>
      <c r="L190" s="71"/>
      <c r="M190" s="284"/>
      <c r="N190" s="281"/>
      <c r="O190" s="281"/>
      <c r="P190" s="281"/>
      <c r="Q190" s="281"/>
      <c r="R190" s="281"/>
      <c r="S190" s="281"/>
      <c r="T190" s="285"/>
      <c r="AT190" s="23" t="s">
        <v>153</v>
      </c>
      <c r="AU190" s="23" t="s">
        <v>86</v>
      </c>
    </row>
    <row r="191" s="1" customFormat="1" ht="6.96" customHeight="1">
      <c r="B191" s="66"/>
      <c r="C191" s="67"/>
      <c r="D191" s="67"/>
      <c r="E191" s="67"/>
      <c r="F191" s="67"/>
      <c r="G191" s="67"/>
      <c r="H191" s="67"/>
      <c r="I191" s="165"/>
      <c r="J191" s="67"/>
      <c r="K191" s="67"/>
      <c r="L191" s="71"/>
    </row>
  </sheetData>
  <sheetProtection sheet="1" autoFilter="0" formatColumns="0" formatRows="0" objects="1" scenarios="1" spinCount="100000" saltValue="QxJqacHGNjbnbRfMXB8BWdhQaMUaCGCH9LFeYB/qMLBbnv/qPppI9vV6/gTacsTJBmCsX/LRCkHClRK3Snix6w==" hashValue="hlD83MaeJ5cy7qllhU4JjJq4uUXCAmC1FHwEbue1+39YxcUZpCJAUfX1sYBxFzY4pgNJVbiTlrBp7KiY2XhJpw==" algorithmName="SHA-512" password="CC35"/>
  <autoFilter ref="C85:K190"/>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106</v>
      </c>
      <c r="G1" s="138" t="s">
        <v>107</v>
      </c>
      <c r="H1" s="138"/>
      <c r="I1" s="139"/>
      <c r="J1" s="138" t="s">
        <v>108</v>
      </c>
      <c r="K1" s="137" t="s">
        <v>109</v>
      </c>
      <c r="L1" s="138" t="s">
        <v>110</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101</v>
      </c>
    </row>
    <row r="3" ht="6.96" customHeight="1">
      <c r="B3" s="24"/>
      <c r="C3" s="25"/>
      <c r="D3" s="25"/>
      <c r="E3" s="25"/>
      <c r="F3" s="25"/>
      <c r="G3" s="25"/>
      <c r="H3" s="25"/>
      <c r="I3" s="140"/>
      <c r="J3" s="25"/>
      <c r="K3" s="26"/>
      <c r="AT3" s="23" t="s">
        <v>86</v>
      </c>
    </row>
    <row r="4" ht="36.96" customHeight="1">
      <c r="B4" s="27"/>
      <c r="C4" s="28"/>
      <c r="D4" s="29" t="s">
        <v>111</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domova dětí a mládeže DDM Beroun</v>
      </c>
      <c r="F7" s="39"/>
      <c r="G7" s="39"/>
      <c r="H7" s="39"/>
      <c r="I7" s="141"/>
      <c r="J7" s="28"/>
      <c r="K7" s="30"/>
    </row>
    <row r="8" s="1" customFormat="1">
      <c r="B8" s="45"/>
      <c r="C8" s="46"/>
      <c r="D8" s="39" t="s">
        <v>112</v>
      </c>
      <c r="E8" s="46"/>
      <c r="F8" s="46"/>
      <c r="G8" s="46"/>
      <c r="H8" s="46"/>
      <c r="I8" s="143"/>
      <c r="J8" s="46"/>
      <c r="K8" s="50"/>
    </row>
    <row r="9" s="1" customFormat="1" ht="36.96" customHeight="1">
      <c r="B9" s="45"/>
      <c r="C9" s="46"/>
      <c r="D9" s="46"/>
      <c r="E9" s="144" t="s">
        <v>1869</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24</v>
      </c>
      <c r="K11" s="50"/>
    </row>
    <row r="12" s="1" customFormat="1" ht="14.4" customHeight="1">
      <c r="B12" s="45"/>
      <c r="C12" s="46"/>
      <c r="D12" s="39" t="s">
        <v>26</v>
      </c>
      <c r="E12" s="46"/>
      <c r="F12" s="34" t="s">
        <v>27</v>
      </c>
      <c r="G12" s="46"/>
      <c r="H12" s="46"/>
      <c r="I12" s="145" t="s">
        <v>28</v>
      </c>
      <c r="J12" s="146" t="str">
        <f>'Rekapitulace stavby'!AN8</f>
        <v>10.08.2017</v>
      </c>
      <c r="K12" s="50"/>
    </row>
    <row r="13" s="1" customFormat="1" ht="10.8" customHeight="1">
      <c r="B13" s="45"/>
      <c r="C13" s="46"/>
      <c r="D13" s="46"/>
      <c r="E13" s="46"/>
      <c r="F13" s="46"/>
      <c r="G13" s="46"/>
      <c r="H13" s="46"/>
      <c r="I13" s="143"/>
      <c r="J13" s="46"/>
      <c r="K13" s="50"/>
    </row>
    <row r="14" s="1" customFormat="1" ht="14.4" customHeight="1">
      <c r="B14" s="45"/>
      <c r="C14" s="46"/>
      <c r="D14" s="39" t="s">
        <v>32</v>
      </c>
      <c r="E14" s="46"/>
      <c r="F14" s="46"/>
      <c r="G14" s="46"/>
      <c r="H14" s="46"/>
      <c r="I14" s="145" t="s">
        <v>33</v>
      </c>
      <c r="J14" s="34" t="s">
        <v>24</v>
      </c>
      <c r="K14" s="50"/>
    </row>
    <row r="15" s="1" customFormat="1" ht="18" customHeight="1">
      <c r="B15" s="45"/>
      <c r="C15" s="46"/>
      <c r="D15" s="46"/>
      <c r="E15" s="34" t="s">
        <v>34</v>
      </c>
      <c r="F15" s="46"/>
      <c r="G15" s="46"/>
      <c r="H15" s="46"/>
      <c r="I15" s="145" t="s">
        <v>35</v>
      </c>
      <c r="J15" s="34" t="s">
        <v>24</v>
      </c>
      <c r="K15" s="50"/>
    </row>
    <row r="16" s="1" customFormat="1" ht="6.96" customHeight="1">
      <c r="B16" s="45"/>
      <c r="C16" s="46"/>
      <c r="D16" s="46"/>
      <c r="E16" s="46"/>
      <c r="F16" s="46"/>
      <c r="G16" s="46"/>
      <c r="H16" s="46"/>
      <c r="I16" s="143"/>
      <c r="J16" s="46"/>
      <c r="K16" s="50"/>
    </row>
    <row r="17" s="1" customFormat="1" ht="14.4" customHeight="1">
      <c r="B17" s="45"/>
      <c r="C17" s="46"/>
      <c r="D17" s="39" t="s">
        <v>36</v>
      </c>
      <c r="E17" s="46"/>
      <c r="F17" s="46"/>
      <c r="G17" s="46"/>
      <c r="H17" s="46"/>
      <c r="I17" s="145" t="s">
        <v>33</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35</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38</v>
      </c>
      <c r="E20" s="46"/>
      <c r="F20" s="46"/>
      <c r="G20" s="46"/>
      <c r="H20" s="46"/>
      <c r="I20" s="145" t="s">
        <v>33</v>
      </c>
      <c r="J20" s="34" t="s">
        <v>24</v>
      </c>
      <c r="K20" s="50"/>
    </row>
    <row r="21" s="1" customFormat="1" ht="18" customHeight="1">
      <c r="B21" s="45"/>
      <c r="C21" s="46"/>
      <c r="D21" s="46"/>
      <c r="E21" s="34" t="s">
        <v>39</v>
      </c>
      <c r="F21" s="46"/>
      <c r="G21" s="46"/>
      <c r="H21" s="46"/>
      <c r="I21" s="145" t="s">
        <v>35</v>
      </c>
      <c r="J21" s="34" t="s">
        <v>24</v>
      </c>
      <c r="K21" s="50"/>
    </row>
    <row r="22" s="1" customFormat="1" ht="6.96" customHeight="1">
      <c r="B22" s="45"/>
      <c r="C22" s="46"/>
      <c r="D22" s="46"/>
      <c r="E22" s="46"/>
      <c r="F22" s="46"/>
      <c r="G22" s="46"/>
      <c r="H22" s="46"/>
      <c r="I22" s="143"/>
      <c r="J22" s="46"/>
      <c r="K22" s="50"/>
    </row>
    <row r="23" s="1" customFormat="1" ht="14.4" customHeight="1">
      <c r="B23" s="45"/>
      <c r="C23" s="46"/>
      <c r="D23" s="39" t="s">
        <v>41</v>
      </c>
      <c r="E23" s="46"/>
      <c r="F23" s="46"/>
      <c r="G23" s="46"/>
      <c r="H23" s="46"/>
      <c r="I23" s="143"/>
      <c r="J23" s="46"/>
      <c r="K23" s="50"/>
    </row>
    <row r="24" s="6" customFormat="1" ht="16.5" customHeight="1">
      <c r="B24" s="147"/>
      <c r="C24" s="148"/>
      <c r="D24" s="148"/>
      <c r="E24" s="43" t="s">
        <v>24</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43</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45</v>
      </c>
      <c r="G29" s="46"/>
      <c r="H29" s="46"/>
      <c r="I29" s="155" t="s">
        <v>44</v>
      </c>
      <c r="J29" s="51" t="s">
        <v>46</v>
      </c>
      <c r="K29" s="50"/>
    </row>
    <row r="30" s="1" customFormat="1" ht="14.4" customHeight="1">
      <c r="B30" s="45"/>
      <c r="C30" s="46"/>
      <c r="D30" s="54" t="s">
        <v>47</v>
      </c>
      <c r="E30" s="54" t="s">
        <v>48</v>
      </c>
      <c r="F30" s="156">
        <f>ROUND(SUM(BE78:BE89), 2)</f>
        <v>0</v>
      </c>
      <c r="G30" s="46"/>
      <c r="H30" s="46"/>
      <c r="I30" s="157">
        <v>0.20999999999999999</v>
      </c>
      <c r="J30" s="156">
        <f>ROUND(ROUND((SUM(BE78:BE89)), 2)*I30, 2)</f>
        <v>0</v>
      </c>
      <c r="K30" s="50"/>
    </row>
    <row r="31" s="1" customFormat="1" ht="14.4" customHeight="1">
      <c r="B31" s="45"/>
      <c r="C31" s="46"/>
      <c r="D31" s="46"/>
      <c r="E31" s="54" t="s">
        <v>49</v>
      </c>
      <c r="F31" s="156">
        <f>ROUND(SUM(BF78:BF89), 2)</f>
        <v>0</v>
      </c>
      <c r="G31" s="46"/>
      <c r="H31" s="46"/>
      <c r="I31" s="157">
        <v>0.14999999999999999</v>
      </c>
      <c r="J31" s="156">
        <f>ROUND(ROUND((SUM(BF78:BF89)), 2)*I31, 2)</f>
        <v>0</v>
      </c>
      <c r="K31" s="50"/>
    </row>
    <row r="32" hidden="1" s="1" customFormat="1" ht="14.4" customHeight="1">
      <c r="B32" s="45"/>
      <c r="C32" s="46"/>
      <c r="D32" s="46"/>
      <c r="E32" s="54" t="s">
        <v>50</v>
      </c>
      <c r="F32" s="156">
        <f>ROUND(SUM(BG78:BG89), 2)</f>
        <v>0</v>
      </c>
      <c r="G32" s="46"/>
      <c r="H32" s="46"/>
      <c r="I32" s="157">
        <v>0.20999999999999999</v>
      </c>
      <c r="J32" s="156">
        <v>0</v>
      </c>
      <c r="K32" s="50"/>
    </row>
    <row r="33" hidden="1" s="1" customFormat="1" ht="14.4" customHeight="1">
      <c r="B33" s="45"/>
      <c r="C33" s="46"/>
      <c r="D33" s="46"/>
      <c r="E33" s="54" t="s">
        <v>51</v>
      </c>
      <c r="F33" s="156">
        <f>ROUND(SUM(BH78:BH89), 2)</f>
        <v>0</v>
      </c>
      <c r="G33" s="46"/>
      <c r="H33" s="46"/>
      <c r="I33" s="157">
        <v>0.14999999999999999</v>
      </c>
      <c r="J33" s="156">
        <v>0</v>
      </c>
      <c r="K33" s="50"/>
    </row>
    <row r="34" hidden="1" s="1" customFormat="1" ht="14.4" customHeight="1">
      <c r="B34" s="45"/>
      <c r="C34" s="46"/>
      <c r="D34" s="46"/>
      <c r="E34" s="54" t="s">
        <v>52</v>
      </c>
      <c r="F34" s="156">
        <f>ROUND(SUM(BI78:BI89),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53</v>
      </c>
      <c r="E36" s="97"/>
      <c r="F36" s="97"/>
      <c r="G36" s="160" t="s">
        <v>54</v>
      </c>
      <c r="H36" s="161" t="s">
        <v>55</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114</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domova dětí a mládeže DDM Beroun</v>
      </c>
      <c r="F45" s="39"/>
      <c r="G45" s="39"/>
      <c r="H45" s="39"/>
      <c r="I45" s="143"/>
      <c r="J45" s="46"/>
      <c r="K45" s="50"/>
    </row>
    <row r="46" s="1" customFormat="1" ht="14.4" customHeight="1">
      <c r="B46" s="45"/>
      <c r="C46" s="39" t="s">
        <v>112</v>
      </c>
      <c r="D46" s="46"/>
      <c r="E46" s="46"/>
      <c r="F46" s="46"/>
      <c r="G46" s="46"/>
      <c r="H46" s="46"/>
      <c r="I46" s="143"/>
      <c r="J46" s="46"/>
      <c r="K46" s="50"/>
    </row>
    <row r="47" s="1" customFormat="1" ht="17.25" customHeight="1">
      <c r="B47" s="45"/>
      <c r="C47" s="46"/>
      <c r="D47" s="46"/>
      <c r="E47" s="144" t="str">
        <f>E9</f>
        <v>0006 - Ústřední topení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26</v>
      </c>
      <c r="D49" s="46"/>
      <c r="E49" s="46"/>
      <c r="F49" s="34" t="str">
        <f>F12</f>
        <v>Beroun, U Stadionu 787</v>
      </c>
      <c r="G49" s="46"/>
      <c r="H49" s="46"/>
      <c r="I49" s="145" t="s">
        <v>28</v>
      </c>
      <c r="J49" s="146" t="str">
        <f>IF(J12="","",J12)</f>
        <v>10.08.2017</v>
      </c>
      <c r="K49" s="50"/>
    </row>
    <row r="50" s="1" customFormat="1" ht="6.96" customHeight="1">
      <c r="B50" s="45"/>
      <c r="C50" s="46"/>
      <c r="D50" s="46"/>
      <c r="E50" s="46"/>
      <c r="F50" s="46"/>
      <c r="G50" s="46"/>
      <c r="H50" s="46"/>
      <c r="I50" s="143"/>
      <c r="J50" s="46"/>
      <c r="K50" s="50"/>
    </row>
    <row r="51" s="1" customFormat="1">
      <c r="B51" s="45"/>
      <c r="C51" s="39" t="s">
        <v>32</v>
      </c>
      <c r="D51" s="46"/>
      <c r="E51" s="46"/>
      <c r="F51" s="34" t="str">
        <f>E15</f>
        <v>Dům dětí a mládeže Příbram</v>
      </c>
      <c r="G51" s="46"/>
      <c r="H51" s="46"/>
      <c r="I51" s="145" t="s">
        <v>38</v>
      </c>
      <c r="J51" s="43" t="str">
        <f>E21</f>
        <v>rala s.r.o.</v>
      </c>
      <c r="K51" s="50"/>
    </row>
    <row r="52" s="1" customFormat="1" ht="14.4" customHeight="1">
      <c r="B52" s="45"/>
      <c r="C52" s="39" t="s">
        <v>36</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115</v>
      </c>
      <c r="D54" s="158"/>
      <c r="E54" s="158"/>
      <c r="F54" s="158"/>
      <c r="G54" s="158"/>
      <c r="H54" s="158"/>
      <c r="I54" s="172"/>
      <c r="J54" s="173" t="s">
        <v>116</v>
      </c>
      <c r="K54" s="174"/>
    </row>
    <row r="55" s="1" customFormat="1" ht="10.32" customHeight="1">
      <c r="B55" s="45"/>
      <c r="C55" s="46"/>
      <c r="D55" s="46"/>
      <c r="E55" s="46"/>
      <c r="F55" s="46"/>
      <c r="G55" s="46"/>
      <c r="H55" s="46"/>
      <c r="I55" s="143"/>
      <c r="J55" s="46"/>
      <c r="K55" s="50"/>
    </row>
    <row r="56" s="1" customFormat="1" ht="29.28" customHeight="1">
      <c r="B56" s="45"/>
      <c r="C56" s="175" t="s">
        <v>117</v>
      </c>
      <c r="D56" s="46"/>
      <c r="E56" s="46"/>
      <c r="F56" s="46"/>
      <c r="G56" s="46"/>
      <c r="H56" s="46"/>
      <c r="I56" s="143"/>
      <c r="J56" s="154">
        <f>J78</f>
        <v>0</v>
      </c>
      <c r="K56" s="50"/>
      <c r="AU56" s="23" t="s">
        <v>118</v>
      </c>
    </row>
    <row r="57" s="7" customFormat="1" ht="24.96" customHeight="1">
      <c r="B57" s="176"/>
      <c r="C57" s="177"/>
      <c r="D57" s="178" t="s">
        <v>124</v>
      </c>
      <c r="E57" s="179"/>
      <c r="F57" s="179"/>
      <c r="G57" s="179"/>
      <c r="H57" s="179"/>
      <c r="I57" s="180"/>
      <c r="J57" s="181">
        <f>J79</f>
        <v>0</v>
      </c>
      <c r="K57" s="182"/>
    </row>
    <row r="58" s="8" customFormat="1" ht="19.92" customHeight="1">
      <c r="B58" s="183"/>
      <c r="C58" s="184"/>
      <c r="D58" s="185" t="s">
        <v>1870</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128</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Rekonstrukce domova dětí a mládeže DDM Beroun</v>
      </c>
      <c r="F68" s="75"/>
      <c r="G68" s="75"/>
      <c r="H68" s="75"/>
      <c r="I68" s="190"/>
      <c r="J68" s="73"/>
      <c r="K68" s="73"/>
      <c r="L68" s="71"/>
    </row>
    <row r="69" s="1" customFormat="1" ht="14.4" customHeight="1">
      <c r="B69" s="45"/>
      <c r="C69" s="75" t="s">
        <v>112</v>
      </c>
      <c r="D69" s="73"/>
      <c r="E69" s="73"/>
      <c r="F69" s="73"/>
      <c r="G69" s="73"/>
      <c r="H69" s="73"/>
      <c r="I69" s="190"/>
      <c r="J69" s="73"/>
      <c r="K69" s="73"/>
      <c r="L69" s="71"/>
    </row>
    <row r="70" s="1" customFormat="1" ht="17.25" customHeight="1">
      <c r="B70" s="45"/>
      <c r="C70" s="73"/>
      <c r="D70" s="73"/>
      <c r="E70" s="81" t="str">
        <f>E9</f>
        <v>0006 - Ústřední topení</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26</v>
      </c>
      <c r="D72" s="73"/>
      <c r="E72" s="73"/>
      <c r="F72" s="192" t="str">
        <f>F12</f>
        <v>Beroun, U Stadionu 787</v>
      </c>
      <c r="G72" s="73"/>
      <c r="H72" s="73"/>
      <c r="I72" s="193" t="s">
        <v>28</v>
      </c>
      <c r="J72" s="84" t="str">
        <f>IF(J12="","",J12)</f>
        <v>10.08.2017</v>
      </c>
      <c r="K72" s="73"/>
      <c r="L72" s="71"/>
    </row>
    <row r="73" s="1" customFormat="1" ht="6.96" customHeight="1">
      <c r="B73" s="45"/>
      <c r="C73" s="73"/>
      <c r="D73" s="73"/>
      <c r="E73" s="73"/>
      <c r="F73" s="73"/>
      <c r="G73" s="73"/>
      <c r="H73" s="73"/>
      <c r="I73" s="190"/>
      <c r="J73" s="73"/>
      <c r="K73" s="73"/>
      <c r="L73" s="71"/>
    </row>
    <row r="74" s="1" customFormat="1">
      <c r="B74" s="45"/>
      <c r="C74" s="75" t="s">
        <v>32</v>
      </c>
      <c r="D74" s="73"/>
      <c r="E74" s="73"/>
      <c r="F74" s="192" t="str">
        <f>E15</f>
        <v>Dům dětí a mládeže Příbram</v>
      </c>
      <c r="G74" s="73"/>
      <c r="H74" s="73"/>
      <c r="I74" s="193" t="s">
        <v>38</v>
      </c>
      <c r="J74" s="192" t="str">
        <f>E21</f>
        <v>rala s.r.o.</v>
      </c>
      <c r="K74" s="73"/>
      <c r="L74" s="71"/>
    </row>
    <row r="75" s="1" customFormat="1" ht="14.4" customHeight="1">
      <c r="B75" s="45"/>
      <c r="C75" s="75" t="s">
        <v>36</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129</v>
      </c>
      <c r="D77" s="196" t="s">
        <v>62</v>
      </c>
      <c r="E77" s="196" t="s">
        <v>58</v>
      </c>
      <c r="F77" s="196" t="s">
        <v>130</v>
      </c>
      <c r="G77" s="196" t="s">
        <v>131</v>
      </c>
      <c r="H77" s="196" t="s">
        <v>132</v>
      </c>
      <c r="I77" s="197" t="s">
        <v>133</v>
      </c>
      <c r="J77" s="196" t="s">
        <v>116</v>
      </c>
      <c r="K77" s="198" t="s">
        <v>134</v>
      </c>
      <c r="L77" s="199"/>
      <c r="M77" s="101" t="s">
        <v>135</v>
      </c>
      <c r="N77" s="102" t="s">
        <v>47</v>
      </c>
      <c r="O77" s="102" t="s">
        <v>136</v>
      </c>
      <c r="P77" s="102" t="s">
        <v>137</v>
      </c>
      <c r="Q77" s="102" t="s">
        <v>138</v>
      </c>
      <c r="R77" s="102" t="s">
        <v>139</v>
      </c>
      <c r="S77" s="102" t="s">
        <v>140</v>
      </c>
      <c r="T77" s="103" t="s">
        <v>141</v>
      </c>
    </row>
    <row r="78" s="1" customFormat="1" ht="29.28" customHeight="1">
      <c r="B78" s="45"/>
      <c r="C78" s="107" t="s">
        <v>117</v>
      </c>
      <c r="D78" s="73"/>
      <c r="E78" s="73"/>
      <c r="F78" s="73"/>
      <c r="G78" s="73"/>
      <c r="H78" s="73"/>
      <c r="I78" s="190"/>
      <c r="J78" s="200">
        <f>BK78</f>
        <v>0</v>
      </c>
      <c r="K78" s="73"/>
      <c r="L78" s="71"/>
      <c r="M78" s="104"/>
      <c r="N78" s="105"/>
      <c r="O78" s="105"/>
      <c r="P78" s="201">
        <f>P79</f>
        <v>0</v>
      </c>
      <c r="Q78" s="105"/>
      <c r="R78" s="201">
        <f>R79</f>
        <v>0</v>
      </c>
      <c r="S78" s="105"/>
      <c r="T78" s="202">
        <f>T79</f>
        <v>0</v>
      </c>
      <c r="AT78" s="23" t="s">
        <v>76</v>
      </c>
      <c r="AU78" s="23" t="s">
        <v>118</v>
      </c>
      <c r="BK78" s="203">
        <f>BK79</f>
        <v>0</v>
      </c>
    </row>
    <row r="79" s="10" customFormat="1" ht="37.44" customHeight="1">
      <c r="B79" s="204"/>
      <c r="C79" s="205"/>
      <c r="D79" s="206" t="s">
        <v>76</v>
      </c>
      <c r="E79" s="207" t="s">
        <v>285</v>
      </c>
      <c r="F79" s="207" t="s">
        <v>286</v>
      </c>
      <c r="G79" s="205"/>
      <c r="H79" s="205"/>
      <c r="I79" s="208"/>
      <c r="J79" s="209">
        <f>BK79</f>
        <v>0</v>
      </c>
      <c r="K79" s="205"/>
      <c r="L79" s="210"/>
      <c r="M79" s="211"/>
      <c r="N79" s="212"/>
      <c r="O79" s="212"/>
      <c r="P79" s="213">
        <f>P80</f>
        <v>0</v>
      </c>
      <c r="Q79" s="212"/>
      <c r="R79" s="213">
        <f>R80</f>
        <v>0</v>
      </c>
      <c r="S79" s="212"/>
      <c r="T79" s="214">
        <f>T80</f>
        <v>0</v>
      </c>
      <c r="AR79" s="215" t="s">
        <v>86</v>
      </c>
      <c r="AT79" s="216" t="s">
        <v>76</v>
      </c>
      <c r="AU79" s="216" t="s">
        <v>77</v>
      </c>
      <c r="AY79" s="215" t="s">
        <v>144</v>
      </c>
      <c r="BK79" s="217">
        <f>BK80</f>
        <v>0</v>
      </c>
    </row>
    <row r="80" s="10" customFormat="1" ht="19.92" customHeight="1">
      <c r="B80" s="204"/>
      <c r="C80" s="205"/>
      <c r="D80" s="206" t="s">
        <v>76</v>
      </c>
      <c r="E80" s="218" t="s">
        <v>1871</v>
      </c>
      <c r="F80" s="218" t="s">
        <v>100</v>
      </c>
      <c r="G80" s="205"/>
      <c r="H80" s="205"/>
      <c r="I80" s="208"/>
      <c r="J80" s="219">
        <f>BK80</f>
        <v>0</v>
      </c>
      <c r="K80" s="205"/>
      <c r="L80" s="210"/>
      <c r="M80" s="211"/>
      <c r="N80" s="212"/>
      <c r="O80" s="212"/>
      <c r="P80" s="213">
        <f>SUM(P81:P89)</f>
        <v>0</v>
      </c>
      <c r="Q80" s="212"/>
      <c r="R80" s="213">
        <f>SUM(R81:R89)</f>
        <v>0</v>
      </c>
      <c r="S80" s="212"/>
      <c r="T80" s="214">
        <f>SUM(T81:T89)</f>
        <v>0</v>
      </c>
      <c r="AR80" s="215" t="s">
        <v>86</v>
      </c>
      <c r="AT80" s="216" t="s">
        <v>76</v>
      </c>
      <c r="AU80" s="216" t="s">
        <v>25</v>
      </c>
      <c r="AY80" s="215" t="s">
        <v>144</v>
      </c>
      <c r="BK80" s="217">
        <f>SUM(BK81:BK89)</f>
        <v>0</v>
      </c>
    </row>
    <row r="81" s="1" customFormat="1" ht="16.5" customHeight="1">
      <c r="B81" s="45"/>
      <c r="C81" s="220" t="s">
        <v>25</v>
      </c>
      <c r="D81" s="220" t="s">
        <v>146</v>
      </c>
      <c r="E81" s="221" t="s">
        <v>1872</v>
      </c>
      <c r="F81" s="222" t="s">
        <v>1873</v>
      </c>
      <c r="G81" s="223" t="s">
        <v>326</v>
      </c>
      <c r="H81" s="224">
        <v>250</v>
      </c>
      <c r="I81" s="225"/>
      <c r="J81" s="226">
        <f>ROUND(I81*H81,2)</f>
        <v>0</v>
      </c>
      <c r="K81" s="222" t="s">
        <v>24</v>
      </c>
      <c r="L81" s="71"/>
      <c r="M81" s="227" t="s">
        <v>24</v>
      </c>
      <c r="N81" s="228" t="s">
        <v>48</v>
      </c>
      <c r="O81" s="46"/>
      <c r="P81" s="229">
        <f>O81*H81</f>
        <v>0</v>
      </c>
      <c r="Q81" s="229">
        <v>0</v>
      </c>
      <c r="R81" s="229">
        <f>Q81*H81</f>
        <v>0</v>
      </c>
      <c r="S81" s="229">
        <v>0</v>
      </c>
      <c r="T81" s="230">
        <f>S81*H81</f>
        <v>0</v>
      </c>
      <c r="AR81" s="23" t="s">
        <v>257</v>
      </c>
      <c r="AT81" s="23" t="s">
        <v>146</v>
      </c>
      <c r="AU81" s="23" t="s">
        <v>86</v>
      </c>
      <c r="AY81" s="23" t="s">
        <v>144</v>
      </c>
      <c r="BE81" s="231">
        <f>IF(N81="základní",J81,0)</f>
        <v>0</v>
      </c>
      <c r="BF81" s="231">
        <f>IF(N81="snížená",J81,0)</f>
        <v>0</v>
      </c>
      <c r="BG81" s="231">
        <f>IF(N81="zákl. přenesená",J81,0)</f>
        <v>0</v>
      </c>
      <c r="BH81" s="231">
        <f>IF(N81="sníž. přenesená",J81,0)</f>
        <v>0</v>
      </c>
      <c r="BI81" s="231">
        <f>IF(N81="nulová",J81,0)</f>
        <v>0</v>
      </c>
      <c r="BJ81" s="23" t="s">
        <v>25</v>
      </c>
      <c r="BK81" s="231">
        <f>ROUND(I81*H81,2)</f>
        <v>0</v>
      </c>
      <c r="BL81" s="23" t="s">
        <v>257</v>
      </c>
      <c r="BM81" s="23" t="s">
        <v>1874</v>
      </c>
    </row>
    <row r="82" s="1" customFormat="1" ht="16.5" customHeight="1">
      <c r="B82" s="45"/>
      <c r="C82" s="220" t="s">
        <v>86</v>
      </c>
      <c r="D82" s="220" t="s">
        <v>146</v>
      </c>
      <c r="E82" s="221" t="s">
        <v>1875</v>
      </c>
      <c r="F82" s="222" t="s">
        <v>1876</v>
      </c>
      <c r="G82" s="223" t="s">
        <v>1178</v>
      </c>
      <c r="H82" s="224">
        <v>1</v>
      </c>
      <c r="I82" s="225"/>
      <c r="J82" s="226">
        <f>ROUND(I82*H82,2)</f>
        <v>0</v>
      </c>
      <c r="K82" s="222" t="s">
        <v>24</v>
      </c>
      <c r="L82" s="71"/>
      <c r="M82" s="227" t="s">
        <v>24</v>
      </c>
      <c r="N82" s="228" t="s">
        <v>48</v>
      </c>
      <c r="O82" s="46"/>
      <c r="P82" s="229">
        <f>O82*H82</f>
        <v>0</v>
      </c>
      <c r="Q82" s="229">
        <v>0</v>
      </c>
      <c r="R82" s="229">
        <f>Q82*H82</f>
        <v>0</v>
      </c>
      <c r="S82" s="229">
        <v>0</v>
      </c>
      <c r="T82" s="230">
        <f>S82*H82</f>
        <v>0</v>
      </c>
      <c r="AR82" s="23" t="s">
        <v>257</v>
      </c>
      <c r="AT82" s="23" t="s">
        <v>146</v>
      </c>
      <c r="AU82" s="23" t="s">
        <v>86</v>
      </c>
      <c r="AY82" s="23" t="s">
        <v>144</v>
      </c>
      <c r="BE82" s="231">
        <f>IF(N82="základní",J82,0)</f>
        <v>0</v>
      </c>
      <c r="BF82" s="231">
        <f>IF(N82="snížená",J82,0)</f>
        <v>0</v>
      </c>
      <c r="BG82" s="231">
        <f>IF(N82="zákl. přenesená",J82,0)</f>
        <v>0</v>
      </c>
      <c r="BH82" s="231">
        <f>IF(N82="sníž. přenesená",J82,0)</f>
        <v>0</v>
      </c>
      <c r="BI82" s="231">
        <f>IF(N82="nulová",J82,0)</f>
        <v>0</v>
      </c>
      <c r="BJ82" s="23" t="s">
        <v>25</v>
      </c>
      <c r="BK82" s="231">
        <f>ROUND(I82*H82,2)</f>
        <v>0</v>
      </c>
      <c r="BL82" s="23" t="s">
        <v>257</v>
      </c>
      <c r="BM82" s="23" t="s">
        <v>1877</v>
      </c>
    </row>
    <row r="83" s="1" customFormat="1" ht="16.5" customHeight="1">
      <c r="B83" s="45"/>
      <c r="C83" s="220" t="s">
        <v>164</v>
      </c>
      <c r="D83" s="220" t="s">
        <v>146</v>
      </c>
      <c r="E83" s="221" t="s">
        <v>1878</v>
      </c>
      <c r="F83" s="222" t="s">
        <v>1879</v>
      </c>
      <c r="G83" s="223" t="s">
        <v>1178</v>
      </c>
      <c r="H83" s="224">
        <v>1</v>
      </c>
      <c r="I83" s="225"/>
      <c r="J83" s="226">
        <f>ROUND(I83*H83,2)</f>
        <v>0</v>
      </c>
      <c r="K83" s="222" t="s">
        <v>24</v>
      </c>
      <c r="L83" s="71"/>
      <c r="M83" s="227" t="s">
        <v>24</v>
      </c>
      <c r="N83" s="228" t="s">
        <v>48</v>
      </c>
      <c r="O83" s="46"/>
      <c r="P83" s="229">
        <f>O83*H83</f>
        <v>0</v>
      </c>
      <c r="Q83" s="229">
        <v>0</v>
      </c>
      <c r="R83" s="229">
        <f>Q83*H83</f>
        <v>0</v>
      </c>
      <c r="S83" s="229">
        <v>0</v>
      </c>
      <c r="T83" s="230">
        <f>S83*H83</f>
        <v>0</v>
      </c>
      <c r="AR83" s="23" t="s">
        <v>257</v>
      </c>
      <c r="AT83" s="23" t="s">
        <v>146</v>
      </c>
      <c r="AU83" s="23" t="s">
        <v>86</v>
      </c>
      <c r="AY83" s="23" t="s">
        <v>144</v>
      </c>
      <c r="BE83" s="231">
        <f>IF(N83="základní",J83,0)</f>
        <v>0</v>
      </c>
      <c r="BF83" s="231">
        <f>IF(N83="snížená",J83,0)</f>
        <v>0</v>
      </c>
      <c r="BG83" s="231">
        <f>IF(N83="zákl. přenesená",J83,0)</f>
        <v>0</v>
      </c>
      <c r="BH83" s="231">
        <f>IF(N83="sníž. přenesená",J83,0)</f>
        <v>0</v>
      </c>
      <c r="BI83" s="231">
        <f>IF(N83="nulová",J83,0)</f>
        <v>0</v>
      </c>
      <c r="BJ83" s="23" t="s">
        <v>25</v>
      </c>
      <c r="BK83" s="231">
        <f>ROUND(I83*H83,2)</f>
        <v>0</v>
      </c>
      <c r="BL83" s="23" t="s">
        <v>257</v>
      </c>
      <c r="BM83" s="23" t="s">
        <v>1880</v>
      </c>
    </row>
    <row r="84" s="1" customFormat="1" ht="25.5" customHeight="1">
      <c r="B84" s="45"/>
      <c r="C84" s="220" t="s">
        <v>151</v>
      </c>
      <c r="D84" s="220" t="s">
        <v>146</v>
      </c>
      <c r="E84" s="221" t="s">
        <v>1881</v>
      </c>
      <c r="F84" s="222" t="s">
        <v>1882</v>
      </c>
      <c r="G84" s="223" t="s">
        <v>1178</v>
      </c>
      <c r="H84" s="224">
        <v>1</v>
      </c>
      <c r="I84" s="225"/>
      <c r="J84" s="226">
        <f>ROUND(I84*H84,2)</f>
        <v>0</v>
      </c>
      <c r="K84" s="222" t="s">
        <v>24</v>
      </c>
      <c r="L84" s="71"/>
      <c r="M84" s="227" t="s">
        <v>24</v>
      </c>
      <c r="N84" s="228" t="s">
        <v>48</v>
      </c>
      <c r="O84" s="46"/>
      <c r="P84" s="229">
        <f>O84*H84</f>
        <v>0</v>
      </c>
      <c r="Q84" s="229">
        <v>0</v>
      </c>
      <c r="R84" s="229">
        <f>Q84*H84</f>
        <v>0</v>
      </c>
      <c r="S84" s="229">
        <v>0</v>
      </c>
      <c r="T84" s="230">
        <f>S84*H84</f>
        <v>0</v>
      </c>
      <c r="AR84" s="23" t="s">
        <v>257</v>
      </c>
      <c r="AT84" s="23" t="s">
        <v>146</v>
      </c>
      <c r="AU84" s="23" t="s">
        <v>86</v>
      </c>
      <c r="AY84" s="23" t="s">
        <v>144</v>
      </c>
      <c r="BE84" s="231">
        <f>IF(N84="základní",J84,0)</f>
        <v>0</v>
      </c>
      <c r="BF84" s="231">
        <f>IF(N84="snížená",J84,0)</f>
        <v>0</v>
      </c>
      <c r="BG84" s="231">
        <f>IF(N84="zákl. přenesená",J84,0)</f>
        <v>0</v>
      </c>
      <c r="BH84" s="231">
        <f>IF(N84="sníž. přenesená",J84,0)</f>
        <v>0</v>
      </c>
      <c r="BI84" s="231">
        <f>IF(N84="nulová",J84,0)</f>
        <v>0</v>
      </c>
      <c r="BJ84" s="23" t="s">
        <v>25</v>
      </c>
      <c r="BK84" s="231">
        <f>ROUND(I84*H84,2)</f>
        <v>0</v>
      </c>
      <c r="BL84" s="23" t="s">
        <v>257</v>
      </c>
      <c r="BM84" s="23" t="s">
        <v>1883</v>
      </c>
    </row>
    <row r="85" s="1" customFormat="1" ht="25.5" customHeight="1">
      <c r="B85" s="45"/>
      <c r="C85" s="220" t="s">
        <v>172</v>
      </c>
      <c r="D85" s="220" t="s">
        <v>146</v>
      </c>
      <c r="E85" s="221" t="s">
        <v>1884</v>
      </c>
      <c r="F85" s="222" t="s">
        <v>1885</v>
      </c>
      <c r="G85" s="223" t="s">
        <v>1178</v>
      </c>
      <c r="H85" s="224">
        <v>1</v>
      </c>
      <c r="I85" s="225"/>
      <c r="J85" s="226">
        <f>ROUND(I85*H85,2)</f>
        <v>0</v>
      </c>
      <c r="K85" s="222" t="s">
        <v>24</v>
      </c>
      <c r="L85" s="71"/>
      <c r="M85" s="227" t="s">
        <v>24</v>
      </c>
      <c r="N85" s="228" t="s">
        <v>48</v>
      </c>
      <c r="O85" s="46"/>
      <c r="P85" s="229">
        <f>O85*H85</f>
        <v>0</v>
      </c>
      <c r="Q85" s="229">
        <v>0</v>
      </c>
      <c r="R85" s="229">
        <f>Q85*H85</f>
        <v>0</v>
      </c>
      <c r="S85" s="229">
        <v>0</v>
      </c>
      <c r="T85" s="230">
        <f>S85*H85</f>
        <v>0</v>
      </c>
      <c r="AR85" s="23" t="s">
        <v>257</v>
      </c>
      <c r="AT85" s="23" t="s">
        <v>146</v>
      </c>
      <c r="AU85" s="23" t="s">
        <v>86</v>
      </c>
      <c r="AY85" s="23" t="s">
        <v>144</v>
      </c>
      <c r="BE85" s="231">
        <f>IF(N85="základní",J85,0)</f>
        <v>0</v>
      </c>
      <c r="BF85" s="231">
        <f>IF(N85="snížená",J85,0)</f>
        <v>0</v>
      </c>
      <c r="BG85" s="231">
        <f>IF(N85="zákl. přenesená",J85,0)</f>
        <v>0</v>
      </c>
      <c r="BH85" s="231">
        <f>IF(N85="sníž. přenesená",J85,0)</f>
        <v>0</v>
      </c>
      <c r="BI85" s="231">
        <f>IF(N85="nulová",J85,0)</f>
        <v>0</v>
      </c>
      <c r="BJ85" s="23" t="s">
        <v>25</v>
      </c>
      <c r="BK85" s="231">
        <f>ROUND(I85*H85,2)</f>
        <v>0</v>
      </c>
      <c r="BL85" s="23" t="s">
        <v>257</v>
      </c>
      <c r="BM85" s="23" t="s">
        <v>1886</v>
      </c>
    </row>
    <row r="86" s="1" customFormat="1" ht="16.5" customHeight="1">
      <c r="B86" s="45"/>
      <c r="C86" s="220" t="s">
        <v>182</v>
      </c>
      <c r="D86" s="220" t="s">
        <v>146</v>
      </c>
      <c r="E86" s="221" t="s">
        <v>1887</v>
      </c>
      <c r="F86" s="222" t="s">
        <v>1888</v>
      </c>
      <c r="G86" s="223" t="s">
        <v>1178</v>
      </c>
      <c r="H86" s="224">
        <v>1</v>
      </c>
      <c r="I86" s="225"/>
      <c r="J86" s="226">
        <f>ROUND(I86*H86,2)</f>
        <v>0</v>
      </c>
      <c r="K86" s="222" t="s">
        <v>24</v>
      </c>
      <c r="L86" s="71"/>
      <c r="M86" s="227" t="s">
        <v>24</v>
      </c>
      <c r="N86" s="228" t="s">
        <v>48</v>
      </c>
      <c r="O86" s="46"/>
      <c r="P86" s="229">
        <f>O86*H86</f>
        <v>0</v>
      </c>
      <c r="Q86" s="229">
        <v>0</v>
      </c>
      <c r="R86" s="229">
        <f>Q86*H86</f>
        <v>0</v>
      </c>
      <c r="S86" s="229">
        <v>0</v>
      </c>
      <c r="T86" s="230">
        <f>S86*H86</f>
        <v>0</v>
      </c>
      <c r="AR86" s="23" t="s">
        <v>257</v>
      </c>
      <c r="AT86" s="23" t="s">
        <v>146</v>
      </c>
      <c r="AU86" s="23" t="s">
        <v>86</v>
      </c>
      <c r="AY86" s="23" t="s">
        <v>144</v>
      </c>
      <c r="BE86" s="231">
        <f>IF(N86="základní",J86,0)</f>
        <v>0</v>
      </c>
      <c r="BF86" s="231">
        <f>IF(N86="snížená",J86,0)</f>
        <v>0</v>
      </c>
      <c r="BG86" s="231">
        <f>IF(N86="zákl. přenesená",J86,0)</f>
        <v>0</v>
      </c>
      <c r="BH86" s="231">
        <f>IF(N86="sníž. přenesená",J86,0)</f>
        <v>0</v>
      </c>
      <c r="BI86" s="231">
        <f>IF(N86="nulová",J86,0)</f>
        <v>0</v>
      </c>
      <c r="BJ86" s="23" t="s">
        <v>25</v>
      </c>
      <c r="BK86" s="231">
        <f>ROUND(I86*H86,2)</f>
        <v>0</v>
      </c>
      <c r="BL86" s="23" t="s">
        <v>257</v>
      </c>
      <c r="BM86" s="23" t="s">
        <v>1889</v>
      </c>
    </row>
    <row r="87" s="1" customFormat="1" ht="16.5" customHeight="1">
      <c r="B87" s="45"/>
      <c r="C87" s="220" t="s">
        <v>188</v>
      </c>
      <c r="D87" s="220" t="s">
        <v>146</v>
      </c>
      <c r="E87" s="221" t="s">
        <v>1890</v>
      </c>
      <c r="F87" s="222" t="s">
        <v>1891</v>
      </c>
      <c r="G87" s="223" t="s">
        <v>1178</v>
      </c>
      <c r="H87" s="224">
        <v>1</v>
      </c>
      <c r="I87" s="225"/>
      <c r="J87" s="226">
        <f>ROUND(I87*H87,2)</f>
        <v>0</v>
      </c>
      <c r="K87" s="222" t="s">
        <v>24</v>
      </c>
      <c r="L87" s="71"/>
      <c r="M87" s="227" t="s">
        <v>24</v>
      </c>
      <c r="N87" s="228" t="s">
        <v>48</v>
      </c>
      <c r="O87" s="46"/>
      <c r="P87" s="229">
        <f>O87*H87</f>
        <v>0</v>
      </c>
      <c r="Q87" s="229">
        <v>0</v>
      </c>
      <c r="R87" s="229">
        <f>Q87*H87</f>
        <v>0</v>
      </c>
      <c r="S87" s="229">
        <v>0</v>
      </c>
      <c r="T87" s="230">
        <f>S87*H87</f>
        <v>0</v>
      </c>
      <c r="AR87" s="23" t="s">
        <v>257</v>
      </c>
      <c r="AT87" s="23" t="s">
        <v>146</v>
      </c>
      <c r="AU87" s="23" t="s">
        <v>86</v>
      </c>
      <c r="AY87" s="23" t="s">
        <v>144</v>
      </c>
      <c r="BE87" s="231">
        <f>IF(N87="základní",J87,0)</f>
        <v>0</v>
      </c>
      <c r="BF87" s="231">
        <f>IF(N87="snížená",J87,0)</f>
        <v>0</v>
      </c>
      <c r="BG87" s="231">
        <f>IF(N87="zákl. přenesená",J87,0)</f>
        <v>0</v>
      </c>
      <c r="BH87" s="231">
        <f>IF(N87="sníž. přenesená",J87,0)</f>
        <v>0</v>
      </c>
      <c r="BI87" s="231">
        <f>IF(N87="nulová",J87,0)</f>
        <v>0</v>
      </c>
      <c r="BJ87" s="23" t="s">
        <v>25</v>
      </c>
      <c r="BK87" s="231">
        <f>ROUND(I87*H87,2)</f>
        <v>0</v>
      </c>
      <c r="BL87" s="23" t="s">
        <v>257</v>
      </c>
      <c r="BM87" s="23" t="s">
        <v>1892</v>
      </c>
    </row>
    <row r="88" s="1" customFormat="1" ht="16.5" customHeight="1">
      <c r="B88" s="45"/>
      <c r="C88" s="220" t="s">
        <v>197</v>
      </c>
      <c r="D88" s="220" t="s">
        <v>146</v>
      </c>
      <c r="E88" s="221" t="s">
        <v>1893</v>
      </c>
      <c r="F88" s="222" t="s">
        <v>1894</v>
      </c>
      <c r="G88" s="223" t="s">
        <v>1178</v>
      </c>
      <c r="H88" s="224">
        <v>1</v>
      </c>
      <c r="I88" s="225"/>
      <c r="J88" s="226">
        <f>ROUND(I88*H88,2)</f>
        <v>0</v>
      </c>
      <c r="K88" s="222" t="s">
        <v>24</v>
      </c>
      <c r="L88" s="71"/>
      <c r="M88" s="227" t="s">
        <v>24</v>
      </c>
      <c r="N88" s="228" t="s">
        <v>48</v>
      </c>
      <c r="O88" s="46"/>
      <c r="P88" s="229">
        <f>O88*H88</f>
        <v>0</v>
      </c>
      <c r="Q88" s="229">
        <v>0</v>
      </c>
      <c r="R88" s="229">
        <f>Q88*H88</f>
        <v>0</v>
      </c>
      <c r="S88" s="229">
        <v>0</v>
      </c>
      <c r="T88" s="230">
        <f>S88*H88</f>
        <v>0</v>
      </c>
      <c r="AR88" s="23" t="s">
        <v>257</v>
      </c>
      <c r="AT88" s="23" t="s">
        <v>146</v>
      </c>
      <c r="AU88" s="23" t="s">
        <v>86</v>
      </c>
      <c r="AY88" s="23" t="s">
        <v>144</v>
      </c>
      <c r="BE88" s="231">
        <f>IF(N88="základní",J88,0)</f>
        <v>0</v>
      </c>
      <c r="BF88" s="231">
        <f>IF(N88="snížená",J88,0)</f>
        <v>0</v>
      </c>
      <c r="BG88" s="231">
        <f>IF(N88="zákl. přenesená",J88,0)</f>
        <v>0</v>
      </c>
      <c r="BH88" s="231">
        <f>IF(N88="sníž. přenesená",J88,0)</f>
        <v>0</v>
      </c>
      <c r="BI88" s="231">
        <f>IF(N88="nulová",J88,0)</f>
        <v>0</v>
      </c>
      <c r="BJ88" s="23" t="s">
        <v>25</v>
      </c>
      <c r="BK88" s="231">
        <f>ROUND(I88*H88,2)</f>
        <v>0</v>
      </c>
      <c r="BL88" s="23" t="s">
        <v>257</v>
      </c>
      <c r="BM88" s="23" t="s">
        <v>1895</v>
      </c>
    </row>
    <row r="89" s="1" customFormat="1" ht="16.5" customHeight="1">
      <c r="B89" s="45"/>
      <c r="C89" s="220" t="s">
        <v>157</v>
      </c>
      <c r="D89" s="220" t="s">
        <v>146</v>
      </c>
      <c r="E89" s="221" t="s">
        <v>1896</v>
      </c>
      <c r="F89" s="222" t="s">
        <v>1897</v>
      </c>
      <c r="G89" s="223" t="s">
        <v>1178</v>
      </c>
      <c r="H89" s="224">
        <v>1</v>
      </c>
      <c r="I89" s="225"/>
      <c r="J89" s="226">
        <f>ROUND(I89*H89,2)</f>
        <v>0</v>
      </c>
      <c r="K89" s="222" t="s">
        <v>24</v>
      </c>
      <c r="L89" s="71"/>
      <c r="M89" s="227" t="s">
        <v>24</v>
      </c>
      <c r="N89" s="287" t="s">
        <v>48</v>
      </c>
      <c r="O89" s="281"/>
      <c r="P89" s="282">
        <f>O89*H89</f>
        <v>0</v>
      </c>
      <c r="Q89" s="282">
        <v>0</v>
      </c>
      <c r="R89" s="282">
        <f>Q89*H89</f>
        <v>0</v>
      </c>
      <c r="S89" s="282">
        <v>0</v>
      </c>
      <c r="T89" s="283">
        <f>S89*H89</f>
        <v>0</v>
      </c>
      <c r="AR89" s="23" t="s">
        <v>257</v>
      </c>
      <c r="AT89" s="23" t="s">
        <v>146</v>
      </c>
      <c r="AU89" s="23" t="s">
        <v>86</v>
      </c>
      <c r="AY89" s="23" t="s">
        <v>144</v>
      </c>
      <c r="BE89" s="231">
        <f>IF(N89="základní",J89,0)</f>
        <v>0</v>
      </c>
      <c r="BF89" s="231">
        <f>IF(N89="snížená",J89,0)</f>
        <v>0</v>
      </c>
      <c r="BG89" s="231">
        <f>IF(N89="zákl. přenesená",J89,0)</f>
        <v>0</v>
      </c>
      <c r="BH89" s="231">
        <f>IF(N89="sníž. přenesená",J89,0)</f>
        <v>0</v>
      </c>
      <c r="BI89" s="231">
        <f>IF(N89="nulová",J89,0)</f>
        <v>0</v>
      </c>
      <c r="BJ89" s="23" t="s">
        <v>25</v>
      </c>
      <c r="BK89" s="231">
        <f>ROUND(I89*H89,2)</f>
        <v>0</v>
      </c>
      <c r="BL89" s="23" t="s">
        <v>257</v>
      </c>
      <c r="BM89" s="23" t="s">
        <v>1898</v>
      </c>
    </row>
    <row r="90" s="1" customFormat="1" ht="6.96" customHeight="1">
      <c r="B90" s="66"/>
      <c r="C90" s="67"/>
      <c r="D90" s="67"/>
      <c r="E90" s="67"/>
      <c r="F90" s="67"/>
      <c r="G90" s="67"/>
      <c r="H90" s="67"/>
      <c r="I90" s="165"/>
      <c r="J90" s="67"/>
      <c r="K90" s="67"/>
      <c r="L90" s="71"/>
    </row>
  </sheetData>
  <sheetProtection sheet="1" autoFilter="0" formatColumns="0" formatRows="0" objects="1" scenarios="1" spinCount="100000" saltValue="J4o2kGOnOjGUHtclmzwrciI7fp/GdjusUxlXSsAxYC+59gWHjvvdf1eWEh0S4s5dv6AeKO4Z7elNf71O7AYwUw==" hashValue="D/rSEOy+X9D3GTh+jFa4/+40kORcgMjWf6YdKd7X0s2cXuWAzUOs69YiWCRLODI8668+VJflofFYEP6RsY0Zag==" algorithmName="SHA-512" password="CC35"/>
  <autoFilter ref="C77:K89"/>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106</v>
      </c>
      <c r="G1" s="138" t="s">
        <v>107</v>
      </c>
      <c r="H1" s="138"/>
      <c r="I1" s="139"/>
      <c r="J1" s="138" t="s">
        <v>108</v>
      </c>
      <c r="K1" s="137" t="s">
        <v>109</v>
      </c>
      <c r="L1" s="138" t="s">
        <v>110</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105</v>
      </c>
    </row>
    <row r="3" ht="6.96" customHeight="1">
      <c r="B3" s="24"/>
      <c r="C3" s="25"/>
      <c r="D3" s="25"/>
      <c r="E3" s="25"/>
      <c r="F3" s="25"/>
      <c r="G3" s="25"/>
      <c r="H3" s="25"/>
      <c r="I3" s="140"/>
      <c r="J3" s="25"/>
      <c r="K3" s="26"/>
      <c r="AT3" s="23" t="s">
        <v>86</v>
      </c>
    </row>
    <row r="4" ht="36.96" customHeight="1">
      <c r="B4" s="27"/>
      <c r="C4" s="28"/>
      <c r="D4" s="29" t="s">
        <v>111</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Rekonstrukce domova dětí a mládeže DDM Beroun</v>
      </c>
      <c r="F7" s="39"/>
      <c r="G7" s="39"/>
      <c r="H7" s="39"/>
      <c r="I7" s="141"/>
      <c r="J7" s="28"/>
      <c r="K7" s="30"/>
    </row>
    <row r="8" s="1" customFormat="1">
      <c r="B8" s="45"/>
      <c r="C8" s="46"/>
      <c r="D8" s="39" t="s">
        <v>112</v>
      </c>
      <c r="E8" s="46"/>
      <c r="F8" s="46"/>
      <c r="G8" s="46"/>
      <c r="H8" s="46"/>
      <c r="I8" s="143"/>
      <c r="J8" s="46"/>
      <c r="K8" s="50"/>
    </row>
    <row r="9" s="1" customFormat="1" ht="36.96" customHeight="1">
      <c r="B9" s="45"/>
      <c r="C9" s="46"/>
      <c r="D9" s="46"/>
      <c r="E9" s="144" t="s">
        <v>1899</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24</v>
      </c>
      <c r="K11" s="50"/>
    </row>
    <row r="12" s="1" customFormat="1" ht="14.4" customHeight="1">
      <c r="B12" s="45"/>
      <c r="C12" s="46"/>
      <c r="D12" s="39" t="s">
        <v>26</v>
      </c>
      <c r="E12" s="46"/>
      <c r="F12" s="34" t="s">
        <v>27</v>
      </c>
      <c r="G12" s="46"/>
      <c r="H12" s="46"/>
      <c r="I12" s="145" t="s">
        <v>28</v>
      </c>
      <c r="J12" s="146" t="str">
        <f>'Rekapitulace stavby'!AN8</f>
        <v>10.08.2017</v>
      </c>
      <c r="K12" s="50"/>
    </row>
    <row r="13" s="1" customFormat="1" ht="10.8" customHeight="1">
      <c r="B13" s="45"/>
      <c r="C13" s="46"/>
      <c r="D13" s="46"/>
      <c r="E13" s="46"/>
      <c r="F13" s="46"/>
      <c r="G13" s="46"/>
      <c r="H13" s="46"/>
      <c r="I13" s="143"/>
      <c r="J13" s="46"/>
      <c r="K13" s="50"/>
    </row>
    <row r="14" s="1" customFormat="1" ht="14.4" customHeight="1">
      <c r="B14" s="45"/>
      <c r="C14" s="46"/>
      <c r="D14" s="39" t="s">
        <v>32</v>
      </c>
      <c r="E14" s="46"/>
      <c r="F14" s="46"/>
      <c r="G14" s="46"/>
      <c r="H14" s="46"/>
      <c r="I14" s="145" t="s">
        <v>33</v>
      </c>
      <c r="J14" s="34" t="s">
        <v>24</v>
      </c>
      <c r="K14" s="50"/>
    </row>
    <row r="15" s="1" customFormat="1" ht="18" customHeight="1">
      <c r="B15" s="45"/>
      <c r="C15" s="46"/>
      <c r="D15" s="46"/>
      <c r="E15" s="34" t="s">
        <v>34</v>
      </c>
      <c r="F15" s="46"/>
      <c r="G15" s="46"/>
      <c r="H15" s="46"/>
      <c r="I15" s="145" t="s">
        <v>35</v>
      </c>
      <c r="J15" s="34" t="s">
        <v>24</v>
      </c>
      <c r="K15" s="50"/>
    </row>
    <row r="16" s="1" customFormat="1" ht="6.96" customHeight="1">
      <c r="B16" s="45"/>
      <c r="C16" s="46"/>
      <c r="D16" s="46"/>
      <c r="E16" s="46"/>
      <c r="F16" s="46"/>
      <c r="G16" s="46"/>
      <c r="H16" s="46"/>
      <c r="I16" s="143"/>
      <c r="J16" s="46"/>
      <c r="K16" s="50"/>
    </row>
    <row r="17" s="1" customFormat="1" ht="14.4" customHeight="1">
      <c r="B17" s="45"/>
      <c r="C17" s="46"/>
      <c r="D17" s="39" t="s">
        <v>36</v>
      </c>
      <c r="E17" s="46"/>
      <c r="F17" s="46"/>
      <c r="G17" s="46"/>
      <c r="H17" s="46"/>
      <c r="I17" s="145" t="s">
        <v>33</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35</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38</v>
      </c>
      <c r="E20" s="46"/>
      <c r="F20" s="46"/>
      <c r="G20" s="46"/>
      <c r="H20" s="46"/>
      <c r="I20" s="145" t="s">
        <v>33</v>
      </c>
      <c r="J20" s="34" t="s">
        <v>24</v>
      </c>
      <c r="K20" s="50"/>
    </row>
    <row r="21" s="1" customFormat="1" ht="18" customHeight="1">
      <c r="B21" s="45"/>
      <c r="C21" s="46"/>
      <c r="D21" s="46"/>
      <c r="E21" s="34" t="s">
        <v>39</v>
      </c>
      <c r="F21" s="46"/>
      <c r="G21" s="46"/>
      <c r="H21" s="46"/>
      <c r="I21" s="145" t="s">
        <v>35</v>
      </c>
      <c r="J21" s="34" t="s">
        <v>24</v>
      </c>
      <c r="K21" s="50"/>
    </row>
    <row r="22" s="1" customFormat="1" ht="6.96" customHeight="1">
      <c r="B22" s="45"/>
      <c r="C22" s="46"/>
      <c r="D22" s="46"/>
      <c r="E22" s="46"/>
      <c r="F22" s="46"/>
      <c r="G22" s="46"/>
      <c r="H22" s="46"/>
      <c r="I22" s="143"/>
      <c r="J22" s="46"/>
      <c r="K22" s="50"/>
    </row>
    <row r="23" s="1" customFormat="1" ht="14.4" customHeight="1">
      <c r="B23" s="45"/>
      <c r="C23" s="46"/>
      <c r="D23" s="39" t="s">
        <v>41</v>
      </c>
      <c r="E23" s="46"/>
      <c r="F23" s="46"/>
      <c r="G23" s="46"/>
      <c r="H23" s="46"/>
      <c r="I23" s="143"/>
      <c r="J23" s="46"/>
      <c r="K23" s="50"/>
    </row>
    <row r="24" s="6" customFormat="1" ht="16.5" customHeight="1">
      <c r="B24" s="147"/>
      <c r="C24" s="148"/>
      <c r="D24" s="148"/>
      <c r="E24" s="43" t="s">
        <v>24</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43</v>
      </c>
      <c r="E27" s="46"/>
      <c r="F27" s="46"/>
      <c r="G27" s="46"/>
      <c r="H27" s="46"/>
      <c r="I27" s="143"/>
      <c r="J27" s="154">
        <f>ROUND(J79,2)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45</v>
      </c>
      <c r="G29" s="46"/>
      <c r="H29" s="46"/>
      <c r="I29" s="155" t="s">
        <v>44</v>
      </c>
      <c r="J29" s="51" t="s">
        <v>46</v>
      </c>
      <c r="K29" s="50"/>
    </row>
    <row r="30" s="1" customFormat="1" ht="14.4" customHeight="1">
      <c r="B30" s="45"/>
      <c r="C30" s="46"/>
      <c r="D30" s="54" t="s">
        <v>47</v>
      </c>
      <c r="E30" s="54" t="s">
        <v>48</v>
      </c>
      <c r="F30" s="156">
        <f>ROUND(SUM(BE79:BE84), 2)</f>
        <v>0</v>
      </c>
      <c r="G30" s="46"/>
      <c r="H30" s="46"/>
      <c r="I30" s="157">
        <v>0.20999999999999999</v>
      </c>
      <c r="J30" s="156">
        <f>ROUND(ROUND((SUM(BE79:BE84)), 2)*I30, 2)</f>
        <v>0</v>
      </c>
      <c r="K30" s="50"/>
    </row>
    <row r="31" s="1" customFormat="1" ht="14.4" customHeight="1">
      <c r="B31" s="45"/>
      <c r="C31" s="46"/>
      <c r="D31" s="46"/>
      <c r="E31" s="54" t="s">
        <v>49</v>
      </c>
      <c r="F31" s="156">
        <f>ROUND(SUM(BF79:BF84), 2)</f>
        <v>0</v>
      </c>
      <c r="G31" s="46"/>
      <c r="H31" s="46"/>
      <c r="I31" s="157">
        <v>0.14999999999999999</v>
      </c>
      <c r="J31" s="156">
        <f>ROUND(ROUND((SUM(BF79:BF84)), 2)*I31, 2)</f>
        <v>0</v>
      </c>
      <c r="K31" s="50"/>
    </row>
    <row r="32" hidden="1" s="1" customFormat="1" ht="14.4" customHeight="1">
      <c r="B32" s="45"/>
      <c r="C32" s="46"/>
      <c r="D32" s="46"/>
      <c r="E32" s="54" t="s">
        <v>50</v>
      </c>
      <c r="F32" s="156">
        <f>ROUND(SUM(BG79:BG84), 2)</f>
        <v>0</v>
      </c>
      <c r="G32" s="46"/>
      <c r="H32" s="46"/>
      <c r="I32" s="157">
        <v>0.20999999999999999</v>
      </c>
      <c r="J32" s="156">
        <v>0</v>
      </c>
      <c r="K32" s="50"/>
    </row>
    <row r="33" hidden="1" s="1" customFormat="1" ht="14.4" customHeight="1">
      <c r="B33" s="45"/>
      <c r="C33" s="46"/>
      <c r="D33" s="46"/>
      <c r="E33" s="54" t="s">
        <v>51</v>
      </c>
      <c r="F33" s="156">
        <f>ROUND(SUM(BH79:BH84), 2)</f>
        <v>0</v>
      </c>
      <c r="G33" s="46"/>
      <c r="H33" s="46"/>
      <c r="I33" s="157">
        <v>0.14999999999999999</v>
      </c>
      <c r="J33" s="156">
        <v>0</v>
      </c>
      <c r="K33" s="50"/>
    </row>
    <row r="34" hidden="1" s="1" customFormat="1" ht="14.4" customHeight="1">
      <c r="B34" s="45"/>
      <c r="C34" s="46"/>
      <c r="D34" s="46"/>
      <c r="E34" s="54" t="s">
        <v>52</v>
      </c>
      <c r="F34" s="156">
        <f>ROUND(SUM(BI79:BI84),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53</v>
      </c>
      <c r="E36" s="97"/>
      <c r="F36" s="97"/>
      <c r="G36" s="160" t="s">
        <v>54</v>
      </c>
      <c r="H36" s="161" t="s">
        <v>55</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114</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Rekonstrukce domova dětí a mládeže DDM Beroun</v>
      </c>
      <c r="F45" s="39"/>
      <c r="G45" s="39"/>
      <c r="H45" s="39"/>
      <c r="I45" s="143"/>
      <c r="J45" s="46"/>
      <c r="K45" s="50"/>
    </row>
    <row r="46" s="1" customFormat="1" ht="14.4" customHeight="1">
      <c r="B46" s="45"/>
      <c r="C46" s="39" t="s">
        <v>112</v>
      </c>
      <c r="D46" s="46"/>
      <c r="E46" s="46"/>
      <c r="F46" s="46"/>
      <c r="G46" s="46"/>
      <c r="H46" s="46"/>
      <c r="I46" s="143"/>
      <c r="J46" s="46"/>
      <c r="K46" s="50"/>
    </row>
    <row r="47" s="1" customFormat="1" ht="17.25" customHeight="1">
      <c r="B47" s="45"/>
      <c r="C47" s="46"/>
      <c r="D47" s="46"/>
      <c r="E47" s="144" t="str">
        <f>E9</f>
        <v>0007 - Vedlejší rozpočtové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26</v>
      </c>
      <c r="D49" s="46"/>
      <c r="E49" s="46"/>
      <c r="F49" s="34" t="str">
        <f>F12</f>
        <v>Beroun, U Stadionu 787</v>
      </c>
      <c r="G49" s="46"/>
      <c r="H49" s="46"/>
      <c r="I49" s="145" t="s">
        <v>28</v>
      </c>
      <c r="J49" s="146" t="str">
        <f>IF(J12="","",J12)</f>
        <v>10.08.2017</v>
      </c>
      <c r="K49" s="50"/>
    </row>
    <row r="50" s="1" customFormat="1" ht="6.96" customHeight="1">
      <c r="B50" s="45"/>
      <c r="C50" s="46"/>
      <c r="D50" s="46"/>
      <c r="E50" s="46"/>
      <c r="F50" s="46"/>
      <c r="G50" s="46"/>
      <c r="H50" s="46"/>
      <c r="I50" s="143"/>
      <c r="J50" s="46"/>
      <c r="K50" s="50"/>
    </row>
    <row r="51" s="1" customFormat="1">
      <c r="B51" s="45"/>
      <c r="C51" s="39" t="s">
        <v>32</v>
      </c>
      <c r="D51" s="46"/>
      <c r="E51" s="46"/>
      <c r="F51" s="34" t="str">
        <f>E15</f>
        <v>Dům dětí a mládeže Příbram</v>
      </c>
      <c r="G51" s="46"/>
      <c r="H51" s="46"/>
      <c r="I51" s="145" t="s">
        <v>38</v>
      </c>
      <c r="J51" s="43" t="str">
        <f>E21</f>
        <v>rala s.r.o.</v>
      </c>
      <c r="K51" s="50"/>
    </row>
    <row r="52" s="1" customFormat="1" ht="14.4" customHeight="1">
      <c r="B52" s="45"/>
      <c r="C52" s="39" t="s">
        <v>36</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115</v>
      </c>
      <c r="D54" s="158"/>
      <c r="E54" s="158"/>
      <c r="F54" s="158"/>
      <c r="G54" s="158"/>
      <c r="H54" s="158"/>
      <c r="I54" s="172"/>
      <c r="J54" s="173" t="s">
        <v>116</v>
      </c>
      <c r="K54" s="174"/>
    </row>
    <row r="55" s="1" customFormat="1" ht="10.32" customHeight="1">
      <c r="B55" s="45"/>
      <c r="C55" s="46"/>
      <c r="D55" s="46"/>
      <c r="E55" s="46"/>
      <c r="F55" s="46"/>
      <c r="G55" s="46"/>
      <c r="H55" s="46"/>
      <c r="I55" s="143"/>
      <c r="J55" s="46"/>
      <c r="K55" s="50"/>
    </row>
    <row r="56" s="1" customFormat="1" ht="29.28" customHeight="1">
      <c r="B56" s="45"/>
      <c r="C56" s="175" t="s">
        <v>117</v>
      </c>
      <c r="D56" s="46"/>
      <c r="E56" s="46"/>
      <c r="F56" s="46"/>
      <c r="G56" s="46"/>
      <c r="H56" s="46"/>
      <c r="I56" s="143"/>
      <c r="J56" s="154">
        <f>J79</f>
        <v>0</v>
      </c>
      <c r="K56" s="50"/>
      <c r="AU56" s="23" t="s">
        <v>118</v>
      </c>
    </row>
    <row r="57" s="7" customFormat="1" ht="24.96" customHeight="1">
      <c r="B57" s="176"/>
      <c r="C57" s="177"/>
      <c r="D57" s="178" t="s">
        <v>1900</v>
      </c>
      <c r="E57" s="179"/>
      <c r="F57" s="179"/>
      <c r="G57" s="179"/>
      <c r="H57" s="179"/>
      <c r="I57" s="180"/>
      <c r="J57" s="181">
        <f>J80</f>
        <v>0</v>
      </c>
      <c r="K57" s="182"/>
    </row>
    <row r="58" s="8" customFormat="1" ht="19.92" customHeight="1">
      <c r="B58" s="183"/>
      <c r="C58" s="184"/>
      <c r="D58" s="185" t="s">
        <v>1901</v>
      </c>
      <c r="E58" s="186"/>
      <c r="F58" s="186"/>
      <c r="G58" s="186"/>
      <c r="H58" s="186"/>
      <c r="I58" s="187"/>
      <c r="J58" s="188">
        <f>J81</f>
        <v>0</v>
      </c>
      <c r="K58" s="189"/>
    </row>
    <row r="59" s="8" customFormat="1" ht="19.92" customHeight="1">
      <c r="B59" s="183"/>
      <c r="C59" s="184"/>
      <c r="D59" s="185" t="s">
        <v>1902</v>
      </c>
      <c r="E59" s="186"/>
      <c r="F59" s="186"/>
      <c r="G59" s="186"/>
      <c r="H59" s="186"/>
      <c r="I59" s="187"/>
      <c r="J59" s="188">
        <f>J83</f>
        <v>0</v>
      </c>
      <c r="K59" s="189"/>
    </row>
    <row r="60" s="1" customFormat="1" ht="21.84" customHeight="1">
      <c r="B60" s="45"/>
      <c r="C60" s="46"/>
      <c r="D60" s="46"/>
      <c r="E60" s="46"/>
      <c r="F60" s="46"/>
      <c r="G60" s="46"/>
      <c r="H60" s="46"/>
      <c r="I60" s="143"/>
      <c r="J60" s="46"/>
      <c r="K60" s="50"/>
    </row>
    <row r="61" s="1" customFormat="1" ht="6.96" customHeight="1">
      <c r="B61" s="66"/>
      <c r="C61" s="67"/>
      <c r="D61" s="67"/>
      <c r="E61" s="67"/>
      <c r="F61" s="67"/>
      <c r="G61" s="67"/>
      <c r="H61" s="67"/>
      <c r="I61" s="165"/>
      <c r="J61" s="67"/>
      <c r="K61" s="68"/>
    </row>
    <row r="65" s="1" customFormat="1" ht="6.96" customHeight="1">
      <c r="B65" s="69"/>
      <c r="C65" s="70"/>
      <c r="D65" s="70"/>
      <c r="E65" s="70"/>
      <c r="F65" s="70"/>
      <c r="G65" s="70"/>
      <c r="H65" s="70"/>
      <c r="I65" s="168"/>
      <c r="J65" s="70"/>
      <c r="K65" s="70"/>
      <c r="L65" s="71"/>
    </row>
    <row r="66" s="1" customFormat="1" ht="36.96" customHeight="1">
      <c r="B66" s="45"/>
      <c r="C66" s="72" t="s">
        <v>128</v>
      </c>
      <c r="D66" s="73"/>
      <c r="E66" s="73"/>
      <c r="F66" s="73"/>
      <c r="G66" s="73"/>
      <c r="H66" s="73"/>
      <c r="I66" s="190"/>
      <c r="J66" s="73"/>
      <c r="K66" s="73"/>
      <c r="L66" s="71"/>
    </row>
    <row r="67" s="1" customFormat="1" ht="6.96" customHeight="1">
      <c r="B67" s="45"/>
      <c r="C67" s="73"/>
      <c r="D67" s="73"/>
      <c r="E67" s="73"/>
      <c r="F67" s="73"/>
      <c r="G67" s="73"/>
      <c r="H67" s="73"/>
      <c r="I67" s="190"/>
      <c r="J67" s="73"/>
      <c r="K67" s="73"/>
      <c r="L67" s="71"/>
    </row>
    <row r="68" s="1" customFormat="1" ht="14.4" customHeight="1">
      <c r="B68" s="45"/>
      <c r="C68" s="75" t="s">
        <v>18</v>
      </c>
      <c r="D68" s="73"/>
      <c r="E68" s="73"/>
      <c r="F68" s="73"/>
      <c r="G68" s="73"/>
      <c r="H68" s="73"/>
      <c r="I68" s="190"/>
      <c r="J68" s="73"/>
      <c r="K68" s="73"/>
      <c r="L68" s="71"/>
    </row>
    <row r="69" s="1" customFormat="1" ht="16.5" customHeight="1">
      <c r="B69" s="45"/>
      <c r="C69" s="73"/>
      <c r="D69" s="73"/>
      <c r="E69" s="191" t="str">
        <f>E7</f>
        <v>Rekonstrukce domova dětí a mládeže DDM Beroun</v>
      </c>
      <c r="F69" s="75"/>
      <c r="G69" s="75"/>
      <c r="H69" s="75"/>
      <c r="I69" s="190"/>
      <c r="J69" s="73"/>
      <c r="K69" s="73"/>
      <c r="L69" s="71"/>
    </row>
    <row r="70" s="1" customFormat="1" ht="14.4" customHeight="1">
      <c r="B70" s="45"/>
      <c r="C70" s="75" t="s">
        <v>112</v>
      </c>
      <c r="D70" s="73"/>
      <c r="E70" s="73"/>
      <c r="F70" s="73"/>
      <c r="G70" s="73"/>
      <c r="H70" s="73"/>
      <c r="I70" s="190"/>
      <c r="J70" s="73"/>
      <c r="K70" s="73"/>
      <c r="L70" s="71"/>
    </row>
    <row r="71" s="1" customFormat="1" ht="17.25" customHeight="1">
      <c r="B71" s="45"/>
      <c r="C71" s="73"/>
      <c r="D71" s="73"/>
      <c r="E71" s="81" t="str">
        <f>E9</f>
        <v>0007 - Vedlejší rozpočtové náklady</v>
      </c>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8" customHeight="1">
      <c r="B73" s="45"/>
      <c r="C73" s="75" t="s">
        <v>26</v>
      </c>
      <c r="D73" s="73"/>
      <c r="E73" s="73"/>
      <c r="F73" s="192" t="str">
        <f>F12</f>
        <v>Beroun, U Stadionu 787</v>
      </c>
      <c r="G73" s="73"/>
      <c r="H73" s="73"/>
      <c r="I73" s="193" t="s">
        <v>28</v>
      </c>
      <c r="J73" s="84" t="str">
        <f>IF(J12="","",J12)</f>
        <v>10.08.2017</v>
      </c>
      <c r="K73" s="73"/>
      <c r="L73" s="71"/>
    </row>
    <row r="74" s="1" customFormat="1" ht="6.96" customHeight="1">
      <c r="B74" s="45"/>
      <c r="C74" s="73"/>
      <c r="D74" s="73"/>
      <c r="E74" s="73"/>
      <c r="F74" s="73"/>
      <c r="G74" s="73"/>
      <c r="H74" s="73"/>
      <c r="I74" s="190"/>
      <c r="J74" s="73"/>
      <c r="K74" s="73"/>
      <c r="L74" s="71"/>
    </row>
    <row r="75" s="1" customFormat="1">
      <c r="B75" s="45"/>
      <c r="C75" s="75" t="s">
        <v>32</v>
      </c>
      <c r="D75" s="73"/>
      <c r="E75" s="73"/>
      <c r="F75" s="192" t="str">
        <f>E15</f>
        <v>Dům dětí a mládeže Příbram</v>
      </c>
      <c r="G75" s="73"/>
      <c r="H75" s="73"/>
      <c r="I75" s="193" t="s">
        <v>38</v>
      </c>
      <c r="J75" s="192" t="str">
        <f>E21</f>
        <v>rala s.r.o.</v>
      </c>
      <c r="K75" s="73"/>
      <c r="L75" s="71"/>
    </row>
    <row r="76" s="1" customFormat="1" ht="14.4" customHeight="1">
      <c r="B76" s="45"/>
      <c r="C76" s="75" t="s">
        <v>36</v>
      </c>
      <c r="D76" s="73"/>
      <c r="E76" s="73"/>
      <c r="F76" s="192" t="str">
        <f>IF(E18="","",E18)</f>
        <v/>
      </c>
      <c r="G76" s="73"/>
      <c r="H76" s="73"/>
      <c r="I76" s="190"/>
      <c r="J76" s="73"/>
      <c r="K76" s="73"/>
      <c r="L76" s="71"/>
    </row>
    <row r="77" s="1" customFormat="1" ht="10.32" customHeight="1">
      <c r="B77" s="45"/>
      <c r="C77" s="73"/>
      <c r="D77" s="73"/>
      <c r="E77" s="73"/>
      <c r="F77" s="73"/>
      <c r="G77" s="73"/>
      <c r="H77" s="73"/>
      <c r="I77" s="190"/>
      <c r="J77" s="73"/>
      <c r="K77" s="73"/>
      <c r="L77" s="71"/>
    </row>
    <row r="78" s="9" customFormat="1" ht="29.28" customHeight="1">
      <c r="B78" s="194"/>
      <c r="C78" s="195" t="s">
        <v>129</v>
      </c>
      <c r="D78" s="196" t="s">
        <v>62</v>
      </c>
      <c r="E78" s="196" t="s">
        <v>58</v>
      </c>
      <c r="F78" s="196" t="s">
        <v>130</v>
      </c>
      <c r="G78" s="196" t="s">
        <v>131</v>
      </c>
      <c r="H78" s="196" t="s">
        <v>132</v>
      </c>
      <c r="I78" s="197" t="s">
        <v>133</v>
      </c>
      <c r="J78" s="196" t="s">
        <v>116</v>
      </c>
      <c r="K78" s="198" t="s">
        <v>134</v>
      </c>
      <c r="L78" s="199"/>
      <c r="M78" s="101" t="s">
        <v>135</v>
      </c>
      <c r="N78" s="102" t="s">
        <v>47</v>
      </c>
      <c r="O78" s="102" t="s">
        <v>136</v>
      </c>
      <c r="P78" s="102" t="s">
        <v>137</v>
      </c>
      <c r="Q78" s="102" t="s">
        <v>138</v>
      </c>
      <c r="R78" s="102" t="s">
        <v>139</v>
      </c>
      <c r="S78" s="102" t="s">
        <v>140</v>
      </c>
      <c r="T78" s="103" t="s">
        <v>141</v>
      </c>
    </row>
    <row r="79" s="1" customFormat="1" ht="29.28" customHeight="1">
      <c r="B79" s="45"/>
      <c r="C79" s="107" t="s">
        <v>117</v>
      </c>
      <c r="D79" s="73"/>
      <c r="E79" s="73"/>
      <c r="F79" s="73"/>
      <c r="G79" s="73"/>
      <c r="H79" s="73"/>
      <c r="I79" s="190"/>
      <c r="J79" s="200">
        <f>BK79</f>
        <v>0</v>
      </c>
      <c r="K79" s="73"/>
      <c r="L79" s="71"/>
      <c r="M79" s="104"/>
      <c r="N79" s="105"/>
      <c r="O79" s="105"/>
      <c r="P79" s="201">
        <f>P80</f>
        <v>0</v>
      </c>
      <c r="Q79" s="105"/>
      <c r="R79" s="201">
        <f>R80</f>
        <v>0</v>
      </c>
      <c r="S79" s="105"/>
      <c r="T79" s="202">
        <f>T80</f>
        <v>0</v>
      </c>
      <c r="AT79" s="23" t="s">
        <v>76</v>
      </c>
      <c r="AU79" s="23" t="s">
        <v>118</v>
      </c>
      <c r="BK79" s="203">
        <f>BK80</f>
        <v>0</v>
      </c>
    </row>
    <row r="80" s="10" customFormat="1" ht="37.44" customHeight="1">
      <c r="B80" s="204"/>
      <c r="C80" s="205"/>
      <c r="D80" s="206" t="s">
        <v>76</v>
      </c>
      <c r="E80" s="207" t="s">
        <v>1903</v>
      </c>
      <c r="F80" s="207" t="s">
        <v>103</v>
      </c>
      <c r="G80" s="205"/>
      <c r="H80" s="205"/>
      <c r="I80" s="208"/>
      <c r="J80" s="209">
        <f>BK80</f>
        <v>0</v>
      </c>
      <c r="K80" s="205"/>
      <c r="L80" s="210"/>
      <c r="M80" s="211"/>
      <c r="N80" s="212"/>
      <c r="O80" s="212"/>
      <c r="P80" s="213">
        <f>P81+P83</f>
        <v>0</v>
      </c>
      <c r="Q80" s="212"/>
      <c r="R80" s="213">
        <f>R81+R83</f>
        <v>0</v>
      </c>
      <c r="S80" s="212"/>
      <c r="T80" s="214">
        <f>T81+T83</f>
        <v>0</v>
      </c>
      <c r="AR80" s="215" t="s">
        <v>172</v>
      </c>
      <c r="AT80" s="216" t="s">
        <v>76</v>
      </c>
      <c r="AU80" s="216" t="s">
        <v>77</v>
      </c>
      <c r="AY80" s="215" t="s">
        <v>144</v>
      </c>
      <c r="BK80" s="217">
        <f>BK81+BK83</f>
        <v>0</v>
      </c>
    </row>
    <row r="81" s="10" customFormat="1" ht="19.92" customHeight="1">
      <c r="B81" s="204"/>
      <c r="C81" s="205"/>
      <c r="D81" s="206" t="s">
        <v>76</v>
      </c>
      <c r="E81" s="218" t="s">
        <v>1904</v>
      </c>
      <c r="F81" s="218" t="s">
        <v>1905</v>
      </c>
      <c r="G81" s="205"/>
      <c r="H81" s="205"/>
      <c r="I81" s="208"/>
      <c r="J81" s="219">
        <f>BK81</f>
        <v>0</v>
      </c>
      <c r="K81" s="205"/>
      <c r="L81" s="210"/>
      <c r="M81" s="211"/>
      <c r="N81" s="212"/>
      <c r="O81" s="212"/>
      <c r="P81" s="213">
        <f>P82</f>
        <v>0</v>
      </c>
      <c r="Q81" s="212"/>
      <c r="R81" s="213">
        <f>R82</f>
        <v>0</v>
      </c>
      <c r="S81" s="212"/>
      <c r="T81" s="214">
        <f>T82</f>
        <v>0</v>
      </c>
      <c r="AR81" s="215" t="s">
        <v>172</v>
      </c>
      <c r="AT81" s="216" t="s">
        <v>76</v>
      </c>
      <c r="AU81" s="216" t="s">
        <v>25</v>
      </c>
      <c r="AY81" s="215" t="s">
        <v>144</v>
      </c>
      <c r="BK81" s="217">
        <f>BK82</f>
        <v>0</v>
      </c>
    </row>
    <row r="82" s="1" customFormat="1" ht="25.5" customHeight="1">
      <c r="B82" s="45"/>
      <c r="C82" s="220" t="s">
        <v>25</v>
      </c>
      <c r="D82" s="220" t="s">
        <v>146</v>
      </c>
      <c r="E82" s="221" t="s">
        <v>1906</v>
      </c>
      <c r="F82" s="222" t="s">
        <v>1907</v>
      </c>
      <c r="G82" s="223" t="s">
        <v>1908</v>
      </c>
      <c r="H82" s="224">
        <v>1</v>
      </c>
      <c r="I82" s="225"/>
      <c r="J82" s="226">
        <f>ROUND(I82*H82,2)</f>
        <v>0</v>
      </c>
      <c r="K82" s="222" t="s">
        <v>150</v>
      </c>
      <c r="L82" s="71"/>
      <c r="M82" s="227" t="s">
        <v>24</v>
      </c>
      <c r="N82" s="228" t="s">
        <v>48</v>
      </c>
      <c r="O82" s="46"/>
      <c r="P82" s="229">
        <f>O82*H82</f>
        <v>0</v>
      </c>
      <c r="Q82" s="229">
        <v>0</v>
      </c>
      <c r="R82" s="229">
        <f>Q82*H82</f>
        <v>0</v>
      </c>
      <c r="S82" s="229">
        <v>0</v>
      </c>
      <c r="T82" s="230">
        <f>S82*H82</f>
        <v>0</v>
      </c>
      <c r="AR82" s="23" t="s">
        <v>1909</v>
      </c>
      <c r="AT82" s="23" t="s">
        <v>146</v>
      </c>
      <c r="AU82" s="23" t="s">
        <v>86</v>
      </c>
      <c r="AY82" s="23" t="s">
        <v>144</v>
      </c>
      <c r="BE82" s="231">
        <f>IF(N82="základní",J82,0)</f>
        <v>0</v>
      </c>
      <c r="BF82" s="231">
        <f>IF(N82="snížená",J82,0)</f>
        <v>0</v>
      </c>
      <c r="BG82" s="231">
        <f>IF(N82="zákl. přenesená",J82,0)</f>
        <v>0</v>
      </c>
      <c r="BH82" s="231">
        <f>IF(N82="sníž. přenesená",J82,0)</f>
        <v>0</v>
      </c>
      <c r="BI82" s="231">
        <f>IF(N82="nulová",J82,0)</f>
        <v>0</v>
      </c>
      <c r="BJ82" s="23" t="s">
        <v>25</v>
      </c>
      <c r="BK82" s="231">
        <f>ROUND(I82*H82,2)</f>
        <v>0</v>
      </c>
      <c r="BL82" s="23" t="s">
        <v>1909</v>
      </c>
      <c r="BM82" s="23" t="s">
        <v>1910</v>
      </c>
    </row>
    <row r="83" s="10" customFormat="1" ht="29.88" customHeight="1">
      <c r="B83" s="204"/>
      <c r="C83" s="205"/>
      <c r="D83" s="206" t="s">
        <v>76</v>
      </c>
      <c r="E83" s="218" t="s">
        <v>1911</v>
      </c>
      <c r="F83" s="218" t="s">
        <v>1912</v>
      </c>
      <c r="G83" s="205"/>
      <c r="H83" s="205"/>
      <c r="I83" s="208"/>
      <c r="J83" s="219">
        <f>BK83</f>
        <v>0</v>
      </c>
      <c r="K83" s="205"/>
      <c r="L83" s="210"/>
      <c r="M83" s="211"/>
      <c r="N83" s="212"/>
      <c r="O83" s="212"/>
      <c r="P83" s="213">
        <f>P84</f>
        <v>0</v>
      </c>
      <c r="Q83" s="212"/>
      <c r="R83" s="213">
        <f>R84</f>
        <v>0</v>
      </c>
      <c r="S83" s="212"/>
      <c r="T83" s="214">
        <f>T84</f>
        <v>0</v>
      </c>
      <c r="AR83" s="215" t="s">
        <v>172</v>
      </c>
      <c r="AT83" s="216" t="s">
        <v>76</v>
      </c>
      <c r="AU83" s="216" t="s">
        <v>25</v>
      </c>
      <c r="AY83" s="215" t="s">
        <v>144</v>
      </c>
      <c r="BK83" s="217">
        <f>BK84</f>
        <v>0</v>
      </c>
    </row>
    <row r="84" s="1" customFormat="1" ht="25.5" customHeight="1">
      <c r="B84" s="45"/>
      <c r="C84" s="220" t="s">
        <v>86</v>
      </c>
      <c r="D84" s="220" t="s">
        <v>146</v>
      </c>
      <c r="E84" s="221" t="s">
        <v>1913</v>
      </c>
      <c r="F84" s="222" t="s">
        <v>1914</v>
      </c>
      <c r="G84" s="223" t="s">
        <v>1908</v>
      </c>
      <c r="H84" s="224">
        <v>1</v>
      </c>
      <c r="I84" s="225"/>
      <c r="J84" s="226">
        <f>ROUND(I84*H84,2)</f>
        <v>0</v>
      </c>
      <c r="K84" s="222" t="s">
        <v>150</v>
      </c>
      <c r="L84" s="71"/>
      <c r="M84" s="227" t="s">
        <v>24</v>
      </c>
      <c r="N84" s="287" t="s">
        <v>48</v>
      </c>
      <c r="O84" s="281"/>
      <c r="P84" s="282">
        <f>O84*H84</f>
        <v>0</v>
      </c>
      <c r="Q84" s="282">
        <v>0</v>
      </c>
      <c r="R84" s="282">
        <f>Q84*H84</f>
        <v>0</v>
      </c>
      <c r="S84" s="282">
        <v>0</v>
      </c>
      <c r="T84" s="283">
        <f>S84*H84</f>
        <v>0</v>
      </c>
      <c r="AR84" s="23" t="s">
        <v>1909</v>
      </c>
      <c r="AT84" s="23" t="s">
        <v>146</v>
      </c>
      <c r="AU84" s="23" t="s">
        <v>86</v>
      </c>
      <c r="AY84" s="23" t="s">
        <v>144</v>
      </c>
      <c r="BE84" s="231">
        <f>IF(N84="základní",J84,0)</f>
        <v>0</v>
      </c>
      <c r="BF84" s="231">
        <f>IF(N84="snížená",J84,0)</f>
        <v>0</v>
      </c>
      <c r="BG84" s="231">
        <f>IF(N84="zákl. přenesená",J84,0)</f>
        <v>0</v>
      </c>
      <c r="BH84" s="231">
        <f>IF(N84="sníž. přenesená",J84,0)</f>
        <v>0</v>
      </c>
      <c r="BI84" s="231">
        <f>IF(N84="nulová",J84,0)</f>
        <v>0</v>
      </c>
      <c r="BJ84" s="23" t="s">
        <v>25</v>
      </c>
      <c r="BK84" s="231">
        <f>ROUND(I84*H84,2)</f>
        <v>0</v>
      </c>
      <c r="BL84" s="23" t="s">
        <v>1909</v>
      </c>
      <c r="BM84" s="23" t="s">
        <v>1915</v>
      </c>
    </row>
    <row r="85" s="1" customFormat="1" ht="6.96" customHeight="1">
      <c r="B85" s="66"/>
      <c r="C85" s="67"/>
      <c r="D85" s="67"/>
      <c r="E85" s="67"/>
      <c r="F85" s="67"/>
      <c r="G85" s="67"/>
      <c r="H85" s="67"/>
      <c r="I85" s="165"/>
      <c r="J85" s="67"/>
      <c r="K85" s="67"/>
      <c r="L85" s="71"/>
    </row>
  </sheetData>
  <sheetProtection sheet="1" autoFilter="0" formatColumns="0" formatRows="0" objects="1" scenarios="1" spinCount="100000" saltValue="uEUMB3cN5xZrC+ZGGyh4wNVd+C9dlojQ0nIP5rS7Qq9M2mrRBhbIUYcZWl9hy8eBVWbSCMAh/0Gz/xh3SWU9fw==" hashValue="Oj+Ch/ZwYEzD1rPtKfAziQuwTaMDbHskRxxfRGabDC1yUtYXQFFrcAbPSzoofRNTIOrHu7vVJnnqoodR0Ycb/g==" algorithmName="SHA-512" password="CC35"/>
  <autoFilter ref="C78:K84"/>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8" customWidth="1"/>
    <col min="2" max="2" width="1.664063" style="288" customWidth="1"/>
    <col min="3" max="4" width="5" style="288" customWidth="1"/>
    <col min="5" max="5" width="11.67" style="288" customWidth="1"/>
    <col min="6" max="6" width="9.17" style="288" customWidth="1"/>
    <col min="7" max="7" width="5" style="288" customWidth="1"/>
    <col min="8" max="8" width="77.83" style="288" customWidth="1"/>
    <col min="9" max="10" width="20" style="288" customWidth="1"/>
    <col min="11" max="11" width="1.664063" style="288" customWidth="1"/>
  </cols>
  <sheetData>
    <row r="1" ht="37.5" customHeight="1"/>
    <row r="2" ht="7.5" customHeight="1">
      <c r="B2" s="289"/>
      <c r="C2" s="290"/>
      <c r="D2" s="290"/>
      <c r="E2" s="290"/>
      <c r="F2" s="290"/>
      <c r="G2" s="290"/>
      <c r="H2" s="290"/>
      <c r="I2" s="290"/>
      <c r="J2" s="290"/>
      <c r="K2" s="291"/>
    </row>
    <row r="3" s="14" customFormat="1" ht="45" customHeight="1">
      <c r="B3" s="292"/>
      <c r="C3" s="293" t="s">
        <v>1916</v>
      </c>
      <c r="D3" s="293"/>
      <c r="E3" s="293"/>
      <c r="F3" s="293"/>
      <c r="G3" s="293"/>
      <c r="H3" s="293"/>
      <c r="I3" s="293"/>
      <c r="J3" s="293"/>
      <c r="K3" s="294"/>
    </row>
    <row r="4" ht="25.5" customHeight="1">
      <c r="B4" s="295"/>
      <c r="C4" s="296" t="s">
        <v>1917</v>
      </c>
      <c r="D4" s="296"/>
      <c r="E4" s="296"/>
      <c r="F4" s="296"/>
      <c r="G4" s="296"/>
      <c r="H4" s="296"/>
      <c r="I4" s="296"/>
      <c r="J4" s="296"/>
      <c r="K4" s="297"/>
    </row>
    <row r="5" ht="5.25" customHeight="1">
      <c r="B5" s="295"/>
      <c r="C5" s="298"/>
      <c r="D5" s="298"/>
      <c r="E5" s="298"/>
      <c r="F5" s="298"/>
      <c r="G5" s="298"/>
      <c r="H5" s="298"/>
      <c r="I5" s="298"/>
      <c r="J5" s="298"/>
      <c r="K5" s="297"/>
    </row>
    <row r="6" ht="15" customHeight="1">
      <c r="B6" s="295"/>
      <c r="C6" s="299" t="s">
        <v>1918</v>
      </c>
      <c r="D6" s="299"/>
      <c r="E6" s="299"/>
      <c r="F6" s="299"/>
      <c r="G6" s="299"/>
      <c r="H6" s="299"/>
      <c r="I6" s="299"/>
      <c r="J6" s="299"/>
      <c r="K6" s="297"/>
    </row>
    <row r="7" ht="15" customHeight="1">
      <c r="B7" s="300"/>
      <c r="C7" s="299" t="s">
        <v>1919</v>
      </c>
      <c r="D7" s="299"/>
      <c r="E7" s="299"/>
      <c r="F7" s="299"/>
      <c r="G7" s="299"/>
      <c r="H7" s="299"/>
      <c r="I7" s="299"/>
      <c r="J7" s="299"/>
      <c r="K7" s="297"/>
    </row>
    <row r="8" ht="12.75" customHeight="1">
      <c r="B8" s="300"/>
      <c r="C8" s="299"/>
      <c r="D8" s="299"/>
      <c r="E8" s="299"/>
      <c r="F8" s="299"/>
      <c r="G8" s="299"/>
      <c r="H8" s="299"/>
      <c r="I8" s="299"/>
      <c r="J8" s="299"/>
      <c r="K8" s="297"/>
    </row>
    <row r="9" ht="15" customHeight="1">
      <c r="B9" s="300"/>
      <c r="C9" s="299" t="s">
        <v>1920</v>
      </c>
      <c r="D9" s="299"/>
      <c r="E9" s="299"/>
      <c r="F9" s="299"/>
      <c r="G9" s="299"/>
      <c r="H9" s="299"/>
      <c r="I9" s="299"/>
      <c r="J9" s="299"/>
      <c r="K9" s="297"/>
    </row>
    <row r="10" ht="15" customHeight="1">
      <c r="B10" s="300"/>
      <c r="C10" s="299"/>
      <c r="D10" s="299" t="s">
        <v>1921</v>
      </c>
      <c r="E10" s="299"/>
      <c r="F10" s="299"/>
      <c r="G10" s="299"/>
      <c r="H10" s="299"/>
      <c r="I10" s="299"/>
      <c r="J10" s="299"/>
      <c r="K10" s="297"/>
    </row>
    <row r="11" ht="15" customHeight="1">
      <c r="B11" s="300"/>
      <c r="C11" s="301"/>
      <c r="D11" s="299" t="s">
        <v>1922</v>
      </c>
      <c r="E11" s="299"/>
      <c r="F11" s="299"/>
      <c r="G11" s="299"/>
      <c r="H11" s="299"/>
      <c r="I11" s="299"/>
      <c r="J11" s="299"/>
      <c r="K11" s="297"/>
    </row>
    <row r="12" ht="12.75" customHeight="1">
      <c r="B12" s="300"/>
      <c r="C12" s="301"/>
      <c r="D12" s="301"/>
      <c r="E12" s="301"/>
      <c r="F12" s="301"/>
      <c r="G12" s="301"/>
      <c r="H12" s="301"/>
      <c r="I12" s="301"/>
      <c r="J12" s="301"/>
      <c r="K12" s="297"/>
    </row>
    <row r="13" ht="15" customHeight="1">
      <c r="B13" s="300"/>
      <c r="C13" s="301"/>
      <c r="D13" s="299" t="s">
        <v>1923</v>
      </c>
      <c r="E13" s="299"/>
      <c r="F13" s="299"/>
      <c r="G13" s="299"/>
      <c r="H13" s="299"/>
      <c r="I13" s="299"/>
      <c r="J13" s="299"/>
      <c r="K13" s="297"/>
    </row>
    <row r="14" ht="15" customHeight="1">
      <c r="B14" s="300"/>
      <c r="C14" s="301"/>
      <c r="D14" s="299" t="s">
        <v>1924</v>
      </c>
      <c r="E14" s="299"/>
      <c r="F14" s="299"/>
      <c r="G14" s="299"/>
      <c r="H14" s="299"/>
      <c r="I14" s="299"/>
      <c r="J14" s="299"/>
      <c r="K14" s="297"/>
    </row>
    <row r="15" ht="15" customHeight="1">
      <c r="B15" s="300"/>
      <c r="C15" s="301"/>
      <c r="D15" s="299" t="s">
        <v>1925</v>
      </c>
      <c r="E15" s="299"/>
      <c r="F15" s="299"/>
      <c r="G15" s="299"/>
      <c r="H15" s="299"/>
      <c r="I15" s="299"/>
      <c r="J15" s="299"/>
      <c r="K15" s="297"/>
    </row>
    <row r="16" ht="15" customHeight="1">
      <c r="B16" s="300"/>
      <c r="C16" s="301"/>
      <c r="D16" s="301"/>
      <c r="E16" s="302" t="s">
        <v>84</v>
      </c>
      <c r="F16" s="299" t="s">
        <v>1926</v>
      </c>
      <c r="G16" s="299"/>
      <c r="H16" s="299"/>
      <c r="I16" s="299"/>
      <c r="J16" s="299"/>
      <c r="K16" s="297"/>
    </row>
    <row r="17" ht="15" customHeight="1">
      <c r="B17" s="300"/>
      <c r="C17" s="301"/>
      <c r="D17" s="301"/>
      <c r="E17" s="302" t="s">
        <v>1927</v>
      </c>
      <c r="F17" s="299" t="s">
        <v>1928</v>
      </c>
      <c r="G17" s="299"/>
      <c r="H17" s="299"/>
      <c r="I17" s="299"/>
      <c r="J17" s="299"/>
      <c r="K17" s="297"/>
    </row>
    <row r="18" ht="15" customHeight="1">
      <c r="B18" s="300"/>
      <c r="C18" s="301"/>
      <c r="D18" s="301"/>
      <c r="E18" s="302" t="s">
        <v>1929</v>
      </c>
      <c r="F18" s="299" t="s">
        <v>1930</v>
      </c>
      <c r="G18" s="299"/>
      <c r="H18" s="299"/>
      <c r="I18" s="299"/>
      <c r="J18" s="299"/>
      <c r="K18" s="297"/>
    </row>
    <row r="19" ht="15" customHeight="1">
      <c r="B19" s="300"/>
      <c r="C19" s="301"/>
      <c r="D19" s="301"/>
      <c r="E19" s="302" t="s">
        <v>104</v>
      </c>
      <c r="F19" s="299" t="s">
        <v>1931</v>
      </c>
      <c r="G19" s="299"/>
      <c r="H19" s="299"/>
      <c r="I19" s="299"/>
      <c r="J19" s="299"/>
      <c r="K19" s="297"/>
    </row>
    <row r="20" ht="15" customHeight="1">
      <c r="B20" s="300"/>
      <c r="C20" s="301"/>
      <c r="D20" s="301"/>
      <c r="E20" s="302" t="s">
        <v>1932</v>
      </c>
      <c r="F20" s="299" t="s">
        <v>1933</v>
      </c>
      <c r="G20" s="299"/>
      <c r="H20" s="299"/>
      <c r="I20" s="299"/>
      <c r="J20" s="299"/>
      <c r="K20" s="297"/>
    </row>
    <row r="21" ht="15" customHeight="1">
      <c r="B21" s="300"/>
      <c r="C21" s="301"/>
      <c r="D21" s="301"/>
      <c r="E21" s="302" t="s">
        <v>1934</v>
      </c>
      <c r="F21" s="299" t="s">
        <v>1935</v>
      </c>
      <c r="G21" s="299"/>
      <c r="H21" s="299"/>
      <c r="I21" s="299"/>
      <c r="J21" s="299"/>
      <c r="K21" s="297"/>
    </row>
    <row r="22" ht="12.75" customHeight="1">
      <c r="B22" s="300"/>
      <c r="C22" s="301"/>
      <c r="D22" s="301"/>
      <c r="E22" s="301"/>
      <c r="F22" s="301"/>
      <c r="G22" s="301"/>
      <c r="H22" s="301"/>
      <c r="I22" s="301"/>
      <c r="J22" s="301"/>
      <c r="K22" s="297"/>
    </row>
    <row r="23" ht="15" customHeight="1">
      <c r="B23" s="300"/>
      <c r="C23" s="299" t="s">
        <v>1936</v>
      </c>
      <c r="D23" s="299"/>
      <c r="E23" s="299"/>
      <c r="F23" s="299"/>
      <c r="G23" s="299"/>
      <c r="H23" s="299"/>
      <c r="I23" s="299"/>
      <c r="J23" s="299"/>
      <c r="K23" s="297"/>
    </row>
    <row r="24" ht="15" customHeight="1">
      <c r="B24" s="300"/>
      <c r="C24" s="299" t="s">
        <v>1937</v>
      </c>
      <c r="D24" s="299"/>
      <c r="E24" s="299"/>
      <c r="F24" s="299"/>
      <c r="G24" s="299"/>
      <c r="H24" s="299"/>
      <c r="I24" s="299"/>
      <c r="J24" s="299"/>
      <c r="K24" s="297"/>
    </row>
    <row r="25" ht="15" customHeight="1">
      <c r="B25" s="300"/>
      <c r="C25" s="299"/>
      <c r="D25" s="299" t="s">
        <v>1938</v>
      </c>
      <c r="E25" s="299"/>
      <c r="F25" s="299"/>
      <c r="G25" s="299"/>
      <c r="H25" s="299"/>
      <c r="I25" s="299"/>
      <c r="J25" s="299"/>
      <c r="K25" s="297"/>
    </row>
    <row r="26" ht="15" customHeight="1">
      <c r="B26" s="300"/>
      <c r="C26" s="301"/>
      <c r="D26" s="299" t="s">
        <v>1939</v>
      </c>
      <c r="E26" s="299"/>
      <c r="F26" s="299"/>
      <c r="G26" s="299"/>
      <c r="H26" s="299"/>
      <c r="I26" s="299"/>
      <c r="J26" s="299"/>
      <c r="K26" s="297"/>
    </row>
    <row r="27" ht="12.75" customHeight="1">
      <c r="B27" s="300"/>
      <c r="C27" s="301"/>
      <c r="D27" s="301"/>
      <c r="E27" s="301"/>
      <c r="F27" s="301"/>
      <c r="G27" s="301"/>
      <c r="H27" s="301"/>
      <c r="I27" s="301"/>
      <c r="J27" s="301"/>
      <c r="K27" s="297"/>
    </row>
    <row r="28" ht="15" customHeight="1">
      <c r="B28" s="300"/>
      <c r="C28" s="301"/>
      <c r="D28" s="299" t="s">
        <v>1940</v>
      </c>
      <c r="E28" s="299"/>
      <c r="F28" s="299"/>
      <c r="G28" s="299"/>
      <c r="H28" s="299"/>
      <c r="I28" s="299"/>
      <c r="J28" s="299"/>
      <c r="K28" s="297"/>
    </row>
    <row r="29" ht="15" customHeight="1">
      <c r="B29" s="300"/>
      <c r="C29" s="301"/>
      <c r="D29" s="299" t="s">
        <v>1941</v>
      </c>
      <c r="E29" s="299"/>
      <c r="F29" s="299"/>
      <c r="G29" s="299"/>
      <c r="H29" s="299"/>
      <c r="I29" s="299"/>
      <c r="J29" s="299"/>
      <c r="K29" s="297"/>
    </row>
    <row r="30" ht="12.75" customHeight="1">
      <c r="B30" s="300"/>
      <c r="C30" s="301"/>
      <c r="D30" s="301"/>
      <c r="E30" s="301"/>
      <c r="F30" s="301"/>
      <c r="G30" s="301"/>
      <c r="H30" s="301"/>
      <c r="I30" s="301"/>
      <c r="J30" s="301"/>
      <c r="K30" s="297"/>
    </row>
    <row r="31" ht="15" customHeight="1">
      <c r="B31" s="300"/>
      <c r="C31" s="301"/>
      <c r="D31" s="299" t="s">
        <v>1942</v>
      </c>
      <c r="E31" s="299"/>
      <c r="F31" s="299"/>
      <c r="G31" s="299"/>
      <c r="H31" s="299"/>
      <c r="I31" s="299"/>
      <c r="J31" s="299"/>
      <c r="K31" s="297"/>
    </row>
    <row r="32" ht="15" customHeight="1">
      <c r="B32" s="300"/>
      <c r="C32" s="301"/>
      <c r="D32" s="299" t="s">
        <v>1943</v>
      </c>
      <c r="E32" s="299"/>
      <c r="F32" s="299"/>
      <c r="G32" s="299"/>
      <c r="H32" s="299"/>
      <c r="I32" s="299"/>
      <c r="J32" s="299"/>
      <c r="K32" s="297"/>
    </row>
    <row r="33" ht="15" customHeight="1">
      <c r="B33" s="300"/>
      <c r="C33" s="301"/>
      <c r="D33" s="299" t="s">
        <v>1944</v>
      </c>
      <c r="E33" s="299"/>
      <c r="F33" s="299"/>
      <c r="G33" s="299"/>
      <c r="H33" s="299"/>
      <c r="I33" s="299"/>
      <c r="J33" s="299"/>
      <c r="K33" s="297"/>
    </row>
    <row r="34" ht="15" customHeight="1">
      <c r="B34" s="300"/>
      <c r="C34" s="301"/>
      <c r="D34" s="299"/>
      <c r="E34" s="303" t="s">
        <v>129</v>
      </c>
      <c r="F34" s="299"/>
      <c r="G34" s="299" t="s">
        <v>1945</v>
      </c>
      <c r="H34" s="299"/>
      <c r="I34" s="299"/>
      <c r="J34" s="299"/>
      <c r="K34" s="297"/>
    </row>
    <row r="35" ht="30.75" customHeight="1">
      <c r="B35" s="300"/>
      <c r="C35" s="301"/>
      <c r="D35" s="299"/>
      <c r="E35" s="303" t="s">
        <v>1946</v>
      </c>
      <c r="F35" s="299"/>
      <c r="G35" s="299" t="s">
        <v>1947</v>
      </c>
      <c r="H35" s="299"/>
      <c r="I35" s="299"/>
      <c r="J35" s="299"/>
      <c r="K35" s="297"/>
    </row>
    <row r="36" ht="15" customHeight="1">
      <c r="B36" s="300"/>
      <c r="C36" s="301"/>
      <c r="D36" s="299"/>
      <c r="E36" s="303" t="s">
        <v>58</v>
      </c>
      <c r="F36" s="299"/>
      <c r="G36" s="299" t="s">
        <v>1948</v>
      </c>
      <c r="H36" s="299"/>
      <c r="I36" s="299"/>
      <c r="J36" s="299"/>
      <c r="K36" s="297"/>
    </row>
    <row r="37" ht="15" customHeight="1">
      <c r="B37" s="300"/>
      <c r="C37" s="301"/>
      <c r="D37" s="299"/>
      <c r="E37" s="303" t="s">
        <v>130</v>
      </c>
      <c r="F37" s="299"/>
      <c r="G37" s="299" t="s">
        <v>1949</v>
      </c>
      <c r="H37" s="299"/>
      <c r="I37" s="299"/>
      <c r="J37" s="299"/>
      <c r="K37" s="297"/>
    </row>
    <row r="38" ht="15" customHeight="1">
      <c r="B38" s="300"/>
      <c r="C38" s="301"/>
      <c r="D38" s="299"/>
      <c r="E38" s="303" t="s">
        <v>131</v>
      </c>
      <c r="F38" s="299"/>
      <c r="G38" s="299" t="s">
        <v>1950</v>
      </c>
      <c r="H38" s="299"/>
      <c r="I38" s="299"/>
      <c r="J38" s="299"/>
      <c r="K38" s="297"/>
    </row>
    <row r="39" ht="15" customHeight="1">
      <c r="B39" s="300"/>
      <c r="C39" s="301"/>
      <c r="D39" s="299"/>
      <c r="E39" s="303" t="s">
        <v>132</v>
      </c>
      <c r="F39" s="299"/>
      <c r="G39" s="299" t="s">
        <v>1951</v>
      </c>
      <c r="H39" s="299"/>
      <c r="I39" s="299"/>
      <c r="J39" s="299"/>
      <c r="K39" s="297"/>
    </row>
    <row r="40" ht="15" customHeight="1">
      <c r="B40" s="300"/>
      <c r="C40" s="301"/>
      <c r="D40" s="299"/>
      <c r="E40" s="303" t="s">
        <v>1952</v>
      </c>
      <c r="F40" s="299"/>
      <c r="G40" s="299" t="s">
        <v>1953</v>
      </c>
      <c r="H40" s="299"/>
      <c r="I40" s="299"/>
      <c r="J40" s="299"/>
      <c r="K40" s="297"/>
    </row>
    <row r="41" ht="15" customHeight="1">
      <c r="B41" s="300"/>
      <c r="C41" s="301"/>
      <c r="D41" s="299"/>
      <c r="E41" s="303"/>
      <c r="F41" s="299"/>
      <c r="G41" s="299" t="s">
        <v>1954</v>
      </c>
      <c r="H41" s="299"/>
      <c r="I41" s="299"/>
      <c r="J41" s="299"/>
      <c r="K41" s="297"/>
    </row>
    <row r="42" ht="15" customHeight="1">
      <c r="B42" s="300"/>
      <c r="C42" s="301"/>
      <c r="D42" s="299"/>
      <c r="E42" s="303" t="s">
        <v>1955</v>
      </c>
      <c r="F42" s="299"/>
      <c r="G42" s="299" t="s">
        <v>1956</v>
      </c>
      <c r="H42" s="299"/>
      <c r="I42" s="299"/>
      <c r="J42" s="299"/>
      <c r="K42" s="297"/>
    </row>
    <row r="43" ht="15" customHeight="1">
      <c r="B43" s="300"/>
      <c r="C43" s="301"/>
      <c r="D43" s="299"/>
      <c r="E43" s="303" t="s">
        <v>134</v>
      </c>
      <c r="F43" s="299"/>
      <c r="G43" s="299" t="s">
        <v>1957</v>
      </c>
      <c r="H43" s="299"/>
      <c r="I43" s="299"/>
      <c r="J43" s="299"/>
      <c r="K43" s="297"/>
    </row>
    <row r="44" ht="12.75" customHeight="1">
      <c r="B44" s="300"/>
      <c r="C44" s="301"/>
      <c r="D44" s="299"/>
      <c r="E44" s="299"/>
      <c r="F44" s="299"/>
      <c r="G44" s="299"/>
      <c r="H44" s="299"/>
      <c r="I44" s="299"/>
      <c r="J44" s="299"/>
      <c r="K44" s="297"/>
    </row>
    <row r="45" ht="15" customHeight="1">
      <c r="B45" s="300"/>
      <c r="C45" s="301"/>
      <c r="D45" s="299" t="s">
        <v>1958</v>
      </c>
      <c r="E45" s="299"/>
      <c r="F45" s="299"/>
      <c r="G45" s="299"/>
      <c r="H45" s="299"/>
      <c r="I45" s="299"/>
      <c r="J45" s="299"/>
      <c r="K45" s="297"/>
    </row>
    <row r="46" ht="15" customHeight="1">
      <c r="B46" s="300"/>
      <c r="C46" s="301"/>
      <c r="D46" s="301"/>
      <c r="E46" s="299" t="s">
        <v>1959</v>
      </c>
      <c r="F46" s="299"/>
      <c r="G46" s="299"/>
      <c r="H46" s="299"/>
      <c r="I46" s="299"/>
      <c r="J46" s="299"/>
      <c r="K46" s="297"/>
    </row>
    <row r="47" ht="15" customHeight="1">
      <c r="B47" s="300"/>
      <c r="C47" s="301"/>
      <c r="D47" s="301"/>
      <c r="E47" s="299" t="s">
        <v>1960</v>
      </c>
      <c r="F47" s="299"/>
      <c r="G47" s="299"/>
      <c r="H47" s="299"/>
      <c r="I47" s="299"/>
      <c r="J47" s="299"/>
      <c r="K47" s="297"/>
    </row>
    <row r="48" ht="15" customHeight="1">
      <c r="B48" s="300"/>
      <c r="C48" s="301"/>
      <c r="D48" s="301"/>
      <c r="E48" s="299" t="s">
        <v>1961</v>
      </c>
      <c r="F48" s="299"/>
      <c r="G48" s="299"/>
      <c r="H48" s="299"/>
      <c r="I48" s="299"/>
      <c r="J48" s="299"/>
      <c r="K48" s="297"/>
    </row>
    <row r="49" ht="15" customHeight="1">
      <c r="B49" s="300"/>
      <c r="C49" s="301"/>
      <c r="D49" s="299" t="s">
        <v>1962</v>
      </c>
      <c r="E49" s="299"/>
      <c r="F49" s="299"/>
      <c r="G49" s="299"/>
      <c r="H49" s="299"/>
      <c r="I49" s="299"/>
      <c r="J49" s="299"/>
      <c r="K49" s="297"/>
    </row>
    <row r="50" ht="25.5" customHeight="1">
      <c r="B50" s="295"/>
      <c r="C50" s="296" t="s">
        <v>1963</v>
      </c>
      <c r="D50" s="296"/>
      <c r="E50" s="296"/>
      <c r="F50" s="296"/>
      <c r="G50" s="296"/>
      <c r="H50" s="296"/>
      <c r="I50" s="296"/>
      <c r="J50" s="296"/>
      <c r="K50" s="297"/>
    </row>
    <row r="51" ht="5.25" customHeight="1">
      <c r="B51" s="295"/>
      <c r="C51" s="298"/>
      <c r="D51" s="298"/>
      <c r="E51" s="298"/>
      <c r="F51" s="298"/>
      <c r="G51" s="298"/>
      <c r="H51" s="298"/>
      <c r="I51" s="298"/>
      <c r="J51" s="298"/>
      <c r="K51" s="297"/>
    </row>
    <row r="52" ht="15" customHeight="1">
      <c r="B52" s="295"/>
      <c r="C52" s="299" t="s">
        <v>1964</v>
      </c>
      <c r="D52" s="299"/>
      <c r="E52" s="299"/>
      <c r="F52" s="299"/>
      <c r="G52" s="299"/>
      <c r="H52" s="299"/>
      <c r="I52" s="299"/>
      <c r="J52" s="299"/>
      <c r="K52" s="297"/>
    </row>
    <row r="53" ht="15" customHeight="1">
      <c r="B53" s="295"/>
      <c r="C53" s="299" t="s">
        <v>1965</v>
      </c>
      <c r="D53" s="299"/>
      <c r="E53" s="299"/>
      <c r="F53" s="299"/>
      <c r="G53" s="299"/>
      <c r="H53" s="299"/>
      <c r="I53" s="299"/>
      <c r="J53" s="299"/>
      <c r="K53" s="297"/>
    </row>
    <row r="54" ht="12.75" customHeight="1">
      <c r="B54" s="295"/>
      <c r="C54" s="299"/>
      <c r="D54" s="299"/>
      <c r="E54" s="299"/>
      <c r="F54" s="299"/>
      <c r="G54" s="299"/>
      <c r="H54" s="299"/>
      <c r="I54" s="299"/>
      <c r="J54" s="299"/>
      <c r="K54" s="297"/>
    </row>
    <row r="55" ht="15" customHeight="1">
      <c r="B55" s="295"/>
      <c r="C55" s="299" t="s">
        <v>1966</v>
      </c>
      <c r="D55" s="299"/>
      <c r="E55" s="299"/>
      <c r="F55" s="299"/>
      <c r="G55" s="299"/>
      <c r="H55" s="299"/>
      <c r="I55" s="299"/>
      <c r="J55" s="299"/>
      <c r="K55" s="297"/>
    </row>
    <row r="56" ht="15" customHeight="1">
      <c r="B56" s="295"/>
      <c r="C56" s="301"/>
      <c r="D56" s="299" t="s">
        <v>1967</v>
      </c>
      <c r="E56" s="299"/>
      <c r="F56" s="299"/>
      <c r="G56" s="299"/>
      <c r="H56" s="299"/>
      <c r="I56" s="299"/>
      <c r="J56" s="299"/>
      <c r="K56" s="297"/>
    </row>
    <row r="57" ht="15" customHeight="1">
      <c r="B57" s="295"/>
      <c r="C57" s="301"/>
      <c r="D57" s="299" t="s">
        <v>1968</v>
      </c>
      <c r="E57" s="299"/>
      <c r="F57" s="299"/>
      <c r="G57" s="299"/>
      <c r="H57" s="299"/>
      <c r="I57" s="299"/>
      <c r="J57" s="299"/>
      <c r="K57" s="297"/>
    </row>
    <row r="58" ht="15" customHeight="1">
      <c r="B58" s="295"/>
      <c r="C58" s="301"/>
      <c r="D58" s="299" t="s">
        <v>1969</v>
      </c>
      <c r="E58" s="299"/>
      <c r="F58" s="299"/>
      <c r="G58" s="299"/>
      <c r="H58" s="299"/>
      <c r="I58" s="299"/>
      <c r="J58" s="299"/>
      <c r="K58" s="297"/>
    </row>
    <row r="59" ht="15" customHeight="1">
      <c r="B59" s="295"/>
      <c r="C59" s="301"/>
      <c r="D59" s="299" t="s">
        <v>1970</v>
      </c>
      <c r="E59" s="299"/>
      <c r="F59" s="299"/>
      <c r="G59" s="299"/>
      <c r="H59" s="299"/>
      <c r="I59" s="299"/>
      <c r="J59" s="299"/>
      <c r="K59" s="297"/>
    </row>
    <row r="60" ht="15" customHeight="1">
      <c r="B60" s="295"/>
      <c r="C60" s="301"/>
      <c r="D60" s="304" t="s">
        <v>1971</v>
      </c>
      <c r="E60" s="304"/>
      <c r="F60" s="304"/>
      <c r="G60" s="304"/>
      <c r="H60" s="304"/>
      <c r="I60" s="304"/>
      <c r="J60" s="304"/>
      <c r="K60" s="297"/>
    </row>
    <row r="61" ht="15" customHeight="1">
      <c r="B61" s="295"/>
      <c r="C61" s="301"/>
      <c r="D61" s="299" t="s">
        <v>1972</v>
      </c>
      <c r="E61" s="299"/>
      <c r="F61" s="299"/>
      <c r="G61" s="299"/>
      <c r="H61" s="299"/>
      <c r="I61" s="299"/>
      <c r="J61" s="299"/>
      <c r="K61" s="297"/>
    </row>
    <row r="62" ht="12.75" customHeight="1">
      <c r="B62" s="295"/>
      <c r="C62" s="301"/>
      <c r="D62" s="301"/>
      <c r="E62" s="305"/>
      <c r="F62" s="301"/>
      <c r="G62" s="301"/>
      <c r="H62" s="301"/>
      <c r="I62" s="301"/>
      <c r="J62" s="301"/>
      <c r="K62" s="297"/>
    </row>
    <row r="63" ht="15" customHeight="1">
      <c r="B63" s="295"/>
      <c r="C63" s="301"/>
      <c r="D63" s="299" t="s">
        <v>1973</v>
      </c>
      <c r="E63" s="299"/>
      <c r="F63" s="299"/>
      <c r="G63" s="299"/>
      <c r="H63" s="299"/>
      <c r="I63" s="299"/>
      <c r="J63" s="299"/>
      <c r="K63" s="297"/>
    </row>
    <row r="64" ht="15" customHeight="1">
      <c r="B64" s="295"/>
      <c r="C64" s="301"/>
      <c r="D64" s="304" t="s">
        <v>1974</v>
      </c>
      <c r="E64" s="304"/>
      <c r="F64" s="304"/>
      <c r="G64" s="304"/>
      <c r="H64" s="304"/>
      <c r="I64" s="304"/>
      <c r="J64" s="304"/>
      <c r="K64" s="297"/>
    </row>
    <row r="65" ht="15" customHeight="1">
      <c r="B65" s="295"/>
      <c r="C65" s="301"/>
      <c r="D65" s="299" t="s">
        <v>1975</v>
      </c>
      <c r="E65" s="299"/>
      <c r="F65" s="299"/>
      <c r="G65" s="299"/>
      <c r="H65" s="299"/>
      <c r="I65" s="299"/>
      <c r="J65" s="299"/>
      <c r="K65" s="297"/>
    </row>
    <row r="66" ht="15" customHeight="1">
      <c r="B66" s="295"/>
      <c r="C66" s="301"/>
      <c r="D66" s="299" t="s">
        <v>1976</v>
      </c>
      <c r="E66" s="299"/>
      <c r="F66" s="299"/>
      <c r="G66" s="299"/>
      <c r="H66" s="299"/>
      <c r="I66" s="299"/>
      <c r="J66" s="299"/>
      <c r="K66" s="297"/>
    </row>
    <row r="67" ht="15" customHeight="1">
      <c r="B67" s="295"/>
      <c r="C67" s="301"/>
      <c r="D67" s="299" t="s">
        <v>1977</v>
      </c>
      <c r="E67" s="299"/>
      <c r="F67" s="299"/>
      <c r="G67" s="299"/>
      <c r="H67" s="299"/>
      <c r="I67" s="299"/>
      <c r="J67" s="299"/>
      <c r="K67" s="297"/>
    </row>
    <row r="68" ht="15" customHeight="1">
      <c r="B68" s="295"/>
      <c r="C68" s="301"/>
      <c r="D68" s="299" t="s">
        <v>1978</v>
      </c>
      <c r="E68" s="299"/>
      <c r="F68" s="299"/>
      <c r="G68" s="299"/>
      <c r="H68" s="299"/>
      <c r="I68" s="299"/>
      <c r="J68" s="299"/>
      <c r="K68" s="297"/>
    </row>
    <row r="69" ht="12.75" customHeight="1">
      <c r="B69" s="306"/>
      <c r="C69" s="307"/>
      <c r="D69" s="307"/>
      <c r="E69" s="307"/>
      <c r="F69" s="307"/>
      <c r="G69" s="307"/>
      <c r="H69" s="307"/>
      <c r="I69" s="307"/>
      <c r="J69" s="307"/>
      <c r="K69" s="308"/>
    </row>
    <row r="70" ht="18.75" customHeight="1">
      <c r="B70" s="309"/>
      <c r="C70" s="309"/>
      <c r="D70" s="309"/>
      <c r="E70" s="309"/>
      <c r="F70" s="309"/>
      <c r="G70" s="309"/>
      <c r="H70" s="309"/>
      <c r="I70" s="309"/>
      <c r="J70" s="309"/>
      <c r="K70" s="310"/>
    </row>
    <row r="71" ht="18.75" customHeight="1">
      <c r="B71" s="310"/>
      <c r="C71" s="310"/>
      <c r="D71" s="310"/>
      <c r="E71" s="310"/>
      <c r="F71" s="310"/>
      <c r="G71" s="310"/>
      <c r="H71" s="310"/>
      <c r="I71" s="310"/>
      <c r="J71" s="310"/>
      <c r="K71" s="310"/>
    </row>
    <row r="72" ht="7.5" customHeight="1">
      <c r="B72" s="311"/>
      <c r="C72" s="312"/>
      <c r="D72" s="312"/>
      <c r="E72" s="312"/>
      <c r="F72" s="312"/>
      <c r="G72" s="312"/>
      <c r="H72" s="312"/>
      <c r="I72" s="312"/>
      <c r="J72" s="312"/>
      <c r="K72" s="313"/>
    </row>
    <row r="73" ht="45" customHeight="1">
      <c r="B73" s="314"/>
      <c r="C73" s="315" t="s">
        <v>110</v>
      </c>
      <c r="D73" s="315"/>
      <c r="E73" s="315"/>
      <c r="F73" s="315"/>
      <c r="G73" s="315"/>
      <c r="H73" s="315"/>
      <c r="I73" s="315"/>
      <c r="J73" s="315"/>
      <c r="K73" s="316"/>
    </row>
    <row r="74" ht="17.25" customHeight="1">
      <c r="B74" s="314"/>
      <c r="C74" s="317" t="s">
        <v>1979</v>
      </c>
      <c r="D74" s="317"/>
      <c r="E74" s="317"/>
      <c r="F74" s="317" t="s">
        <v>1980</v>
      </c>
      <c r="G74" s="318"/>
      <c r="H74" s="317" t="s">
        <v>130</v>
      </c>
      <c r="I74" s="317" t="s">
        <v>62</v>
      </c>
      <c r="J74" s="317" t="s">
        <v>1981</v>
      </c>
      <c r="K74" s="316"/>
    </row>
    <row r="75" ht="17.25" customHeight="1">
      <c r="B75" s="314"/>
      <c r="C75" s="319" t="s">
        <v>1982</v>
      </c>
      <c r="D75" s="319"/>
      <c r="E75" s="319"/>
      <c r="F75" s="320" t="s">
        <v>1983</v>
      </c>
      <c r="G75" s="321"/>
      <c r="H75" s="319"/>
      <c r="I75" s="319"/>
      <c r="J75" s="319" t="s">
        <v>1984</v>
      </c>
      <c r="K75" s="316"/>
    </row>
    <row r="76" ht="5.25" customHeight="1">
      <c r="B76" s="314"/>
      <c r="C76" s="322"/>
      <c r="D76" s="322"/>
      <c r="E76" s="322"/>
      <c r="F76" s="322"/>
      <c r="G76" s="323"/>
      <c r="H76" s="322"/>
      <c r="I76" s="322"/>
      <c r="J76" s="322"/>
      <c r="K76" s="316"/>
    </row>
    <row r="77" ht="15" customHeight="1">
      <c r="B77" s="314"/>
      <c r="C77" s="303" t="s">
        <v>58</v>
      </c>
      <c r="D77" s="322"/>
      <c r="E77" s="322"/>
      <c r="F77" s="324" t="s">
        <v>1985</v>
      </c>
      <c r="G77" s="323"/>
      <c r="H77" s="303" t="s">
        <v>1986</v>
      </c>
      <c r="I77" s="303" t="s">
        <v>1987</v>
      </c>
      <c r="J77" s="303">
        <v>20</v>
      </c>
      <c r="K77" s="316"/>
    </row>
    <row r="78" ht="15" customHeight="1">
      <c r="B78" s="314"/>
      <c r="C78" s="303" t="s">
        <v>1988</v>
      </c>
      <c r="D78" s="303"/>
      <c r="E78" s="303"/>
      <c r="F78" s="324" t="s">
        <v>1985</v>
      </c>
      <c r="G78" s="323"/>
      <c r="H78" s="303" t="s">
        <v>1989</v>
      </c>
      <c r="I78" s="303" t="s">
        <v>1987</v>
      </c>
      <c r="J78" s="303">
        <v>120</v>
      </c>
      <c r="K78" s="316"/>
    </row>
    <row r="79" ht="15" customHeight="1">
      <c r="B79" s="325"/>
      <c r="C79" s="303" t="s">
        <v>1990</v>
      </c>
      <c r="D79" s="303"/>
      <c r="E79" s="303"/>
      <c r="F79" s="324" t="s">
        <v>1991</v>
      </c>
      <c r="G79" s="323"/>
      <c r="H79" s="303" t="s">
        <v>1992</v>
      </c>
      <c r="I79" s="303" t="s">
        <v>1987</v>
      </c>
      <c r="J79" s="303">
        <v>50</v>
      </c>
      <c r="K79" s="316"/>
    </row>
    <row r="80" ht="15" customHeight="1">
      <c r="B80" s="325"/>
      <c r="C80" s="303" t="s">
        <v>1993</v>
      </c>
      <c r="D80" s="303"/>
      <c r="E80" s="303"/>
      <c r="F80" s="324" t="s">
        <v>1985</v>
      </c>
      <c r="G80" s="323"/>
      <c r="H80" s="303" t="s">
        <v>1994</v>
      </c>
      <c r="I80" s="303" t="s">
        <v>1995</v>
      </c>
      <c r="J80" s="303"/>
      <c r="K80" s="316"/>
    </row>
    <row r="81" ht="15" customHeight="1">
      <c r="B81" s="325"/>
      <c r="C81" s="326" t="s">
        <v>1996</v>
      </c>
      <c r="D81" s="326"/>
      <c r="E81" s="326"/>
      <c r="F81" s="327" t="s">
        <v>1991</v>
      </c>
      <c r="G81" s="326"/>
      <c r="H81" s="326" t="s">
        <v>1997</v>
      </c>
      <c r="I81" s="326" t="s">
        <v>1987</v>
      </c>
      <c r="J81" s="326">
        <v>15</v>
      </c>
      <c r="K81" s="316"/>
    </row>
    <row r="82" ht="15" customHeight="1">
      <c r="B82" s="325"/>
      <c r="C82" s="326" t="s">
        <v>1998</v>
      </c>
      <c r="D82" s="326"/>
      <c r="E82" s="326"/>
      <c r="F82" s="327" t="s">
        <v>1991</v>
      </c>
      <c r="G82" s="326"/>
      <c r="H82" s="326" t="s">
        <v>1999</v>
      </c>
      <c r="I82" s="326" t="s">
        <v>1987</v>
      </c>
      <c r="J82" s="326">
        <v>15</v>
      </c>
      <c r="K82" s="316"/>
    </row>
    <row r="83" ht="15" customHeight="1">
      <c r="B83" s="325"/>
      <c r="C83" s="326" t="s">
        <v>2000</v>
      </c>
      <c r="D83" s="326"/>
      <c r="E83" s="326"/>
      <c r="F83" s="327" t="s">
        <v>1991</v>
      </c>
      <c r="G83" s="326"/>
      <c r="H83" s="326" t="s">
        <v>2001</v>
      </c>
      <c r="I83" s="326" t="s">
        <v>1987</v>
      </c>
      <c r="J83" s="326">
        <v>20</v>
      </c>
      <c r="K83" s="316"/>
    </row>
    <row r="84" ht="15" customHeight="1">
      <c r="B84" s="325"/>
      <c r="C84" s="326" t="s">
        <v>2002</v>
      </c>
      <c r="D84" s="326"/>
      <c r="E84" s="326"/>
      <c r="F84" s="327" t="s">
        <v>1991</v>
      </c>
      <c r="G84" s="326"/>
      <c r="H84" s="326" t="s">
        <v>2003</v>
      </c>
      <c r="I84" s="326" t="s">
        <v>1987</v>
      </c>
      <c r="J84" s="326">
        <v>20</v>
      </c>
      <c r="K84" s="316"/>
    </row>
    <row r="85" ht="15" customHeight="1">
      <c r="B85" s="325"/>
      <c r="C85" s="303" t="s">
        <v>2004</v>
      </c>
      <c r="D85" s="303"/>
      <c r="E85" s="303"/>
      <c r="F85" s="324" t="s">
        <v>1991</v>
      </c>
      <c r="G85" s="323"/>
      <c r="H85" s="303" t="s">
        <v>2005</v>
      </c>
      <c r="I85" s="303" t="s">
        <v>1987</v>
      </c>
      <c r="J85" s="303">
        <v>50</v>
      </c>
      <c r="K85" s="316"/>
    </row>
    <row r="86" ht="15" customHeight="1">
      <c r="B86" s="325"/>
      <c r="C86" s="303" t="s">
        <v>2006</v>
      </c>
      <c r="D86" s="303"/>
      <c r="E86" s="303"/>
      <c r="F86" s="324" t="s">
        <v>1991</v>
      </c>
      <c r="G86" s="323"/>
      <c r="H86" s="303" t="s">
        <v>2007</v>
      </c>
      <c r="I86" s="303" t="s">
        <v>1987</v>
      </c>
      <c r="J86" s="303">
        <v>20</v>
      </c>
      <c r="K86" s="316"/>
    </row>
    <row r="87" ht="15" customHeight="1">
      <c r="B87" s="325"/>
      <c r="C87" s="303" t="s">
        <v>2008</v>
      </c>
      <c r="D87" s="303"/>
      <c r="E87" s="303"/>
      <c r="F87" s="324" t="s">
        <v>1991</v>
      </c>
      <c r="G87" s="323"/>
      <c r="H87" s="303" t="s">
        <v>2009</v>
      </c>
      <c r="I87" s="303" t="s">
        <v>1987</v>
      </c>
      <c r="J87" s="303">
        <v>20</v>
      </c>
      <c r="K87" s="316"/>
    </row>
    <row r="88" ht="15" customHeight="1">
      <c r="B88" s="325"/>
      <c r="C88" s="303" t="s">
        <v>2010</v>
      </c>
      <c r="D88" s="303"/>
      <c r="E88" s="303"/>
      <c r="F88" s="324" t="s">
        <v>1991</v>
      </c>
      <c r="G88" s="323"/>
      <c r="H88" s="303" t="s">
        <v>2011</v>
      </c>
      <c r="I88" s="303" t="s">
        <v>1987</v>
      </c>
      <c r="J88" s="303">
        <v>50</v>
      </c>
      <c r="K88" s="316"/>
    </row>
    <row r="89" ht="15" customHeight="1">
      <c r="B89" s="325"/>
      <c r="C89" s="303" t="s">
        <v>2012</v>
      </c>
      <c r="D89" s="303"/>
      <c r="E89" s="303"/>
      <c r="F89" s="324" t="s">
        <v>1991</v>
      </c>
      <c r="G89" s="323"/>
      <c r="H89" s="303" t="s">
        <v>2012</v>
      </c>
      <c r="I89" s="303" t="s">
        <v>1987</v>
      </c>
      <c r="J89" s="303">
        <v>50</v>
      </c>
      <c r="K89" s="316"/>
    </row>
    <row r="90" ht="15" customHeight="1">
      <c r="B90" s="325"/>
      <c r="C90" s="303" t="s">
        <v>135</v>
      </c>
      <c r="D90" s="303"/>
      <c r="E90" s="303"/>
      <c r="F90" s="324" t="s">
        <v>1991</v>
      </c>
      <c r="G90" s="323"/>
      <c r="H90" s="303" t="s">
        <v>2013</v>
      </c>
      <c r="I90" s="303" t="s">
        <v>1987</v>
      </c>
      <c r="J90" s="303">
        <v>255</v>
      </c>
      <c r="K90" s="316"/>
    </row>
    <row r="91" ht="15" customHeight="1">
      <c r="B91" s="325"/>
      <c r="C91" s="303" t="s">
        <v>2014</v>
      </c>
      <c r="D91" s="303"/>
      <c r="E91" s="303"/>
      <c r="F91" s="324" t="s">
        <v>1985</v>
      </c>
      <c r="G91" s="323"/>
      <c r="H91" s="303" t="s">
        <v>2015</v>
      </c>
      <c r="I91" s="303" t="s">
        <v>2016</v>
      </c>
      <c r="J91" s="303"/>
      <c r="K91" s="316"/>
    </row>
    <row r="92" ht="15" customHeight="1">
      <c r="B92" s="325"/>
      <c r="C92" s="303" t="s">
        <v>2017</v>
      </c>
      <c r="D92" s="303"/>
      <c r="E92" s="303"/>
      <c r="F92" s="324" t="s">
        <v>1985</v>
      </c>
      <c r="G92" s="323"/>
      <c r="H92" s="303" t="s">
        <v>2018</v>
      </c>
      <c r="I92" s="303" t="s">
        <v>2019</v>
      </c>
      <c r="J92" s="303"/>
      <c r="K92" s="316"/>
    </row>
    <row r="93" ht="15" customHeight="1">
      <c r="B93" s="325"/>
      <c r="C93" s="303" t="s">
        <v>2020</v>
      </c>
      <c r="D93" s="303"/>
      <c r="E93" s="303"/>
      <c r="F93" s="324" t="s">
        <v>1985</v>
      </c>
      <c r="G93" s="323"/>
      <c r="H93" s="303" t="s">
        <v>2020</v>
      </c>
      <c r="I93" s="303" t="s">
        <v>2019</v>
      </c>
      <c r="J93" s="303"/>
      <c r="K93" s="316"/>
    </row>
    <row r="94" ht="15" customHeight="1">
      <c r="B94" s="325"/>
      <c r="C94" s="303" t="s">
        <v>43</v>
      </c>
      <c r="D94" s="303"/>
      <c r="E94" s="303"/>
      <c r="F94" s="324" t="s">
        <v>1985</v>
      </c>
      <c r="G94" s="323"/>
      <c r="H94" s="303" t="s">
        <v>2021</v>
      </c>
      <c r="I94" s="303" t="s">
        <v>2019</v>
      </c>
      <c r="J94" s="303"/>
      <c r="K94" s="316"/>
    </row>
    <row r="95" ht="15" customHeight="1">
      <c r="B95" s="325"/>
      <c r="C95" s="303" t="s">
        <v>53</v>
      </c>
      <c r="D95" s="303"/>
      <c r="E95" s="303"/>
      <c r="F95" s="324" t="s">
        <v>1985</v>
      </c>
      <c r="G95" s="323"/>
      <c r="H95" s="303" t="s">
        <v>2022</v>
      </c>
      <c r="I95" s="303" t="s">
        <v>2019</v>
      </c>
      <c r="J95" s="303"/>
      <c r="K95" s="316"/>
    </row>
    <row r="96" ht="15" customHeight="1">
      <c r="B96" s="328"/>
      <c r="C96" s="329"/>
      <c r="D96" s="329"/>
      <c r="E96" s="329"/>
      <c r="F96" s="329"/>
      <c r="G96" s="329"/>
      <c r="H96" s="329"/>
      <c r="I96" s="329"/>
      <c r="J96" s="329"/>
      <c r="K96" s="330"/>
    </row>
    <row r="97" ht="18.75" customHeight="1">
      <c r="B97" s="331"/>
      <c r="C97" s="332"/>
      <c r="D97" s="332"/>
      <c r="E97" s="332"/>
      <c r="F97" s="332"/>
      <c r="G97" s="332"/>
      <c r="H97" s="332"/>
      <c r="I97" s="332"/>
      <c r="J97" s="332"/>
      <c r="K97" s="331"/>
    </row>
    <row r="98" ht="18.75" customHeight="1">
      <c r="B98" s="310"/>
      <c r="C98" s="310"/>
      <c r="D98" s="310"/>
      <c r="E98" s="310"/>
      <c r="F98" s="310"/>
      <c r="G98" s="310"/>
      <c r="H98" s="310"/>
      <c r="I98" s="310"/>
      <c r="J98" s="310"/>
      <c r="K98" s="310"/>
    </row>
    <row r="99" ht="7.5" customHeight="1">
      <c r="B99" s="311"/>
      <c r="C99" s="312"/>
      <c r="D99" s="312"/>
      <c r="E99" s="312"/>
      <c r="F99" s="312"/>
      <c r="G99" s="312"/>
      <c r="H99" s="312"/>
      <c r="I99" s="312"/>
      <c r="J99" s="312"/>
      <c r="K99" s="313"/>
    </row>
    <row r="100" ht="45" customHeight="1">
      <c r="B100" s="314"/>
      <c r="C100" s="315" t="s">
        <v>2023</v>
      </c>
      <c r="D100" s="315"/>
      <c r="E100" s="315"/>
      <c r="F100" s="315"/>
      <c r="G100" s="315"/>
      <c r="H100" s="315"/>
      <c r="I100" s="315"/>
      <c r="J100" s="315"/>
      <c r="K100" s="316"/>
    </row>
    <row r="101" ht="17.25" customHeight="1">
      <c r="B101" s="314"/>
      <c r="C101" s="317" t="s">
        <v>1979</v>
      </c>
      <c r="D101" s="317"/>
      <c r="E101" s="317"/>
      <c r="F101" s="317" t="s">
        <v>1980</v>
      </c>
      <c r="G101" s="318"/>
      <c r="H101" s="317" t="s">
        <v>130</v>
      </c>
      <c r="I101" s="317" t="s">
        <v>62</v>
      </c>
      <c r="J101" s="317" t="s">
        <v>1981</v>
      </c>
      <c r="K101" s="316"/>
    </row>
    <row r="102" ht="17.25" customHeight="1">
      <c r="B102" s="314"/>
      <c r="C102" s="319" t="s">
        <v>1982</v>
      </c>
      <c r="D102" s="319"/>
      <c r="E102" s="319"/>
      <c r="F102" s="320" t="s">
        <v>1983</v>
      </c>
      <c r="G102" s="321"/>
      <c r="H102" s="319"/>
      <c r="I102" s="319"/>
      <c r="J102" s="319" t="s">
        <v>1984</v>
      </c>
      <c r="K102" s="316"/>
    </row>
    <row r="103" ht="5.25" customHeight="1">
      <c r="B103" s="314"/>
      <c r="C103" s="317"/>
      <c r="D103" s="317"/>
      <c r="E103" s="317"/>
      <c r="F103" s="317"/>
      <c r="G103" s="333"/>
      <c r="H103" s="317"/>
      <c r="I103" s="317"/>
      <c r="J103" s="317"/>
      <c r="K103" s="316"/>
    </row>
    <row r="104" ht="15" customHeight="1">
      <c r="B104" s="314"/>
      <c r="C104" s="303" t="s">
        <v>58</v>
      </c>
      <c r="D104" s="322"/>
      <c r="E104" s="322"/>
      <c r="F104" s="324" t="s">
        <v>1985</v>
      </c>
      <c r="G104" s="333"/>
      <c r="H104" s="303" t="s">
        <v>2024</v>
      </c>
      <c r="I104" s="303" t="s">
        <v>1987</v>
      </c>
      <c r="J104" s="303">
        <v>20</v>
      </c>
      <c r="K104" s="316"/>
    </row>
    <row r="105" ht="15" customHeight="1">
      <c r="B105" s="314"/>
      <c r="C105" s="303" t="s">
        <v>1988</v>
      </c>
      <c r="D105" s="303"/>
      <c r="E105" s="303"/>
      <c r="F105" s="324" t="s">
        <v>1985</v>
      </c>
      <c r="G105" s="303"/>
      <c r="H105" s="303" t="s">
        <v>2024</v>
      </c>
      <c r="I105" s="303" t="s">
        <v>1987</v>
      </c>
      <c r="J105" s="303">
        <v>120</v>
      </c>
      <c r="K105" s="316"/>
    </row>
    <row r="106" ht="15" customHeight="1">
      <c r="B106" s="325"/>
      <c r="C106" s="303" t="s">
        <v>1990</v>
      </c>
      <c r="D106" s="303"/>
      <c r="E106" s="303"/>
      <c r="F106" s="324" t="s">
        <v>1991</v>
      </c>
      <c r="G106" s="303"/>
      <c r="H106" s="303" t="s">
        <v>2024</v>
      </c>
      <c r="I106" s="303" t="s">
        <v>1987</v>
      </c>
      <c r="J106" s="303">
        <v>50</v>
      </c>
      <c r="K106" s="316"/>
    </row>
    <row r="107" ht="15" customHeight="1">
      <c r="B107" s="325"/>
      <c r="C107" s="303" t="s">
        <v>1993</v>
      </c>
      <c r="D107" s="303"/>
      <c r="E107" s="303"/>
      <c r="F107" s="324" t="s">
        <v>1985</v>
      </c>
      <c r="G107" s="303"/>
      <c r="H107" s="303" t="s">
        <v>2024</v>
      </c>
      <c r="I107" s="303" t="s">
        <v>1995</v>
      </c>
      <c r="J107" s="303"/>
      <c r="K107" s="316"/>
    </row>
    <row r="108" ht="15" customHeight="1">
      <c r="B108" s="325"/>
      <c r="C108" s="303" t="s">
        <v>2004</v>
      </c>
      <c r="D108" s="303"/>
      <c r="E108" s="303"/>
      <c r="F108" s="324" t="s">
        <v>1991</v>
      </c>
      <c r="G108" s="303"/>
      <c r="H108" s="303" t="s">
        <v>2024</v>
      </c>
      <c r="I108" s="303" t="s">
        <v>1987</v>
      </c>
      <c r="J108" s="303">
        <v>50</v>
      </c>
      <c r="K108" s="316"/>
    </row>
    <row r="109" ht="15" customHeight="1">
      <c r="B109" s="325"/>
      <c r="C109" s="303" t="s">
        <v>2012</v>
      </c>
      <c r="D109" s="303"/>
      <c r="E109" s="303"/>
      <c r="F109" s="324" t="s">
        <v>1991</v>
      </c>
      <c r="G109" s="303"/>
      <c r="H109" s="303" t="s">
        <v>2024</v>
      </c>
      <c r="I109" s="303" t="s">
        <v>1987</v>
      </c>
      <c r="J109" s="303">
        <v>50</v>
      </c>
      <c r="K109" s="316"/>
    </row>
    <row r="110" ht="15" customHeight="1">
      <c r="B110" s="325"/>
      <c r="C110" s="303" t="s">
        <v>2010</v>
      </c>
      <c r="D110" s="303"/>
      <c r="E110" s="303"/>
      <c r="F110" s="324" t="s">
        <v>1991</v>
      </c>
      <c r="G110" s="303"/>
      <c r="H110" s="303" t="s">
        <v>2024</v>
      </c>
      <c r="I110" s="303" t="s">
        <v>1987</v>
      </c>
      <c r="J110" s="303">
        <v>50</v>
      </c>
      <c r="K110" s="316"/>
    </row>
    <row r="111" ht="15" customHeight="1">
      <c r="B111" s="325"/>
      <c r="C111" s="303" t="s">
        <v>58</v>
      </c>
      <c r="D111" s="303"/>
      <c r="E111" s="303"/>
      <c r="F111" s="324" t="s">
        <v>1985</v>
      </c>
      <c r="G111" s="303"/>
      <c r="H111" s="303" t="s">
        <v>2025</v>
      </c>
      <c r="I111" s="303" t="s">
        <v>1987</v>
      </c>
      <c r="J111" s="303">
        <v>20</v>
      </c>
      <c r="K111" s="316"/>
    </row>
    <row r="112" ht="15" customHeight="1">
      <c r="B112" s="325"/>
      <c r="C112" s="303" t="s">
        <v>2026</v>
      </c>
      <c r="D112" s="303"/>
      <c r="E112" s="303"/>
      <c r="F112" s="324" t="s">
        <v>1985</v>
      </c>
      <c r="G112" s="303"/>
      <c r="H112" s="303" t="s">
        <v>2027</v>
      </c>
      <c r="I112" s="303" t="s">
        <v>1987</v>
      </c>
      <c r="J112" s="303">
        <v>120</v>
      </c>
      <c r="K112" s="316"/>
    </row>
    <row r="113" ht="15" customHeight="1">
      <c r="B113" s="325"/>
      <c r="C113" s="303" t="s">
        <v>43</v>
      </c>
      <c r="D113" s="303"/>
      <c r="E113" s="303"/>
      <c r="F113" s="324" t="s">
        <v>1985</v>
      </c>
      <c r="G113" s="303"/>
      <c r="H113" s="303" t="s">
        <v>2028</v>
      </c>
      <c r="I113" s="303" t="s">
        <v>2019</v>
      </c>
      <c r="J113" s="303"/>
      <c r="K113" s="316"/>
    </row>
    <row r="114" ht="15" customHeight="1">
      <c r="B114" s="325"/>
      <c r="C114" s="303" t="s">
        <v>53</v>
      </c>
      <c r="D114" s="303"/>
      <c r="E114" s="303"/>
      <c r="F114" s="324" t="s">
        <v>1985</v>
      </c>
      <c r="G114" s="303"/>
      <c r="H114" s="303" t="s">
        <v>2029</v>
      </c>
      <c r="I114" s="303" t="s">
        <v>2019</v>
      </c>
      <c r="J114" s="303"/>
      <c r="K114" s="316"/>
    </row>
    <row r="115" ht="15" customHeight="1">
      <c r="B115" s="325"/>
      <c r="C115" s="303" t="s">
        <v>62</v>
      </c>
      <c r="D115" s="303"/>
      <c r="E115" s="303"/>
      <c r="F115" s="324" t="s">
        <v>1985</v>
      </c>
      <c r="G115" s="303"/>
      <c r="H115" s="303" t="s">
        <v>2030</v>
      </c>
      <c r="I115" s="303" t="s">
        <v>2031</v>
      </c>
      <c r="J115" s="303"/>
      <c r="K115" s="316"/>
    </row>
    <row r="116" ht="15" customHeight="1">
      <c r="B116" s="328"/>
      <c r="C116" s="334"/>
      <c r="D116" s="334"/>
      <c r="E116" s="334"/>
      <c r="F116" s="334"/>
      <c r="G116" s="334"/>
      <c r="H116" s="334"/>
      <c r="I116" s="334"/>
      <c r="J116" s="334"/>
      <c r="K116" s="330"/>
    </row>
    <row r="117" ht="18.75" customHeight="1">
      <c r="B117" s="335"/>
      <c r="C117" s="299"/>
      <c r="D117" s="299"/>
      <c r="E117" s="299"/>
      <c r="F117" s="336"/>
      <c r="G117" s="299"/>
      <c r="H117" s="299"/>
      <c r="I117" s="299"/>
      <c r="J117" s="299"/>
      <c r="K117" s="335"/>
    </row>
    <row r="118" ht="18.75" customHeight="1">
      <c r="B118" s="310"/>
      <c r="C118" s="310"/>
      <c r="D118" s="310"/>
      <c r="E118" s="310"/>
      <c r="F118" s="310"/>
      <c r="G118" s="310"/>
      <c r="H118" s="310"/>
      <c r="I118" s="310"/>
      <c r="J118" s="310"/>
      <c r="K118" s="310"/>
    </row>
    <row r="119" ht="7.5" customHeight="1">
      <c r="B119" s="337"/>
      <c r="C119" s="338"/>
      <c r="D119" s="338"/>
      <c r="E119" s="338"/>
      <c r="F119" s="338"/>
      <c r="G119" s="338"/>
      <c r="H119" s="338"/>
      <c r="I119" s="338"/>
      <c r="J119" s="338"/>
      <c r="K119" s="339"/>
    </row>
    <row r="120" ht="45" customHeight="1">
      <c r="B120" s="340"/>
      <c r="C120" s="293" t="s">
        <v>2032</v>
      </c>
      <c r="D120" s="293"/>
      <c r="E120" s="293"/>
      <c r="F120" s="293"/>
      <c r="G120" s="293"/>
      <c r="H120" s="293"/>
      <c r="I120" s="293"/>
      <c r="J120" s="293"/>
      <c r="K120" s="341"/>
    </row>
    <row r="121" ht="17.25" customHeight="1">
      <c r="B121" s="342"/>
      <c r="C121" s="317" t="s">
        <v>1979</v>
      </c>
      <c r="D121" s="317"/>
      <c r="E121" s="317"/>
      <c r="F121" s="317" t="s">
        <v>1980</v>
      </c>
      <c r="G121" s="318"/>
      <c r="H121" s="317" t="s">
        <v>130</v>
      </c>
      <c r="I121" s="317" t="s">
        <v>62</v>
      </c>
      <c r="J121" s="317" t="s">
        <v>1981</v>
      </c>
      <c r="K121" s="343"/>
    </row>
    <row r="122" ht="17.25" customHeight="1">
      <c r="B122" s="342"/>
      <c r="C122" s="319" t="s">
        <v>1982</v>
      </c>
      <c r="D122" s="319"/>
      <c r="E122" s="319"/>
      <c r="F122" s="320" t="s">
        <v>1983</v>
      </c>
      <c r="G122" s="321"/>
      <c r="H122" s="319"/>
      <c r="I122" s="319"/>
      <c r="J122" s="319" t="s">
        <v>1984</v>
      </c>
      <c r="K122" s="343"/>
    </row>
    <row r="123" ht="5.25" customHeight="1">
      <c r="B123" s="344"/>
      <c r="C123" s="322"/>
      <c r="D123" s="322"/>
      <c r="E123" s="322"/>
      <c r="F123" s="322"/>
      <c r="G123" s="303"/>
      <c r="H123" s="322"/>
      <c r="I123" s="322"/>
      <c r="J123" s="322"/>
      <c r="K123" s="345"/>
    </row>
    <row r="124" ht="15" customHeight="1">
      <c r="B124" s="344"/>
      <c r="C124" s="303" t="s">
        <v>1988</v>
      </c>
      <c r="D124" s="322"/>
      <c r="E124" s="322"/>
      <c r="F124" s="324" t="s">
        <v>1985</v>
      </c>
      <c r="G124" s="303"/>
      <c r="H124" s="303" t="s">
        <v>2024</v>
      </c>
      <c r="I124" s="303" t="s">
        <v>1987</v>
      </c>
      <c r="J124" s="303">
        <v>120</v>
      </c>
      <c r="K124" s="346"/>
    </row>
    <row r="125" ht="15" customHeight="1">
      <c r="B125" s="344"/>
      <c r="C125" s="303" t="s">
        <v>2033</v>
      </c>
      <c r="D125" s="303"/>
      <c r="E125" s="303"/>
      <c r="F125" s="324" t="s">
        <v>1985</v>
      </c>
      <c r="G125" s="303"/>
      <c r="H125" s="303" t="s">
        <v>2034</v>
      </c>
      <c r="I125" s="303" t="s">
        <v>1987</v>
      </c>
      <c r="J125" s="303" t="s">
        <v>2035</v>
      </c>
      <c r="K125" s="346"/>
    </row>
    <row r="126" ht="15" customHeight="1">
      <c r="B126" s="344"/>
      <c r="C126" s="303" t="s">
        <v>1934</v>
      </c>
      <c r="D126" s="303"/>
      <c r="E126" s="303"/>
      <c r="F126" s="324" t="s">
        <v>1985</v>
      </c>
      <c r="G126" s="303"/>
      <c r="H126" s="303" t="s">
        <v>2036</v>
      </c>
      <c r="I126" s="303" t="s">
        <v>1987</v>
      </c>
      <c r="J126" s="303" t="s">
        <v>2035</v>
      </c>
      <c r="K126" s="346"/>
    </row>
    <row r="127" ht="15" customHeight="1">
      <c r="B127" s="344"/>
      <c r="C127" s="303" t="s">
        <v>1996</v>
      </c>
      <c r="D127" s="303"/>
      <c r="E127" s="303"/>
      <c r="F127" s="324" t="s">
        <v>1991</v>
      </c>
      <c r="G127" s="303"/>
      <c r="H127" s="303" t="s">
        <v>1997</v>
      </c>
      <c r="I127" s="303" t="s">
        <v>1987</v>
      </c>
      <c r="J127" s="303">
        <v>15</v>
      </c>
      <c r="K127" s="346"/>
    </row>
    <row r="128" ht="15" customHeight="1">
      <c r="B128" s="344"/>
      <c r="C128" s="326" t="s">
        <v>1998</v>
      </c>
      <c r="D128" s="326"/>
      <c r="E128" s="326"/>
      <c r="F128" s="327" t="s">
        <v>1991</v>
      </c>
      <c r="G128" s="326"/>
      <c r="H128" s="326" t="s">
        <v>1999</v>
      </c>
      <c r="I128" s="326" t="s">
        <v>1987</v>
      </c>
      <c r="J128" s="326">
        <v>15</v>
      </c>
      <c r="K128" s="346"/>
    </row>
    <row r="129" ht="15" customHeight="1">
      <c r="B129" s="344"/>
      <c r="C129" s="326" t="s">
        <v>2000</v>
      </c>
      <c r="D129" s="326"/>
      <c r="E129" s="326"/>
      <c r="F129" s="327" t="s">
        <v>1991</v>
      </c>
      <c r="G129" s="326"/>
      <c r="H129" s="326" t="s">
        <v>2001</v>
      </c>
      <c r="I129" s="326" t="s">
        <v>1987</v>
      </c>
      <c r="J129" s="326">
        <v>20</v>
      </c>
      <c r="K129" s="346"/>
    </row>
    <row r="130" ht="15" customHeight="1">
      <c r="B130" s="344"/>
      <c r="C130" s="326" t="s">
        <v>2002</v>
      </c>
      <c r="D130" s="326"/>
      <c r="E130" s="326"/>
      <c r="F130" s="327" t="s">
        <v>1991</v>
      </c>
      <c r="G130" s="326"/>
      <c r="H130" s="326" t="s">
        <v>2003</v>
      </c>
      <c r="I130" s="326" t="s">
        <v>1987</v>
      </c>
      <c r="J130" s="326">
        <v>20</v>
      </c>
      <c r="K130" s="346"/>
    </row>
    <row r="131" ht="15" customHeight="1">
      <c r="B131" s="344"/>
      <c r="C131" s="303" t="s">
        <v>1990</v>
      </c>
      <c r="D131" s="303"/>
      <c r="E131" s="303"/>
      <c r="F131" s="324" t="s">
        <v>1991</v>
      </c>
      <c r="G131" s="303"/>
      <c r="H131" s="303" t="s">
        <v>2024</v>
      </c>
      <c r="I131" s="303" t="s">
        <v>1987</v>
      </c>
      <c r="J131" s="303">
        <v>50</v>
      </c>
      <c r="K131" s="346"/>
    </row>
    <row r="132" ht="15" customHeight="1">
      <c r="B132" s="344"/>
      <c r="C132" s="303" t="s">
        <v>2004</v>
      </c>
      <c r="D132" s="303"/>
      <c r="E132" s="303"/>
      <c r="F132" s="324" t="s">
        <v>1991</v>
      </c>
      <c r="G132" s="303"/>
      <c r="H132" s="303" t="s">
        <v>2024</v>
      </c>
      <c r="I132" s="303" t="s">
        <v>1987</v>
      </c>
      <c r="J132" s="303">
        <v>50</v>
      </c>
      <c r="K132" s="346"/>
    </row>
    <row r="133" ht="15" customHeight="1">
      <c r="B133" s="344"/>
      <c r="C133" s="303" t="s">
        <v>2010</v>
      </c>
      <c r="D133" s="303"/>
      <c r="E133" s="303"/>
      <c r="F133" s="324" t="s">
        <v>1991</v>
      </c>
      <c r="G133" s="303"/>
      <c r="H133" s="303" t="s">
        <v>2024</v>
      </c>
      <c r="I133" s="303" t="s">
        <v>1987</v>
      </c>
      <c r="J133" s="303">
        <v>50</v>
      </c>
      <c r="K133" s="346"/>
    </row>
    <row r="134" ht="15" customHeight="1">
      <c r="B134" s="344"/>
      <c r="C134" s="303" t="s">
        <v>2012</v>
      </c>
      <c r="D134" s="303"/>
      <c r="E134" s="303"/>
      <c r="F134" s="324" t="s">
        <v>1991</v>
      </c>
      <c r="G134" s="303"/>
      <c r="H134" s="303" t="s">
        <v>2024</v>
      </c>
      <c r="I134" s="303" t="s">
        <v>1987</v>
      </c>
      <c r="J134" s="303">
        <v>50</v>
      </c>
      <c r="K134" s="346"/>
    </row>
    <row r="135" ht="15" customHeight="1">
      <c r="B135" s="344"/>
      <c r="C135" s="303" t="s">
        <v>135</v>
      </c>
      <c r="D135" s="303"/>
      <c r="E135" s="303"/>
      <c r="F135" s="324" t="s">
        <v>1991</v>
      </c>
      <c r="G135" s="303"/>
      <c r="H135" s="303" t="s">
        <v>2037</v>
      </c>
      <c r="I135" s="303" t="s">
        <v>1987</v>
      </c>
      <c r="J135" s="303">
        <v>255</v>
      </c>
      <c r="K135" s="346"/>
    </row>
    <row r="136" ht="15" customHeight="1">
      <c r="B136" s="344"/>
      <c r="C136" s="303" t="s">
        <v>2014</v>
      </c>
      <c r="D136" s="303"/>
      <c r="E136" s="303"/>
      <c r="F136" s="324" t="s">
        <v>1985</v>
      </c>
      <c r="G136" s="303"/>
      <c r="H136" s="303" t="s">
        <v>2038</v>
      </c>
      <c r="I136" s="303" t="s">
        <v>2016</v>
      </c>
      <c r="J136" s="303"/>
      <c r="K136" s="346"/>
    </row>
    <row r="137" ht="15" customHeight="1">
      <c r="B137" s="344"/>
      <c r="C137" s="303" t="s">
        <v>2017</v>
      </c>
      <c r="D137" s="303"/>
      <c r="E137" s="303"/>
      <c r="F137" s="324" t="s">
        <v>1985</v>
      </c>
      <c r="G137" s="303"/>
      <c r="H137" s="303" t="s">
        <v>2039</v>
      </c>
      <c r="I137" s="303" t="s">
        <v>2019</v>
      </c>
      <c r="J137" s="303"/>
      <c r="K137" s="346"/>
    </row>
    <row r="138" ht="15" customHeight="1">
      <c r="B138" s="344"/>
      <c r="C138" s="303" t="s">
        <v>2020</v>
      </c>
      <c r="D138" s="303"/>
      <c r="E138" s="303"/>
      <c r="F138" s="324" t="s">
        <v>1985</v>
      </c>
      <c r="G138" s="303"/>
      <c r="H138" s="303" t="s">
        <v>2020</v>
      </c>
      <c r="I138" s="303" t="s">
        <v>2019</v>
      </c>
      <c r="J138" s="303"/>
      <c r="K138" s="346"/>
    </row>
    <row r="139" ht="15" customHeight="1">
      <c r="B139" s="344"/>
      <c r="C139" s="303" t="s">
        <v>43</v>
      </c>
      <c r="D139" s="303"/>
      <c r="E139" s="303"/>
      <c r="F139" s="324" t="s">
        <v>1985</v>
      </c>
      <c r="G139" s="303"/>
      <c r="H139" s="303" t="s">
        <v>2040</v>
      </c>
      <c r="I139" s="303" t="s">
        <v>2019</v>
      </c>
      <c r="J139" s="303"/>
      <c r="K139" s="346"/>
    </row>
    <row r="140" ht="15" customHeight="1">
      <c r="B140" s="344"/>
      <c r="C140" s="303" t="s">
        <v>2041</v>
      </c>
      <c r="D140" s="303"/>
      <c r="E140" s="303"/>
      <c r="F140" s="324" t="s">
        <v>1985</v>
      </c>
      <c r="G140" s="303"/>
      <c r="H140" s="303" t="s">
        <v>2042</v>
      </c>
      <c r="I140" s="303" t="s">
        <v>2019</v>
      </c>
      <c r="J140" s="303"/>
      <c r="K140" s="346"/>
    </row>
    <row r="141" ht="15" customHeight="1">
      <c r="B141" s="347"/>
      <c r="C141" s="348"/>
      <c r="D141" s="348"/>
      <c r="E141" s="348"/>
      <c r="F141" s="348"/>
      <c r="G141" s="348"/>
      <c r="H141" s="348"/>
      <c r="I141" s="348"/>
      <c r="J141" s="348"/>
      <c r="K141" s="349"/>
    </row>
    <row r="142" ht="18.75" customHeight="1">
      <c r="B142" s="299"/>
      <c r="C142" s="299"/>
      <c r="D142" s="299"/>
      <c r="E142" s="299"/>
      <c r="F142" s="336"/>
      <c r="G142" s="299"/>
      <c r="H142" s="299"/>
      <c r="I142" s="299"/>
      <c r="J142" s="299"/>
      <c r="K142" s="299"/>
    </row>
    <row r="143" ht="18.75" customHeight="1">
      <c r="B143" s="310"/>
      <c r="C143" s="310"/>
      <c r="D143" s="310"/>
      <c r="E143" s="310"/>
      <c r="F143" s="310"/>
      <c r="G143" s="310"/>
      <c r="H143" s="310"/>
      <c r="I143" s="310"/>
      <c r="J143" s="310"/>
      <c r="K143" s="310"/>
    </row>
    <row r="144" ht="7.5" customHeight="1">
      <c r="B144" s="311"/>
      <c r="C144" s="312"/>
      <c r="D144" s="312"/>
      <c r="E144" s="312"/>
      <c r="F144" s="312"/>
      <c r="G144" s="312"/>
      <c r="H144" s="312"/>
      <c r="I144" s="312"/>
      <c r="J144" s="312"/>
      <c r="K144" s="313"/>
    </row>
    <row r="145" ht="45" customHeight="1">
      <c r="B145" s="314"/>
      <c r="C145" s="315" t="s">
        <v>2043</v>
      </c>
      <c r="D145" s="315"/>
      <c r="E145" s="315"/>
      <c r="F145" s="315"/>
      <c r="G145" s="315"/>
      <c r="H145" s="315"/>
      <c r="I145" s="315"/>
      <c r="J145" s="315"/>
      <c r="K145" s="316"/>
    </row>
    <row r="146" ht="17.25" customHeight="1">
      <c r="B146" s="314"/>
      <c r="C146" s="317" t="s">
        <v>1979</v>
      </c>
      <c r="D146" s="317"/>
      <c r="E146" s="317"/>
      <c r="F146" s="317" t="s">
        <v>1980</v>
      </c>
      <c r="G146" s="318"/>
      <c r="H146" s="317" t="s">
        <v>130</v>
      </c>
      <c r="I146" s="317" t="s">
        <v>62</v>
      </c>
      <c r="J146" s="317" t="s">
        <v>1981</v>
      </c>
      <c r="K146" s="316"/>
    </row>
    <row r="147" ht="17.25" customHeight="1">
      <c r="B147" s="314"/>
      <c r="C147" s="319" t="s">
        <v>1982</v>
      </c>
      <c r="D147" s="319"/>
      <c r="E147" s="319"/>
      <c r="F147" s="320" t="s">
        <v>1983</v>
      </c>
      <c r="G147" s="321"/>
      <c r="H147" s="319"/>
      <c r="I147" s="319"/>
      <c r="J147" s="319" t="s">
        <v>1984</v>
      </c>
      <c r="K147" s="316"/>
    </row>
    <row r="148" ht="5.25" customHeight="1">
      <c r="B148" s="325"/>
      <c r="C148" s="322"/>
      <c r="D148" s="322"/>
      <c r="E148" s="322"/>
      <c r="F148" s="322"/>
      <c r="G148" s="323"/>
      <c r="H148" s="322"/>
      <c r="I148" s="322"/>
      <c r="J148" s="322"/>
      <c r="K148" s="346"/>
    </row>
    <row r="149" ht="15" customHeight="1">
      <c r="B149" s="325"/>
      <c r="C149" s="350" t="s">
        <v>1988</v>
      </c>
      <c r="D149" s="303"/>
      <c r="E149" s="303"/>
      <c r="F149" s="351" t="s">
        <v>1985</v>
      </c>
      <c r="G149" s="303"/>
      <c r="H149" s="350" t="s">
        <v>2024</v>
      </c>
      <c r="I149" s="350" t="s">
        <v>1987</v>
      </c>
      <c r="J149" s="350">
        <v>120</v>
      </c>
      <c r="K149" s="346"/>
    </row>
    <row r="150" ht="15" customHeight="1">
      <c r="B150" s="325"/>
      <c r="C150" s="350" t="s">
        <v>2033</v>
      </c>
      <c r="D150" s="303"/>
      <c r="E150" s="303"/>
      <c r="F150" s="351" t="s">
        <v>1985</v>
      </c>
      <c r="G150" s="303"/>
      <c r="H150" s="350" t="s">
        <v>2044</v>
      </c>
      <c r="I150" s="350" t="s">
        <v>1987</v>
      </c>
      <c r="J150" s="350" t="s">
        <v>2035</v>
      </c>
      <c r="K150" s="346"/>
    </row>
    <row r="151" ht="15" customHeight="1">
      <c r="B151" s="325"/>
      <c r="C151" s="350" t="s">
        <v>1934</v>
      </c>
      <c r="D151" s="303"/>
      <c r="E151" s="303"/>
      <c r="F151" s="351" t="s">
        <v>1985</v>
      </c>
      <c r="G151" s="303"/>
      <c r="H151" s="350" t="s">
        <v>2045</v>
      </c>
      <c r="I151" s="350" t="s">
        <v>1987</v>
      </c>
      <c r="J151" s="350" t="s">
        <v>2035</v>
      </c>
      <c r="K151" s="346"/>
    </row>
    <row r="152" ht="15" customHeight="1">
      <c r="B152" s="325"/>
      <c r="C152" s="350" t="s">
        <v>1990</v>
      </c>
      <c r="D152" s="303"/>
      <c r="E152" s="303"/>
      <c r="F152" s="351" t="s">
        <v>1991</v>
      </c>
      <c r="G152" s="303"/>
      <c r="H152" s="350" t="s">
        <v>2024</v>
      </c>
      <c r="I152" s="350" t="s">
        <v>1987</v>
      </c>
      <c r="J152" s="350">
        <v>50</v>
      </c>
      <c r="K152" s="346"/>
    </row>
    <row r="153" ht="15" customHeight="1">
      <c r="B153" s="325"/>
      <c r="C153" s="350" t="s">
        <v>1993</v>
      </c>
      <c r="D153" s="303"/>
      <c r="E153" s="303"/>
      <c r="F153" s="351" t="s">
        <v>1985</v>
      </c>
      <c r="G153" s="303"/>
      <c r="H153" s="350" t="s">
        <v>2024</v>
      </c>
      <c r="I153" s="350" t="s">
        <v>1995</v>
      </c>
      <c r="J153" s="350"/>
      <c r="K153" s="346"/>
    </row>
    <row r="154" ht="15" customHeight="1">
      <c r="B154" s="325"/>
      <c r="C154" s="350" t="s">
        <v>2004</v>
      </c>
      <c r="D154" s="303"/>
      <c r="E154" s="303"/>
      <c r="F154" s="351" t="s">
        <v>1991</v>
      </c>
      <c r="G154" s="303"/>
      <c r="H154" s="350" t="s">
        <v>2024</v>
      </c>
      <c r="I154" s="350" t="s">
        <v>1987</v>
      </c>
      <c r="J154" s="350">
        <v>50</v>
      </c>
      <c r="K154" s="346"/>
    </row>
    <row r="155" ht="15" customHeight="1">
      <c r="B155" s="325"/>
      <c r="C155" s="350" t="s">
        <v>2012</v>
      </c>
      <c r="D155" s="303"/>
      <c r="E155" s="303"/>
      <c r="F155" s="351" t="s">
        <v>1991</v>
      </c>
      <c r="G155" s="303"/>
      <c r="H155" s="350" t="s">
        <v>2024</v>
      </c>
      <c r="I155" s="350" t="s">
        <v>1987</v>
      </c>
      <c r="J155" s="350">
        <v>50</v>
      </c>
      <c r="K155" s="346"/>
    </row>
    <row r="156" ht="15" customHeight="1">
      <c r="B156" s="325"/>
      <c r="C156" s="350" t="s">
        <v>2010</v>
      </c>
      <c r="D156" s="303"/>
      <c r="E156" s="303"/>
      <c r="F156" s="351" t="s">
        <v>1991</v>
      </c>
      <c r="G156" s="303"/>
      <c r="H156" s="350" t="s">
        <v>2024</v>
      </c>
      <c r="I156" s="350" t="s">
        <v>1987</v>
      </c>
      <c r="J156" s="350">
        <v>50</v>
      </c>
      <c r="K156" s="346"/>
    </row>
    <row r="157" ht="15" customHeight="1">
      <c r="B157" s="325"/>
      <c r="C157" s="350" t="s">
        <v>115</v>
      </c>
      <c r="D157" s="303"/>
      <c r="E157" s="303"/>
      <c r="F157" s="351" t="s">
        <v>1985</v>
      </c>
      <c r="G157" s="303"/>
      <c r="H157" s="350" t="s">
        <v>2046</v>
      </c>
      <c r="I157" s="350" t="s">
        <v>1987</v>
      </c>
      <c r="J157" s="350" t="s">
        <v>2047</v>
      </c>
      <c r="K157" s="346"/>
    </row>
    <row r="158" ht="15" customHeight="1">
      <c r="B158" s="325"/>
      <c r="C158" s="350" t="s">
        <v>2048</v>
      </c>
      <c r="D158" s="303"/>
      <c r="E158" s="303"/>
      <c r="F158" s="351" t="s">
        <v>1985</v>
      </c>
      <c r="G158" s="303"/>
      <c r="H158" s="350" t="s">
        <v>2049</v>
      </c>
      <c r="I158" s="350" t="s">
        <v>2019</v>
      </c>
      <c r="J158" s="350"/>
      <c r="K158" s="346"/>
    </row>
    <row r="159" ht="15" customHeight="1">
      <c r="B159" s="352"/>
      <c r="C159" s="334"/>
      <c r="D159" s="334"/>
      <c r="E159" s="334"/>
      <c r="F159" s="334"/>
      <c r="G159" s="334"/>
      <c r="H159" s="334"/>
      <c r="I159" s="334"/>
      <c r="J159" s="334"/>
      <c r="K159" s="353"/>
    </row>
    <row r="160" ht="18.75" customHeight="1">
      <c r="B160" s="299"/>
      <c r="C160" s="303"/>
      <c r="D160" s="303"/>
      <c r="E160" s="303"/>
      <c r="F160" s="324"/>
      <c r="G160" s="303"/>
      <c r="H160" s="303"/>
      <c r="I160" s="303"/>
      <c r="J160" s="303"/>
      <c r="K160" s="299"/>
    </row>
    <row r="161" ht="18.75" customHeight="1">
      <c r="B161" s="310"/>
      <c r="C161" s="310"/>
      <c r="D161" s="310"/>
      <c r="E161" s="310"/>
      <c r="F161" s="310"/>
      <c r="G161" s="310"/>
      <c r="H161" s="310"/>
      <c r="I161" s="310"/>
      <c r="J161" s="310"/>
      <c r="K161" s="310"/>
    </row>
    <row r="162" ht="7.5" customHeight="1">
      <c r="B162" s="289"/>
      <c r="C162" s="290"/>
      <c r="D162" s="290"/>
      <c r="E162" s="290"/>
      <c r="F162" s="290"/>
      <c r="G162" s="290"/>
      <c r="H162" s="290"/>
      <c r="I162" s="290"/>
      <c r="J162" s="290"/>
      <c r="K162" s="291"/>
    </row>
    <row r="163" ht="45" customHeight="1">
      <c r="B163" s="292"/>
      <c r="C163" s="293" t="s">
        <v>2050</v>
      </c>
      <c r="D163" s="293"/>
      <c r="E163" s="293"/>
      <c r="F163" s="293"/>
      <c r="G163" s="293"/>
      <c r="H163" s="293"/>
      <c r="I163" s="293"/>
      <c r="J163" s="293"/>
      <c r="K163" s="294"/>
    </row>
    <row r="164" ht="17.25" customHeight="1">
      <c r="B164" s="292"/>
      <c r="C164" s="317" t="s">
        <v>1979</v>
      </c>
      <c r="D164" s="317"/>
      <c r="E164" s="317"/>
      <c r="F164" s="317" t="s">
        <v>1980</v>
      </c>
      <c r="G164" s="354"/>
      <c r="H164" s="355" t="s">
        <v>130</v>
      </c>
      <c r="I164" s="355" t="s">
        <v>62</v>
      </c>
      <c r="J164" s="317" t="s">
        <v>1981</v>
      </c>
      <c r="K164" s="294"/>
    </row>
    <row r="165" ht="17.25" customHeight="1">
      <c r="B165" s="295"/>
      <c r="C165" s="319" t="s">
        <v>1982</v>
      </c>
      <c r="D165" s="319"/>
      <c r="E165" s="319"/>
      <c r="F165" s="320" t="s">
        <v>1983</v>
      </c>
      <c r="G165" s="356"/>
      <c r="H165" s="357"/>
      <c r="I165" s="357"/>
      <c r="J165" s="319" t="s">
        <v>1984</v>
      </c>
      <c r="K165" s="297"/>
    </row>
    <row r="166" ht="5.25" customHeight="1">
      <c r="B166" s="325"/>
      <c r="C166" s="322"/>
      <c r="D166" s="322"/>
      <c r="E166" s="322"/>
      <c r="F166" s="322"/>
      <c r="G166" s="323"/>
      <c r="H166" s="322"/>
      <c r="I166" s="322"/>
      <c r="J166" s="322"/>
      <c r="K166" s="346"/>
    </row>
    <row r="167" ht="15" customHeight="1">
      <c r="B167" s="325"/>
      <c r="C167" s="303" t="s">
        <v>1988</v>
      </c>
      <c r="D167" s="303"/>
      <c r="E167" s="303"/>
      <c r="F167" s="324" t="s">
        <v>1985</v>
      </c>
      <c r="G167" s="303"/>
      <c r="H167" s="303" t="s">
        <v>2024</v>
      </c>
      <c r="I167" s="303" t="s">
        <v>1987</v>
      </c>
      <c r="J167" s="303">
        <v>120</v>
      </c>
      <c r="K167" s="346"/>
    </row>
    <row r="168" ht="15" customHeight="1">
      <c r="B168" s="325"/>
      <c r="C168" s="303" t="s">
        <v>2033</v>
      </c>
      <c r="D168" s="303"/>
      <c r="E168" s="303"/>
      <c r="F168" s="324" t="s">
        <v>1985</v>
      </c>
      <c r="G168" s="303"/>
      <c r="H168" s="303" t="s">
        <v>2034</v>
      </c>
      <c r="I168" s="303" t="s">
        <v>1987</v>
      </c>
      <c r="J168" s="303" t="s">
        <v>2035</v>
      </c>
      <c r="K168" s="346"/>
    </row>
    <row r="169" ht="15" customHeight="1">
      <c r="B169" s="325"/>
      <c r="C169" s="303" t="s">
        <v>1934</v>
      </c>
      <c r="D169" s="303"/>
      <c r="E169" s="303"/>
      <c r="F169" s="324" t="s">
        <v>1985</v>
      </c>
      <c r="G169" s="303"/>
      <c r="H169" s="303" t="s">
        <v>2051</v>
      </c>
      <c r="I169" s="303" t="s">
        <v>1987</v>
      </c>
      <c r="J169" s="303" t="s">
        <v>2035</v>
      </c>
      <c r="K169" s="346"/>
    </row>
    <row r="170" ht="15" customHeight="1">
      <c r="B170" s="325"/>
      <c r="C170" s="303" t="s">
        <v>1990</v>
      </c>
      <c r="D170" s="303"/>
      <c r="E170" s="303"/>
      <c r="F170" s="324" t="s">
        <v>1991</v>
      </c>
      <c r="G170" s="303"/>
      <c r="H170" s="303" t="s">
        <v>2051</v>
      </c>
      <c r="I170" s="303" t="s">
        <v>1987</v>
      </c>
      <c r="J170" s="303">
        <v>50</v>
      </c>
      <c r="K170" s="346"/>
    </row>
    <row r="171" ht="15" customHeight="1">
      <c r="B171" s="325"/>
      <c r="C171" s="303" t="s">
        <v>1993</v>
      </c>
      <c r="D171" s="303"/>
      <c r="E171" s="303"/>
      <c r="F171" s="324" t="s">
        <v>1985</v>
      </c>
      <c r="G171" s="303"/>
      <c r="H171" s="303" t="s">
        <v>2051</v>
      </c>
      <c r="I171" s="303" t="s">
        <v>1995</v>
      </c>
      <c r="J171" s="303"/>
      <c r="K171" s="346"/>
    </row>
    <row r="172" ht="15" customHeight="1">
      <c r="B172" s="325"/>
      <c r="C172" s="303" t="s">
        <v>2004</v>
      </c>
      <c r="D172" s="303"/>
      <c r="E172" s="303"/>
      <c r="F172" s="324" t="s">
        <v>1991</v>
      </c>
      <c r="G172" s="303"/>
      <c r="H172" s="303" t="s">
        <v>2051</v>
      </c>
      <c r="I172" s="303" t="s">
        <v>1987</v>
      </c>
      <c r="J172" s="303">
        <v>50</v>
      </c>
      <c r="K172" s="346"/>
    </row>
    <row r="173" ht="15" customHeight="1">
      <c r="B173" s="325"/>
      <c r="C173" s="303" t="s">
        <v>2012</v>
      </c>
      <c r="D173" s="303"/>
      <c r="E173" s="303"/>
      <c r="F173" s="324" t="s">
        <v>1991</v>
      </c>
      <c r="G173" s="303"/>
      <c r="H173" s="303" t="s">
        <v>2051</v>
      </c>
      <c r="I173" s="303" t="s">
        <v>1987</v>
      </c>
      <c r="J173" s="303">
        <v>50</v>
      </c>
      <c r="K173" s="346"/>
    </row>
    <row r="174" ht="15" customHeight="1">
      <c r="B174" s="325"/>
      <c r="C174" s="303" t="s">
        <v>2010</v>
      </c>
      <c r="D174" s="303"/>
      <c r="E174" s="303"/>
      <c r="F174" s="324" t="s">
        <v>1991</v>
      </c>
      <c r="G174" s="303"/>
      <c r="H174" s="303" t="s">
        <v>2051</v>
      </c>
      <c r="I174" s="303" t="s">
        <v>1987</v>
      </c>
      <c r="J174" s="303">
        <v>50</v>
      </c>
      <c r="K174" s="346"/>
    </row>
    <row r="175" ht="15" customHeight="1">
      <c r="B175" s="325"/>
      <c r="C175" s="303" t="s">
        <v>129</v>
      </c>
      <c r="D175" s="303"/>
      <c r="E175" s="303"/>
      <c r="F175" s="324" t="s">
        <v>1985</v>
      </c>
      <c r="G175" s="303"/>
      <c r="H175" s="303" t="s">
        <v>2052</v>
      </c>
      <c r="I175" s="303" t="s">
        <v>2053</v>
      </c>
      <c r="J175" s="303"/>
      <c r="K175" s="346"/>
    </row>
    <row r="176" ht="15" customHeight="1">
      <c r="B176" s="325"/>
      <c r="C176" s="303" t="s">
        <v>62</v>
      </c>
      <c r="D176" s="303"/>
      <c r="E176" s="303"/>
      <c r="F176" s="324" t="s">
        <v>1985</v>
      </c>
      <c r="G176" s="303"/>
      <c r="H176" s="303" t="s">
        <v>2054</v>
      </c>
      <c r="I176" s="303" t="s">
        <v>2055</v>
      </c>
      <c r="J176" s="303">
        <v>1</v>
      </c>
      <c r="K176" s="346"/>
    </row>
    <row r="177" ht="15" customHeight="1">
      <c r="B177" s="325"/>
      <c r="C177" s="303" t="s">
        <v>58</v>
      </c>
      <c r="D177" s="303"/>
      <c r="E177" s="303"/>
      <c r="F177" s="324" t="s">
        <v>1985</v>
      </c>
      <c r="G177" s="303"/>
      <c r="H177" s="303" t="s">
        <v>2056</v>
      </c>
      <c r="I177" s="303" t="s">
        <v>1987</v>
      </c>
      <c r="J177" s="303">
        <v>20</v>
      </c>
      <c r="K177" s="346"/>
    </row>
    <row r="178" ht="15" customHeight="1">
      <c r="B178" s="325"/>
      <c r="C178" s="303" t="s">
        <v>130</v>
      </c>
      <c r="D178" s="303"/>
      <c r="E178" s="303"/>
      <c r="F178" s="324" t="s">
        <v>1985</v>
      </c>
      <c r="G178" s="303"/>
      <c r="H178" s="303" t="s">
        <v>2057</v>
      </c>
      <c r="I178" s="303" t="s">
        <v>1987</v>
      </c>
      <c r="J178" s="303">
        <v>255</v>
      </c>
      <c r="K178" s="346"/>
    </row>
    <row r="179" ht="15" customHeight="1">
      <c r="B179" s="325"/>
      <c r="C179" s="303" t="s">
        <v>131</v>
      </c>
      <c r="D179" s="303"/>
      <c r="E179" s="303"/>
      <c r="F179" s="324" t="s">
        <v>1985</v>
      </c>
      <c r="G179" s="303"/>
      <c r="H179" s="303" t="s">
        <v>1950</v>
      </c>
      <c r="I179" s="303" t="s">
        <v>1987</v>
      </c>
      <c r="J179" s="303">
        <v>10</v>
      </c>
      <c r="K179" s="346"/>
    </row>
    <row r="180" ht="15" customHeight="1">
      <c r="B180" s="325"/>
      <c r="C180" s="303" t="s">
        <v>132</v>
      </c>
      <c r="D180" s="303"/>
      <c r="E180" s="303"/>
      <c r="F180" s="324" t="s">
        <v>1985</v>
      </c>
      <c r="G180" s="303"/>
      <c r="H180" s="303" t="s">
        <v>2058</v>
      </c>
      <c r="I180" s="303" t="s">
        <v>2019</v>
      </c>
      <c r="J180" s="303"/>
      <c r="K180" s="346"/>
    </row>
    <row r="181" ht="15" customHeight="1">
      <c r="B181" s="325"/>
      <c r="C181" s="303" t="s">
        <v>2059</v>
      </c>
      <c r="D181" s="303"/>
      <c r="E181" s="303"/>
      <c r="F181" s="324" t="s">
        <v>1985</v>
      </c>
      <c r="G181" s="303"/>
      <c r="H181" s="303" t="s">
        <v>2060</v>
      </c>
      <c r="I181" s="303" t="s">
        <v>2019</v>
      </c>
      <c r="J181" s="303"/>
      <c r="K181" s="346"/>
    </row>
    <row r="182" ht="15" customHeight="1">
      <c r="B182" s="325"/>
      <c r="C182" s="303" t="s">
        <v>2048</v>
      </c>
      <c r="D182" s="303"/>
      <c r="E182" s="303"/>
      <c r="F182" s="324" t="s">
        <v>1985</v>
      </c>
      <c r="G182" s="303"/>
      <c r="H182" s="303" t="s">
        <v>2061</v>
      </c>
      <c r="I182" s="303" t="s">
        <v>2019</v>
      </c>
      <c r="J182" s="303"/>
      <c r="K182" s="346"/>
    </row>
    <row r="183" ht="15" customHeight="1">
      <c r="B183" s="325"/>
      <c r="C183" s="303" t="s">
        <v>134</v>
      </c>
      <c r="D183" s="303"/>
      <c r="E183" s="303"/>
      <c r="F183" s="324" t="s">
        <v>1991</v>
      </c>
      <c r="G183" s="303"/>
      <c r="H183" s="303" t="s">
        <v>2062</v>
      </c>
      <c r="I183" s="303" t="s">
        <v>1987</v>
      </c>
      <c r="J183" s="303">
        <v>50</v>
      </c>
      <c r="K183" s="346"/>
    </row>
    <row r="184" ht="15" customHeight="1">
      <c r="B184" s="325"/>
      <c r="C184" s="303" t="s">
        <v>2063</v>
      </c>
      <c r="D184" s="303"/>
      <c r="E184" s="303"/>
      <c r="F184" s="324" t="s">
        <v>1991</v>
      </c>
      <c r="G184" s="303"/>
      <c r="H184" s="303" t="s">
        <v>2064</v>
      </c>
      <c r="I184" s="303" t="s">
        <v>2065</v>
      </c>
      <c r="J184" s="303"/>
      <c r="K184" s="346"/>
    </row>
    <row r="185" ht="15" customHeight="1">
      <c r="B185" s="325"/>
      <c r="C185" s="303" t="s">
        <v>2066</v>
      </c>
      <c r="D185" s="303"/>
      <c r="E185" s="303"/>
      <c r="F185" s="324" t="s">
        <v>1991</v>
      </c>
      <c r="G185" s="303"/>
      <c r="H185" s="303" t="s">
        <v>2067</v>
      </c>
      <c r="I185" s="303" t="s">
        <v>2065</v>
      </c>
      <c r="J185" s="303"/>
      <c r="K185" s="346"/>
    </row>
    <row r="186" ht="15" customHeight="1">
      <c r="B186" s="325"/>
      <c r="C186" s="303" t="s">
        <v>2068</v>
      </c>
      <c r="D186" s="303"/>
      <c r="E186" s="303"/>
      <c r="F186" s="324" t="s">
        <v>1991</v>
      </c>
      <c r="G186" s="303"/>
      <c r="H186" s="303" t="s">
        <v>2069</v>
      </c>
      <c r="I186" s="303" t="s">
        <v>2065</v>
      </c>
      <c r="J186" s="303"/>
      <c r="K186" s="346"/>
    </row>
    <row r="187" ht="15" customHeight="1">
      <c r="B187" s="325"/>
      <c r="C187" s="358" t="s">
        <v>2070</v>
      </c>
      <c r="D187" s="303"/>
      <c r="E187" s="303"/>
      <c r="F187" s="324" t="s">
        <v>1991</v>
      </c>
      <c r="G187" s="303"/>
      <c r="H187" s="303" t="s">
        <v>2071</v>
      </c>
      <c r="I187" s="303" t="s">
        <v>2072</v>
      </c>
      <c r="J187" s="359" t="s">
        <v>2073</v>
      </c>
      <c r="K187" s="346"/>
    </row>
    <row r="188" ht="15" customHeight="1">
      <c r="B188" s="325"/>
      <c r="C188" s="309" t="s">
        <v>47</v>
      </c>
      <c r="D188" s="303"/>
      <c r="E188" s="303"/>
      <c r="F188" s="324" t="s">
        <v>1985</v>
      </c>
      <c r="G188" s="303"/>
      <c r="H188" s="299" t="s">
        <v>2074</v>
      </c>
      <c r="I188" s="303" t="s">
        <v>2075</v>
      </c>
      <c r="J188" s="303"/>
      <c r="K188" s="346"/>
    </row>
    <row r="189" ht="15" customHeight="1">
      <c r="B189" s="325"/>
      <c r="C189" s="309" t="s">
        <v>2076</v>
      </c>
      <c r="D189" s="303"/>
      <c r="E189" s="303"/>
      <c r="F189" s="324" t="s">
        <v>1985</v>
      </c>
      <c r="G189" s="303"/>
      <c r="H189" s="303" t="s">
        <v>2077</v>
      </c>
      <c r="I189" s="303" t="s">
        <v>2019</v>
      </c>
      <c r="J189" s="303"/>
      <c r="K189" s="346"/>
    </row>
    <row r="190" ht="15" customHeight="1">
      <c r="B190" s="325"/>
      <c r="C190" s="309" t="s">
        <v>2078</v>
      </c>
      <c r="D190" s="303"/>
      <c r="E190" s="303"/>
      <c r="F190" s="324" t="s">
        <v>1985</v>
      </c>
      <c r="G190" s="303"/>
      <c r="H190" s="303" t="s">
        <v>2079</v>
      </c>
      <c r="I190" s="303" t="s">
        <v>2019</v>
      </c>
      <c r="J190" s="303"/>
      <c r="K190" s="346"/>
    </row>
    <row r="191" ht="15" customHeight="1">
      <c r="B191" s="325"/>
      <c r="C191" s="309" t="s">
        <v>2080</v>
      </c>
      <c r="D191" s="303"/>
      <c r="E191" s="303"/>
      <c r="F191" s="324" t="s">
        <v>1991</v>
      </c>
      <c r="G191" s="303"/>
      <c r="H191" s="303" t="s">
        <v>2081</v>
      </c>
      <c r="I191" s="303" t="s">
        <v>2019</v>
      </c>
      <c r="J191" s="303"/>
      <c r="K191" s="346"/>
    </row>
    <row r="192" ht="15" customHeight="1">
      <c r="B192" s="352"/>
      <c r="C192" s="360"/>
      <c r="D192" s="334"/>
      <c r="E192" s="334"/>
      <c r="F192" s="334"/>
      <c r="G192" s="334"/>
      <c r="H192" s="334"/>
      <c r="I192" s="334"/>
      <c r="J192" s="334"/>
      <c r="K192" s="353"/>
    </row>
    <row r="193" ht="18.75" customHeight="1">
      <c r="B193" s="299"/>
      <c r="C193" s="303"/>
      <c r="D193" s="303"/>
      <c r="E193" s="303"/>
      <c r="F193" s="324"/>
      <c r="G193" s="303"/>
      <c r="H193" s="303"/>
      <c r="I193" s="303"/>
      <c r="J193" s="303"/>
      <c r="K193" s="299"/>
    </row>
    <row r="194" ht="18.75" customHeight="1">
      <c r="B194" s="299"/>
      <c r="C194" s="303"/>
      <c r="D194" s="303"/>
      <c r="E194" s="303"/>
      <c r="F194" s="324"/>
      <c r="G194" s="303"/>
      <c r="H194" s="303"/>
      <c r="I194" s="303"/>
      <c r="J194" s="303"/>
      <c r="K194" s="299"/>
    </row>
    <row r="195" ht="18.75" customHeight="1">
      <c r="B195" s="310"/>
      <c r="C195" s="310"/>
      <c r="D195" s="310"/>
      <c r="E195" s="310"/>
      <c r="F195" s="310"/>
      <c r="G195" s="310"/>
      <c r="H195" s="310"/>
      <c r="I195" s="310"/>
      <c r="J195" s="310"/>
      <c r="K195" s="310"/>
    </row>
    <row r="196" ht="13.5">
      <c r="B196" s="289"/>
      <c r="C196" s="290"/>
      <c r="D196" s="290"/>
      <c r="E196" s="290"/>
      <c r="F196" s="290"/>
      <c r="G196" s="290"/>
      <c r="H196" s="290"/>
      <c r="I196" s="290"/>
      <c r="J196" s="290"/>
      <c r="K196" s="291"/>
    </row>
    <row r="197" ht="21">
      <c r="B197" s="292"/>
      <c r="C197" s="293" t="s">
        <v>2082</v>
      </c>
      <c r="D197" s="293"/>
      <c r="E197" s="293"/>
      <c r="F197" s="293"/>
      <c r="G197" s="293"/>
      <c r="H197" s="293"/>
      <c r="I197" s="293"/>
      <c r="J197" s="293"/>
      <c r="K197" s="294"/>
    </row>
    <row r="198" ht="25.5" customHeight="1">
      <c r="B198" s="292"/>
      <c r="C198" s="361" t="s">
        <v>2083</v>
      </c>
      <c r="D198" s="361"/>
      <c r="E198" s="361"/>
      <c r="F198" s="361" t="s">
        <v>2084</v>
      </c>
      <c r="G198" s="362"/>
      <c r="H198" s="361" t="s">
        <v>2085</v>
      </c>
      <c r="I198" s="361"/>
      <c r="J198" s="361"/>
      <c r="K198" s="294"/>
    </row>
    <row r="199" ht="5.25" customHeight="1">
      <c r="B199" s="325"/>
      <c r="C199" s="322"/>
      <c r="D199" s="322"/>
      <c r="E199" s="322"/>
      <c r="F199" s="322"/>
      <c r="G199" s="303"/>
      <c r="H199" s="322"/>
      <c r="I199" s="322"/>
      <c r="J199" s="322"/>
      <c r="K199" s="346"/>
    </row>
    <row r="200" ht="15" customHeight="1">
      <c r="B200" s="325"/>
      <c r="C200" s="303" t="s">
        <v>2075</v>
      </c>
      <c r="D200" s="303"/>
      <c r="E200" s="303"/>
      <c r="F200" s="324" t="s">
        <v>48</v>
      </c>
      <c r="G200" s="303"/>
      <c r="H200" s="303" t="s">
        <v>2086</v>
      </c>
      <c r="I200" s="303"/>
      <c r="J200" s="303"/>
      <c r="K200" s="346"/>
    </row>
    <row r="201" ht="15" customHeight="1">
      <c r="B201" s="325"/>
      <c r="C201" s="331"/>
      <c r="D201" s="303"/>
      <c r="E201" s="303"/>
      <c r="F201" s="324" t="s">
        <v>49</v>
      </c>
      <c r="G201" s="303"/>
      <c r="H201" s="303" t="s">
        <v>2087</v>
      </c>
      <c r="I201" s="303"/>
      <c r="J201" s="303"/>
      <c r="K201" s="346"/>
    </row>
    <row r="202" ht="15" customHeight="1">
      <c r="B202" s="325"/>
      <c r="C202" s="331"/>
      <c r="D202" s="303"/>
      <c r="E202" s="303"/>
      <c r="F202" s="324" t="s">
        <v>52</v>
      </c>
      <c r="G202" s="303"/>
      <c r="H202" s="303" t="s">
        <v>2088</v>
      </c>
      <c r="I202" s="303"/>
      <c r="J202" s="303"/>
      <c r="K202" s="346"/>
    </row>
    <row r="203" ht="15" customHeight="1">
      <c r="B203" s="325"/>
      <c r="C203" s="303"/>
      <c r="D203" s="303"/>
      <c r="E203" s="303"/>
      <c r="F203" s="324" t="s">
        <v>50</v>
      </c>
      <c r="G203" s="303"/>
      <c r="H203" s="303" t="s">
        <v>2089</v>
      </c>
      <c r="I203" s="303"/>
      <c r="J203" s="303"/>
      <c r="K203" s="346"/>
    </row>
    <row r="204" ht="15" customHeight="1">
      <c r="B204" s="325"/>
      <c r="C204" s="303"/>
      <c r="D204" s="303"/>
      <c r="E204" s="303"/>
      <c r="F204" s="324" t="s">
        <v>51</v>
      </c>
      <c r="G204" s="303"/>
      <c r="H204" s="303" t="s">
        <v>2090</v>
      </c>
      <c r="I204" s="303"/>
      <c r="J204" s="303"/>
      <c r="K204" s="346"/>
    </row>
    <row r="205" ht="15" customHeight="1">
      <c r="B205" s="325"/>
      <c r="C205" s="303"/>
      <c r="D205" s="303"/>
      <c r="E205" s="303"/>
      <c r="F205" s="324"/>
      <c r="G205" s="303"/>
      <c r="H205" s="303"/>
      <c r="I205" s="303"/>
      <c r="J205" s="303"/>
      <c r="K205" s="346"/>
    </row>
    <row r="206" ht="15" customHeight="1">
      <c r="B206" s="325"/>
      <c r="C206" s="303" t="s">
        <v>2031</v>
      </c>
      <c r="D206" s="303"/>
      <c r="E206" s="303"/>
      <c r="F206" s="324" t="s">
        <v>84</v>
      </c>
      <c r="G206" s="303"/>
      <c r="H206" s="303" t="s">
        <v>2091</v>
      </c>
      <c r="I206" s="303"/>
      <c r="J206" s="303"/>
      <c r="K206" s="346"/>
    </row>
    <row r="207" ht="15" customHeight="1">
      <c r="B207" s="325"/>
      <c r="C207" s="331"/>
      <c r="D207" s="303"/>
      <c r="E207" s="303"/>
      <c r="F207" s="324" t="s">
        <v>1929</v>
      </c>
      <c r="G207" s="303"/>
      <c r="H207" s="303" t="s">
        <v>1930</v>
      </c>
      <c r="I207" s="303"/>
      <c r="J207" s="303"/>
      <c r="K207" s="346"/>
    </row>
    <row r="208" ht="15" customHeight="1">
      <c r="B208" s="325"/>
      <c r="C208" s="303"/>
      <c r="D208" s="303"/>
      <c r="E208" s="303"/>
      <c r="F208" s="324" t="s">
        <v>1927</v>
      </c>
      <c r="G208" s="303"/>
      <c r="H208" s="303" t="s">
        <v>2092</v>
      </c>
      <c r="I208" s="303"/>
      <c r="J208" s="303"/>
      <c r="K208" s="346"/>
    </row>
    <row r="209" ht="15" customHeight="1">
      <c r="B209" s="363"/>
      <c r="C209" s="331"/>
      <c r="D209" s="331"/>
      <c r="E209" s="331"/>
      <c r="F209" s="324" t="s">
        <v>104</v>
      </c>
      <c r="G209" s="309"/>
      <c r="H209" s="350" t="s">
        <v>1931</v>
      </c>
      <c r="I209" s="350"/>
      <c r="J209" s="350"/>
      <c r="K209" s="364"/>
    </row>
    <row r="210" ht="15" customHeight="1">
      <c r="B210" s="363"/>
      <c r="C210" s="331"/>
      <c r="D210" s="331"/>
      <c r="E210" s="331"/>
      <c r="F210" s="324" t="s">
        <v>1932</v>
      </c>
      <c r="G210" s="309"/>
      <c r="H210" s="350" t="s">
        <v>2093</v>
      </c>
      <c r="I210" s="350"/>
      <c r="J210" s="350"/>
      <c r="K210" s="364"/>
    </row>
    <row r="211" ht="15" customHeight="1">
      <c r="B211" s="363"/>
      <c r="C211" s="331"/>
      <c r="D211" s="331"/>
      <c r="E211" s="331"/>
      <c r="F211" s="365"/>
      <c r="G211" s="309"/>
      <c r="H211" s="366"/>
      <c r="I211" s="366"/>
      <c r="J211" s="366"/>
      <c r="K211" s="364"/>
    </row>
    <row r="212" ht="15" customHeight="1">
      <c r="B212" s="363"/>
      <c r="C212" s="303" t="s">
        <v>2055</v>
      </c>
      <c r="D212" s="331"/>
      <c r="E212" s="331"/>
      <c r="F212" s="324">
        <v>1</v>
      </c>
      <c r="G212" s="309"/>
      <c r="H212" s="350" t="s">
        <v>2094</v>
      </c>
      <c r="I212" s="350"/>
      <c r="J212" s="350"/>
      <c r="K212" s="364"/>
    </row>
    <row r="213" ht="15" customHeight="1">
      <c r="B213" s="363"/>
      <c r="C213" s="331"/>
      <c r="D213" s="331"/>
      <c r="E213" s="331"/>
      <c r="F213" s="324">
        <v>2</v>
      </c>
      <c r="G213" s="309"/>
      <c r="H213" s="350" t="s">
        <v>2095</v>
      </c>
      <c r="I213" s="350"/>
      <c r="J213" s="350"/>
      <c r="K213" s="364"/>
    </row>
    <row r="214" ht="15" customHeight="1">
      <c r="B214" s="363"/>
      <c r="C214" s="331"/>
      <c r="D214" s="331"/>
      <c r="E214" s="331"/>
      <c r="F214" s="324">
        <v>3</v>
      </c>
      <c r="G214" s="309"/>
      <c r="H214" s="350" t="s">
        <v>2096</v>
      </c>
      <c r="I214" s="350"/>
      <c r="J214" s="350"/>
      <c r="K214" s="364"/>
    </row>
    <row r="215" ht="15" customHeight="1">
      <c r="B215" s="363"/>
      <c r="C215" s="331"/>
      <c r="D215" s="331"/>
      <c r="E215" s="331"/>
      <c r="F215" s="324">
        <v>4</v>
      </c>
      <c r="G215" s="309"/>
      <c r="H215" s="350" t="s">
        <v>2097</v>
      </c>
      <c r="I215" s="350"/>
      <c r="J215" s="350"/>
      <c r="K215" s="364"/>
    </row>
    <row r="216" ht="12.75" customHeight="1">
      <c r="B216" s="367"/>
      <c r="C216" s="368"/>
      <c r="D216" s="368"/>
      <c r="E216" s="368"/>
      <c r="F216" s="368"/>
      <c r="G216" s="368"/>
      <c r="H216" s="368"/>
      <c r="I216" s="368"/>
      <c r="J216" s="368"/>
      <c r="K216" s="369"/>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EXTENSA\Majitel</dc:creator>
  <cp:lastModifiedBy>EXTENSA\Majitel</cp:lastModifiedBy>
  <dcterms:created xsi:type="dcterms:W3CDTF">2017-08-31T14:20:18Z</dcterms:created>
  <dcterms:modified xsi:type="dcterms:W3CDTF">2017-08-31T14:20:34Z</dcterms:modified>
</cp:coreProperties>
</file>