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SO 000" sheetId="1" r:id="rId1"/>
    <sheet name="SO 001.1" sheetId="2" r:id="rId2"/>
    <sheet name="SO 001.2" sheetId="3" r:id="rId3"/>
    <sheet name="SO 002.1" sheetId="4" r:id="rId4"/>
    <sheet name="SO 002.2" sheetId="5" r:id="rId5"/>
    <sheet name="SO 02" sheetId="6" r:id="rId6"/>
    <sheet name="SO 03" sheetId="7" r:id="rId7"/>
    <sheet name="SO 04" sheetId="8" r:id="rId8"/>
    <sheet name="SO 101.1" sheetId="9" r:id="rId9"/>
    <sheet name="SO 101.2" sheetId="10" r:id="rId10"/>
    <sheet name="SO 102.1" sheetId="11" r:id="rId11"/>
    <sheet name="SO 102.2" sheetId="12" r:id="rId12"/>
    <sheet name="SO 103" sheetId="13" r:id="rId13"/>
    <sheet name="SO 104" sheetId="14" r:id="rId14"/>
    <sheet name="SO 105.1" sheetId="15" r:id="rId15"/>
    <sheet name="SO 105.2" sheetId="16" r:id="rId16"/>
    <sheet name="SO 106" sheetId="17" r:id="rId17"/>
    <sheet name="SO 107" sheetId="18" r:id="rId18"/>
    <sheet name="SO 120" sheetId="19" r:id="rId19"/>
    <sheet name="SO 121" sheetId="20" r:id="rId20"/>
    <sheet name="SO 121.2" sheetId="21" r:id="rId21"/>
    <sheet name="SO 190.1" sheetId="22" r:id="rId22"/>
    <sheet name="SO 190.2" sheetId="23" r:id="rId23"/>
    <sheet name="SO 201" sheetId="24" r:id="rId24"/>
    <sheet name="SO 202" sheetId="25" r:id="rId25"/>
    <sheet name="SO 203" sheetId="26" r:id="rId26"/>
    <sheet name="SO 204" sheetId="27" r:id="rId27"/>
    <sheet name="SO 205" sheetId="28" r:id="rId28"/>
    <sheet name="SO 206" sheetId="29" r:id="rId29"/>
    <sheet name="SO 301.1" sheetId="30" r:id="rId30"/>
    <sheet name="SO 301.2" sheetId="31" r:id="rId31"/>
    <sheet name="SO 321" sheetId="32" r:id="rId32"/>
    <sheet name="SO 331" sheetId="33" r:id="rId33"/>
    <sheet name="SO 341" sheetId="34" r:id="rId34"/>
    <sheet name="SO 342" sheetId="35" r:id="rId35"/>
    <sheet name="SO 361" sheetId="36" r:id="rId36"/>
    <sheet name="SO 362" sheetId="37" r:id="rId37"/>
    <sheet name="SO 363" sheetId="38" r:id="rId38"/>
    <sheet name="SO 441.1" sheetId="39" r:id="rId39"/>
    <sheet name="SO 441.2" sheetId="40" r:id="rId40"/>
    <sheet name="SO 521" sheetId="41" r:id="rId41"/>
    <sheet name="SO 522" sheetId="42" r:id="rId42"/>
    <sheet name="SO 523.1" sheetId="43" r:id="rId43"/>
    <sheet name="SO 523.2-4_" sheetId="44" r:id="rId44"/>
    <sheet name="SO 801" sheetId="45" r:id="rId45"/>
    <sheet name="SO 802.1" sheetId="46" r:id="rId46"/>
    <sheet name="SO 802.2" sheetId="47" r:id="rId47"/>
    <sheet name="SO 840.1" sheetId="48" r:id="rId48"/>
    <sheet name="SO 840.2" sheetId="49" r:id="rId49"/>
    <sheet name="SO 840.3" sheetId="50" r:id="rId50"/>
    <sheet name="SO 901" sheetId="51" r:id="rId51"/>
    <sheet name="SO 902" sheetId="52" r:id="rId52"/>
    <sheet name="SO 903" sheetId="53" r:id="rId53"/>
  </sheets>
  <definedNames/>
  <calcPr fullCalcOnLoad="1"/>
</workbook>
</file>

<file path=xl/sharedStrings.xml><?xml version="1.0" encoding="utf-8"?>
<sst xmlns="http://schemas.openxmlformats.org/spreadsheetml/2006/main" count="17721" uniqueCount="2295">
  <si>
    <t>ASPE10</t>
  </si>
  <si>
    <t>S</t>
  </si>
  <si>
    <t xml:space="preserve">Firma: </t>
  </si>
  <si>
    <t>Soupis prací objektu</t>
  </si>
  <si>
    <t xml:space="preserve">Stavba: </t>
  </si>
  <si>
    <t>18-267-2 CELEK</t>
  </si>
  <si>
    <t>Severní obchvat Jílového u Prahy</t>
  </si>
  <si>
    <t>O</t>
  </si>
  <si>
    <t>Rozpočet:</t>
  </si>
  <si>
    <t>0,00</t>
  </si>
  <si>
    <t>15,00</t>
  </si>
  <si>
    <t>21,00</t>
  </si>
  <si>
    <t>2</t>
  </si>
  <si>
    <t>3</t>
  </si>
  <si>
    <t>SO 000</t>
  </si>
  <si>
    <t>Vedlejší rozpočtové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</si>
  <si>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</si>
  <si>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</si>
  <si>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</si>
  <si>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</si>
  <si>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</si>
  <si>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</si>
  <si>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</si>
  <si>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</si>
  <si>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</si>
  <si>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</si>
  <si>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</si>
  <si>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</si>
  <si>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</si>
  <si>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</si>
  <si>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</si>
  <si>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</si>
  <si>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</si>
  <si>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</si>
  <si>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</si>
  <si>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</si>
  <si>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02500</t>
  </si>
  <si>
    <t/>
  </si>
  <si>
    <t>ZKOUŠKY A OSTATNÍ MĚŘENÍ</t>
  </si>
  <si>
    <t>KPL</t>
  </si>
  <si>
    <t>PP</t>
  </si>
  <si>
    <t>VV</t>
  </si>
  <si>
    <t>Zahrnuje veškeré náklady spojené s požadovanými zkouškami 
1=1,00 [A]</t>
  </si>
  <si>
    <t>TS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</si>
  <si>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</si>
  <si>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02720</t>
  </si>
  <si>
    <t>a</t>
  </si>
  <si>
    <t>POMOC PRÁCE ZŘÍZ NEBO ZAJIŠŤ REGULACI A OCHRANU DOPRAVY</t>
  </si>
  <si>
    <t>Kompletní dopravně inženýrská opatření po celou dobu výstavby (mimo DIO SO 120), a to 
zejména přechodné svislé a vodorovné dopravní značení, dopravní zařízení 
(směrovací desky, samostatná výstražná světla a jejich soupravy), mobilní prostředky (vozíky), apod. 
- jejich dodávku, montáž, demontáž, kontrolu,údržbu, servis, přemísťování, 
přeznačování a manipulaci s nimi 
1=1,00 [A]</t>
  </si>
  <si>
    <t>zahrnuje veškeré náklady spojené s objednatelem požadovanými zařízeními</t>
  </si>
  <si>
    <t>02821</t>
  </si>
  <si>
    <t>KOORDINACE PRACÍ S ARCHEOLOGICKÝM ÚSTAVEM</t>
  </si>
  <si>
    <t>1=1,00 [A]</t>
  </si>
  <si>
    <t>Položka zahrnuje spolupráci při provádění archeologického průzkumu</t>
  </si>
  <si>
    <t>02910</t>
  </si>
  <si>
    <t>OSTATNÍ POŽADAVKY - ZEMĚMĚŘIČSKÁ MĚŘENÍ</t>
  </si>
  <si>
    <t>Zaměření skutečného provedení 
1=1,00 [A]</t>
  </si>
  <si>
    <t>zahrnuje veškeré náklady spojené s objednatelem požadovanými pracemi,</t>
  </si>
  <si>
    <t>b</t>
  </si>
  <si>
    <t>Vytyčení všech inženýrských sítí 
1=1,00 [A]</t>
  </si>
  <si>
    <t>02914</t>
  </si>
  <si>
    <t>OSTATNÍ POŽADAVKY - BOD ZÁKLADNÍ VYTYČOVACÍ SÍTĚ</t>
  </si>
  <si>
    <t>KUS</t>
  </si>
  <si>
    <t>Položka mimo jiné zahrnuje: odstranění náletových dřevin, fyzickou stabilizaci bodů, geodetické zaměření vč. zpracování dokumentace, očistění vozovek od zeminy apod. 
14=14,00 [A] ks</t>
  </si>
  <si>
    <t>oceněno jako celková částka ze samostatného soupisu prací jako nedílné součásti projektu základní vytyčovací sítě</t>
  </si>
  <si>
    <t>7</t>
  </si>
  <si>
    <t>02940</t>
  </si>
  <si>
    <t>OSTATNÍ POŽADAVKY - VYPRACOVÁNÍ DOKUMENTACE</t>
  </si>
  <si>
    <t>RDS 1=1,00 [A]</t>
  </si>
  <si>
    <t>zahrnuje veškeré náklady spojené s objednatelem požadovanými pracemi</t>
  </si>
  <si>
    <t>8</t>
  </si>
  <si>
    <t>DSPS 1=1,00 [A]</t>
  </si>
  <si>
    <t>02990</t>
  </si>
  <si>
    <t>OSTATNÍ POŽADAVKY - INFORMAČNÍ TABULE</t>
  </si>
  <si>
    <t>03100</t>
  </si>
  <si>
    <t>ZAŘÍZENÍ STAVENIŠTĚ - ZŘÍZENÍ, PROVOZ, DEMONTÁŽ</t>
  </si>
  <si>
    <t>zahrnuje objednatelem povolené náklady na pořízení (event. pronájem), provozování, udržování a likvidaci zhotovitelova zařízení</t>
  </si>
  <si>
    <t>SO 001.1</t>
  </si>
  <si>
    <t>Příprava území - kácení mimolesní zeleně, I. etapa</t>
  </si>
  <si>
    <t>Zemní práce</t>
  </si>
  <si>
    <t>11120</t>
  </si>
  <si>
    <t>ODSTRANĚNÍ KŘOVIN</t>
  </si>
  <si>
    <t>M2</t>
  </si>
  <si>
    <t>včetně odvozu a uložení na skládku, vč.poplatku za skládku. 
Z dendrologického průzkumu a situace kácení mimolesní zeleně: 75+15+390+15=495,00 [A]</t>
  </si>
  <si>
    <t>odstranění křovin a stromů do průměru 100 mm 
doprava dřevin bez ohledu na vzdálenost 
spálení na hromadách nebo štěpkování</t>
  </si>
  <si>
    <t>11211</t>
  </si>
  <si>
    <t>KÁCENÍ STROMŮ D KMENE DO 0,5M</t>
  </si>
  <si>
    <t>Včetně odvozu a uložení na skládku, vč.poplatku za skládku. 
Z dendrologického průzkumu a situace kácení mimolesní zeleně: 4+4+5+3+3+8=27,00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</si>
  <si>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t>
  </si>
  <si>
    <t>SO 001.2</t>
  </si>
  <si>
    <t>Příprava území - kácení mimolesní zeleně, II. etapa</t>
  </si>
  <si>
    <t>včetně odvozu a uložení na skládku, vč.poplatku za skládku. 
Z dendrologického průzkumu a situace kácení mimolesní zeleně: 1575=1 575,00 [A] m2</t>
  </si>
  <si>
    <t>11201</t>
  </si>
  <si>
    <t>KÁCENÍ STROMŮ D KMENE DO 0,5M S ODSTRANĚNÍM PAŘEZŮ</t>
  </si>
  <si>
    <t>vč. štěpkování 
1=1,00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</si>
  <si>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</si>
  <si>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11204</t>
  </si>
  <si>
    <t>KÁCENÍ STROMŮ D KMENE DO 0,3M S ODSTRANĚNÍM PAŘEZŮ</t>
  </si>
  <si>
    <t>vč. štěpkování 
58=58,00 [A]</t>
  </si>
  <si>
    <t>18481</t>
  </si>
  <si>
    <t>OCHRANA STROMŮ BEDNĚNÍM</t>
  </si>
  <si>
    <t>samostatné stromy ks x m2: 5*3=15,00 [A] m2</t>
  </si>
  <si>
    <t>položka zahrnuje veškerý materiál, výrobky a polotovary, včetně mimostaveništní a vnitrostaveništní dopravy (rovněž přesuny), včetně naložení a složení, případně s uložením</t>
  </si>
  <si>
    <t>SO 002.1</t>
  </si>
  <si>
    <t>Příprava území - skrývka ornice, I. etapa</t>
  </si>
  <si>
    <t>12110</t>
  </si>
  <si>
    <t>SEJMUTÍ ORNICE NEBO LESNÍ PŮDY</t>
  </si>
  <si>
    <t>M3</t>
  </si>
  <si>
    <t>Sejmutí ornice z trvalých záborů a dočasných záborů nad jeden rok v tl. 0,3m. 
Ze situace a TZ: (120+622+635+2023)*0,3=1 020,00 [A]</t>
  </si>
  <si>
    <t>položka zahrnuje sejmutí ornice bez ohledu na tloušťku vrstvy a její vodorovnou dopravu 
nezahrnuje uložení na trvalou skládku</t>
  </si>
  <si>
    <t>17120</t>
  </si>
  <si>
    <t>ULOŽENÍ SYPANINY DO NÁSYPŮ A NA SKLÁDKY BEZ ZHUTNĚNÍ</t>
  </si>
  <si>
    <t>Odvoz a uložení sejmuté ornice na mezideponii 
z pol. [12110]: 1020=1 020,00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</si>
  <si>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</si>
  <si>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18710</t>
  </si>
  <si>
    <t>OŠETŘENÍ ORNICE NA SKLÁDCE</t>
  </si>
  <si>
    <t>Ošetřování sejmuté ornice na mezideponii 
z pol. [12110]: 1020=1 020,00 [A]</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</si>
  <si>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</si>
  <si>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SO 002.2</t>
  </si>
  <si>
    <t>Příprava území - skrývka ornice, II. etapa</t>
  </si>
  <si>
    <t>Sejmutí ornice z trvalých záborů a dočasných záborů nad jeden rok v tl. 0,3m. 
Ze situace a TZ: (2809+3240+5187+2454+9+1620+43)*0,3=4 608,60 [A] m3</t>
  </si>
  <si>
    <t>Odvoz a uložení sejmuté ornice na mezideponii 
z pol. [12110]: 4608,6=4 608,60 [A] m3</t>
  </si>
  <si>
    <t>Ošetřování sejmuté ornice na mezideponii 
z pol. [12110]: 4608,6=4 608,60 [A] m3</t>
  </si>
  <si>
    <t>SO 02</t>
  </si>
  <si>
    <t>Dešťová kanalizace</t>
  </si>
  <si>
    <t>014101</t>
  </si>
  <si>
    <t>01</t>
  </si>
  <si>
    <t>POPLATKY ZA SKLÁDKU</t>
  </si>
  <si>
    <t>Skladování vybouraného asfalt. betonu: 20,55 =20,55 [A] m3</t>
  </si>
  <si>
    <t>zahrnuje veškeré poplatky provozovateli skládky související s uložením odpadu na skládce.</t>
  </si>
  <si>
    <t>02</t>
  </si>
  <si>
    <t>Skladování vybouraného štěrku 41,1=41,10 [A] m3</t>
  </si>
  <si>
    <t>03</t>
  </si>
  <si>
    <t>Skladování vybourané směsi asf. recyklátu se štěrkem: 55,28=55,28 [A] m3</t>
  </si>
  <si>
    <t>04</t>
  </si>
  <si>
    <t>z položky 17120DEP: 754,2=754,20 [A] m3</t>
  </si>
  <si>
    <t>014102</t>
  </si>
  <si>
    <t>T</t>
  </si>
  <si>
    <t>Skladování odstraněného stávajícího potrubí: 0,150=0,15 [A] T</t>
  </si>
  <si>
    <t>Kácení křovin na ploše 157,2=157,20 [A] m2</t>
  </si>
  <si>
    <t>odstranění křovin a stromů do průměru 100 mm  
doprava dřevin bez ohledu na vzdálenost  
spálení na hromadách nebo štěpkování</t>
  </si>
  <si>
    <t>kácení stromů D 0,15 - 0,20 m s odstraněním kořenů.7=7,00 [A] ks</t>
  </si>
  <si>
    <t>11221</t>
  </si>
  <si>
    <t>R</t>
  </si>
  <si>
    <t>ODSTRANĚNÍ POŠTOVNÍCH SCHRÁNEK</t>
  </si>
  <si>
    <t>Odstranění poštovních schránek 4=4,00 [A] ks</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</si>
  <si>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</si>
  <si>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11313</t>
  </si>
  <si>
    <t>ODSTRANĚNÍ KRYTU ZPEVNĚNÝCH PLOCH S ASFALTOVÝM POJIVEM</t>
  </si>
  <si>
    <t>Odstranění asfaltového krytu tl. 150 mm na ploše 137 m2 
137*0,15=20,55 [A] 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</si>
  <si>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</si>
  <si>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Sejmutí recyklátu/štěrku (50/50) tl. 150 mm na ploše (483,7-87-151)x1,5=368,55 m2 
368,55*0,15=55,28 [A] m3</t>
  </si>
  <si>
    <t>11</t>
  </si>
  <si>
    <t>11332</t>
  </si>
  <si>
    <t>ODSTRANĚNÍ PODKLADŮ ZPEVNĚNÝCH PLOCH Z KAMENIVA NESTMELENÉHO</t>
  </si>
  <si>
    <t>Odstranění štěrkových vrstev v tl. 300mm na ploše 137 m2 
137*0,3=41,10 [A] m3</t>
  </si>
  <si>
    <t>12</t>
  </si>
  <si>
    <t>11336</t>
  </si>
  <si>
    <t>ODSTRANĚNÍ PODKLADU ZPEVNĚNÝCH PLOCH ZE SILNIČNÍCH DÍLCŮ (PANELŮ)</t>
  </si>
  <si>
    <t>Odstranění betonových panelů 4m2 tloušťky 0,15m 
4*0,15=0,60 [A] m3</t>
  </si>
  <si>
    <t>13</t>
  </si>
  <si>
    <t>113765</t>
  </si>
  <si>
    <t>FRÉZOVÁNÍ DRÁŽKY PRŮŘEZU DO 600MM2 V ASFALTOVÉ VOZOVCE</t>
  </si>
  <si>
    <t>M</t>
  </si>
  <si>
    <t>Frézování drážky v délce 178=178,00 [A] m</t>
  </si>
  <si>
    <t>Položka zahrnuje veškerou manipulaci s vybouranou sutí a s vybouranými hmotami vč. uložení na skládku.</t>
  </si>
  <si>
    <t>14</t>
  </si>
  <si>
    <t>Sejmutí ornice tl. 0,2m na ploše 275,5 m2 
275,5*0,2=55,10 [A] m3</t>
  </si>
  <si>
    <t>položka zahrnuje sejmutí ornice bez ohledu na tloušťku vrstvy a její vodorovnou dopravu  
nezahrnuje uložení na trvalou skládku</t>
  </si>
  <si>
    <t>15</t>
  </si>
  <si>
    <t>12573</t>
  </si>
  <si>
    <t>DEP</t>
  </si>
  <si>
    <t>VYKOPÁVKY ZE ZEMNÍKŮ A SKLÁDEK TŘ. I</t>
  </si>
  <si>
    <t>Naložení a dovoz z deponie pro zásyp výkopů: 739.6=739,60 [A]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</si>
  <si>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</si>
  <si>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16</t>
  </si>
  <si>
    <t>SKL</t>
  </si>
  <si>
    <t>Naložení a odvoz přebytku výkopku z deponie na skládku: 
2704-1949,8=754,20 [A] m3</t>
  </si>
  <si>
    <t>17</t>
  </si>
  <si>
    <t>13173</t>
  </si>
  <si>
    <t>HLOUBENÍ JAM ZAPAŽ I NEPAŽ TŘ. I</t>
  </si>
  <si>
    <t>Odvoz na deponii 
Výkop jam pro založení šachet hloubky do 4,0 m v množství: 172 m3  
Výkop jam pro založení šachet hloubky 4,0 - 7,3 m v množství: 162 m3  
Celkem: 334 m3 dle TZ 40% vytěžené zeminy spadá do I. třídy těžitelnosti 
334*0,4=133,60 [A]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</si>
  <si>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</si>
  <si>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t>
  </si>
  <si>
    <t>13183</t>
  </si>
  <si>
    <t>HLOUBENÍ JAM ZAPAŽ I NEPAŽ TŘ II</t>
  </si>
  <si>
    <t>Odvoz na deponii 
Výkop jam pro založení šachet hloubky do 4,0 m v množství: 172 m3  
Výkop jam pro založení šachet hloubky 4,0 - 7,3 m v množství: 162 m3  
Celkem: 334 m3 dle TZ 60% vytěžené zeminy spadá do II. třídy těžitelnosti 
334*0,6=200,40 [A]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</si>
  <si>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</si>
  <si>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19</t>
  </si>
  <si>
    <t>13273</t>
  </si>
  <si>
    <t>HLOUBENÍ RÝH ŠÍŘ DO 2M PAŽ I NEPAŽ TŘ. I</t>
  </si>
  <si>
    <t>Odvoz na deponii 
Výkop rýhy do hloubky 4,0 m - dl, 390 m, množství 1440 m3 
Výkop rýhy v hloubce 4,0 - 7,3 m - dl, 103,1 m, množství 930 m3 
Celkem: 2569 m3 dle TZ 40% vytěžené zeminy spadá do I. třídy těžitelnosti 
 2569*0,4=1 027,60 [A] m3</t>
  </si>
  <si>
    <t>20</t>
  </si>
  <si>
    <t>13283</t>
  </si>
  <si>
    <t>HLOUBENÍ RÝH ŠÍŘ DO 2M PAŽ I NEPAŽ TŘ. II</t>
  </si>
  <si>
    <t>Odvoz na deponii 
Výkop rýhy do hloubky 4,0 m - dl, 390 m, množství 1440 m3 
Výkop rýhy v hloubce 4,0 - 7,3 m - dl, 103,1 m, množství 1129 m3 
Celkem: 2569 m3 dle TZ 60% vytěžené zeminy spadá do II. třídy těžitelnosti 
 2569*0,6=1 541,40 [A] m3</t>
  </si>
  <si>
    <t>21</t>
  </si>
  <si>
    <t>uložení vykopané zeminy na deponii: 
2704=2 704,00 [A] m3 
uložení nakupovaného materiálu: 
147,9+517,7+1210,2=1 875,80 [B] 
Celkem: A+B=4 579,80 [C] 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</si>
  <si>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</si>
  <si>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22</t>
  </si>
  <si>
    <t>17411</t>
  </si>
  <si>
    <t>ZÁSYP JAM A RÝH ZEMINOU SE ZHUTNĚNÍM</t>
  </si>
  <si>
    <t>Zásyp vytěženou zeminou: 781=781,00 [A] 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</si>
  <si>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</si>
  <si>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t>
  </si>
  <si>
    <t>Dovezenou nakoupenou dobře hutnitelnou zeminou: 1367,8=1 367,80 [A] m3</t>
  </si>
  <si>
    <t>24</t>
  </si>
  <si>
    <t>17581</t>
  </si>
  <si>
    <t>OBSYP POTRUBÍ A OBJEKTŮ Z NAKUPOVANÝCH MATERIÁLŮ</t>
  </si>
  <si>
    <t>Obsyp/nadsyp potrubí z ŠD 
dle uložení potrubí: 517,7=517,70 [A] 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</si>
  <si>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</si>
  <si>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25</t>
  </si>
  <si>
    <t>18110</t>
  </si>
  <si>
    <t>ÚPRAVA PLÁNĚ SE ZHUTNĚNÍM V HORNINĚ TŘ. I</t>
  </si>
  <si>
    <t>V délce potrubí a š. výkopu pod stáv. komunikaci 
493,05*1,5=739,58 [A] m2</t>
  </si>
  <si>
    <t>položka zahrnuje úpravu pláně včetně vyrovnání výškových rozdílů. Míru zhutnění určuje projekt.</t>
  </si>
  <si>
    <t>26</t>
  </si>
  <si>
    <t>18230</t>
  </si>
  <si>
    <t>ROZPROSTŘENÍ ORNICE V ROVINĚ</t>
  </si>
  <si>
    <t>Rozprostření ornice v tl. 0,2 m na ploše 226,5 m2 
275,5*0,2=55,10 [A] m3</t>
  </si>
  <si>
    <t>položka zahrnuje:  
nutné přemístění ornice z dočasných skládek vzdálených do 50m  
rozprostření ornice v předepsané tloušťce v rovině a ve svahu do 1:5</t>
  </si>
  <si>
    <t>Základy</t>
  </si>
  <si>
    <t>27</t>
  </si>
  <si>
    <t>21262</t>
  </si>
  <si>
    <t>TRATIVODY KOMPLET Z TRUB Z PLAST HMOT DN DO 100MM</t>
  </si>
  <si>
    <t>Drenážní potrubí DN 100: 120=120,00 [A] 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</si>
  <si>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</si>
  <si>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Vodorovné konstrukce</t>
  </si>
  <si>
    <t>28</t>
  </si>
  <si>
    <t>45152</t>
  </si>
  <si>
    <t>PODKLADNÍ A VÝPLŇOVÉ VRSTVY Z KAMENIVA DRCENÉHO</t>
  </si>
  <si>
    <t>Podsyp potrubí ŠD, celkový objem: 147,9=147,90 [A] m3</t>
  </si>
  <si>
    <t>položka zahrnuje dodávku předepsaného kameniva, mimostaveništní a vnitrostaveništní dopravu a jeho uložení  
není-li v zadávací dokumentaci uvedeno jinak, jedná se o nakupovaný materiál</t>
  </si>
  <si>
    <t>Komunikace</t>
  </si>
  <si>
    <t>29</t>
  </si>
  <si>
    <t>56210</t>
  </si>
  <si>
    <t>VOZOVKOVÉ VRSTVY Z MATERIÁLŮ STABIL CEMENTEM</t>
  </si>
  <si>
    <t>Směs stmelená cementem SC C8/10 tl. 130mm na ploše 6,5 m2 a tl. 120mm na ploše 130,5 m2. 
0,13*6,5=0,85 [A] 
0,12*130,5=15,66 [B] 
Celkem: A+B=16,51 [C] m3</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</si>
  <si>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</si>
  <si>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30</t>
  </si>
  <si>
    <t>56320</t>
  </si>
  <si>
    <t>VOZOVKOVÉ VRSTVY Z VIBROVANÉHO ŠTĚRKU</t>
  </si>
  <si>
    <t>Obnova vozovky účelové komunikace tl. 0,18 m, plocha 368,55 m2 
368,55*0,18=66,34 [A] m3</t>
  </si>
  <si>
    <t>- dodání kameniva předepsané kvality a zrnitosti  
- rozprostření a zhutnění vrstvy v předepsané tloušťce  
- zřízení vrstvy bez rozlišení šířky, pokládání vrstvy po etapách  
- nezahrnuje postřiky, nátěry</t>
  </si>
  <si>
    <t>31</t>
  </si>
  <si>
    <t>56330</t>
  </si>
  <si>
    <t>VOZOVKOVÉ VRSTVY ZE ŠTĚRKODRTI</t>
  </si>
  <si>
    <t>Obnova vozovky účelové komunikace vozovková vrstva z ŠDB tl. 0,2m na ploše 368,55 m2, obnova vozovky místní komunikace- 130,5 m2 a obnova vozovky silnice II/104 - 6,5 m2 
368,55*0,2=73,71 [A] 
130,5*0,2=26,10 [B] 
6,5*0,2=1,30 [C]  
Celkem: A+B+C=101,11 [D] m3</t>
  </si>
  <si>
    <t>32</t>
  </si>
  <si>
    <t>572123</t>
  </si>
  <si>
    <t>INFILTRAČNÍ POSTŘIK Z EMULZE DO 1,0KG/M2</t>
  </si>
  <si>
    <t>Infiltrační postřik 1 kg/m2  
Obnovu vozovky silnice II/104 plocha 6,5 m2 
Obnova vozovky místní komunikace plocha 130,5 m2. 
6,5+130,5=137,00 [A] m2</t>
  </si>
  <si>
    <t>- dodání všech předepsaných materiálů pro postřiky v předepsaném množství  
- provedení dle předepsaného technologického předpisu  
- zřízení vrstvy bez rozlišení šířky, pokládání vrstvy po etapách  
- úpravu napojení, ukončení</t>
  </si>
  <si>
    <t>33</t>
  </si>
  <si>
    <t>572223</t>
  </si>
  <si>
    <t>SPOJOVACÍ POSTŘIK Z EMULZE DO 1,0KG/M2</t>
  </si>
  <si>
    <t>Spojovací postřik 0,7 kg/m2  
Obnovu vozovky silnice II/104 plocha 6,5 m2 
Obnova vozovky místní komunikace plocha 130,5 m2. 
6,5+130,5=137,00 [A] m2</t>
  </si>
  <si>
    <t>34</t>
  </si>
  <si>
    <t>574A03</t>
  </si>
  <si>
    <t>ASFALTOVÝ BETON PRO OBRUSNÉ VRSTVY ACO 11</t>
  </si>
  <si>
    <t>ACO 11 tl. 40mm  
Obnovu vozovky silnice II/104 plocha 6,5 m2 
Obnova vozovky místní komunikace plocha 44,8 m2. 
6,5*0,04=0,26 [A] 
130,5*0,04=5,22 [B] 
Celkem: A+B=5,48 [C] m3</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</si>
  <si>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</si>
  <si>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35</t>
  </si>
  <si>
    <t>574E06</t>
  </si>
  <si>
    <t>ASFALTOVÝ BETON PRO PODKLADNÍ VRSTVY ACP 16+, 16S</t>
  </si>
  <si>
    <t>ACP 16+ tl. 60 a 70 mm  
Obnovu vozovky silnice II/104 plocha 6,5 m2 
Obnova vozovky místní komunikace plocha 44,8 m2. 
6,5*0,07=0,46 [A] 
130,5*0,06=7,83 [B] 
Celkem: A+B=8,29 [C] m2</t>
  </si>
  <si>
    <t>36</t>
  </si>
  <si>
    <t>57637</t>
  </si>
  <si>
    <t>POSYP LOMOVÝMI VÝSIVKAMI 50KG/M2</t>
  </si>
  <si>
    <t>Obnova vozovky účelové komunikace povrch vozovky z lomové výsivky 50 kg/m3, plocha 368,55 m2 
368,55=368,55 [A] m2</t>
  </si>
  <si>
    <t>- dodání kameniva předepsané kvality a zrnitosti  
- posyp předepsaným množstvím</t>
  </si>
  <si>
    <t>Potrubí</t>
  </si>
  <si>
    <t>37</t>
  </si>
  <si>
    <t>87458</t>
  </si>
  <si>
    <t>POTRUBÍ Z TRUB PLAST ODPAD DN DO 600MM</t>
  </si>
  <si>
    <t>Potrubí PP - SN 12, DN 600  
délka: 401,7=401,70 [A] 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</si>
  <si>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</si>
  <si>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38</t>
  </si>
  <si>
    <t>Potrubí PP - SN 16, DN 600  
délka: 91,35=91,35 [A] m</t>
  </si>
  <si>
    <t>39</t>
  </si>
  <si>
    <t>894158</t>
  </si>
  <si>
    <t>ŠACHTY KANALIZAČNÍ Z BETON DÍLCŮ NA POTRUBÍ DN DO 600MM</t>
  </si>
  <si>
    <t>Revizní šachty dešťové kanalizace: 14=14,00 [A] ks</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</si>
  <si>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</si>
  <si>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40</t>
  </si>
  <si>
    <t>899672</t>
  </si>
  <si>
    <t>ZKOUŠKA VODOTĚSNOSTI POTRUBÍ DN DO 600MM</t>
  </si>
  <si>
    <t>dle položky 87458: 493,05=493,05 [A] 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</si>
  <si>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</si>
  <si>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41</t>
  </si>
  <si>
    <t>89980</t>
  </si>
  <si>
    <t>TELEVIZNÍ PROHLÍDKA POTRUBÍ</t>
  </si>
  <si>
    <t>1x před přejímkou 
z položky 87458.01 a 87458.02: 493,05=493,05 [A] m</t>
  </si>
  <si>
    <t>položka zahrnuje prohlídku potrubí televizní kamerou, záznam prohlídky na nosičích DVD a vyhotovení závěrečného písemného protokolu</t>
  </si>
  <si>
    <t>Ostatní konstrukce a práce</t>
  </si>
  <si>
    <t>42</t>
  </si>
  <si>
    <t>919113</t>
  </si>
  <si>
    <t>ŘEZÁNÍ ASFALTOVÉHO KRYTU VOZOVEK TL DO 150MM</t>
  </si>
  <si>
    <t>Řezání asfaltového krytu tl. 150mm v délce 178=178,00 [A] m</t>
  </si>
  <si>
    <t>položka zahrnuje řezání vozovkové vrstvy v předepsané tloušťce, včetně spotřeby vody</t>
  </si>
  <si>
    <t>43</t>
  </si>
  <si>
    <t>931315</t>
  </si>
  <si>
    <t>TĚSNĚNÍ DILATAČ SPAR ASF ZÁLIVKOU PRŮŘ DO 600MM2</t>
  </si>
  <si>
    <t>Těsnění frézované drážky z položky 113765: 178=178,00 [A] m</t>
  </si>
  <si>
    <t>položka zahrnuje dodávku a osazení předepsaného materiálu, očištění ploch spáry před úpravou, očištění okolí spáry po úpravě  
nezahrnuje těsnící profil</t>
  </si>
  <si>
    <t>44</t>
  </si>
  <si>
    <t>937531</t>
  </si>
  <si>
    <t>MOBILIÁŘ - POŠTOVNÍ SCHRÁNKY</t>
  </si>
  <si>
    <t>Zpětné osazení demontovaných poštovních schránek 4=4,00 [A] ks</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</si>
  <si>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</si>
  <si>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SO 03</t>
  </si>
  <si>
    <t>Splašková kanalizace</t>
  </si>
  <si>
    <t>Skladování vybouraného asfalt. betonu: 12,24 =12,24 [A] m3</t>
  </si>
  <si>
    <t>Skladování vybouraného štěrku 24,48=24,48 [A] m3</t>
  </si>
  <si>
    <t>Skladování vybourané směsi asf. recyklátu se štěrkem: 47,2=47,20 [A] m3</t>
  </si>
  <si>
    <t>z položky 17120DEP: 2=2,00 [A] m3</t>
  </si>
  <si>
    <t>Skladování odstraněného stávajícího potrubí: 0,030=0,03 [A] t</t>
  </si>
  <si>
    <t>Odstranění křovin z plochy 39m*1,2m= 46,8=46,80 [A] m2</t>
  </si>
  <si>
    <t>Kácení stromů o průměru kmene od 0,20 - 0,30 m s odstraněním kořenů. 
7=7,00 [A] ks</t>
  </si>
  <si>
    <t>Odstranění asfaltového krytu tl. 150 mm na ploše 118,8 m2 
81,6*0,15=12,24 [A] m3</t>
  </si>
  <si>
    <t>Sejmutí recyklátu/štěrku (50/50) tl. 150 mm na ploše (483,7-99-99)x1,2=342,8 m2 
314,5*0,15=47,18 [A] m3</t>
  </si>
  <si>
    <t>Odstranění štěrkových vrstev v tl. 300mm na ploše 118,8 m2 
81,6*0,3=24,48 [A] m3</t>
  </si>
  <si>
    <t>Frézování drážky 177=177,00 [A] m</t>
  </si>
  <si>
    <t>Sejmutí ornice tl. 0,2m na ploše (13+24+62)x 1,2= 118,8m2 
185,9*0,2=37,18 [A] m3</t>
  </si>
  <si>
    <t>Odvoz na deponii 
Výkop jam pro založení šachet hloubky do 3,3 m v množství: 236,3=236,30 [A] m3</t>
  </si>
  <si>
    <t>Odvoz na deponii 
Výkop rýhy do hloubky 2,2 - 3,3m (1596-113)= 1483,7=1 483,70 [A] m3</t>
  </si>
  <si>
    <t>uložení vykopané zeminy na deponii: 
1720=1 720,00 [A] m3 
uložení nakupovaného materiálu: 
116,1+348,3+637,36=1 101,76 [B] 
Celkem: A+B=2 821,76 [C] m3</t>
  </si>
  <si>
    <t>Zásyp vytěženou zeminou: 580,44=580,44 [A] m3</t>
  </si>
  <si>
    <t>Dovezenou nakoupenou dobře hutnitelnou zeminou: 637,36=637,36 [A] m3</t>
  </si>
  <si>
    <t>Obsyp/nadsyp potrubí z ŠD 
dle uložení potrubí: 348,3=348,30 [A] m3</t>
  </si>
  <si>
    <t>Rozprostření ornice v tl. 0,2 m na ploše 118,8 m2 
185,9*0,2=37,18 [A] m3</t>
  </si>
  <si>
    <t>Svislé konstrukce</t>
  </si>
  <si>
    <t>33817A</t>
  </si>
  <si>
    <t>SLOUPKY OHRADNÍ A PLOTOVÉ Z DÍLCŮ KOVOVÝCH KOTVENÉ DO PATEK NEBO BERANĚNÉ</t>
  </si>
  <si>
    <t>sloupky prum 60,3 mm, tl. stěny 2,9 mm, hmotnost trubky 4,105 kg na 1m', dl.2,5 m: 4 ks a 2,50 m = 10 m, 10 *0,004105=0,04 [A] t 
vzpěry prum 48,3 mm, tl. stěny 2,6 mm, hmotnost trubky 2,930 kg na 1m', dl.2,50 m: 4 ks a 2,50 m = 10 m, 10 *0,00293=0,03 [B] t 
Celkem: A+B=0,07 [C] t</t>
  </si>
  <si>
    <t>- dodání a osazení předepsaného sloupku včetně PKO  
- případnou betonovou patku z předepsané třídy betonu  
- nutné zemní práce</t>
  </si>
  <si>
    <t>Podsyp potrubí ŠD, celkový objem: 116,1=116,10 [A] m3</t>
  </si>
  <si>
    <t>Směs stmelená cementem SC C8/10 tl. 120mm na ploše 118,8 m2. 
0,12*81,6=9,79 [A]</t>
  </si>
  <si>
    <t>Obnova vozovky účelové komunikace tl. 0,18 m, plocha 342,8 m2 
314,5*0,18=56,61 [A] m3</t>
  </si>
  <si>
    <t>Obnova vozovky účelové komunikace vozovková vrstva z ŠDB tl. 0,2m na ploše 342,8 m2, obnova vozovky místní komunikace- 118,8 m2 
314,5*0,2=62,90 [A] 
81.6*0,2=16,32 [B] 
 Celkem: A+B=79,22 [C] m3</t>
  </si>
  <si>
    <t>Infiltrační postřik 1 kg/m2  
Obnova vozovky místní komunikace plocha 118,8 m2. 
81,6=81,60 [A] m2</t>
  </si>
  <si>
    <t>Spojovací postřik 0,7 kg/m2  
Obnova vozovky místní komunikace plocha 118,8 m2. 
81,6=81,60 [A] m2</t>
  </si>
  <si>
    <t>ACO 11 tl. 40mm  
Obnova vozovky místní komunikace plocha 118,8 m2. 
81,6*0,04=3,26 [A] m3</t>
  </si>
  <si>
    <t>ACP 16+ tl. 60 mm  
Obnova vozovky místní komunikace plocha 118,8 m2. 
81,6*0,06=4,90 [A]  m3</t>
  </si>
  <si>
    <t>Obnova vozovky účelové komunikace povrch vozovky z lomové výsivky 50 kg/m3, plocha 342,8 m2 
314,5=314,50 [A] m2</t>
  </si>
  <si>
    <t>Přidružená stavební výroba</t>
  </si>
  <si>
    <t>767912</t>
  </si>
  <si>
    <t>OPLOCENÍ Z DRÁTĚNÉHO PLETIVA POZINKOVANÉHO VYSOKOPEVNOSTNÍHO</t>
  </si>
  <si>
    <t>10m oplocení z drátěného pletiva, výšky 2 m, navazující nahrazuijící stávající rušené oplocení.  
10*2=20,00 [A] m</t>
  </si>
  <si>
    <t>- položka zahrnuje vedle vlastního pletiva i rámy, rošty, lišty, kování, podpěrné, závěsné, upevňovací prvky, spojovací a těsnící materiál, pomocný materiál, kompletní povrchovou úpravu.  
- nejsou zahrnuty sloupky a vzpěry, které se vykazují v samostatných položkách 338**, není zahrnuta podezdívka (272**)  
- součástí položky je  případně i ostnatý drát, uvažovaná plocha se pak vypočítává po horní hranu drátu.</t>
  </si>
  <si>
    <t>87445</t>
  </si>
  <si>
    <t>POTRUBÍ Z TRUB PLASTOVÝCH ODPADNÍCH DN DO 300MM</t>
  </si>
  <si>
    <t>Potrubí PP - SN 12, DN 300  
483,7=483,70 [A] m</t>
  </si>
  <si>
    <t>894145</t>
  </si>
  <si>
    <t>ŠACHTY KANALIZAČNÍ Z BETON DÍLCŮ NA POTRUBÍ DN DO 300MM</t>
  </si>
  <si>
    <t>Revizní šachty splaškové kanalizace: 14=14,00 [A] ks</t>
  </si>
  <si>
    <t>899652</t>
  </si>
  <si>
    <t>ZKOUŠKA VODOTĚSNOSTI POTRUBÍ DN DO 300MM</t>
  </si>
  <si>
    <t>dle položky 87445: 483,7=483,70 [A] m</t>
  </si>
  <si>
    <t>1x před přejímkou 
z položky 87445: 483,7=483,70 [A] m</t>
  </si>
  <si>
    <t>Řezání asfaltového krytu tl. 150mm v délce (34+65)*2= 177=177,00 [A] m</t>
  </si>
  <si>
    <t>Těsnění frézované drážky z položky 113765: 177=177,00 [A] m</t>
  </si>
  <si>
    <t>966842</t>
  </si>
  <si>
    <t>ODSTRANĚNÍ OPLOCENÍ Z DRÁT PLETIVA</t>
  </si>
  <si>
    <t>Rozebrání drátěného oplocení v délce 10=10,00 [A] m</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</si>
  <si>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</si>
  <si>
    <t>SO 04</t>
  </si>
  <si>
    <t>Vodovod</t>
  </si>
  <si>
    <t>Skladování vybouraného asfalt. betonu: 1 =1,00 [A] m3</t>
  </si>
  <si>
    <t>Skladování vybouraného štěrku 2=2,00 [A] m3</t>
  </si>
  <si>
    <t>Skladování vybourané směsi asf. recyklátu se štěrkem: 12,8=12,80 [A] m3</t>
  </si>
  <si>
    <t>Skladování odstraněného stávajícího potrubí: 0,030=0,03 [A] kg</t>
  </si>
  <si>
    <t>Odstranění křovin z plochy 185m*1,0m= 172=172,00 [A] m2</t>
  </si>
  <si>
    <t>Kácení stromů o průměru kmene od 0,20 - 0,30 m s odstraněním kořenů. 
3=3,00 [A] ks</t>
  </si>
  <si>
    <t>Odstranění asfaltového krytu tl. 150 mm na ploše 6,5 m2 
6,5*0,15=0,98 [A] m3</t>
  </si>
  <si>
    <t>Sejmutí recyklátu/štěrku (50/50) tl. 150 mm na ploše (492,2-22-304) x1,0=166,2 m2 
75,3*0,15=11,30 [A] m3</t>
  </si>
  <si>
    <t>Odstranění štěrkových vrstev v tl. 300 mm na ploše 22 m2 
6,5*0,3=1,95 [A] m3</t>
  </si>
  <si>
    <t>Odstranění betonových panelů 2m2 tloušťky 0,15m 
2*0,15=0,30 [A] m3</t>
  </si>
  <si>
    <t>Frezování drážky v délce 30=30,00 [A] m</t>
  </si>
  <si>
    <t>Sejmutí ornice tl. 0,2m na ploše (6+5+43+24+160+66) x 1,0= 304 m2 
406,2*0,2=81,24 [A] m3</t>
  </si>
  <si>
    <t>Odvoz na deponii 
Výkop rýhy do hloubky 1,5 - 2,0m: 991=991,00 [A] m3</t>
  </si>
  <si>
    <t>Zásyp vytěženou zeminou: 695,7=695,70 [A] m3</t>
  </si>
  <si>
    <t>Obsyp/nadsyp potrubí pískem 
dle uložení potrubí: 221,5=221,50 [A] m3</t>
  </si>
  <si>
    <t>Rozprostření ornice v tl. 0,2 m na ploše 304 m2 
406,2*0,2=81,24 [A] m3</t>
  </si>
  <si>
    <t>Pracovní drenáž DN 100 délky 90=90,00 [A] m</t>
  </si>
  <si>
    <t>45157</t>
  </si>
  <si>
    <t>PODKLADNÍ A VÝPLŇOVÉ VRSTVY Z KAMENIVA TĚŽENÉHO</t>
  </si>
  <si>
    <t>Podsyp potrubí pískem, celkový objem: 73,8=73,80 [A] m3</t>
  </si>
  <si>
    <t>Směs stmelená cementem SC C8/10 tl. 120mm na ploše 6,5 m2. 
0,12*6,5=0,78 [A] m3</t>
  </si>
  <si>
    <t>Obnova vozovky účelové komunikace tl. 0,18 m, plocha 85,3 m2 
85,3*0,18=15,35 [A] m3</t>
  </si>
  <si>
    <t>Obnova vozovky účelové komunikace vozovková vrstva z ŠDB tl. 0,2m na ploše 85,3 m2, obnova vozovky místní komunikace- 6,5 m2 
85,3*0,2=17,06 [A] 
6,5*0,2=1,30 [B] 
 Celkem: A+B=18,36 [C] m3</t>
  </si>
  <si>
    <t>Infiltrační postřik 1 kg/m2  
Obnova vozovky místní komunikace plocha 6,5 m2. 
6,5=6,50 [A] m2</t>
  </si>
  <si>
    <t>Spojovací postřik 0,7 kg/m2  
Obnova vozovky místní komunikace plocha 6,5 m2. 
6,5=6,50 [A] m2</t>
  </si>
  <si>
    <t>ACO 11 tl. 40mm  
Obnova vozovky místní komunikace plocha 6,5 m2. 
6,5*0,04=0,26 [A] m3</t>
  </si>
  <si>
    <t>ACP 16+ tl. 60 mm  
Obnova vozovky místní komunikace plocha 6,5 m2. 
6,5*0,06=0,39 [A]  m3</t>
  </si>
  <si>
    <t>Obnova vozovky účelové komunikace povrch vozovky z lomové výsivky 50 kg/m3, plocha 85,3 m2 
85,3=85,30 [A] m2</t>
  </si>
  <si>
    <t>87333</t>
  </si>
  <si>
    <t>POTRUBÍ Z TRUB PLASTOVÝCH TLAKOVÝCH SVAŘOVANÝCH DN DO 150MM</t>
  </si>
  <si>
    <t>Potrubí PE100, SDR11, 125 x11,4 délky 6=6,00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</si>
  <si>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</si>
  <si>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87334</t>
  </si>
  <si>
    <t>POTRUBÍ Z TRUB PLASTOVÝCH TLAKOVÝCH SVAŘOVANÝCH DN DO 200MM</t>
  </si>
  <si>
    <t>Potrubí PE100, SDR11, 160x14,6 délky 486,2=486,20 [A] m</t>
  </si>
  <si>
    <t>899309</t>
  </si>
  <si>
    <t>DOPLŇKY NA POTRUBÍ - VÝSTRAŽNÁ FÓLIE</t>
  </si>
  <si>
    <t>Výstražná folie " voda" 492,2=492,20 [A] m</t>
  </si>
  <si>
    <t>- Položka zahrnuje veškerý materiál, výrobky a polotovary, včetně mimostaveništní a vnitrostaveništní dopravy (rovněž přesuny), včetně naložení a složení,případně s uložením.</t>
  </si>
  <si>
    <t>899631</t>
  </si>
  <si>
    <t>TLAKOVÉ ZKOUŠKY POTRUBÍ DN DO 150MM</t>
  </si>
  <si>
    <t>Tlakové zkoušky potrubí DN do 150 mm v délce 6=6,00 [A] m</t>
  </si>
  <si>
    <t>899641</t>
  </si>
  <si>
    <t>TLAKOVÉ ZKOUŠKY POTRUBÍ DN DO 200MM</t>
  </si>
  <si>
    <t>Tlakové zkoušky potrubí DN do 200 mm v délce 486,2=486,20 [A] m</t>
  </si>
  <si>
    <t>Řezání asfaltového krytu tl. 150mm v délce 15=15,00 [A] m</t>
  </si>
  <si>
    <t>Těsnění frézované drážky z položky 113765: 30=30,00 [A] m</t>
  </si>
  <si>
    <t>SO 101.1</t>
  </si>
  <si>
    <t>Okružní křižovatka Pražská</t>
  </si>
  <si>
    <t>plocha z položky č. 11130 - sejmutí drnu 402 m2 * objemová hmotnost 1,5 t/m3:  
402*0,1*1,5=60,30 [A]</t>
  </si>
  <si>
    <t>Poplatek za skládku nevhodné podkladní asfaltové směsi ACP třídy ZAS-T4.</t>
  </si>
  <si>
    <t>Podkladní asfaltová směs ACP třídy ZAS-T4 nevhodná pro opětovné použití - z položky č. 11313 ostranění krytu vozovek s asf. pojivem - 92,3 m3 * objemová hmotnost 2,3 t/m3 
92,3*2,3=212,29 [A] t</t>
  </si>
  <si>
    <t>11130</t>
  </si>
  <si>
    <t>SEJMUTÍ DRNU</t>
  </si>
  <si>
    <t>v tl. 0,1 m 
u příkopů podél stávající silnice včetně odvozu na skládku 
ze situace: 402=402,00 [A]</t>
  </si>
  <si>
    <t>včetně vodorovné dopravy  a uložení na skládku</t>
  </si>
  <si>
    <t>ODSTRANĚNÍ KRYTU VOZOVEK A CHODNÍKŮ S ASFALTOVÝM POJIVEM</t>
  </si>
  <si>
    <t>"vybourání stmelených asf.vrstev v tl. 0,10m a tl. 0,05m    
včetně odvozu a uložení na skládku" 
ze situace:291 * 0,1=29,10 [A] m3 
1264*0,05=63,20 [B] m3 
Celkem: A+B=92,30 [C] m3</t>
  </si>
  <si>
    <t>ODSTRANĚNÍ PODKLADŮ VOZOVEK A CHODNÍKŮ Z KAMENIVA NESTMELENÉHO</t>
  </si>
  <si>
    <t>vybourání nestmelených podkladních vozovkových vrstev v tl. 0,20 - 0,30 m a nezpevněných krajnic v tl. 0,15m 
ze situace:308 * 0,15=46,20 [A]  
291*0,3=87,30 [B] 
1264*0,38=480,32 [C] 
Celkem: A+B+C=613,82 [D]</t>
  </si>
  <si>
    <t>11372</t>
  </si>
  <si>
    <t>FRÉZOVÁNÍ ZPEVNĚNÝCH PLOCH ASFALTOVÝCH</t>
  </si>
  <si>
    <t>odfrézování asfaltového krytu  vč.odvozu a uložení na meziskládku, odkup zhotovitelem" 
ze situace (plocha frézování vozovek) :1381*0,12=165,72 [A] 
frézování do výsledného sklonu (lokální frézování) z příčných řezů: (0,12*5+0,15*12)=2,40 [B] 
Celkem: A+B=168,12 [C]</t>
  </si>
  <si>
    <t>frézování drážky podél obrubníků a v napojení na stávající vozovku v ZÚ a KÚ" 
 [z pol.917224]:250=250,00 [A] 
 [z pol.91726]:99=99,00 [B] 
 [z pol.919112]:22=22,00 [C] 
Celkem: A+B+C=371,00 [D]</t>
  </si>
  <si>
    <t>12373</t>
  </si>
  <si>
    <t>ODKOP PRO SPOD STAVBU SILNIC A ŽELEZNIC TŘ. I</t>
  </si>
  <si>
    <t>"výkopy z trasy tř.I odvoz přebytku na skládku, vč.uložení a poplatku                                                                                                                                                                                                                                                                                                                                                                                                                                                                                                                         v případě zpětného použití odvoz a uložení na meziskládku"                                                                                                                                                                                                                                                                                                                                                                                                                                        
z příčných řezů a situace: 558=558,00 [A] m3 
Celkem: A=558,00 [B]</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</si>
  <si>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</si>
  <si>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jámy pro drenážní šachtice  Šk 80                                                                                                                                                                                                                                                                                                                                                                                                                                                                                            v případě zpětného použití odvoz a uložení na meziskládku                                                                                                                                                                                                                                                                                                                                                                                                                                        odvoz přebytku na skládku, vč.uložení a poplatku 
drenážní šachtice [z pol.895822]: (1.60*1.00 * 1.00) * 8=12,80 [A]  
Celkem: A=12,80 [B]</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</si>
  <si>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</si>
  <si>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17110PAR</t>
  </si>
  <si>
    <t>ULOŽENÍ SYPANINY DO NÁSYPŮ SE ZHUTNĚNÍM PARAMETRICKY</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</si>
  <si>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dodatečný násyp v místě trvalého záboru:                                                                                                                                                                                                                                                                                                                                                                                                                                                                         ze situace a příčných řezů: =362=362,00 [A] m3  
Celkem: A=362,00 [B]</t>
  </si>
  <si>
    <t>položka zahrnuje:  
- základní požadavky a výsledné parametry uložené sypaniny dle ČSN 736133  
- kompletní provedení zemní konstrukce vč. případného nákupu a dodávky potřebných materiálů, včetně všech souvisejících prací (např. natěžení, dopravy, zlepšení, uložení, hutnění atd.  
- zhotovitel navrhne a ocení technologii tak, aby byly splněny definované požadavky ( parametry). Prokázání vhodnosti bude doloženo splněním požadovaných parametrů v souladu s TKP, zadávací dokumentací a ZTKP  
- veškeré práce a použitý materiál musí být odsouhlasen Správcem stavby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</si>
  <si>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</si>
  <si>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</si>
  <si>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"štěrkodrť fr. 0/63 do AZ v zářezech 
včetně nákupu a dovozu na místo uložení v tl. 0,5m" 
ze situace a příčných řezů 1196 m2 * 0,5m: 1196*0,5=598,00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</si>
  <si>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</si>
  <si>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kompletní provedení pláně a parapláně, požadavky a výsledné parametry dle ČSN 736133 
 [z pol.17180]: 2 * 1 196=2 392,00 [A]</t>
  </si>
  <si>
    <t>18220</t>
  </si>
  <si>
    <t>ROZPROSTŘENÍ ORNICE VE SVAHU</t>
  </si>
  <si>
    <t>rozprostření kult.vrstev III.-V. tř. v tl. 0.20 m, včetně natěžení a přemístění z mezideponií  
ze situace 168 m2 * 1.08 * 0.20 m: 168*1,08*0,2=36,29 [A]</t>
  </si>
  <si>
    <t>položka zahrnuje: 
nutné přemístění ornice z dočasných skládek vzdálených do 50m 
rozprostření ornice v předepsané tloušťce ve svahu přes 1:5</t>
  </si>
  <si>
    <t>rozprostření kult.vrstev III.-V. tř. v tl. 0.20 m, včetně natěžení a přemístění z mezideponií  
zelené plochy v trvalém záboru podél tělesa silnice 617 * 0.20 m: 617*0,2=123,40 [A]</t>
  </si>
  <si>
    <t>položka zahrnuje: 
nutné přemístění ornice z dočasných skládek vzdálených do 50m 
rozprostření ornice v předepsané tloušťce v rovině a ve svahu do 1:5</t>
  </si>
  <si>
    <t>21263</t>
  </si>
  <si>
    <t>TRATIVODY KOMPLET Z TRUB Z PLAST HMOT DN DO 150MM</t>
  </si>
  <si>
    <t>PE HD DN 150 - kompletní (vč. obsypu stěrkodrtí fr. 8/16, bet.lože apod.) 
ze situace : 145=145,00 [A] 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</si>
  <si>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</si>
  <si>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56215</t>
  </si>
  <si>
    <t>VOZOVKOVÉ VRSTVY Z MATERIÁLŮ STABIL CEMENTEM TL DO 250MM</t>
  </si>
  <si>
    <t>pod kamennou dlažbou u směrovacích ostrůvků 
[z pol. 58221]: 121=121,00 [A] m2</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</si>
  <si>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</si>
  <si>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ŠDAtl. min. 150mm ve dvou vrstvách 
"plocha odměřená ze situace - plocha plné kce vozovky horní vrstva ŠD: 899*0,15=134,85 [A] m3 
plocha odměřená ze situace - plocha plné kce vozovky spodní vrstva ŠD (průměrná tl. 0,16m): 1168*0,18=210,24 [B] m3  
Celkem: A+B=345,09 [C]</t>
  </si>
  <si>
    <t>- dodání kameniva předepsané kvality a zrnitosti 
- rozprostření a zhutnění vrstvy v předepsané tloušťce 
- zřízení vrstvy bez rozlišení šířky, pokládání vrstvy po etapách 
- nezahrnuje postřiky, nátěry</t>
  </si>
  <si>
    <t>se zbytkovým obsahem pojiva 0.70 kg/m2, na ŠD horní 
[z pol. 56330]: 899=899,00 [A] m2</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</si>
  <si>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</si>
  <si>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</si>
  <si>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</si>
  <si>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se zbytkovým obsahem pojiva 0.35 kg/m2 
[z pol. 574C06, 5740E6, 5740E7*2]: 975+950+15*2=1 955,00 [A] m2</t>
  </si>
  <si>
    <t>5740E6</t>
  </si>
  <si>
    <t>ACP 16+, tl. 50mm 
"plocha ze situace (plocha plné kce vozovky+v místě frézování lokálně) : 950 m2 
950 * 0.05=47,50 [A] m3</t>
  </si>
  <si>
    <t>5740E7</t>
  </si>
  <si>
    <t>ASFALTOVÝ BETON PRO PODKLADNÍ VRSTVY ACP 22+, 22S</t>
  </si>
  <si>
    <t>ACP 22+, tl. 100mm 
plocha ze situace (lokálně v místě frézování, výrovnání do výsledného sklonu) : 15 m2 
15 * 0.1=1,50 [A] m3</t>
  </si>
  <si>
    <t>ACO 11, tl. 40mm 
"plocha ze situace (plocha plné kce vozovky+v místě frézování) : 975 m2 
975 * 0.04=39,00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</si>
  <si>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</si>
  <si>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574C06</t>
  </si>
  <si>
    <t>ASFALTOVÝ BETON PRO LOŽNÍ VRSTVY ACL 16+, 16S</t>
  </si>
  <si>
    <t>ACL 16+, tl. 60mm 
[z pol. 574A03]:  975 m2 
plocha ze situace (plocha plné kce vozovky+v místě frézování) : 975 m2 
975 * 0.06=58,50 [A]</t>
  </si>
  <si>
    <t>57621</t>
  </si>
  <si>
    <t>POSYP KAMENIVEM DRCENÝM 5KG/M2</t>
  </si>
  <si>
    <t>kamenivo 3-5 kg/m2 frakce 2/4 
[z pol. 572123]: 899=899,00 [A] m2</t>
  </si>
  <si>
    <t>- dodání kameniva předepsané kvality a zrnitosti 
- posyp předepsaným množstvím</t>
  </si>
  <si>
    <t>58221</t>
  </si>
  <si>
    <t>DLÁŽDĚNÉ KRYTY Z DROBNÝCH KOSTEK DO LOŽE Z KAMENIVA</t>
  </si>
  <si>
    <t>KAMENNÁ DLAŽBA tl. 100mm, vč. Lože tl. 40mm v místě směrovacích ostrůvků" 
plocha ze situace : 121=121,00 [A] m2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</si>
  <si>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</si>
  <si>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58260A</t>
  </si>
  <si>
    <t>KRYTY Z BETON DLAŽDIC SE ZÁMKEM BAREV RELIÉFNÍCH TL 60MM BEZ LOŽE</t>
  </si>
  <si>
    <t>BETONOVÁ DLAŽBA RELIÉFNÍ  v ostrůvku (místo pro přecházení)  tl.60mm, vč. Lože tl. 30mm 
"plocha ze situace : 3,2=3,20 [A] m2</t>
  </si>
  <si>
    <t>582611</t>
  </si>
  <si>
    <t>KRYTY Z BETON DLAŽDIC SE ZÁMKEM ŠEDÝCH TL 60MM DO LOŽE Z KAM</t>
  </si>
  <si>
    <t>BETONOVÁ DLAŽBA v ostrůvku (místo pro přecházení) tl.60mm, vč. Lože tl. 30mm" 
plocha ze situace: 4,5=4,50 [A] m2</t>
  </si>
  <si>
    <t>895822</t>
  </si>
  <si>
    <t>DRENÁŽNÍ ŠACHTICE KONTROLNÍ Z PLAST DÍLCŮ ŠK 80</t>
  </si>
  <si>
    <t>z PP DN 800, včetně dodání a osazení všech dílců a poklopu 
ze situace :  8=8,00 [A] ks</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</si>
  <si>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</si>
  <si>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prohlídka nových trativodů PE HD DN150  
[z pol.21263]:  145=145,00 [A] m</t>
  </si>
  <si>
    <t>917224</t>
  </si>
  <si>
    <t>SILNIČNÍ A CHODNÍKOVÉ OBRUBY Z BETONOVÝCH OBRUBNÍKŮ ŠÍŘ 150MM</t>
  </si>
  <si>
    <t>obrubník silniční nášlap 0,2m C35/45 XF4 : 60m 
obrubník silniční nášlap 0,15m C35/45 XF4 :168m 
obrubník snížený nášlap 0,02m C35/45 XF4 : 16m 
obrubník silniční přechodový levý C35/45 XF4 : 3m 
obrubník silniční přechodový pravý C35/45 XF4 : 3m 
(dle TKP 18) 
včetně bet. lože C20/25nXF3 (dle ČSN 736131) tl. min. 0.10 m" 
ze situace : 60 + 168 +16 + 3 + 3=250,00 [A] m</t>
  </si>
  <si>
    <t>Položka zahrnuje: 
dodání a pokládku betonových obrubníků o rozměrech předepsaných zadávací dokumentací 
betonové lože i boční betonovou opěrku.</t>
  </si>
  <si>
    <t>91726</t>
  </si>
  <si>
    <t>KO OBRUBNÍKY BETONOVÉ</t>
  </si>
  <si>
    <t>"obrubníky podél směrovacích ostrůvků KO  C35/45 XF4  
(dle TKP 18) 
včetně bet. lože C20/25nXF3 (dle ČSN 736131) tl. min. 0.10 m" 
ze situace včetně obloukových obrubníků: 99=99,00 [A] m</t>
  </si>
  <si>
    <t>919112</t>
  </si>
  <si>
    <t>ŘEZÁNÍ ASFALTOVÉHO KRYTU VOZOVEK TL DO 100MM</t>
  </si>
  <si>
    <t>řez vozovky hl. 100 mm 
ze situace v ZÚ a KÚ: 22=22,00 [A] m</t>
  </si>
  <si>
    <t>[z pol.113765]: 371=371,00 [A]m</t>
  </si>
  <si>
    <t>položka zahrnuje dodávku a osazení předepsaného materiálu, očištění ploch spáry před úpravou, očištění okolí spáry po úpravě 
nezahrnuje těsnící profil</t>
  </si>
  <si>
    <t>SO 101.2</t>
  </si>
  <si>
    <t>Okružní křižovatka Pražská, větev k OC Radlík</t>
  </si>
  <si>
    <t>014102.1</t>
  </si>
  <si>
    <t>plocha z položky č. 11130 - sejmutí drnu 41m2:  
41*0,1*1,5=6,15 [A]</t>
  </si>
  <si>
    <t>014102.2</t>
  </si>
  <si>
    <t>Podkladní asfaltová směs ACP třídy ZAS-T4 nevhodná pro opětovné použití - z položky č. 11313 ostranění krytu vozovek s asf. pojivem - 8,61 m3 * objemová hmotnost 2,3 t/m3 
8,61*2,3=19,80 [A] t</t>
  </si>
  <si>
    <t>v tl. 0,1 m 
u příkopů podél stávající silnice včetně odvozu na skládku, vč.uložení a poplatku za skládku 
ze situace: 41=41,00 [A]</t>
  </si>
  <si>
    <t>"vybourání stmelených asf.vrstev v tl. 0,15m    
včetně odvozu a uložení na skládku" 
ze situace:57,4 * 0,15=8,61 [A] m3</t>
  </si>
  <si>
    <t>vybourání nestmelených podkladních vozovkových vrstev v tl. 0,30 m 
ze situace:70 * 0,30=21,00 [A] m3</t>
  </si>
  <si>
    <t>11348</t>
  </si>
  <si>
    <t>ODSTRANĚNÍ KRYTU ZPEVNĚNÝCH PLOCH Z DLAŽDIC VČETNĚ PODKLADU</t>
  </si>
  <si>
    <t>odstranění chodníku podél stávající komunikace vlevo o ploše 32,2 m2 
32,2=32,20 [A]</t>
  </si>
  <si>
    <t>11351</t>
  </si>
  <si>
    <t>ODSTRANĚNÍ ZÁHONOVÝCH OBRUBNÍKŮ</t>
  </si>
  <si>
    <t>odstranění záhonových obrubníků, které jsou součástí rušeného chodníku [pol. 11348] v celkové délce 15 m 
15=15,00 [A]</t>
  </si>
  <si>
    <t>11352</t>
  </si>
  <si>
    <t>ODSTRANĚNÍ CHODNÍKOVÝCH A SILNIČNÍCH OBRUBNÍKŮ BETONOVÝCH</t>
  </si>
  <si>
    <t>odstranění stávajících obrubníků o celkové délce 24m 
30=30,00 [A]</t>
  </si>
  <si>
    <t>odfrézování asfaltového krytu  vč.odvozu a uložení na meziskládku, odkup zhotovitelem" 
ze situace (plocha frézování vozovek) :76*0,1=7,60 [A] 
frézování do výsledného sklonu (lokální frézování) z příčných řezů 1,1m2*3,5m: 1,1*3,5=3,85 [B] 
Celkem: A+B=11,45 [C]</t>
  </si>
  <si>
    <t>frézování drážky podél obrubníků a v napojení na stávající vozovku v KÚ" 
ze situace: 44=44,00 [A]m</t>
  </si>
  <si>
    <t>"výkopy z trasy tř.I odvoz přebytku na skládku, vč.uložení a poplatku                                                                                                                                                                                                                                                                                                                                                                                                                                                                                                                         v případě zpětného použití odvoz a uložení na meziskládku"                                                                                                                                                                                                                                                                                                                                                                                                                                        
z příčných řezů a situace 3,8m2*7,8m: 3,8*7,5=28,50 [A] m3</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</si>
  <si>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dodatečný násyp v místě trvalého záboru:                                                                                                                                                                                                                                                                                                                                                                                                                                                                         ze situace a příčných řezů1m2*7,8: 1*7,5=7,50 [A]</t>
  </si>
  <si>
    <t>"štěrkodrť fr. 0/63 do AZ v zářezech 
včetně nákupu a dovozu na místo uložení v tl. 0,5m" 
ze situace a příčných řezů 78 m2 * 0,5m: 78*0,5=39,00 [A]</t>
  </si>
  <si>
    <t>kompletní provedení pláně a parapláně, požadavky a výsledné parametry dle ČSN 736133 
 [z pol.17180]:78*2=156,00 [A]</t>
  </si>
  <si>
    <t>rozprostření kult.vrstev III.-V. tř. v tl. 0.20 m, včetně natěžení a přemístění z mezideponií  
ze situace 27,1 m2 * 1.08 * 0.20 m: 27,1*1,08*0,2=5,85 [A]</t>
  </si>
  <si>
    <t>rozprostření kult.vrstev III.-V. tř. v tl. 0.20 m, včetně natěžení a přemístění z mezideponií  
zelené plochy v trvalém záboru podél tělesa silnice 16,8m2 * 0.20 m: 16,8*0,2=3,36 [A]</t>
  </si>
  <si>
    <t>ŠDAtl. min. 150mm ve dvou vrstvách 
"plocha odměřená ze situace - plocha plné kce vozovky horní vrstva ŠD: 71*0,15=10,65 [A] m3 
plocha odměřená ze situace - plocha plné kce vozovky spodní vrstva ŠD (průměrná tl. 0,18m):: 81,3*0,18=14,63 [B] m3 
Celkem: A+B=25,28 [C]</t>
  </si>
  <si>
    <t>se zbytkovým obsahem pojiva 0.70 kg/m2, na ŠD horní 
[z pol. 56330]: 71=71,00 [A] m2</t>
  </si>
  <si>
    <t>se zbytkovým obsahem pojiva 0.35 kg/m2 
[z pol. 574C06, 574E06]: 112+93,5+22,7+22,7=250,90 [A] m2</t>
  </si>
  <si>
    <t>ACP 16+, tl. 50mm a v tl. 80mm 
plocha ze situace (plocha plné kce vozovky 93,7m2*0,05m + lokálně v místě frézování, výrovnání do výsledného sklonu 22,7m2*0,08m) 
93,5*0,05=4,68 [A] 
22,7*0,08=1,82 [B] 
Celkem: A+B=6,50 [C]</t>
  </si>
  <si>
    <t>ACO 11, tl. 40mm 
plocha ze situace (plocha plné kce vozovky+v místě frézování) : 112 m2 
112 * 0.04=4,48 [A]</t>
  </si>
  <si>
    <t>ACL 16+, tl. 60mm 
[z pol. 574A03]:  112 m2 
plocha ze situace (plocha plné kce vozovky+v místě frézování) : 112 m2 
112 * 0.06=6,72 [A]</t>
  </si>
  <si>
    <t>kamenivo 3-5 kg/m2 frakce 2/4 
[z pol. 572123]: 71=71,00 [A] m2</t>
  </si>
  <si>
    <t>obrubník silniční nášlap 0,15m C35/45 XF4 :37m 
obrubník silniční přechodový pravý C35/45 XF4 : 1m 
(dle TKP 18) 
včetně bet. lože C20/25nXF3 (dle ČSN 736131) tl. min. 0.10 m" 
ze situace : 37+1=38,00 [A] m</t>
  </si>
  <si>
    <t>řez vozovky hl. 100 mm 
ze situace v KÚ: 6,1=6,10 [A] m</t>
  </si>
  <si>
    <t>[z pol.113765]: 44=44,00 [A]m</t>
  </si>
  <si>
    <t>SO 102.1</t>
  </si>
  <si>
    <t>Severní obchvat Jílové u Prahy, I. etapa</t>
  </si>
  <si>
    <t>"frézování drážky podél obrubníků a v napojení na stávající vozovku v KÚ a v místech technologických spar (etapizace výstavby)" 
 [z pol.917224]:28=28,00 [A] 
 [z pol.919112]:23,5=23,50 [B] 
Celkem: A+B=51,50 [C]</t>
  </si>
  <si>
    <t>"výkopy z trasy tř.I odvoz přebytku na skládku, vč.uložení a poplatku                                                                                                                                                                                                                                                                                                                                                                                                                                                                                                                         v případě zpětného použití odvoz a uložení na meziskládku"                                                                                                                                                                                                                                                                                                                                                                                                                                        
z příčných řezů a situace pod hlavní trasou 5,7m2 * délka trasy 14,1m: 5,7*14,1=80,37 [A] m3 
z příčných řezů a situace - výkop pro příkop podél komunikace průměrná plocha výkopu * délka: 0,9*50=45,00 [B] 
z příčných řezů a situace pod provizorní komunikací - plocha komunikace * pruměrná výška výkopu z PŘ: 80*0,1=8,00 [C] 
Celkem: A+B+C=133,37 [D]</t>
  </si>
  <si>
    <t>vykopání rýhy pro zatrubněný příkop (odměřeno z příčného řezu zatrubnění příkopu a ze situace 0,85m2 * 6,05m): 0,85*6,05=5,14 [A] 
vykopání rýhy dočasného příkopu hloubky 0,5m (plocha 0,25 * délka 20 m odměřeno ze situace): 0,25*20=5,00 [B]</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</si>
  <si>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dodatečný násyp v místě trvalého záboru:                                                                                                                                                                                                                                                                                                                                                                                                                                                                         ze situace a příčných řezů - dosypávka krajnice průměrná plocha * délka: 0,3*50=15,00 [A] 
ze situace a příčných řezů vyrovnání plochy pod provizorní komunikací - plocha*pruměrná výška násypu: 169*0,13=21,97 [B] 
Celkem: A+B=36,97 [C]</t>
  </si>
  <si>
    <t>"štěrkodrť fr. 0/63 do AZ v zářezech 
včetně nákupu a dovozu na místo uložení v tl. 0,5m" 
ze situace a příčných řezů 142,1 m2 * 0,5m: 142,1*0,5=71,05 [A]</t>
  </si>
  <si>
    <t>17310</t>
  </si>
  <si>
    <t>ZEMNÍ KRAJNICE A DOSYPÁVKY SE ZHUTNĚNÍM</t>
  </si>
  <si>
    <t>provizorní komunikace - dosypávka nezpevněných krajnic z ŠDB 
plocha odměřena z příčných řezů * délka trasy - 0,25m2*33,8m*2: 0,25*33,8*2=16,90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</si>
  <si>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</si>
  <si>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17320</t>
  </si>
  <si>
    <t>ZEMNÍ KRAJNICE A DOSYPÁVKY BEZ ZHUTNĚNÍ</t>
  </si>
  <si>
    <t>dorovnání terénu pod ohumusováním, z příčných řezů a situace - 0,48m2*50m: 0,48*50=24,00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</si>
  <si>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</si>
  <si>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kompletní provedení pláně a parapláně, požadavky a výsledné parametry dle ČSN 736133 
 [z pol.17180] pro hlavní trasu: 2 * 142,1=284,20 [A] 
 [z pol.56330.01] pro provizorní komunikaci: 296,32=296,32 [B] 
Celkem: A+B=580,52 [C]</t>
  </si>
  <si>
    <t>rozprostření kult.vrstev III.-V. tř. v tl. 0.20 m, včetně natěžení a přemístění z mezideponií  
ze situace 207 m2 * 1.08 * 0.20 m: 207*1,08*0,2=44,71 [A]</t>
  </si>
  <si>
    <t>rozprostření kult.vrstev III.-V. tř. v tl. 0.20 m, včetně natěžení a přemístění z mezideponií  
zelené plochy v trvalém záboru podél tělesa silnice 255 * 0.20 m: 255*0,2=51,00 [A]</t>
  </si>
  <si>
    <t>PE HD DN 150 - kompletní (vč. obsypu stěrkodrtí fr. 8/16, bet.lože apod.) 
ze situace : 22=22,00 [A] m</t>
  </si>
  <si>
    <t>451312</t>
  </si>
  <si>
    <t>PODKLADNÍ A VÝPLŇOVÉ VRSTVY Z PROSTÉHO BETONU C12/15</t>
  </si>
  <si>
    <t>zatrubnění příkopu - podkladní betonová deska pod ztrubněným příkopem, beton C12/15 X0 tl. 0.10 m 
ze situace a příčného řezu: 6,05 * 1 * 0,1=0,61 [A] 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</si>
  <si>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</si>
  <si>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451314</t>
  </si>
  <si>
    <t>PODKLADNÍ A VÝPLŇOVÉ VRSTVY Z PROSTÉHO BETONU C25/30</t>
  </si>
  <si>
    <t>zatrubnění příkopu 
- obetonování zatrubněného příkopu v tl. 0,15m, beton C20/25 XF3 z příčného řezu zatrubnění plocha * délka: 0,26*6,05=1,57 [A]</t>
  </si>
  <si>
    <t>ŠDAtl. min. 150mm ve dvou vrstvách na hlavní trase a v jedné vrstvě na provizorní komunikaci 
plocha odměřená ze situace - plocha plné kce vozovky horní vrstva ŠDa na hlavní trase: 123*0,15=18,45 [A] m3 
plocha odměřená ze situace - plocha plné kce vozovky spodní vrstva ŠDa na hlavní trase (průměrná tl. 0,18m):: 139,3*0,18=25,07 [B] m3  
plocha odměřená ze situace - plocha plné kce vozovky horní vrstva ŠDa na provizorní komunikaci [z pol.574A03+ rozšíření vrstvy o 0,35m] 249+(33,8*0,35*2):(249+23,66)*0,15=40,90 [C] 
Celkem: A+B+C=84,42 [D]</t>
  </si>
  <si>
    <t>ŠDBtl. min. 150mm  (průměrná tl. 0,18m) v jedné spodní vrstvě na provizorní komunikaci 
plocha odměřená ze situace - plocha plné kce vozovky horní vrstva ŠDb na provizorní komunikaci [z pol.574A03+ rozšíření vrstvy o 0,70m] 249+(33,8*0,70*2):(249+47,32)*0,18=53,34 [A]</t>
  </si>
  <si>
    <t>se zbytkovým obsahem pojiva 0.70 kg/m2, na ŠD horní 
[z pol. 56330]: 123+272,66=395,66 [A] m2</t>
  </si>
  <si>
    <t>se zbytkovým obsahem pojiva 0.35 kg/m2 
[z pol. 574C06 a 5740E6]: 123+123+255,76=501,76 [A] m2</t>
  </si>
  <si>
    <t>ACP 16+, tl. 50mm 
z pol [574A03] (plocha plné kce vozovky+plocha na provizorní komunikaci) 
plná konstrukce vozovky 123m2: 123 * 0.05=6,15 [A] m3 
plocha na provizorní komunikaci + přesah 0,1m - 249m2+33,8m*0,1m*2: (249+6,76)*0,05=12,79 [B] 
Celkem: A+B=18,94 [C]</t>
  </si>
  <si>
    <t>ACO 11, tl. 40mm 
plocha ze situace (plocha plné kce vozovky+plocha na provizorní komunikaci) :123m2+249m2  
(123+249) * 0.04=14,88 [A]</t>
  </si>
  <si>
    <t>ACL 16+, tl. 60mm 
[z pol. 574A03]:  123 m2 
plná konstrukce vozovky: 123*0,06=7,38 [A]</t>
  </si>
  <si>
    <t>kamenivo 3-5 kg/m2 frakce 2/4 
[z pol. 572123]: 395,66=395,66 [A] m2</t>
  </si>
  <si>
    <t>prohlídka nových trativodů PE HD DN150  
[z pol.21263]:  22=22,00 [A] m</t>
  </si>
  <si>
    <t>obrubník silniční nášlap 0,15m C35/45 XF4 :28m 
(dle TKP 18) 
včetně bet. lože C20/25nXF3 (dle ČSN 736131) tl. min. 0.10 m" 
ze situace : 28=28,00 [A] m</t>
  </si>
  <si>
    <t>9183B3</t>
  </si>
  <si>
    <t>PROPUSTY Z TRUB DN 400MM PLASTOVÝCH</t>
  </si>
  <si>
    <t>zatrubnění příkopu z trub plastových DN 400mm 
ze situace 6,05m: 6,05=6,05 [A]</t>
  </si>
  <si>
    <t>Položka zahrnuje:  
- dodání a položení potrubí z trub z dokumentací předepsaného materiálu a předepsaného průměru  
- případné úpravy trub (zkrácení, šikmé seříznutí)  
Nezahrnuje podkladní vrstvy a obetonování.</t>
  </si>
  <si>
    <t>řez vozovky hl. 100 mm 
ze situace v ZÚ a KÚ: 23,5=23,50 [A] m</t>
  </si>
  <si>
    <t>[z pol.113765]: 51,5=51,50 [A]m</t>
  </si>
  <si>
    <t>935212</t>
  </si>
  <si>
    <t>PŘÍKOPOVÉ ŽLABY Z BETON TVÁRNIC ŠÍŘ DO 600MM DO BETONU TL 100MM</t>
  </si>
  <si>
    <t>Příkopové žlaby z betonových tvárnic z betonu C30/37 XF4 šířky 0,6m v délce 53 m, vč. betonového lože 20/25 XF3 tl 0,15m: 53=53,00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</si>
  <si>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</si>
  <si>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SO 102.2</t>
  </si>
  <si>
    <t>Severní obchvat Jílové u Prahy, II. etapa</t>
  </si>
  <si>
    <t>plocha z položky č. 11130 - sejmutí drnu 9045 m2 * objemová hmotnost 1,5 t/m3: 
9045*0,1*1,5=1 356,75 [A] t</t>
  </si>
  <si>
    <t>014122</t>
  </si>
  <si>
    <t>Poplatek za skládku asfaltové směsi třídy ZAS-T1. 
Asfaltová směs třídy ZAS-T1 z položky č. 11313 ostranění krytu vozovek s asf. pojivem - 467,34 m3 * objemová hmotnost 2,3 t/m3 
467,34*2,3=1 074,88 [A] t</t>
  </si>
  <si>
    <t>v tl. 0,1 m 
u příkopů podél stávající silnice včetně odvozu na skládku 
ze situace: 9045=9 045,00 [A] m2</t>
  </si>
  <si>
    <t>"vybourání stmelených asf.vrstev v tl. 0,06m a tl. 0,15m 
včetně odvozu a uložení na skládku" 
ze situace:7634*0,06=458,04 [A] m3 
ze situace 62*0,15=9,30 [B] m3 
Celkem: A+B=467,34 [C] m3</t>
  </si>
  <si>
    <t>vybourání nestmelených podkladních vozovkových vrstev v tl. 0,20 m, konstrukce nezpevněných vozovek 0,30 m a krajnice 0,15 m 
ze situace nezpevněné vozovky:625*0,3=187,50 [A] 
ze situace podkladní nestmelené vrstvy vozovek:(7634+62)*0,2=1 539,20 [B] 
ze situace odstranění nezpevněných krajnic:910*0,15=136,50 [D] 
Celkem: A+B=1 726,70 [C] m3</t>
  </si>
  <si>
    <t>odstranění betonových panelů v místě bývalé váhy v km 0,430, 5ks betonových panelů o rozměrech 2m * 4m * 0,15m 
2*4*0,15*5=6,00 [A] m3</t>
  </si>
  <si>
    <t>odfrézování asfaltového krytu vč.odvozu a uložení na meziskládku, odkup zhotovitelem" 
ze situace (plocha frézování vozovek) :(7676*0,04)+(62*0,1)=313,24 [A] m3</t>
  </si>
  <si>
    <t>frézování drážky v napojení na stávající vozovku v ZÚ a KÚ z položky 919112: 150=150,00 [A] m</t>
  </si>
  <si>
    <t>"výkopy z trasy tř.I odvoz přebytku na skládku, vč.uložení a poplatku 
v případě zpětného použití odvoz a uložení na meziskládku" 
z příčných řezů a situace: 13936=13 936,00 [A]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</si>
  <si>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</si>
  <si>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jámy pro kontrolní drenážní šachtice Šk 80 a horské vpusti v km 1,625 a 1,690 
v případě zpětného použití odvoz a uložení na meziskládku 
odvoz přebytku na skládku, vč.uložení a poplatku 
drenážní šachtice [z pol.895822]: (1.60*1.00 * 1.00) * 42=67,20 [A] m3 
Celkem: A=67,20 [B] m3</t>
  </si>
  <si>
    <t>výkop propustků v km 0,059 a 0,070 a 0,110 
v případě zpětného použití odvoz a uložení na meziskládku odvoz přebytku na skládku, vč.uložení a poplatku 
výkop pro propustek v km 1,625, odměřeno z příčného řezu a situace jako plocha * délka: 2,2m2*13,8m=30,36 [A] m3 
výkop pro propustek v km 1,625, odměřeno z příčného řezu a situace jako plocha * délka: 4,3m2*12,7m=54,61 [B] m3 
výkop pro propustek v km 1,625, odměřeno z příčného řezu a situace jako plocha * délka: 4,2m2*13,5m=56,70 [C] m3 
Celkem: A+B+C=141,67 [D] m3</t>
  </si>
  <si>
    <t>17110</t>
  </si>
  <si>
    <t>PAR</t>
  </si>
  <si>
    <t>ULOŽENÍ SYPANINY DO NÁSYPŮ SE ZHUTNĚNÍM</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</si>
  <si>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ze situace, příčných řezů a kubaturového listu: 228=228,00 [A] 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</si>
  <si>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</si>
  <si>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"štěrkodrť fr. 0/63 do AZ v zářezech 
včetně nákupu a dovozu na místo uložení v tl. 0,5m" 
ze situace a příčných řezů = kubaturového listu: 7879=7 879,00 [A] m3</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</si>
  <si>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</si>
  <si>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Dosypávka bez zhutnění v místě trvalého záboru, z kubaturového listu: 136=136,00 [A] m3</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</si>
  <si>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</si>
  <si>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propustků a HV v km 1,625 a 1,690  MATERIÁL VHODNÝ AŽ PODMÍNEČNĚ VHODNÝ, NENAMRZAVÝ 
(DLE ČSN 73 6133) MÍRA ZHUTNĚNÍ 95% PS (pro zeminy F,SW,SP,S-F) NEBO 97% PS (pro zeminy GW,GP,G-F) 
pod propustem DN 600 km 0,059 a betonovými čely: déka x plocha z př. řezu propustku: (0,65*13,8)+(0,45*11,9)=14,33 [A] m3 
pod propustem DN 800 km 0,070 a betonovými čely: déka x plocha z př. řezu propustku: (1,86*12,7)+(0,45*24,6)=34,69 [B] m3 
pod propustem DN 800 km 0,110 a betonovými čely: déka x plocha z př. řezu propustku: (1,86*13,5)+(0,45*19,6)=33,93 [C] m3 
Celkem: A+B+C=82,95 [D] m3</t>
  </si>
  <si>
    <t>kompletní provedení pláně a parapláně, požadavky a výsledné parametry dle ČSN 736133 
[z pol.17180] - 7879 m3, přepočet na m2 při tloušťce AZ 0,5m: 7879/0,5=15 758m2 
:2*15758=31 516,00 [A] m2</t>
  </si>
  <si>
    <t>rozprostření kult.vrstev III.-V. tř. v tl. 0.20 m, včetně natěžení a přemístění z mezideponií 
ze situace 863,3 m2 * 1.09 * 0.20 m: 863,3*1.09*0.2=188,20 [A] m3</t>
  </si>
  <si>
    <t>rozprostření kult.vrstev III.-V. tř. v tl. 0.20 m, včetně natěžení a přemístění z mezideponií 
zelené plochy v trvalém záboru podél tělesa silnice 1599 m2*0,20 m=319,80 [A] m3</t>
  </si>
  <si>
    <t>PE HD DN 150 - kompletní (vč. obsypu stěrkodrtí fr. 8/16, bet.lože apod.) 
ze situace : 1750=1 750,00 [A] m</t>
  </si>
  <si>
    <t>3272C1</t>
  </si>
  <si>
    <t>ZDI OPĚR, ZÁRUB, NÁBŘEŽ Z GABIONŮ ČÁSTEČNĚ ROVNANÝCH, DRÁT O2,2MM, POVRCHOVÁ ÚPRAVA Zn + Al</t>
  </si>
  <si>
    <t>Gabinová zídka vlevo v km 1,320 - 1,330 (plocha gabionové zdi v m2 získaná z PŘ * délka v m): 
0,5*14=7,00 [A] m3</t>
  </si>
  <si>
    <t>- položka zahrnuje dodávku a osazení drátěných košů s výplní lomovým kamenem.  
- gabionové matrace se vykazují v pol.č.2722**.</t>
  </si>
  <si>
    <t>45131A</t>
  </si>
  <si>
    <t>PODKLADNÍ A VÝPLŇOVÉ VRSTVY Z PROSTÉHO BETONU C20/25</t>
  </si>
  <si>
    <t>Podkladní beton C20/25n XF3 
podklad. beton pod dlažbu z lom. kam. u propustků (z položky 465512) * tloušťka betonu: 
18,4*1,1*0,15=3,04 [A] m3 
podkladní beton pod propustky a betonovými čely v km 0,059 a 0,070 a 0,110 (odměřeno z příčného řezu a situace, jako plocha v m2 * délka v m) 
propust DN 600 a betonová čela v km 0,059: (13,8m*0,2m*1,7m)+(10,1m*0,24m2)=7,12 [B] m3 
propust DN 600 a betonová čela v km 0,070: (12,7m*0,2m*1,7m)+(23,7m*0,24m2)=10,01 [C] m3 
propust DN 600 a betonová čela v km 0,110: (13,5m*0,2m*1,7m)+(18,4m*0,24m2)=9,01 [D] m3 
Celkem: A+B+C+D=29,18 [E] 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</si>
  <si>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</si>
  <si>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 štěrkodrť fr. 0/32 tl. 0.30 m pod propustky a betonovými čely v km 0,059 a 0,070 a 0,110: 
propust v km 0,059 odměřeno z příčného řezu a situace, jako plocha v m2 * délka m: (0,65*13,8)+(0,55*11,9)=15,52 [A] m3 
propust v km 0,070 odměřeno z příčného řezu a situace, jako plocha v m2 * délka m (0,74*12,7)+(0,55*24,6)=22,93 [B] m3 
propust v km 0,110 odměřeno z příčného řezu a situace, jako plocha v m2 * délka m: (0,74*13,5)+(0,55*19,6)=20,77 [C] m3 
Celkem: A+B+C=59,22 [D] m3</t>
  </si>
  <si>
    <t>45211</t>
  </si>
  <si>
    <t>PODKLAD KONSTR Z DÍLCŮ BETON</t>
  </si>
  <si>
    <t>Podkladní prahy pod propusty: 
propust v km 0,06 DN 600: 11ks 
propust v km 0,07 DN 800: 10ks 
propust v km 0,11 DN 800: 10ks 
= 31 ks 
Kubatura vypočítána z výkresu propustů jako plocha (m2) * délka * počet kusů prahů: 0,02*0,6*11=0,13 [A] 
Kubatura vypočítána z výkresu propustů jako plocha (m2) * délka * počet kusů prahů: 0,02*0,8*20=0,32 [B] 
Celkem: A+B=0,45 [C] m3</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</si>
  <si>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</si>
  <si>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465512</t>
  </si>
  <si>
    <t>DLAŽBY Z LOMOVÉHO KAMENE NA MC</t>
  </si>
  <si>
    <t>- vč. spárování cementovou maltou (XF dle vlivu prostředí), dlažba dle ČSN 
721860, třída jakosti I, technické specifikace viz TZ 
odláždění u propustu na vtoku a výtoku v km 0,057 (plocha m2 * sklon svahu* tloušťka dlažby): 18,4*1,1*0,15=3,04 [A] m2 
Celkem: A=3,04 [B] m3</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</si>
  <si>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</si>
  <si>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467315</t>
  </si>
  <si>
    <t>STUPNĚ A PRAHY VODNÍCH KORYT Z PROSTÉHO BETONU C30/37</t>
  </si>
  <si>
    <t>příčný práh z bet. C30/37 XF4 u propustu v km 0,059, (0.6 m x 0.3 m x délky prahů) 
(0.3 * 0.6) *(3,8+1,7)=0,99 [A] m3</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</si>
  <si>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</si>
  <si>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ŠDA horní vrstva tl. 150 mm odměřeno ze situace 13351 m2 
13351*0,15=2 002,65 [A] m3</t>
  </si>
  <si>
    <t>ŠDB spodní vrstva tl. min. 150 mm odměřeno ze situace 13351 m2 + rozšíření na každe straně o 0,6 m: 15271 m2 * průměrná tloušťka 0,17 m 
15271*0,17=2 596,07 [A] m3 
ŠDB vrstva tl. min. 300 mm odměřeno ze situace 82 m2: 82*0,3=24,60 [B] m3 
Celkem: A+B=2 620,67 [C] m3</t>
  </si>
  <si>
    <t>se zbytkovým obsahem pojiva 0.70 kg/m2, na ŠD horní 
[z pol. 56330.01]:13351=13 351,00 [A] m2</t>
  </si>
  <si>
    <t>se zbytkovým obsahem pojiva 0.35 kg/m2 
[z pol. 574C06 a 574E06]=13351+13351=26 702,00 [A] m2</t>
  </si>
  <si>
    <t>ACO 11, tl 40mm 
plocha odměřena ze situace 13351 m2 
13351*0,04=534,04 [A] m3</t>
  </si>
  <si>
    <t>ACL 16+, tl 60 mm  
plocha odměřena ze situace 13 351 m2 
13351*0,06=801,06 [A] m3</t>
  </si>
  <si>
    <t>ACP 16+, tl 50 mm  
plocha odměřena ze situace: 13 351 m2 
13351*0,05=667,55 [A] m3</t>
  </si>
  <si>
    <t>kamenivo 3-5 kg/m2 frakce 2/4 
[z pol. 572123]: 13351=13 351,00 [A] m2</t>
  </si>
  <si>
    <t>BETONOVÁ DLAŽBA v ostrůvku v km 0,512 - 0,566,  tl.60mm, vč. Lože tl. 30mm" 
plocha ze situace: 82=82,00 [A] m2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</si>
  <si>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</si>
  <si>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z PP DN 800, včetně dodání a osazení všech dílců a poklopu 
ze situace : 42=42,00 [A] ks</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</si>
  <si>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</si>
  <si>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899524</t>
  </si>
  <si>
    <t>OBETONOVÁNÍ POTRUBÍ Z PROSTÉHO BETONU DO C25/30</t>
  </si>
  <si>
    <t>obetonování propustků v km 0,059, 0,070  a 0,110 z betonu C25/30n XF3 
odměřeno z příčného řezu a situace, jako plocha v m2 * délka v m 
propust DN 600 v km 0,059: 0,65*13,8=8,97 [A] m3 
propust DN 800 v km 0,070: 0,85*12,7=10,80 [B] m3 
propust DN 800 v km 0,070: 0,85*13,5=11,48 [C] m3 
Celkem: A+B+C=31,25 [D] m3</t>
  </si>
  <si>
    <t>prohlídka nových trativodů PE HD DN150 
[z pol.21263]: 1750=1 750,00 [A] m</t>
  </si>
  <si>
    <t>91228</t>
  </si>
  <si>
    <t>SMĚROVÉ SLOUPKY Z PLAST HMOT VČETNĚ ODRAZNÉHO PÁSKU</t>
  </si>
  <si>
    <t>v obloucích po 10 m v přímých úsecích po 50 m, sloupky výšky 1,05 m, kompletní včetně základu 
56=56,00 [A] ks</t>
  </si>
  <si>
    <t>položka zahrnuje:  
- dodání a osazení sloupku včetně nutných zemních prací  
- vnitrostaveništní a mimostaveništní doprava  
- odrazky plastové nebo z retroreflexní fólie</t>
  </si>
  <si>
    <t>obrubník silniční nášlap 0,15m C35/45 XF4 : 2700 m 
obrubník silniční zapuštěný nášlap 0,02m C35/45 XF4 :130 m 
obrubník silniční přechodový levý + pravý C35/45 XF4 :21+21 m 
(dle TKP 18) 
včetně bet. lože C20/25nXF3 (dle ČSN 736131) tl. min. 0.10 m 
ze situace : 2700+130+21+21=2 872,00 [A] m</t>
  </si>
  <si>
    <t>Položka zahrnuje:  
dodání a pokládku betonových obrubníků o rozměrech předepsaných zadávací dokumentací  
betonové lože i boční betonovou opěrku.</t>
  </si>
  <si>
    <t>918115</t>
  </si>
  <si>
    <t>ČELA PROPUSTU Z BETONU DO C 30/37</t>
  </si>
  <si>
    <t>žb čela z betonu C30/37 XF4 u propustků v km 0,059, 0,070 a 0,110 
propust DN 600 v km 0,059, vypočítáno jako plocha čela v řezu m2 * délka čela m - otvor propustkové trouby (pí*r2*šířka čela):  ((1,5*10,1)-(3,14*0,4*0,4*0,6))=14,85 [A] m3 
propust DN 800 v km 0,070, vypočítáno jako plocha čela v řezu m2 * délka čela m - otvor propustkové trouby (pí*r2*šířka čela):  ((1,5*22,8)-(3,14*0,5*0,5*0,6))=33,73 [B] m3 
propust DN 800 v km 0,110, vypočítáno jako plocha čela v řezu m2 * délka čela m - otvor propustkové trouby (pí*r2*šířka čela):  ((1,5*17,2)-(3,14*0,5*0,5*0,6))=25,33 [C] m3 
Celkem: A+B+C=73,91 [D] m3</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</si>
  <si>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</si>
  <si>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9183D2</t>
  </si>
  <si>
    <t>PROPUSTY Z TRUB DN 600MM ŽELEZOBETONOVÝCH</t>
  </si>
  <si>
    <t>propust DN 600 v km 0,059 DÉLKY: 13,8=13,80 [A] m</t>
  </si>
  <si>
    <t>9183E2</t>
  </si>
  <si>
    <t>PROPUSTY Z TRUB DN 800MM ŽELEZOBETONOVÝCH</t>
  </si>
  <si>
    <t>propustky v km 0,070 a 0,110 délky: 12,7+13,5=26,20 [A] m</t>
  </si>
  <si>
    <t>řez vozovky hl. 100 mm 
ze situace v místě napojení na stávající asf. plochy v km 0,470 - 0,623: 150=150,00 [A] m</t>
  </si>
  <si>
    <t>z položky 113765 a 917224: 150+2872=3 022,00 [A] m2</t>
  </si>
  <si>
    <t>45</t>
  </si>
  <si>
    <t>95400</t>
  </si>
  <si>
    <t>Svodidlová stěna - naváděcí bariéra pro migrující obojživelníky</t>
  </si>
  <si>
    <t>včetně uchycení a ukotvení, včetně povrchové úpravy a nutných zemních prací 
ze situace:  155=155,00 [A] m</t>
  </si>
  <si>
    <t>SO 103</t>
  </si>
  <si>
    <t>Okružní křižovatka V Lázních</t>
  </si>
  <si>
    <t>plocha z položky č. 11130 - sejmutí drnu 647 m2 * objemová hmotnost 1,5 t/m3: 
647*0,1*1,5=97,05 [A] t</t>
  </si>
  <si>
    <t>Poplatek za skládku nevhodné podkladní asfaltové směsi ACP třídy ZAS-T4. 
Podkladní asfaltová směs ACP třídy ZAS-T4 nevhodná pro opětovné použití - z položky č. 11313 ostranění krytu vozovek s asf. pojivem - 62,6 m3 * objemová hmotnost 2,3 
t/m3 
62,6*2,3=143,98 [A] t</t>
  </si>
  <si>
    <t>v tl. 0,1 m 
u příkopů podél stávající silnice včetně odvozu na skládku 
ze situace: 647=647,00 [A] m2</t>
  </si>
  <si>
    <t>"vybourání stmelených asf.vrstev v tl. 0,10m a tl. 0,06m 
včetně odvozu a uložení na skládku" 
ze situace ulice Ke Slunci: 242*0,06=14,52 [A] m3 
ze situace silnice II/104: 256*0,1=25,60 [B] m3 
Celkem: A+B=40,12 [C] m3</t>
  </si>
  <si>
    <t>vybourání nestmelených podkladních vozovkových vrstev v tl. 0,20 a 0,30 m 
ze situace silnice II/104: 256*0,3=76,80 [A] 
ze situace Ke Slunci: 242*0,2=48,40 [B] 
Celkem: A+B=125,20 [C] m3</t>
  </si>
  <si>
    <t>odfrézování asfaltového krytu vč.odvozu a uložení na meziskládku, odkup zhotovitelem" 
ze situace (plocha frézování vozovek)  
silnice II/104 frézováno tl. 0,1m: 451*0,1=45,10 [A] m3 
ulice Ke Slunci frézováno tl. 0,04m: 241*0,04=9,64 [B] m3 
Celkem: A+B=54,74 [C] m3</t>
  </si>
  <si>
    <t>frézování drážky v napojení na stávající vozovku v ZÚ a KÚ: 23=23,00 [A] m</t>
  </si>
  <si>
    <t>"výkopy z trasy tř.I odvoz přebytku na skládku, vč.uložení a poplatku 
v případě zpětného použití odvoz a uložení na meziskládku" 
z příčných řezů a situace: 737=737,00 [A] m3</t>
  </si>
  <si>
    <t>jámy pro kontrolní drenážní šachtice Šk 80 a horské vpusti v km 1,625 a 1,690 
v případě zpětného použití odvoz a uložení na meziskládku 
odvoz přebytku na skládku, vč.uložení a poplatku 
drenážní šachtice [z pol.895822]: (1.60*1.00 * 1.00) * 5=8,00 [A] m3 
výkop pro horskou vpusť v km 1,625, odměřeno z příčného řezu a situace jako plocha * délka: 5m2*2,8m=14,00 [B] m3 
výkop pro horskou vpusť v km 1,690, odměřeno z příčného řezu a situace jako plocha * délka: 4,14m2*2,8m=11,59 [C] m3 
Celkem: A+B+C=33,59 [D] m3</t>
  </si>
  <si>
    <t>výkop propustků v km 1,625 a 1,690 
v případě zpětného použití odvoz a uložení na meziskládku odvoz přebytku na skládku, vč.uložení a poplatku 
výkop pro propustek v km 1,625, odměřeno z příčného řezu a situace jako plocha * délka: 3,1m2*18,7m=57,97 [A] m3 
výkop pro propustek v km 1,690, odměřeno z příčného řezu a situace jako plocha * délka: 2,6m2*10,8m=28,08 [B] m3 
Celkem: A+B=86,05 [C] m3</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</si>
  <si>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ze situace, příčných řezů a kubaturového listu: 262,7=262,70 [A] m3</t>
  </si>
  <si>
    <t>"štěrkodrť fr. 0/63 do AZ v zářezech 
včetně nákupu a dovozu na místo uložení v tl. 0,5m" 
ze situace a příčných řezů a kubaturového listu: 613,8=613,80 [A] m3</t>
  </si>
  <si>
    <t>obsyp propustků a HV v km 1,625 a 1,690  MATERIÁL VHODNÝ AŽ PODMÍNEČNĚ VHODNÝ, NENAMRZAVÝ 
(DLE ČSN 73 6133) MÍRA ZHUTNĚNÍ 95% PS (pro zeminy F,SW,SP,S-F) NEBO 97% PS (pro zeminy GW,GP,G-F) 
propust DN 600 km 1,625: déka x plocha z př. řezu propustku: 18,4*1,25=23,00 [A] m3 
HV v km 1,625: déka x plocha z př. řezu: 2,8*1,4=3,92 [B] m3 
propust DN 600 km 1,690: déka x plocha z př. řezu propustku: 10*0,9=9,00 [C] m3 
HV v km 1,690: déka x plocha z př. řezu: 2,8*1,13=3,16 [D] m3 
Celkem: A+B+C+D=39,08 [E] m3</t>
  </si>
  <si>
    <t>kompletní provedení pláně a parapláně, požadavky a výsledné parametry dle ČSN 736133 
[z pol.17180]:2*613,8=1 227,60 [A] m2</t>
  </si>
  <si>
    <t>rozprostření kult.vrstev III.-V. tř. v tl. 0.20 m, včetně natěžení a přemístění z mezideponií 
ze situace 241 m2 * 1.15 * 0.20 m: 241*1.15*0.2=55,43 [A] m3</t>
  </si>
  <si>
    <t>rozprostření kult.vrstev III.-V. tř. v tl. 0.20 m, včetně natěžení a přemístění z mezideponií 
zelené plochy v trvalém záboru podél tělesa silnice 478 m2*0,20 m=95,60 [A] m3</t>
  </si>
  <si>
    <t>PE HD DN 150 - kompletní (vč. obsypu stěrkodrtí fr. 8/16, bet.lože apod.) 
ze situace : 105=105,00 [A] m</t>
  </si>
  <si>
    <t>sloupky prum 60,3 mm, tl. stěny 2,9 mm, hmotnost trubky 4,105 kg na 1m', dl.2,5 m: 5 ks a 2,50 m = 12,5 m, 12,5 *0,004105=0,05 [A] t 
vzpěry prum 48,3 mm, tl. stěny 2,6 mm, hmotnost trubky 2,930 kg na 1m', dl.2,50 m: 4 ks a 2,50 m = 10 m, 10 *0,00293=0,03 [B] t 
Celkem: A+B=0,08 [C] t</t>
  </si>
  <si>
    <t>Podkladní beton C20/25n XF3 
podklad. beton pod dlažbu z lom. kam. u propustků (z položky 465512) * tloušťka betonu: 
(6*1,05+7,8*1,1)*0,15=2,23 [A] m3 
podkladní beton pod propustky a HV v km 1,625 a 1,690 (odměřeno z příčného řezu a situace, jako plocha v m2 * délka v m) 
propust DN 600 v km 1,625: 0,5*18,7=9,35 [B] m3 
HV v km 1,625: 0,27*2,2=0,59 [C] m3 
propust DN 600 v km 1,690: 0,5*10,8=5,40 [D] m3 
HV v km 1,690: 0,27*2,2=0,59 [E] m3 
Celkem: A+B+C+D+E=18,16 [F] m3</t>
  </si>
  <si>
    <t>- štěrkodrť fr. 0/32 tl. 0.30 m pod propustky a HV v km 1,625 a 1,690: 
propust v km 1,625 odměřeno z příčného řezu a situace, jako plocha v m2 * délka m: 0,6*18,7=11,22 [A] m3 
HV v km 1,625 odměřeno z příčného řezu a situace, jako plocha v m2 * délka m: 0,67*2,8=1,88 [B] m3 
propust v km 1,690 odměřeno z příčného řezu a situace, jako plocha v m2 * délka m: 0,6*10,4=6,24 [C] m3 
HV v km 1,690 odměřeno z příčného řezu a situace, jako plocha v m2 * délka m: 0,67*2,8=1,88 [D] m3 
Celkem: A+B+C+D=21,22 [E] m3</t>
  </si>
  <si>
    <t>Podkladní prahy pod propusty: 
propust v km 1,625 DN 600: 15ks 
propust v km 1,690 DN 600: 9ks 
= 24 ks 
Kubatura vypočítána z výkresu propustů jako plocha (m2) * délka * počet kusů prahů: 0,02*0,6*24=0,29 [A] m3</t>
  </si>
  <si>
    <t>- vč. spárování cementovou maltou (XF dle vlivu prostředí), dlažba dle ČSN 
721860, třída jakosti I, technické specifikace viz TZ 
odláždění u propustu na vtoku a výtoku v km 1,625 (plocha m2 * sklon svahu* tloušťka dlažby): 6*1,05*0,15=0,95 [A] m2 
odláždění u propustu na výtoku v km 1,690 (plocha m2 * sklon svahu* tloušťka dlažby): 7,8*1,1*0,15=1,29 [B] m2 
Celkem: A+B=2,24 [C] m3</t>
  </si>
  <si>
    <t>- příčné prahy z bet. C30/37 XF4, délka x 0.6 x 0.3 m 
propust DN 600 km 1,625: (1,9+2,7)*0,6*0,3=0,83 [A] m3 
propust DN 600 km 1,690: 4,8*0,6*0,3=0,86 [B] m3 
Celkem: A+B=1,69 [C] m3</t>
  </si>
  <si>
    <t>pod kamennou dlažbou u směrovacích ostrůvků 
[z pol. 58221]: 111=111,00 [A] m2</t>
  </si>
  <si>
    <t>ŠDA horní vrstva tl. 150 mm a ŠDA spodní vrstva tl. min. 150 mm 
plocha z položky 574E06 - plocha plné kce vozovky horní vrstva ŠD: 847 m2 * 0.15 m=127,05 [A] m3 
plocha z položky 574E06 - plocha plné kce vozovky horní vrstva ŠD+ rozšíření 0,6 m na každou stranu(odměřeno ze situace): 1085 m2 * 0.15 m=162,75 [B] m3 
Celkem: A+B=289,80 [C] m3</t>
  </si>
  <si>
    <t>se zbytkovým obsahem pojiva 0.70 kg/m2, na ŠD horní 
[z pol. 56330]:847=847,00 [A] m2</t>
  </si>
  <si>
    <t>se zbytkovým obsahem pojiva 0.35 kg/m2 
[z pol. 574C06 a 574E06]=1043+847+45=1 935,00 [A] m2</t>
  </si>
  <si>
    <t>ACO 11, tl 40mm 
plocha odměřena ze situace 1043 m2 
1043*0,04=41,72 [A] m3</t>
  </si>
  <si>
    <t>ACL 16+, tl 60 mm  
plocha odměřena ze situace 1043 m2 
1043*0,06=62,58 [A] m3</t>
  </si>
  <si>
    <t>ACP 16+, tl 50 mm  
plocha odměřena ze situace v místě plné kce vozovky 847 m2 v tl. 50 mm 
a 45 m2 vyrovnávací vrstva tl. 50 mm v místě frézování do výsledného sklonu na silnici směrem k OK od Jílového u Prahy 
847*0,05=42,35 [A] m3 
45*0,05=2,25 [B] m3 
Celkem: A+B=44,60 [C] m3</t>
  </si>
  <si>
    <t>kamenivo 3-5 kg/m2 frakce 2/4 
[z pol. 572123]: 847=847,00 [A] m2</t>
  </si>
  <si>
    <t>KAMENNÁ DLAŽBA tl. 100mm, vč. Lože tl. 40mm v místě směrovacích ostrůvků" 
plocha ze situace : 111=111,00 [A] m2</t>
  </si>
  <si>
    <t>14 m oplocení z drátěného pletiva, výšky 2 m, navazující na stávající oplocení na pozemku 1332/3 k.ú. Jílové u Prahy. 
Oplocení  
14*2=28,00 [A] m</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</si>
  <si>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</si>
  <si>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z PP DN 800, včetně dodání a osazení všech dílců a poklopu 
ze situace : 5=5,00 [A] ks</t>
  </si>
  <si>
    <t>89722</t>
  </si>
  <si>
    <t>VPUSŤ KANALIZAČNÍ HORSKÁ KOMPLETNÍ Z BETON DÍLCŮ</t>
  </si>
  <si>
    <t>horská vpusť v km 1,625 a v km 1,690: 2=2,00 [A] ks</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</si>
  <si>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</si>
  <si>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obetonování propustků v km 1,625 a 1,690 z betonu C25/30n XF3 
odměřeno z příčného řezu a situace, jako plocha v m2 * délka v m 
propust DN 600 v km 1,625: 0,57*18,4=10,49 [A] m3 
propust DN 600 v km 1,625: 0,57*10=5,70 [B] m3 
Celkem: A+B=16,19 [C] m3</t>
  </si>
  <si>
    <t>prohlídka nových trativodů PE HD DN150 
[z pol.21263]: 105=105,00 [A] m</t>
  </si>
  <si>
    <t>obrubník silniční nášlap 0,2m C35/45 XF4 : 51 m 
obrubník silniční nášlap 0,15m C35/45 XF4 :165 m 
(dle TKP 18) 
včetně bet. lože C20/25nXF3 (dle ČSN 736131) tl. min. 0.10 m 
ze situace : 51+165=216,00 [A] m</t>
  </si>
  <si>
    <t>"obrubníky podél směrovacích ostrůvků KO C35/45 XF4 
(dle TKP 18) 
včetně bet. lože C20/25nXF3 (dle ČSN 736131) tl. min. 0.10 m" 
ze situace včetně obloukových obrubníků: 100=100,00 [A] m</t>
  </si>
  <si>
    <t>propust DN 600 v km 1,625 DÉLKY: 19,1=19,10 [A] m 
propust DN 600 v km 1,690 DÉLKY: 10,8=10,80 [B] m 
Celkem: A+B=29,90 [C] m</t>
  </si>
  <si>
    <t>řez vozovky hl. 100 mm 
ze situace v ZÚ a KÚ: 23=23,00 [A] m</t>
  </si>
  <si>
    <t>[z pol.113765 a 917224 a 91726]: 23+216+100=339,00 [A] m</t>
  </si>
  <si>
    <t>SO 104</t>
  </si>
  <si>
    <t>MK - napojení ulice Na slunci v km 0,330</t>
  </si>
  <si>
    <t>Poplatek za skládku nevhodné podkladní asfaltové směsi ACP třídy ZAS-T4. 
Podkladní asfaltová směs ACP třídy ZAS-T4 nevhodná pro opětovné použití - z položky č. 11313 ostranění krytu vozovek s asf. pojivem - 0,96 m3 * objemová hmotnost 2,3 t/m3 
0,96*2,3=2,21 [A] t</t>
  </si>
  <si>
    <t>vybourání stmelených asf.vrstev v tl. 0,10m včetně odvozu a uložení na skládku 
plocha odměřena ze situace 16 m2 * 0,06 m=0,96 [A]  m3</t>
  </si>
  <si>
    <t>vybourání nestmelených podkladních vozovkových vrstev v tl. 0,20, plocha odměřena ze situace: 
16 m2 * 0,2 m=3,20 [A]  m3</t>
  </si>
  <si>
    <t>odfrézování asfaltového krytu vč.odvozu a uložení na meziskládku, odkup zhotovitelem 
ze situace (plocha frézování vozovek) :16*0,04=0,64 [A] m3</t>
  </si>
  <si>
    <t>frézování drážky podél obrubníků a v místě řezání vozovky v KÚ 123=123,00 [A] m</t>
  </si>
  <si>
    <t>"výkopy z trasy tř.I odvoz přebytku na skládku, vč.uložení a poplatku 
v případě zpětného použití odvoz a uložení na meziskládku" 
z kubaturového listu:164,7=164,70 [A] m3</t>
  </si>
  <si>
    <t>jámy pro drenážní šachtice Šk 80 
v případě zpětného použití odvoz a uložení na meziskládku 
odvoz přebytku na skládku, vč.uložení a poplatku 
drenážní šachtice [z pol.895822]: (1.60*1.00 * 1.00) * 4=6,40 [A] m3</t>
  </si>
  <si>
    <t>"štěrkodrť fr. 0/63 do AZ v zářezech 
včetně nákupu a dovozu na místo uložení v tl. 0,5m" 
z kubaturového listu: 188,3=188,30 [A] m3</t>
  </si>
  <si>
    <t>kompletní provedení pláně a parapláně, požadavky a výsledné parametry dle ČSN 736133 
[z pol.17180]: 188,3 m3/ 0,5m = 376,6 m2 
376,6*2=753,20 [A] m2</t>
  </si>
  <si>
    <t>PE HD DN 150 - kompletní (vč. obsypu stěrkodrtí fr. 8/16, bet.lože apod.) 
ze situace : 52=52,00 [A] m</t>
  </si>
  <si>
    <t>ŠDA tl. 150mm  
plocha z položky 574A03 - plocha plné kce vozovky horní vrstva ŠD: 299 m2 * 0.15 m=44,85 [A] m3</t>
  </si>
  <si>
    <t>ŠDB tl. min 150mm  
(plocha z položky 574A03 + rozšíření o 0,6 m na každou stranu vlevo 37m, vpravo 58m) * průměrná tloušťka 0,16 m 
plocha plné kce vozovky spodní vrstva ŠD: ((299 m2 + 95 m* 0,6 m) * 0.16 m)=56,96 [A] m3</t>
  </si>
  <si>
    <t>se zbytkovým obsahem pojiva 0.70 kg/m2, na ŠD horní 
[z pol. 56330]:299=299,00 [A] m2</t>
  </si>
  <si>
    <t>se zbytkovým obsahem pojiva 0.35 kg/m2 
[z pol. 574C06]=299=299,00 [A] m2</t>
  </si>
  <si>
    <t>ACO 11, tl 40mm 
plocha odměřena ze situace 299 m2 
299*0,04=11,96 [A] m3</t>
  </si>
  <si>
    <t>ACP 16+, tl. 50 mm  
plocha odměřena ze situace 299 m2 
299*0,05=14,95 [A] m3</t>
  </si>
  <si>
    <t>kamenivo 3-5 kg/m2 frakce 2/4 
[z pol. 572123]: 299=299,00 [A] m2</t>
  </si>
  <si>
    <t>z PP DN 800, včetně dodání a osazení všech dílců a poklopu 
ze situace : 4=4,00 [A] ks</t>
  </si>
  <si>
    <t>prohlídka nových trativodů PE HD DN150 
[z pol.21263]: 52=52,00 [A] m</t>
  </si>
  <si>
    <t>obrubník silniční nášlap 0,15m C35/45 XF4 :75=75,00 [A]m 
obrubník snížený nášlap 0,02m C35/45 XF4 : 13=13,00 [B]m 
obrubník silniční přechodový levý C35/45 XF4 : 4=4,00 [C]m 
obrubník silniční přechodový pravý C35/45 XF4 : 3=3,00 [D]m 
Celkem: A+B+C+D=95,00 [E] m</t>
  </si>
  <si>
    <t>řez vozovky hl. 100 mm 
ze situace v KÚ: 28=28,00 [A] m</t>
  </si>
  <si>
    <t>těsnění asf. zálivkou podél obrubníků a v místě řezání vozovky v KÚ: 28+95=123,00 [A] m</t>
  </si>
  <si>
    <t>SO 105.1</t>
  </si>
  <si>
    <t>Chodníky, I. etapa</t>
  </si>
  <si>
    <t>"výkopy z trasy tř.I odvoz přebytku na skládku, vč.uložení a poplatku                                                                                                                                                                                                                                                                                                                                                                                                                                                                                                                         v případě zpětného použití odvoz a uložení na meziskládku"                                                                                                                                                                                                                                                                                                                                                                                                                                        
z příčných řezů a situace: 3=3,00 [A] m3</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</si>
  <si>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dodatečný násyp v místě trvalého záboru:                                                                                                                                                                                                                                                                                                                                                                                                                                                                         ze situace a příčných řezů: =249,2=249,20 [A] m3</t>
  </si>
  <si>
    <t>kompletní provedení pláně pod chodníkem, požadavky a výsledné parametry dle ČSN 736133 
 [z pol.56330.01]: 268=268,00 [A]</t>
  </si>
  <si>
    <t>rozprostření kult.vrstev III.-V. tř. v tl. 0.20 m, včetně natěžení a přemístění z mezideponií  
ze situace 28 m2 * 1.08 * 0.20 m: 28*1,08*0,2=6,05 [A]</t>
  </si>
  <si>
    <t>rozprostření kult.vrstev III.-V. tř. v tl. 0.20 m, včetně natěžení a přemístění z mezideponií  
zelené plochy v trvalém záboru podél chodníku, odměřeno ze situace: 558 * 0.20 m: 558*0,2=111,60 [A]</t>
  </si>
  <si>
    <t>ŠDBtl. min. 150mm  
plocha odměřená ze situace viz položky [58260A a 582611]: 268*0,15=40,20 [A]</t>
  </si>
  <si>
    <t>BETONOVÁ DLAŽBA RELIÉFNÍ  (místa pro přecházení)  tl.60mm, vč. Lože tl. 30mm 
plocha ze situace : 8,2=8,20 [A] m2</t>
  </si>
  <si>
    <t>BETONOVÁ DLAŽBA  tl.60mm, vč. Lože tl. 30mm" 
plocha ze situace: 259,8=259,80 [A] m2</t>
  </si>
  <si>
    <t>917212</t>
  </si>
  <si>
    <t>ZÁHONOVÉ OBRUBY Z BETONOVÝCH OBRUBNÍKŮ ŠÍŘ 80MM</t>
  </si>
  <si>
    <t>záhonové obruby podél chodníků C35/45 XF4 (dle TKP 18), výška nášlapu 0,06m 
včetně bet. lože C20/25nXF3 (dle ČSN 736131) tl. min. 0.10 m 
odměřeno ze situace: 131=131,00 [A] m</t>
  </si>
  <si>
    <t>obrubník silniční nášlap 0,15m C35/45 XF4 :31m 
obrubník snížený nášlap 0,02m C35/45 XF4 : 3m 
obrubník silniční přechodový levý C35/45 XF4 : 1m 
(dle TKP 18) 
včetně bet. lože C20/25nXF3 (dle ČSN 736131) tl. min. 0.10 m" 
ze situace : 31+3+1=35,00 [A] m</t>
  </si>
  <si>
    <t>SO 105.2</t>
  </si>
  <si>
    <t>Chodníky, II. etapa</t>
  </si>
  <si>
    <t>výkop pro chodník z kubaturového listu: 894=894,00 [A] m3 
výkop pro zatrubnění příkopu, odměřeno ze situace a příčného řezu 4m*1,44m2: 4*1,44=5,76 [B] 
Celkem: A+B=899,76 [C]</t>
  </si>
  <si>
    <t>dodatečný násyp v místě trvalého záboru z kubaturového listu: 2032 =2 032,00 [A] m3 
obsyp zatrubněného potrubí, odměřeno ze situace a příčného řezu: 4*0,18=0,72 [B] m3 
Celkem: A+B=2 032,72 [C]</t>
  </si>
  <si>
    <t>Dosypávka bez zhutnění v místě trvalého záboru, z kubaturového listu: 327=327,00 [A] m3</t>
  </si>
  <si>
    <t>obsyp zatrubněného příkopu,  MATERIÁL VHODNÝ AŽ PODMÍNEČNĚ VHODNÝ, NENAMRZAVÝ 
(DLE ČSN 73 6133) MÍRA ZHUTNĚNÍ 95% PS (pro zeminy F,SW,SP,S-F) NEBO 97% PS (pro zeminy GW,GP,G-F) 
 déka x plocha z př. řezu propustku: 3,4*0,2=0,68 [A] m3</t>
  </si>
  <si>
    <t>kompletní provedení pláně pod chodníkem, požadavky a výsledné parametry dle ČSN 736133 
 [z pol.56330.01]: 4233=4 233,00 [A] m2</t>
  </si>
  <si>
    <t>rozprostření kult.vrstev III.-V. tř. v tl. 0.20 m, včetně natěžení a přemístění z mezideponií  
ze situace 1516 m2 * 1.09 * 0.20 m: 1516*1,09*0,2=330,49 [A]</t>
  </si>
  <si>
    <t>rozprostření kult.vrstev III.-V. tř. v tl. 0.20 m, včetně natěžení a přemístění z mezideponií  
zelené plochy v trvalém záboru podél chodníku, odměřeno ze situace: 5730 * 0.20 m: 5730*0,2=1 146,00 [A]</t>
  </si>
  <si>
    <t>Gabinová zeď vlevo v km 1,344 - 1,380 (plocha gabionové zdi v m2 získaná z PŘ * délka v m): 
(2,5*8+3,25*11+4*14+3,25*4+2,5*2+1,75*2)=133,25 [A] 
Gabinová zídka v místě OK V Lázních (plocha gabionové zídky v m2 získaná z PŘ * délka v m): 
1*5,4=5,40 [B] 
Celkem: A+B=138,65 [C]</t>
  </si>
  <si>
    <t>zatrubněný příkop - podkladní betonová deska pod kanalizačním potrubí, beton C20/25 XF3 tl. 0.10 m 
ze situace a příčného řezu: 4 * 1 * 0,1=0,40 [A] m3 
beton C20/25n XF3 tl. 0,15 m, pod dlažbou z lomového kamene z položky 465512: 4,2*0,15=0,63 [B] m3 
Celkem: A+B=1,03 [C] m3</t>
  </si>
  <si>
    <t>dlažba z lomového kamene tl. 0.15 m - odláždění na vtoku a výtoku zatrubněného příkopu - odměřeno ze situace a příčného řezu: 
4.2 *0,15=0,63 [A] m3</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</si>
  <si>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</si>
  <si>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zatrubnění příkopu -  příčný prah z bet. C30/37 XF4, (0.6 m x 0.3 m x délka prahu) x počet prahů 
(0.3 * 0.6 * 1,8)*2=0,65 [A] m3</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</si>
  <si>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</si>
  <si>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ŠDBtl. min. 150mm  
plocha odměřená ze situace viz položky [58260A a 582611]: 4233*0,16=677,28 [A] m3</t>
  </si>
  <si>
    <t>BETONOVÁ DLAŽBA RELIÉFNÍ  (místa pro přecházení)  tl.60mm, vč. Lože tl. 30mm 
plocha ze situace : 126=126,00 [A] m2</t>
  </si>
  <si>
    <t>BETONOVÁ DLAŽBA  tl.60mm, vč. Lože tl. 30mm" 
plocha ze situace: 4107=4 107,00 [A] m2</t>
  </si>
  <si>
    <t>BETON C25/30n XF3 
zatrubněný příkop - obetonování potrubí v min. tl. 0,15m, beton C25/30n XF3 m 
ze situace a příčného řezu: 4*0,26=1,04 [A] 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</si>
  <si>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</si>
  <si>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záhonové obruby podél chodníků C35/45 XF4 (dle TKP 18), výška nášlapu 0,06m 
včetně bet. lože C20/25nXF3 (dle ČSN 736131) tl. min. 0.10 m 
odměřeno ze situace:: 2215=2 215,00 [A] m</t>
  </si>
  <si>
    <t>obrubník snížený nášlap 0,02m C35/45 XF4, odměřeno ze situace : 10m 
(dle TKP 18) 
včetně bet. lože C20/25nXF3 (dle ČSN 736131) tl. min. 0.10 m 
ze situace : 10=10,00 [A] m</t>
  </si>
  <si>
    <t>zatrubnění příkopu z trub plastových DN 400mm 
ze situace a podelného řezu zatrubněného příkopu: 4=4,00 [A] m</t>
  </si>
  <si>
    <t>zpevnění příkopu v místě okružní křižovatky V Lázních- příkopové tvárnice š. 0.60 m beton C30/37 XF4,  
včetně bet. lože C20/25nXF3 tl. min. 0.1 m, zemních prací, ukončení, spárování, úpravy vtoků a výtoků: 14=14,00 [A] m</t>
  </si>
  <si>
    <t>SO 106</t>
  </si>
  <si>
    <t>Sjezdy - napojení komunikací obce</t>
  </si>
  <si>
    <t>"výkopy z trasy tř.I odvoz přebytku na skládku, vč.uložení a poplatku 
v případě zpětného použití odvoz a uložení na meziskládku" 
z příčných řezů a situace: 272,7=272,70 [A] m3</t>
  </si>
  <si>
    <t>"štěrkodrť fr. 0/63 do AZ v zářezech 
včetně nákupu a dovozu na místo uložení v tl. 0,5m" 
z položky 574A03 + rozšíření na každé straně o 0,75 m: 445+193,9*0,75=590,4 m2 
590,4*0,5=295,20 [A] m3</t>
  </si>
  <si>
    <t>kompletní provedení pláně a parapláně, požadavky a výsledné parametry dle ČSN 736133 
[z pol.17180]:2*590,4=1 180,80 [A] m2</t>
  </si>
  <si>
    <t>rozprostření kult.vrstev III.-V. tř. v tl. 0.20 m, včetně natěžení a přemístění z mezideponií 
ze situace 19 m2 * 1.1 * 0.20 m: 19*1.1*0.2=4,18 [A] m3</t>
  </si>
  <si>
    <t>položka zahrnuje:  
nutné přemístění ornice z dočasných skládek vzdálených do 50m  
rozprostření ornice v předepsané tloušťce ve svahu přes 1:5</t>
  </si>
  <si>
    <t>rozprostření kult.vrstev III.-V. tř. v tl. 0.20 m, včetně natěžení a přemístění z mezideponií 
zelené plochy v trvalém záboru podél tělesa silnice 91m2*0,20 m=18,20 [A] m3</t>
  </si>
  <si>
    <t>ŠDA horní vrstva tl. 150 mm odměřeno ze situace 445 m2 
445*0,15=66,75 [A] m3</t>
  </si>
  <si>
    <t>ŠDB spodní vrstva tl. min. 150 mm odměřeno ze situace 445 m2 + rozšíření na každe straně o 0,6 m: 561,1 m2 * průměrná tloušťka 0,17 m 
561,1*0,17=95,39 [A] m3</t>
  </si>
  <si>
    <t>se zbytkovým obsahem pojiva 0.70 kg/m2, na ŠD horní 
[z pol. 56330.01]:445=445,00 [A] m2</t>
  </si>
  <si>
    <t>se zbytkovým obsahem pojiva 0.35 kg/m2 
[z pol. 574E06]=445=445,00 [A] m2</t>
  </si>
  <si>
    <t>ACO 11, tl 40mm 
plocha odměřena ze situace 445 m2 
445*0,04=17,80 [A] m3</t>
  </si>
  <si>
    <t>ACP 16+, tl 50 mm  
plocha odměřena ze situace: 445 m2 
445*0,05=22,25 [A] m3</t>
  </si>
  <si>
    <t>kamenivo 3-5 kg/m2 frakce 2/4 
[z pol. 572123]: 445=445,00 [A] m2</t>
  </si>
  <si>
    <t>obrubník silniční nášlap 0,15m C35/45 XF4 : 165 m 
obrubník silniční zapuštěný nášlap 0,02m C35/45 XF4 :22 m 
obrubník silniční přechodový levý + pravý C35/45 XF4 :6+6 m 
(dle TKP 18) 
včetně bet. lože C20/25nXF3 (dle ČSN 736131) tl. min. 0.10 m 
ze situace : 165+22+6+6=199,00 [A] m</t>
  </si>
  <si>
    <t>[z pol.917224]:199=199,00 [A] m</t>
  </si>
  <si>
    <t>SO 107</t>
  </si>
  <si>
    <t>Hospodářské sjezdy</t>
  </si>
  <si>
    <t>frézování v místech řezání vozovky z položky 919112: 41=41,00 [A] m</t>
  </si>
  <si>
    <t>"výkopy z trasy tř.I odvoz přebytku na skládku, vč.uložení a poplatku 
v případě zpětného použití odvoz a uložení na meziskládku" 
z příčných řezů a situace: 583=583,00 [A] m3</t>
  </si>
  <si>
    <t>"štěrkodrť fr. 0/63 do AZ v zářezech 
včetně nákupu a dovozu na místo uložení v tl. 0,5m" 
z položky 574A03 + rozšíření na každé straně o 0,75 m: 878+315*0,75=1114 m2 
1114*0,5=557,00 [A] m3</t>
  </si>
  <si>
    <t>kompletní provedení pláně a parapláně, požadavky a výsledné parametry dle ČSN 736133 
[z pol.17180]:2*1114=2 228,00 [A] m2</t>
  </si>
  <si>
    <t>rozprostření kult.vrstev III.-V. tř. v tl. 0.20 m, včetně natěžení a přemístění z mezideponií 
ze situace 19 m2 * 1.08 * 0.20 m: 19*1.08*0.2=4,10 [A] m3</t>
  </si>
  <si>
    <t>rozprostření kult.vrstev III.-V. tř. v tl. 0.20 m, včetně natěžení a přemístění z mezideponií 
zelené plochy v trvalém záboru podél tělesa silnice 80m2*0,20 m=16,00 [A] m3</t>
  </si>
  <si>
    <t>ŠDA horní vrstva tl. 150 mm odměřeno ze situace 878 m2 
878*0,15=131,70 [A] m3</t>
  </si>
  <si>
    <t>ŠDB spodní vrstva tl. min. 150 mm odměřeno ze situace 878 m2 + rozšíření na každe straně o 0,6 m: 1067 m2 * průměrná tloušťka 0,17 m 
1067*0,17=181,39 [A] m3</t>
  </si>
  <si>
    <t>se zbytkovým obsahem pojiva 0.70 kg/m2, na ŠD horní 
[z pol. 56330.01]:878=878,00 [A] m2</t>
  </si>
  <si>
    <t>se zbytkovým obsahem pojiva 0.35 kg/m2 
[z pol. 574E06] v místě plné kce vozovky=1054=1 054,00 [A] m2 
v místě frézování pod vrstvou ACP 16+: 176=176,00 [B] m2 
Celkem: A+B=1 230,00 [C] m2</t>
  </si>
  <si>
    <t>ACO 11, tl 40mm 
plocha odměřena ze situace 1054 m2 
1054*0,04=42,16 [A] m3</t>
  </si>
  <si>
    <t>ACP 16+, tl 50 mm  
plocha odměřena ze situace: 1054 m2 
1054*0,05=52,70 [A] m3</t>
  </si>
  <si>
    <t>kamenivo 3-5 kg/m2 frakce 2/4 
[z pol. 572123]: 878=878,00 [A] m2</t>
  </si>
  <si>
    <t>obrubník silniční nášlap 0,02m C35/45 XF4 : 98 m 
obrubník silniční nášlap 0,15m C35/45 XF4 :562 m 
obrubník silniční přechodový levý C35/45 XF4 :26 m 
obrubník silniční přechodový pravý C35/45 XF4 :26 m 
(dle TKP 18) 
včetně bet. lože C20/25nXF3 (dle ČSN 736131) tl. min. 0.10 m 
ze situace : 98+562+28+28=716,00 [A] m</t>
  </si>
  <si>
    <t>řez vozovky hl. 100 mm odměřeno ze situace v místech napojení: 41=41,00 [A] m</t>
  </si>
  <si>
    <t>[z pol.113765 a 917224]: 41+716=757,00 [A] m</t>
  </si>
  <si>
    <t>SO 120</t>
  </si>
  <si>
    <t>Provizorní komunikace u Okružní křižovatky Pražská</t>
  </si>
  <si>
    <t>Kompletní dopravně inženýrská opatření po celou dobu výstavby pro všechny etapy a 
fáze výstavby objektu, a to 
zejména přechodné svislé a vodorovné dopravní značení, dopravní zařízení 
(směrovací desky, samostatná výstražná světla a jejich soupravy), mobilní prostředky 
(vozíky), apod. 
- jejich dodávku, montáž, demontáž, kontrolu,údržbu, servis, přemísťování, 
přeznačování a manipulaci s nimi 
1=1,00 [A]</t>
  </si>
  <si>
    <t>V rámci rekultivace provizorní cesty po skončení jejího užívání. 
Vybourání nestmelených podkladních vozovkových vrstev ŠDA a ŠDB v celkové tl. 0,30 m a odstranění nezpevněné krajnice ze ŠD. 
[z pol. 56330 a 56330.0 a 17310]:164,6+193,57+68,54=426,71 [A]</t>
  </si>
  <si>
    <t>Odstranění ochranných panelů po skončení provozu na provizorní komunikaci, viz položka 58300: 9,45m3 
10,35=10,35 [A]</t>
  </si>
  <si>
    <t>Frézování stávající silnice v místech napojení provizorní komunikace - ze situace a příčných řezů: (25,5+12+20)*0,5*0,09=2,59 [A] m3</t>
  </si>
  <si>
    <t>V rámci rekultivace provizorní cesty po skončení jejího užívání. 
Odfrézování asfaltového krytu z ACO 11 v tl. 0,04m a ACP 16+ v tl. 0,05m  vč.odvozu a uložení na meziskládku, odkup zhotovitelem - frezovány nebudou plochy v napojení na stávající komunikaci (25,5+12+20)*0,5*0,09=2,59m3" 
[z pol. 574A03 a 5740E6]:39,72+51,14-2,59=88,27 [A]</t>
  </si>
  <si>
    <t>frézování drážky v napojení na stávající vozovky, ze situace 61m: 61=61,00 [A]</t>
  </si>
  <si>
    <t>Sejmutí ornice v místě stávajících provizorních komunikací v tl. 0,3m, plocha odměřena ze situace: 1000*0,3=300,00 [A]</t>
  </si>
  <si>
    <t>"výkopy z trasy tř.I odvoz přebytku na skládku, vč.uložení a poplatku                                                                                                                                                                                                                                                                                                                                                                                                                                                                                                                         v případě zpětného použití odvoz a uložení na meziskládku"                                                                                                                                                                                                                                                                                                                                                                                                                                        
z příčných řezů a situace - 48m*1,8m2+22m*0,2m2+7m*0,8m2: 48*1,8+22*0,2+7*0,8=96,40 [A]</t>
  </si>
  <si>
    <t>V rámci rekultivace provizorní cesty po skončení jejího užívání. 
odkop násypů z položky [17110PAR]: 277,50=277,50 [A]</t>
  </si>
  <si>
    <t>" Požadavky a výsledné parametry dle ČSN 736133.                                                                                                                                                                                                                                                                                                                                                                                                                                                     Kompletní provedení včetně případného nákupu a dodávky potřebných materiálů, včetně všech souvisejících prací 
 (např.natěžení,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 
dodatečný násyp pod provizorní komunikací:                                                                                                                                                                                                                                                                                                                                                                                                                                                                         ze situace a příčných řezů- 18m*0,7m2+44m*5,4m2+10,5m*2,6m2: 18*0,7+44*5,4+10,5*2,6=277,50 [A]</t>
  </si>
  <si>
    <t>V rámci rekultivace provizorní cesty po skončení jejího užívání. 
vyrovnávka výkopů z položky [12373]: 96,40=96,40 [A]</t>
  </si>
  <si>
    <t>dosypávka nezpevněných krajnic z ŠDB 
plocha odměřena z příčných řezů * délka trasy - 0,23m2*298m: 0,23*298=68,54 [A]</t>
  </si>
  <si>
    <t>kompletní provedení pláně, požadavky a výsledné parametry dle ČSN 736133 
 [z pol.56330.01]:1201,6=1 201,60 [A]</t>
  </si>
  <si>
    <t>rozprostření kult.vrstev III.-V. tř. v tl. 0.30 m, včetně natěžení a přemístění z mezideponií  
[z pol. 12110]: 300=300,00 [A]</t>
  </si>
  <si>
    <t>18243</t>
  </si>
  <si>
    <t>ZALOŽENÍ TRÁVNÍKU HYDROOSEVEM NA HLUŠINU</t>
  </si>
  <si>
    <t>hydroosev na svahy násypů, zářezů a příkopů 
ze situace: 525*1,08=567,00 [A] m2</t>
  </si>
  <si>
    <t>Zahrnuje dodání předepsané travní směsi, hydroosev na hlušinu, zalévání, první pokosení, to vše bez ohledu na sklon terénu</t>
  </si>
  <si>
    <t>18247</t>
  </si>
  <si>
    <t>OŠETŘOVÁNÍ TRÁVNÍKU</t>
  </si>
  <si>
    <t>2x 
plocha z pol. č. 18243: 567*2=1 134,00 [A] m2</t>
  </si>
  <si>
    <t>Zahrnuje pokosení se shrabáním, naložení shrabků na dopravní prostředek, s odvozem a se složením, to vše bez ohledu na sklon terénu 
zahrnuje nutné zalití a hnojení</t>
  </si>
  <si>
    <t>ŠDA tl. min. 150mm  
z polozky [574A03]+rozšíření 0,35 m na obou stranách komunikace - 993+298*0,35: 
(993+104,3)*0.15=164,60 [A] m3</t>
  </si>
  <si>
    <t>ŠDB tl. min. 150mm  (průměrná tl. 0,17m) 
z polozky [574A03]+rozšíření 0,70 m na obou stranách komunikace - 993+298*0,70: 
(993+208,6)*0.17=204,27 [A] m3 
podkladní vrstva pod provizorním propustem [pol. 86645] z příčných řezů - plocha * délka (0,06*10): (0,06*10)=0,60 [B] 
Celkem: A+B=204,87 [C]</t>
  </si>
  <si>
    <t>se zbytkovým obsahem pojiva 0.70 kg/m2, na ŠDA horní 
[z pol. 56330]: 1097,3=1 097,30 [A] m2</t>
  </si>
  <si>
    <t>se zbytkovým obsahem pojiva 0.35 kg/m2 
[z pol. 5740E6]: 1022,8=1 022,80 [A] m2</t>
  </si>
  <si>
    <t>ACP 16+, tl. 50mm 
z polozky [574A03]+rozšíření 0,1m na obou stranách komunikace - 993+298*0,1 
(993+29,8)*0.05=51,14 [A] m3</t>
  </si>
  <si>
    <t>ACO 11, tl. 40mm 
plocha ze situace: 993 m2 
993 * 0.04=39,72 [A]</t>
  </si>
  <si>
    <t>58300</t>
  </si>
  <si>
    <t>KRYT ZE SINIČNÍCH DÍLCŮ (PANELŮ)</t>
  </si>
  <si>
    <t>Ochranné betonové IZD panely plynovodu a vodovodu k OC Radlík pod provizorní komunikací. O rozměrech 1,0 x 3 x 0,15 m * počet kusů. 
1,0*3*0,15*23=10,35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</si>
  <si>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</si>
  <si>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86645</t>
  </si>
  <si>
    <t>CHRÁNIČKY Z TRUB OCELOVÝCH DN DO 300MM</t>
  </si>
  <si>
    <t>převední vody z příkopů pod provizorní komunikací, profil DN 300, 
1 ks - kompletní - včetně zemních prací, podkladních vrstev 10 m: 10,45=10,45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</si>
  <si>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</si>
  <si>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řez vozovky hl. 100 mm 
ze situace v ZÚ a KÚ a v místech napojení na stávající vozovky: 131=131,00 [A] m</t>
  </si>
  <si>
    <t>[z pol.113765]: 61=61,00 [A]m</t>
  </si>
  <si>
    <t>96618</t>
  </si>
  <si>
    <t>BOURÁNÍ KONSTRUKCÍ KOVOVÝCH</t>
  </si>
  <si>
    <t>odstranění ocelové trouby DN 300 pro převedení vody pod provizorní komunikací, 
včetně odvozu a uložení na 
meziskládku, odkup zhotovitelem, 80 kg/m 
[z pol. 86645]: 10*0,08=0,80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</si>
  <si>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</si>
  <si>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121</t>
  </si>
  <si>
    <t>Provizorní sjezd v km 1,320 vpravo</t>
  </si>
  <si>
    <t>V rámci rekultivace provizorní cesty po skončení jejího užívání. 
Vybourání nestmelených podkladních vozovkových vrstev ŠDA a ŠDB v celkové tl. 0,30 m a odstranění nezpevněné krajnice ze ŠD. 
[z pol. 56330.01 a 56330.02 a 17310]:12,16+15,38+7,56=35,10 [A] m3</t>
  </si>
  <si>
    <t>V rámci rekultivace provizorní cesty po skončení jejího užívání. 
Odfrézování asfaltového krytu z ACO 11 v tl. 0,04m a ACP 16+ v tl. 0,05m vč.odvozu a uložení na meziskládku, odkup zhotovitelem 
[z pol. 574A03 a 5740E6]:2,64+3,52=6,16 [A] m3</t>
  </si>
  <si>
    <t>frézování drážky v napojení na stávající vozovky, ze situace 6,5 m: 6,5=6,50 [A] m</t>
  </si>
  <si>
    <t>Sejmutí ornice v místě stávajících provizorních komunikací v tl. 0,3m, plocha odměřena ze situace: 41*0,3=12,30 [A] m3</t>
  </si>
  <si>
    <t>"výkopy z trasy tř.I odvoz přebytku na skládku, vč.uložení a poplatku 
v případě zpětného použití odvoz a uložení na meziskládku" 
z příčných řezů a situace v jednotlivých staničeních: km 0 -0,01 = 2,8 m2 / 2, km 0,01 - 0,028= 3,5 m2 
10*2,8/2+18*3,5=77,00 [A] m3</t>
  </si>
  <si>
    <t>V rámci rekultivace provizorní cesty po skončení jejího užívání. 
vyrovnávka výkopů z položky [12373]: 77=77,00 [A] m3</t>
  </si>
  <si>
    <t>dosypávka nezpevněných krajnic z ŠDB 
plocha odměřena z příčných řezů * délka trasy - vlevo, vpravo: (0,16*26)+(0,2*17)=7,56 [A] 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</si>
  <si>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</si>
  <si>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kompletní provedení pláně, požadavky a výsledné parametry dle ČSN 736133 
[z pol.56330.02]:96,1=96,10 [A] m2</t>
  </si>
  <si>
    <t>rozprostření kult.vrstev III.-V. tř. v tl. 0.3 m, včetně natěžení a přemístění z mezideponií 
[z pol. 12110]: 41*0,3=12,30 [A] m3</t>
  </si>
  <si>
    <t>hydroosev na svahy násypů, zářezů a příkopů a v místě dočasného záboru 
ze situace: 41+65+36*1,08=144,88 [A] m2</t>
  </si>
  <si>
    <t>2x 
plocha z pol. č. 18243: 144,88*2=289,76 [A] m2</t>
  </si>
  <si>
    <t>Zahrnuje pokosení se shrabáním, naložení shrabků na dopravní prostředek, s odvozem a se složením, to vše bez ohledu na sklon terénu  
zahrnuje nutné zalití a hnojení</t>
  </si>
  <si>
    <t>ŠDA tl. 150mm  
plocha z položky 574A03 - plocha plné kce vozovky horní vrstva ŠD + přesah vrstvy o 0,35 m na krajích (81,05 m): 
((66+(26+17)*0,35))*0,15=12,16 [A] m3</t>
  </si>
  <si>
    <t>ŠDB tl. min. 150mm  
plocha z položky 574A03 - plocha plné kce vozovky horní vrstva ŠD + přesah vrstvy o 0,7 m na krajích (96,1 m) * průměrná tloušťka 0,16 m: 
((66+(26+17)*0,7))*0,16=15,38 [A] m3</t>
  </si>
  <si>
    <t>se zbytkovým obsahem pojiva 0.70 kg/m2, na ŠD horní 
plocha z položky 56330.01: 81,05=81,05 [A] m2</t>
  </si>
  <si>
    <t>se zbytkovým obsahem pojiva 0.35 kg/m2 
[z pol. 574E06]=70,3=70,30 [A] m2</t>
  </si>
  <si>
    <t>ACO 11, tl 40mm 
plocha odměřena ze situace 66 m2 
66*0,04=2,64 [A] m3</t>
  </si>
  <si>
    <t>ACP 16+, tl. 50 mm  
(plocha z položky 574A03 + přesahy na krajích 0,1 m * délka) * 0,05 m 
((66+(26+17)*0,1))*0,05=3,52 [A] m3</t>
  </si>
  <si>
    <t>kamenivo 3-5 kg/m2 frakce 2/4 
[z pol. 572123]: 81,05=81,05 [A] m2</t>
  </si>
  <si>
    <t>řez vozovky hl. 100 mm 
ze situace v místech napojení na stávající vozovky: 6,5=6,50 [A] m</t>
  </si>
  <si>
    <t>[z pol.113765]: 6,5=6,50 [A] m</t>
  </si>
  <si>
    <t>SO 121.2</t>
  </si>
  <si>
    <t>Provizorní komunikace v km 1,200 vpravo</t>
  </si>
  <si>
    <t>V rámci rekultivace provizorní cesty po skončení jejího užívání. 
Vybourání nestmelených podkladních vozovkových vrstev ŠDA a ŠDB v celkové tl. 0,30 m a odstranění nezpevněné krajnice ze ŠD. 
[z pol. 56330.01 a 56330.02 a 17310]:56,1+67,68+22,4=146,18 [A] m3</t>
  </si>
  <si>
    <t>V rámci rekultivace provizorní cesty po skončení jejího užívání. 
Odfrézování asfaltového krytu z ACO 11 v tl. 0,04m a ACP 16+ v tl. 0,05m vč.odvozu a uložení na meziskládku, odkup zhotovitelem 
[z pol. 574A03 a 5740E6]:13+16,95=29,95 [A] m3</t>
  </si>
  <si>
    <t>frézování drážky v napojení na stávající vozovky, ze situace 6,5 m: 24=24,00 [A] m</t>
  </si>
  <si>
    <t>"výkopy z trasy tř.I odvoz přebytku na skládku, vč.uložení a poplatku 
v případě zpětného použití odvoz a uložení na meziskládku" 
z kubaturového listu: 
234=234,00 [A] m3</t>
  </si>
  <si>
    <t>V rámci rekultivace provizorní cesty po skončení jejího užívání. 
vyrovnávka výkopů z položky [12373]: 234=234,00 [A] m3</t>
  </si>
  <si>
    <t>dosypávka nezpevněných krajnic z ŠDB 
plocha odměřena z příčných řezů * délka trasy: 0,16*140=22,40 [A] m3</t>
  </si>
  <si>
    <t>kompletní provedení pláně, požadavky a výsledné parametry dle ČSN 736133 
[z pol.56330.02]:423=423,00 [A] m2</t>
  </si>
  <si>
    <t>rozprostření kult.vrstev III.-V. tř. v tl. 0.20 m, včetně natěžení a přemístění z mezideponií 
ze situace 71 m2 * 1.08 * 0.20 m: 71*1,08*0,2=15,34 [A] m3</t>
  </si>
  <si>
    <t>rozprostření kult.vrstev III.-V. tř. v tl. 0.20 m, včetně natěžení a přemístění z mezideponií 
226*0,2=45,20 [A] m3</t>
  </si>
  <si>
    <t>hydroosev na svahy násypů, zářezů a příkopů 
ze situace: 226+76,68=302,68 [A] m2</t>
  </si>
  <si>
    <t>ŠDA tl. 150mm  
plocha z položky 574A03 - plocha plné kce vozovky horní vrstva ŠD + přesah vrstvy o 0,35 m na krajích: 
(325+140*0,35)*0,15=56,10 [A] m3</t>
  </si>
  <si>
    <t>ŠDB tl. min. 150mm  
plocha z položky 574A03 - plocha plné kce vozovky horní vrstva ŠD + přesah vrstvy o 0,7 m na krajích (532 m) * průměrná tloušťka 0,16 m: 
(325+140*0,7)*0,16=67,68 [A] m3</t>
  </si>
  <si>
    <t>se zbytkovým obsahem pojiva 0.70 kg/m2, na ŠD horní 
plocha z položky 56330.01: 374=374,00 [A] m2</t>
  </si>
  <si>
    <t>se zbytkovým obsahem pojiva 0.35 kg/m2 
[z pol. 574E06]=339=339,00 [A] m2</t>
  </si>
  <si>
    <t>ACO 11, tl 40mm 
plocha odměřena ze situace 325 m2 
325*0,04=13,00 [A] m3</t>
  </si>
  <si>
    <t>ACP 16+, tl. 50 mm  
(plocha z položky 574A03 + přesahy na krajích 0,1 m * délka) * 0,05 m 
(325+140*0,1)*0,05=16,95 [A] m3</t>
  </si>
  <si>
    <t>kamenivo 3-5 kg/m2 frakce 2/4 
[z pol. 572123]: 374=374,00 [A] m2</t>
  </si>
  <si>
    <t>Ochranné železobetonové panely o rozměrech 2m x 3m x 0,15m, 6ks  
2*3*0,15*6=5,40 [A] m3</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</si>
  <si>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</si>
  <si>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86633</t>
  </si>
  <si>
    <t>CHRÁNIČKY Z TRUB OCELOVÝCH DN DO 150MM</t>
  </si>
  <si>
    <t>Ocelové chráničky v délkách 7 + 6,5 +6,5 +7 =27,00 [A] m</t>
  </si>
  <si>
    <t>řez vozovky hl. 100 mm 
ze situace v místech napojení na stávající vozovky: 28=28,00 [A] m</t>
  </si>
  <si>
    <t>[z pol.113765]: 28=28,00 [A] m</t>
  </si>
  <si>
    <t>odstranění ocelové trouby DN 300 pro převedení vody pod provizorní komunikací, 
včetně odvozu a uložení na 
meziskládku, odkup zhotovitelem, 40 kg/m 
[z pol. 86633]: 27*0,4=10,80 [A] m</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</si>
  <si>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</si>
  <si>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190.1</t>
  </si>
  <si>
    <t>Dopravní značení, I. etapa</t>
  </si>
  <si>
    <t>914123</t>
  </si>
  <si>
    <t>DOPRAVNÍ ZNAČKY ZÁKLADNÍ VELIKOSTI OCELOVÉ FÓLIE TŘ 1 - DEMONTÁŽ</t>
  </si>
  <si>
    <t>Demontáž stávajících</t>
  </si>
  <si>
    <t>viz situace 
7=7,00 [A]</t>
  </si>
  <si>
    <t>Položka zahrnuje odstranění, demontáž a odklizení materiálu s odvozem na předepsané místo</t>
  </si>
  <si>
    <t>914131</t>
  </si>
  <si>
    <t>DOPRAVNÍ ZNAČKY ZÁKLADNÍ VELIKOSTI OCELOVÉ FÓLIE TŘ 2 - DODÁVKA A MONTÁŽ</t>
  </si>
  <si>
    <t>včetně upevňovacích prvků</t>
  </si>
  <si>
    <t>A4:1ks 
C1: 4ks 
P4: 4ks 
IS1c: 1ks 
IS3c: 4ks 
IS5: 1ks 
IZ4a: 1ks 
IZ4b: 1ks 
IS16b: 2ks 
19=19,00 [A]</t>
  </si>
  <si>
    <t>položka zahrnuje:  
- dodávku a montáž značek v požadovaném provedení</t>
  </si>
  <si>
    <t>914133</t>
  </si>
  <si>
    <t>DOPRAVNÍ ZNAČKY ZÁKLADNÍ VELIKOSTI OCELOVÉ FÓLIE TŘ 2 - DEMONTÁŽ</t>
  </si>
  <si>
    <t>DOPRAV ZNAČ ZÁKL VEL OCEL FÓLIE TŘ 2 - DEMONTÁŽ  
Demontáž stávajících</t>
  </si>
  <si>
    <t>viz situace 
6=6,00 [A]</t>
  </si>
  <si>
    <t>914331</t>
  </si>
  <si>
    <t>DOPRAV ZNAČKY ZMENŠ VEL OCEL FÓLIE TŘ 2 - DODÁVKA A MONT</t>
  </si>
  <si>
    <t>C4a: 3ks 
3=3,00 [A]</t>
  </si>
  <si>
    <t>914433</t>
  </si>
  <si>
    <t>DOPRAVNÍ ZNAČKY 100X150CM OCELOVÉ FÓLIE TŘ 2 - DEMONTÁŽ</t>
  </si>
  <si>
    <t>viz situace 
2=2,00 [A]</t>
  </si>
  <si>
    <t>914521</t>
  </si>
  <si>
    <t>DOPRAV ZNAČ VELKOPLOŠ OCEL LAMELY FÓLIE TŘ 2 - DOD A MONT</t>
  </si>
  <si>
    <t>přesná specifikace dílčích rozměrů viz příloha Výkresy VLKP 
23,9=23,90 [A]</t>
  </si>
  <si>
    <t>914731</t>
  </si>
  <si>
    <t>STÁLÁ DOPRAV ZAŘÍZ Z3-ZKRÁCENÉ OCEL S FÓLIÍ TŘ 2 - DODÁVKA A MONTÁŽ</t>
  </si>
  <si>
    <t>Z3 zkrácené 500x500 mm</t>
  </si>
  <si>
    <t>914831</t>
  </si>
  <si>
    <t>STÁLÁ DOPRAV ZAŘÍZ Z4 OCEL S FÓLIÍ TŘ 2 DODÁVKA A MONTÁŽ</t>
  </si>
  <si>
    <t>Z4b: 3ks 
3=3,00 [A]</t>
  </si>
  <si>
    <t>914921</t>
  </si>
  <si>
    <t>SLOUPKY A STOJKY DOPRAVNÍCH ZNAČEK Z OCEL TRUBEK DO PATKY - DODÁVKA A MONTÁŽ</t>
  </si>
  <si>
    <t>včetně zemních prací a základu</t>
  </si>
  <si>
    <t>položka zahrnuje:  
- sloupky a upevňovací zařízení včetně jejich osazení (betonová patka, zemní práce)</t>
  </si>
  <si>
    <t>914923</t>
  </si>
  <si>
    <t>SLOUPKY A STOJKY DZ Z OCEL TRUBEK DO PATKY DEMONTÁŽ</t>
  </si>
  <si>
    <t>včetně základu</t>
  </si>
  <si>
    <t>914981</t>
  </si>
  <si>
    <t>SLOUPKY A STOJKY DZ Z PŘÍHRAD KONSTR DOD A MONTÁŽ</t>
  </si>
  <si>
    <t>915111</t>
  </si>
  <si>
    <t>VODOROVNÉ DOPRAVNÍ ZNAČENÍ BARVOU HLADKÉ - DODÁVKA A POKLÁDKA</t>
  </si>
  <si>
    <t>V4 (0.25)=223,21*0,25=55,8 
V4 (0.125)=448,44*0,125=56,1 
V2b (1.5/1.5/0.25)=58,58*0,25/2=7,3 
V1a (0.125)=126,149*0,125=15,8 
V13 (0.5)=36,562*0,5=18,3 
153,3=153,30 [A]</t>
  </si>
  <si>
    <t>položka zahrnuje:  
- dodání a pokládku nátěrového materiálu (měří se pouze natíraná plocha)  
- předznačení a reflexní úpravu</t>
  </si>
  <si>
    <t>915211</t>
  </si>
  <si>
    <t>VODOROVNÉ DOPRAVNÍ ZNAČENÍ PLASTEM HLADKÉ - DODÁVKA A POKLÁDKA</t>
  </si>
  <si>
    <t>V13 (0.5)=36,562*0,5=18,3 
18,3=18,30 [A]</t>
  </si>
  <si>
    <t>915221</t>
  </si>
  <si>
    <t>VODOR DOPRAV ZNAČ PLASTEM STRUKTURÁLNÍ NEHLUČNÉ - DOD A POKLÁDKA</t>
  </si>
  <si>
    <t>V4 (0.25)=223,21*0,25=55,8 
V4 (0.125)=448,44*0,125=56,1 
V2b (1.5/1.5/0.25)=58,58*0,25/2=7,3 
V1a (0.125)=126,149*0,125=15,8 
135=135,00 [A]</t>
  </si>
  <si>
    <t>915222</t>
  </si>
  <si>
    <t>VODOR DOPRAV ZNAČ PLASTEM STRUKTURÁLNÍ NEHLUČNÉ - ODSTRANĚNÍ</t>
  </si>
  <si>
    <t>dle situace 
31,3=31,30 [A]</t>
  </si>
  <si>
    <t>zahrnuje odstranění značení bez ohledu na způsob provedení (zatření, zbroušení) a odklizení vzniklé suti</t>
  </si>
  <si>
    <t>91551R</t>
  </si>
  <si>
    <t>VODOROVNÉ DOPRAVNÍ ZNAČENÍ - PŘEDEM PŘIPRAVENÉ SYMBOLY - ODSTRANĚNÍ</t>
  </si>
  <si>
    <t>dle situace 
2=2,00 [A]</t>
  </si>
  <si>
    <t>položka zahrnuje:  
- dodání a pokládku předepsaného symbolu  
- zahrnuje předznačení a reflexní úpravu</t>
  </si>
  <si>
    <t>SO 190.2</t>
  </si>
  <si>
    <t>Dopravní značení, II. etapa</t>
  </si>
  <si>
    <t>dodávka a montáž</t>
  </si>
  <si>
    <t>Z11g: 10=10,00 [A]</t>
  </si>
  <si>
    <t>91297R</t>
  </si>
  <si>
    <t>DOPRAVNÍ ZRCADLO - DEMONTÁŽ A ODVOZ</t>
  </si>
  <si>
    <t>3=3,00 [A]</t>
  </si>
  <si>
    <t>položka zahrnuje:  
- dodání a osazení zrcadla včetně nutných zemních prací  
- předepsaná povrchová úprava  
- vnitrostaveništní a mimostaveništní doprava  
- odrazky plastové nebo z retroreflexní fólie.</t>
  </si>
  <si>
    <t>914121</t>
  </si>
  <si>
    <t>DOPRAVNÍ ZNAČKY ZÁKLADNÍ VELIKOSTI OCELOVÉ FÓLIE TŘ 1 - DODÁVKA A MONTÁŽ</t>
  </si>
  <si>
    <t>B11: 2=2,00 [A] 
C1: 1=1,00 [B] 
E2b: 4=4,00 [C] 
E13: 2=2,00 [D] 
P2: 1=1,00 [E] 
P3: 1=1,00 [F] 
P4: 4=4,00 [G] 
IS21a: 2=2,00 [H] 
Celkem: A+B+C+D+E+F+G+H=17,00 [I]</t>
  </si>
  <si>
    <t>914122</t>
  </si>
  <si>
    <t>DOPRAVNÍ ZNAČKY ZÁKLADNÍ VELIKOSTI OCELOVÉ FÓLIE TŘ 1 - MONTÁŽ S PŘEMÍSTĚNÍM</t>
  </si>
  <si>
    <t>IS22c: 1=1,00 [A]</t>
  </si>
  <si>
    <t>položka zahrnuje:  
- dopravu demontované značky z dočasné skládky  
- osazení a montáž značky na místě určeném projektem  
- nutnou opravu poškozených částí  
nezahrnuje dodávku značky</t>
  </si>
  <si>
    <t>viz skutečný stav 
Položka zahrnuje odstranění, demontáž a odklizení materiálu s odvozem na předepsané místo 
12=12,00 [A]</t>
  </si>
  <si>
    <t>A4: 1=1,00 [A] 
A14: 2=2,00 [B] 
B20a(70): 4=4,00 [C] 
C1: 3=3,00 [D] 
P2: 4=4,00 [E] 
P4: 3=3,00 [F] 
E2b: 2=2,00 [G] 
IS1c: 1=1,00 [H] 
IS3c: 4=4,00 [I] 
IS4b: 1=1,00 [J] 
IS4c: 2=2,00 [K] 
IS16b: 4=4,00 [L] 
IZ4a: 2=2,00 [M] 
IZ4b: 2=2,00 [N] 
Celkem: A+B+C+D+E+F+G+H+I+J+K+L+M+N=35,00 [O]</t>
  </si>
  <si>
    <t>C4a: 3=3,00 [A]</t>
  </si>
  <si>
    <t>přesná specifikace dílčích rozměrů viz příloha Výkresy VLKP 
13,8=13,80 [A]</t>
  </si>
  <si>
    <t>914521R</t>
  </si>
  <si>
    <t>DOPRAV ZNAČ VELKOPLOŠ OCEL LAMELY FÓLIE TŘ 2 - PŘENÝTOVÁNÍ</t>
  </si>
  <si>
    <t>přesná specifikace dílčích rozměrů viz příloha Výkresy VLKP 
0,81=0,81 [A]</t>
  </si>
  <si>
    <t>914522</t>
  </si>
  <si>
    <t>DOPR ZNAČ VELKOPLOŠ OCEL LAMELY FÓLIE TŘ 2 - MONT S PŘESUNEM</t>
  </si>
  <si>
    <t>- demontáž stávající dopravní značky s příslušenstvím, její přemístění z původního  
místa a její osazení a montáž na místě určeném projektem</t>
  </si>
  <si>
    <t>přesná specifikace dílčích rozměrů viz příloha Výkresy VLKP 
6,0=6,00 [A]</t>
  </si>
  <si>
    <t>položka zahrnuje:  
- demontáž stávající dopravní značky s příslušenstvím, její přemístění z původního místa a její osazení a montáž na místě určeném projektem</t>
  </si>
  <si>
    <t>914731R</t>
  </si>
  <si>
    <t>Z3 zkrácené v provedení 500x500 mm</t>
  </si>
  <si>
    <t>12=12,00 [A]</t>
  </si>
  <si>
    <t>Z4b: 3=3,00 [A]</t>
  </si>
  <si>
    <t>46=46,00 [A]</t>
  </si>
  <si>
    <t>viz skutečný stav 
12=12,00 [A]</t>
  </si>
  <si>
    <t>8=8,00 [A]</t>
  </si>
  <si>
    <t>914983</t>
  </si>
  <si>
    <t>SLOUPKY A STOJKY DZ Z PŘÍHRAD KONSTR DEMONTÁŽ</t>
  </si>
  <si>
    <t>2=2,00 [A]</t>
  </si>
  <si>
    <t>V4 (0.125)=238,158*0,125+100*0,125=42,27 [A] (nové + obnova VDZ) 
V4 (0.25)=3144,635*0,25+40*0,25=796,16 [B] (nové + obnova VDZ) 
V2a (3/6/0.125)=829,311*0,125/3=34,55 [C] 
V2b (3/1.5/0.125)=602,162*0,125/1,5=50,18 [D] 
V2b (1.5/1.5/0.25)=132,815*0,25/2=16,60 [E] 
V1a (0.125)=397,435*0,125=49,68 [F] 
V13 (0.5)=16,059*0,5+10,5*0,5=13,28 [G] (nové + obnova VDZ) 
V4 (0.5/0.5/0.25)=157,964*0,25/2=19,75 [H] 
V10d (0.5/0.5/0.25)=60,6*0,25/2=7,58 [I] 
V11a 70*4*0,125=35,00 [J] 
Celkem: A+B+C+D+E+F+G+H+I+J=1 065,05 [K]</t>
  </si>
  <si>
    <t>V13 (0.5)=16,059*0,5=8,03 [A] 
V11a 70*4*0,125=35,00 [B] 
Celkem: A+B=43,03 [C]</t>
  </si>
  <si>
    <t>V4 (0.125)=238,158*0,125=29,77 [A] 
V4 (0.25)=3144,635*0,25=786,16 [B] 
V2a (3/6/0.125)=829,311*0,125/3=34,55 [C] 
V2b (3/1.5/0.125)=602,162*0,125/1,5=50,18 [D] 
V2b (1.5/1.5/0.25)=132,815*0,25/2=16,60 [E] 
V1a (0.125)=397,435*0,125=49,68 [F] 
V4 (0.5/0.5/0.25)=157,964*0,25/2=19,75 [G] 
V10d (0.5/0.5/0.25)=60,6*0,25/2=7,58 [H] 
VDZ V3 je počítáno jako suma V2b (3/1.5/0.125) + V1a (0.125) na délce V3 
Celkem: A+B+C+D+E+F+G+H=994,27 [I]</t>
  </si>
  <si>
    <t>91552</t>
  </si>
  <si>
    <t>VODOR DOPRAV ZNAČ - PÍSMENA</t>
  </si>
  <si>
    <t>4x "BUS" 
12=12,00 [A]</t>
  </si>
  <si>
    <t>položka zahrnuje:  
- dodání a pokládku nátěrového materiálu  
- předznačení a reflexní úpravu</t>
  </si>
  <si>
    <t>SO 201</t>
  </si>
  <si>
    <t>PHS km 1,160-1,180 vpravo</t>
  </si>
  <si>
    <t>zemina</t>
  </si>
  <si>
    <t>dle pol. 17120 - 17411 = 21,793-12,52=9,27 [A]</t>
  </si>
  <si>
    <t>Vytěžení zeminy z mezideponie stavby</t>
  </si>
  <si>
    <t>natěžení materiálu pro: 
pol.č.17411: 12,520=12,52 [A]</t>
  </si>
  <si>
    <t>Odvoz na mezideponii</t>
  </si>
  <si>
    <t>Pro hlavy pilot: 6*0,7*((2,2+1,5)/2)^2=14,37 [A]</t>
  </si>
  <si>
    <t>uložení na mezideponii a na skládky</t>
  </si>
  <si>
    <t>Zemina z výkopů dle pol. č. 13173: 14,375=14,38 [A] 
Zemina z vrtů: 6*2,8*(3,14*0,75^2*0,25)=7,42 [B] 
Celkem: A+B=21,80 [C]</t>
  </si>
  <si>
    <t>Zásyp základu. Dle ČSN 73 6133 s hutněním na Id=0,8 až 0,85, resp. D=95 % PS po vrstvách max. tl. 300 mm dle tab. 1 v ČSN 73 6244, příl. A.</t>
  </si>
  <si>
    <t>Obsyp hlav pilot z pol. 13173-272325: 14,375-1,855=12,52 [A]</t>
  </si>
  <si>
    <t>224324</t>
  </si>
  <si>
    <t>PILOTY ZE ŽELEZOBETONU C25/30</t>
  </si>
  <si>
    <t>Beton C25/30-XA3</t>
  </si>
  <si>
    <t>PHS dl.20m: 6*2,8*(3,14*0,75^2*0,25)=7,42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</si>
  <si>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</si>
  <si>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</si>
  <si>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t>
  </si>
  <si>
    <t>Betonářská ocel B500B</t>
  </si>
  <si>
    <t>Dle přílohy č.3 a 6: 133*6/1000=0,80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</si>
  <si>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</si>
  <si>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264130</t>
  </si>
  <si>
    <t>VRTY PRO PILOTY TŘ. I D DO 800MM</t>
  </si>
  <si>
    <t>D 750 mm; 40%, vč. odvozu</t>
  </si>
  <si>
    <t>PHS dl.20m: 0,4*6*2,8=6,72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</si>
  <si>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</si>
  <si>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264230</t>
  </si>
  <si>
    <t>VRTY PRO PILOTY TŘ. II D DO 800MM</t>
  </si>
  <si>
    <t>264330</t>
  </si>
  <si>
    <t>VRTY PRO PILOTY TŘ. III D DO 800MM</t>
  </si>
  <si>
    <t>D 750 mm; 20%, vč. odvozu</t>
  </si>
  <si>
    <t>PHS dl.20m: 0,2*6*2,8=3,36 [A]</t>
  </si>
  <si>
    <t>272325</t>
  </si>
  <si>
    <t>ZÁKLADY ZE ŽELEZOBETONU DO C30/37</t>
  </si>
  <si>
    <t>Beton C30/37-XF4, XD3. Hlavy pilot včetně ztraceného bednění.</t>
  </si>
  <si>
    <t>PHS dl.20m: 6*0,7*(3,14*0,75^2*0,25)=1,85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</si>
  <si>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</si>
  <si>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33712</t>
  </si>
  <si>
    <t>SLOUPKY PROTIHLUKOVÝCH STĚN ZE ŽELEZOBETONOVÝCH DÍLCŮ</t>
  </si>
  <si>
    <t>Betonový sloupek do prostředí XF4, XD3</t>
  </si>
  <si>
    <t>PHS dl.20m: 6*5,03*0,068m2=2,05 [A]</t>
  </si>
  <si>
    <t>34712</t>
  </si>
  <si>
    <t>STĚNY PROTIHLUKOVÉ Z DÍLCŮ ŽELEZOBETONOVÝCH</t>
  </si>
  <si>
    <t>Betonový soklový panel do prostředí XF4, XD3</t>
  </si>
  <si>
    <t>PHS dl.20m: 0,8*20,0=16,00 [A]</t>
  </si>
  <si>
    <t>34714</t>
  </si>
  <si>
    <t>STĚNY PROTIHLUKOVÉ Z DÍLCŮ Z LEHKÉHO BETONU</t>
  </si>
  <si>
    <t>Jednostranně pohltivý panel do prostředí XF4, XD3</t>
  </si>
  <si>
    <t>PHS dl.20m: 3,5*20,0=70,00 [A]</t>
  </si>
  <si>
    <t>711111</t>
  </si>
  <si>
    <t>IZOLACE BĚŽNÝCH KONSTRUKCÍ PROTI ZEMNÍ VLHKOSTI ASFALTOVÝMI NÁTĚRY</t>
  </si>
  <si>
    <t>Soklové panely. Zasypaný povrch ALP+2xALN</t>
  </si>
  <si>
    <t>PHS dl.20m: (0,3+0,16+0,3)*20,0=15,20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</si>
  <si>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</si>
  <si>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78383</t>
  </si>
  <si>
    <t>NÁTĚRY BETON KONSTR TYP S4 (OS-C)</t>
  </si>
  <si>
    <t>typ S4, dle TKP, kap. 31. Sloupky a soklové panely z viditelné lícní strany.</t>
  </si>
  <si>
    <t>PHS dl.20m: 0,5*20,0=10,00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</si>
  <si>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</si>
  <si>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78440</t>
  </si>
  <si>
    <t>MALBY POVRCHŮ</t>
  </si>
  <si>
    <t>Barevný nátěr obou stran PHS</t>
  </si>
  <si>
    <t>(3,3 je koeficient rozvinuté plochy) 
Pohltivé panely z pol. 34714: 3,3*70,0=231,00 [A] 
Soklové panely z pol. 34712: 2*16,0=32,00 [B] 
Celkem: A+B=263,00 [C]</t>
  </si>
  <si>
    <t>SO 202</t>
  </si>
  <si>
    <t>PHS km 1,190-1,330 vpravo</t>
  </si>
  <si>
    <t>dle pol. 17120 - 17411 = 122,808-75,12=47,69 [A]</t>
  </si>
  <si>
    <t>natěžení materiálu pro: 
pol.č.17411: 75,120=75,12 [A]</t>
  </si>
  <si>
    <t>Pro hlavy pilot: 36*0,7*((2,2+1,5)/2)^2=86,25 [A]</t>
  </si>
  <si>
    <t>Zemina z výkopů dle pol. č. 13173: 86,247=86,25 [A] 
Zemina z vrtů: 36*2,3*(3,14*0,75^2*0,25)=36,56 [B] 
Celkem: A+B=122,81 [C]</t>
  </si>
  <si>
    <t>Obsyp hlav pilot z pol. 13173-272325: 86,247-11,127=75,12 [A]</t>
  </si>
  <si>
    <t>PHS dl.134m: 36*2,3*(3,14*0,75^2*0,25)=36,56 [A]</t>
  </si>
  <si>
    <t>Dle přílohy č.3 a 6: 111,3*36/1000=4,01 [A]</t>
  </si>
  <si>
    <t>PHS dl.134m: 0,4*36*2,3=33,12 [A]</t>
  </si>
  <si>
    <t>PHS dl.134m: 0,2*36*2,3=16,56 [A]</t>
  </si>
  <si>
    <t>PHS dl.134m: 36*0,7*(3,14*0,75^2*0,25)=11,13 [A]</t>
  </si>
  <si>
    <t>PHS dl.134m: (26*4,03+10*4,53)*0,068=10,21 [A]</t>
  </si>
  <si>
    <t>Betonový soklový panel do prostředí XF4, XD3, v úseku zálivu pro DUN zesílený s funkcí opěrné zídky</t>
  </si>
  <si>
    <t>PHS dl.134m: 0,8*134,0=107,20 [A]</t>
  </si>
  <si>
    <t>PHS dl.134m: 2,5*98,0+3,0*36,0=353,00 [A]</t>
  </si>
  <si>
    <t>PHS dl.134m: (0,3+0,16+0,3)*134,0=101,84 [A]</t>
  </si>
  <si>
    <t>PHS dl.134m: 0,5*134,0=67,00 [A]</t>
  </si>
  <si>
    <t>(3,3 je koeficient rozvinuté plochy) 
Pohltivé panely z pol. 34714: 3,3*335,0=1 105,50 [A] 
Soklové panely z pol. 34712: 2*107,2=214,40 [B] 
Celkem: A+B=1 319,90 [C]</t>
  </si>
  <si>
    <t>SO 203</t>
  </si>
  <si>
    <t>PHS km 1,2-1,3 vlevo</t>
  </si>
  <si>
    <t>dle pol. 17120 - 17411 = 82,822-45,907=36,92 [A]</t>
  </si>
  <si>
    <t>natěžení materiálu pro: 
pol.č.17411: 45,907=45,91 [A]</t>
  </si>
  <si>
    <t>Pro hlavy pilot: (7+3+5+7)*0,7*((2,2+1,5)/2)^2=52,71 [A]</t>
  </si>
  <si>
    <t>Zemina z výkopů dle pol. č. 13173: 52,707=52,71 [A] 
Zemina z vrtů: (7+3+5+7)*3,1*(3,14*0,75^2*0,25)=30,11 [B] 
Celkem: A+B=82,82 [C]</t>
  </si>
  <si>
    <t>Obsyp hlav pilot z pol. 13173-272325: 52,707-6,800=45,91 [A]</t>
  </si>
  <si>
    <t>PHS dl.22m: 7*3,1*(3,14*0,75^2*0,25)=9,58 [A] 
PHS dl.16m: 3*3,1*(3,14*0,75^2*0,25)=4,11 [B] 
PHS dl.6m: 5*3,1*(3,14*0,75^2*0,25)=6,84 [C] 
PHS dl.24m: 7*3,1*(3,14*0,75^2*0,25)=9,58 [D] 
Celkem: A+B+C+D=30,11 [E]</t>
  </si>
  <si>
    <t>Dle přílohy č.3 a 6: 141,8*22/1000=3,12 [A]</t>
  </si>
  <si>
    <t>PHS dl.22m: 0,4*7*3,1=8,68 [A] 
PHS dl.16m: 0,4*3*3,1=3,72 [B] 
PHS dl.6m: 0,4*5*3,1=6,20 [C] 
PHS dl.24m: 0,4*7*3,1=8,68 [D] 
Celkem: A+B+C+D=27,28 [E]</t>
  </si>
  <si>
    <t>PHS dl.22m: 0,2*7*3,1=4,34 [A] 
PHS dl.16m: 0,2*3*3,1=1,86 [B] 
PHS dl.6m: 0,2*5*3,1=3,10 [C] 
PHS dl.24m: 0,2*7*3,1=4,34 [D] 
Celkem: A+B+C+D=13,64 [E]</t>
  </si>
  <si>
    <t>PHS dl.22m: 7*0,7*(3,14*0,75^2*0,25)=2,16 [A] 
PHS dl.16m: 3*0,7*(3,14*0,75^2*0,25)=0,93 [B] 
PHS dl.6m: 5*0,7*(3,14*0,75^2*0,25)=1,55 [C] 
PHS dl.24m: 7*0,7*(3,14*0,75^2*0,25)=2,16 [D] 
Celkem: A+B+C+D=6,80 [E]</t>
  </si>
  <si>
    <t>PHS dl.22m: 7*5,53*0,068m2=2,63 [A] 
PHS dl.16m: 3*5,53*0,068m2=1,13 [B] 
PHS dl.6m: 5*5,53*0,068m2=1,88 [C] 
PHS dl.24m: 7*5,53*0,068m2=2,63 [D] 
Celkem: A+B+C+D=8,27 [E]</t>
  </si>
  <si>
    <t>PHS dl.22m: 0,8*22,0=17,60 [A] 
PHS dl.16m: 0,8*16,0=12,80 [B] 
PHS dl.6m: 0,8*6,0=4,80 [C] 
PHS dl.24m: 0,8*24,0=19,20 [D] 
Celkem: A+B+C+D=54,40 [E]</t>
  </si>
  <si>
    <t>34799</t>
  </si>
  <si>
    <t>STĚNY PROTIHLUKOVÉ A OHRADNÍ Z PLEXISKLA</t>
  </si>
  <si>
    <t>Odrazivé průhledné panely.</t>
  </si>
  <si>
    <t>PHS dl.22m: 4,0*22,0=88,00 [A] 
PHS dl.16m: 4,0*16,0=64,00 [B] 
PHS dl.6m: 4,0*6,0=24,00 [C] 
PHS dl.24m: 4,0*24,0=96,00 [D] 
Celkem: A+B+C+D=272,00 [E]</t>
  </si>
  <si>
    <t>Položka zahrnuje veškerý materiál včetně spojovacího a těsnícího, výrobky a polotovary, včetně mimostaveništní a vnitrostaveništní dopravy (rovněž přesuny), včetně naložení a složení, případně s uložením.</t>
  </si>
  <si>
    <t>PHS dl.22m: (0,16+0,3)*22,0=10,12 [A] 
PHS dl.16m: (0,16+0,3)*16,0=7,36 [B] 
PHS dl.6m: (0,16+0,3)*6,0=2,76 [C] 
PHS dl.24m: (0,16+0,3)*24,0=11,04 [D] 
Celkem: A+B+C+D=31,28 [E]</t>
  </si>
  <si>
    <t>PHS dl.22m: 0,5*22,0=11,00 [A] 
PHS dl.16m: 0,5*16,0=8,00 [B] 
PHS dl.6m: 0,5*6,0=3,00 [C] 
PHS dl.24m: 0,5*24,0=12,00 [D] 
Celkem: A+B+C+D=34,00 [E]</t>
  </si>
  <si>
    <t>Soklové panely z pol. 34712: 2*54,4=108,80 [A]</t>
  </si>
  <si>
    <t>SO 204</t>
  </si>
  <si>
    <t>PHS km 1,330-1,390 vpravo</t>
  </si>
  <si>
    <t>dle pol. 17120 - 17411 = 56,469-31,300=25,17 [A]</t>
  </si>
  <si>
    <t>natěžení materiálu pro: 
pol.č.17411: 31,300=31,30 [A]</t>
  </si>
  <si>
    <t>Pro hlavy pilot: 15*0,7*((2,2+1,5)/2)^2=35,94 [A]</t>
  </si>
  <si>
    <t>Zemina z výkopů dle pol. č. 13173: 35,936=35,94 [A] 
Zemina z vrtů: 15*3,1*(3,14*0,75^2*0,25)=20,53 [B] 
Celkem: A+B=56,47 [C]</t>
  </si>
  <si>
    <t>Obsyp hlav pilot z pol. 13173-272325: 35,936-4,636=31,30 [A]</t>
  </si>
  <si>
    <t>PHS dl.52m: 15*3,1*(3,14*0,75^2*0,25)=20,53 [A]</t>
  </si>
  <si>
    <t>Dle přílohy č.3 a 6: 141,8*15/1000=2,13 [A]</t>
  </si>
  <si>
    <t>PHS dl.52m: 0,4*15*3,1=18,60 [A]</t>
  </si>
  <si>
    <t>PHS dl.52m: 0,2*15*3,1=9,30 [A]</t>
  </si>
  <si>
    <t>PHS dl.52m: 15*0,7*(3,14*0,75^2*0,25)=4,64 [A]</t>
  </si>
  <si>
    <t>PHS dl.52m: 15*5,53*0,068m2=5,64 [A]</t>
  </si>
  <si>
    <t>PHS dl.52m: 0,8*52,0=41,60 [A]</t>
  </si>
  <si>
    <t>PHS dl.52m: 4,0*52,0=208,00 [A]</t>
  </si>
  <si>
    <t>PHS dl.52m: (0,2+0,16+0,3)*52,0=34,32 [A]</t>
  </si>
  <si>
    <t>PHS dl.52m: 0,6*52,0=31,20 [A]</t>
  </si>
  <si>
    <t>(3,3 je koeficient rozvinuté plochy) 
Pohltivé panely z pol. 34714: 3,3*208,0=686,40 [A] 
Soklové panely z pol. 34712: 2*41,6=83,20 [B] 
Celkem: A+B=769,60 [C]</t>
  </si>
  <si>
    <t>SO 205</t>
  </si>
  <si>
    <t>PHS podél ulice V lázních</t>
  </si>
  <si>
    <t>dle pol. 17120 - 17411 = 67,763-37,560=30,20 [A]</t>
  </si>
  <si>
    <t>natěžení materiálu pro: 
pol.č.17411: 37,560=37,56 [A]</t>
  </si>
  <si>
    <t>Pro hlavy pilot: (7+11)*0,7*((2,2+1,5)/2)^2=43,12 [A]</t>
  </si>
  <si>
    <t>Zemina z výkopů dle pol. č. 13173: 43,124=43,12 [A] 
Zemina z vrtů: (7+11)*3,1*(3,14*0,75^2*0,25)=24,64 [B] 
Celkem: A+B=67,76 [C]</t>
  </si>
  <si>
    <t>Obsyp hlav pilot z pol. 13173-272325: 43,124-5,564=37,56 [A]</t>
  </si>
  <si>
    <t>PHS dl.22m: 7*3,1*(3,14*0,75^2*0,25)=9,58 [A] 
PHS dl.38m: 11*3,1*(3,14*0,75^2*0,25)=15,06 [B] 
Celkem: A+B=24,64 [C]</t>
  </si>
  <si>
    <t>Dle přílohy č.3 a 6: 141,8*18/1000=2,55 [A]</t>
  </si>
  <si>
    <t>D 750 mm; 50%, vč. odvozu</t>
  </si>
  <si>
    <t>PHS dl.22m: 0,5*7*3,1=10,85 [A] 
PHS dl.38m: 0,5*11*3,1=17,05 [B] 
Celkem: A+B=27,90 [C]</t>
  </si>
  <si>
    <t>D 750 mm; 25%, vč. odvozu</t>
  </si>
  <si>
    <t>PHS dl.22m: 0,25*7*3,1=5,43 [A] 
PHS dl.38m: 0,25*11*3,1=8,53 [B] 
Celkem: A+B=13,96 [C]</t>
  </si>
  <si>
    <t>PHS dl.22m: 7*0,7*(3,14*0,75^2*0,25)=2,16 [A] 
PHS dl.38m: 11*0,7*(3,14*0,75^2*0,25)=3,40 [B] 
Celkem: A+B=5,56 [C]</t>
  </si>
  <si>
    <t>PHS dl.22m: 7*5,53*0,068m2=2,63 [A] 
PHS dl.38m: 11*5,53*0,068m2=4,14 [B] 
Celkem: A+B=6,77 [C]</t>
  </si>
  <si>
    <t>PHS dl.22m: 0,8*22,0=17,60 [A] 
PHS dl.38m: 0,8*38,0=30,40 [B] 
Celkem: A+B=48,00 [C]</t>
  </si>
  <si>
    <t>PHS dl.22m: 4,0*22,0=88,00 [A] 
PHS dl.38m: 4,0*38,0=152,00 [B] 
Celkem: A+B=240,00 [C]</t>
  </si>
  <si>
    <t>PHS dl.22m: (0,15+0,16+0,3)*22,0=13,42 [A] 
PHS dl.38m: (0,15+0,16+0,3)*38,0=23,18 [B] 
Celkem: A+B=36,60 [C]</t>
  </si>
  <si>
    <t>PHS dl.22m: 0,5*22,0=11,00 [A] 
PHS dl.38m: 0,5*38,0=19,00 [B] 
Celkem: A+B=30,00 [C]</t>
  </si>
  <si>
    <t>(3,3 je koeficient rozvinuté plochy) 
Pohltivé panely z pol. 34714: 3,3*240,0=792,00 [A] 
Soklové panely z pol. 34712: 2*48,0=96,00 [B] 
Celkem: A+B=888,00 [C]</t>
  </si>
  <si>
    <t>SO 206</t>
  </si>
  <si>
    <t>Dělící stěna Radlík, km 0,080-0,395 vpravo</t>
  </si>
  <si>
    <t>dle pol. 17120 - 17411 = 283,305-162,758=120,55 [A]</t>
  </si>
  <si>
    <t>natěžení materiálu pro: 
pol.č.17411: 162,758=162,76 [A]</t>
  </si>
  <si>
    <t>Pro hlavy pilot 50%: 0,5*((12+38+28)*0,7*((2,2+1,5)/2)^2)=93,43 [A]</t>
  </si>
  <si>
    <t>Zemina z výkopů dle pol. č. 13173+13183: 2*93,434=186,87 [A] 
Zemina z vrtů: (12+38+28)*2,8*(3,14*0,75^2*0,25)=96,44 [B] 
Celkem: A+B=283,31 [C]</t>
  </si>
  <si>
    <t>Obsyp hlav pilot z pol. 13173+13183-272325: 2*93,434-24,110=162,76 [A]</t>
  </si>
  <si>
    <t>PHS dl.44m: 12*2,8*(3,14*0,75^2*0,25)=14,84 [A] 
PHS dl.147m: 38*2,8*(3,14*0,75^2*0,25)=46,98 [B] 
PHS dl.106m: 28*2,8*(3,14*0,75^2*0,25)=34,62 [C] 
Celkem: A+B+C=96,44 [D]</t>
  </si>
  <si>
    <t>Dle přílohy č.3 a 6: (133*(12+38+26)+199*2)/1000=10,51 [A]</t>
  </si>
  <si>
    <t>D 750 mm, vč. odvozu</t>
  </si>
  <si>
    <t>PHS dl.44m 100%: 1,0*12*2,8=33,60 [A] 
PHS dl.147m 60%: 0,6*38*2,8=63,84 [B] 
PHS dl.106m 60%: 0,6*28*2,8=47,04 [C] 
Celkem: A+B+C=144,48 [D]</t>
  </si>
  <si>
    <t>PHS dl.106m 30%: 0,3*28*2,8=23,52 [A]</t>
  </si>
  <si>
    <t>PHS dl.106m 10%: 0,1*28*2,8=7,84 [A]</t>
  </si>
  <si>
    <t>264430</t>
  </si>
  <si>
    <t>VRTY PRO PILOTY TŘ. IV D DO 800MM</t>
  </si>
  <si>
    <t>PHS dl.147m 40%: 0,4*38*2,8=42,56 [A]</t>
  </si>
  <si>
    <t>PHS dl.44m: 12*0,7*(3,14*0,75^2*0,25)=3,71 [A] 
PHS dl.147m: 38*0,7*(3,14*0,75^2*0,25)=11,75 [B] 
PHS dl.106m: 28*0,7*(3,14*0,75^2*0,25)=8,65 [C] 
Celkem: A+B+C=24,11 [D]</t>
  </si>
  <si>
    <t>PHS dl.44m: 12*5,03*0,068m2=4,10 [A] 
PHS dl.147m: 38*5,03*0,068m2=13,00 [B] 
PHS dl.106m: 28*5,03*0,068m2=9,58 [C] 
Celkem: A+B+C=26,68 [D]</t>
  </si>
  <si>
    <t>PHS dl.44m: 0,8*44,0=35,20 [A] 
PHS dl.147m: 0,8*147,0=117,60 [B] 
PHS dl.106m: 0,8*106,0=84,80 [C] 
Celkem: A+B+C=237,60 [D]</t>
  </si>
  <si>
    <t>PHS dl.44m: 3,5*44,0=154,00 [A] 
PHS dl.147m: 3,5*147,0=514,50 [B] 
PHS dl.106m: 3,5*106,0=371,00 [C] 
Celkem: A+B+C=1 039,50 [D]</t>
  </si>
  <si>
    <t>PHS dl.44m: (0,2+0,16+0,2)*44,0=24,64 [A] 
PHS dl.147m: (0,2+0,16+0,2)*147,0=82,32 [B] 
PHS dl.106m: (0,2+0,16+0,2)*106,0=59,36 [C] 
Celkem: A+B+C=166,32 [D]</t>
  </si>
  <si>
    <t>PHS dl.44m: 0,6*44,0=26,40 [A] 
PHS dl.147m: 0,6*147,0=88,20 [B] 
PHS dl.106m: 0,6*106,0=63,60 [C] 
Celkem: A+B+C=178,20 [D]</t>
  </si>
  <si>
    <t>(3,3 je koeficient rozvinuté plochy) 
Pohltivé panely z pol. 34714: 3,3*1039,5=3 430,35 [A] 
Soklové panely z pol. 34712: 2*237,6=475,20 [B] 
Celkem: A+B=3 905,55 [C]</t>
  </si>
  <si>
    <t>SO 301.1</t>
  </si>
  <si>
    <t>Odvodnění Severního obchvatu Jílového u Prahy, I. etapa</t>
  </si>
  <si>
    <t>014101A</t>
  </si>
  <si>
    <t>POPLATKY ZA SKLÁDKU - zemina</t>
  </si>
  <si>
    <t>708,352=708,35 [A] dle položky 12573.SKL</t>
  </si>
  <si>
    <t>014102A</t>
  </si>
  <si>
    <t>POPLATKY ZA SKLÁDKU - kamenivo, štěrk, písek</t>
  </si>
  <si>
    <t>46,017*2,2=101,24 [A] dle položky 11332.SKL</t>
  </si>
  <si>
    <t>odvoz a uložení na skládku</t>
  </si>
  <si>
    <t>V délce potrubí ve stáv. komunikaci (viz tab. Kubatur) 
153,39*0,3=46,02 [A]</t>
  </si>
  <si>
    <t>nakládání s vyfrézovaným materiálem dle požadavku objednatele</t>
  </si>
  <si>
    <t>V délce potrubí ve stáv. komunikaci (viz tab. Kubatur) 
153,39*0,15=23,01 [A]</t>
  </si>
  <si>
    <t>odvoz ornice na deponii</t>
  </si>
  <si>
    <t>V délce potrubí a š. výkopu ve volném terénu 
2922,5*0,3=876,75 [A]</t>
  </si>
  <si>
    <t>naložení a dovoz zeminy z deponie</t>
  </si>
  <si>
    <t>2582,050=2 582,05 [A] dle položky 17411</t>
  </si>
  <si>
    <t>OR</t>
  </si>
  <si>
    <t>naložení a dovoz ornice z deponie</t>
  </si>
  <si>
    <t>876,750=876,75 [A] dle položky 18230</t>
  </si>
  <si>
    <t>naložení a odvoz přebytku zeminy na skládku</t>
  </si>
  <si>
    <t>3290,402-2582,050=708,35 [A] dle položek 17120 a 17411</t>
  </si>
  <si>
    <t>odvoz na deponii</t>
  </si>
  <si>
    <t>Dle PP a vzor. uloženi - viz tab. Kubatur - 60% 
3290,67*0,6=1 974,40 [A]</t>
  </si>
  <si>
    <t>Dle PP a vzor. uloženi - viz tab. Kubatur - 40% 
3290*0,4=1 316,00 [A]</t>
  </si>
  <si>
    <t>uložení na deponii</t>
  </si>
  <si>
    <t>1974,402=1 974,40 [A] dle položky 13273 
1316,0=1 316,00 [B] dle položky 13283 
Celkem: A+B=3 290,40 [C]</t>
  </si>
  <si>
    <t>uložení ornice na deponii</t>
  </si>
  <si>
    <t>876,750=876,75 [A]   dle pol.12110</t>
  </si>
  <si>
    <t>uložení přebytku zeminy na skládku</t>
  </si>
  <si>
    <t>Rozdíl hloubení rýh - součet obsypu podsypu bez odečtu potrubí 
(viz tab. kubatur) 
2582,050=2 582,05 [A]</t>
  </si>
  <si>
    <t>ŠD 0/32</t>
  </si>
  <si>
    <t>Dle uložení potrubí - délka*plocha 200mm nad vrch potrubí s odpočtem potrubí: 
(viz tab. kubatur) 
647,290=647,29 [A]</t>
  </si>
  <si>
    <t>Edef.,2, min. 45 MPa na zemní pláni</t>
  </si>
  <si>
    <t>V délce potrubí a š. výkopu ve stáv. komunikaci 
(viz tab. kubatur) 
153,390=153,39 [A]</t>
  </si>
  <si>
    <t>18130</t>
  </si>
  <si>
    <t>ÚPRAVA PLÁNĚ BEZ ZHUTNĚNÍ</t>
  </si>
  <si>
    <t>V délce potrubí a š. výkopu ve volném terénu 
(viz tab. kubatur) 
2922,500=2 922,50 [A]</t>
  </si>
  <si>
    <t>položka zahrnuje úpravu pláně včetně vyrovnání výškových rozdílů</t>
  </si>
  <si>
    <t>V délce potrubí a š. výkopu ve volném terénu 
(viz tab. kubatur) 
2922,5*0,3=876,75 [A]</t>
  </si>
  <si>
    <t>18241</t>
  </si>
  <si>
    <t>ZALOŽENÍ TRÁVNÍKU RUČNÍM VÝSEVEM</t>
  </si>
  <si>
    <t>2922,5=2 922,50 [A]</t>
  </si>
  <si>
    <t>Zahrnuje dodání předepsané travní směsi, její výsev na ornici, zalévání, první pokosení, to vše bez ohledu na sklon terénu</t>
  </si>
  <si>
    <t>Dle uložení potrubí: délka*šířka*0,1m 
(viz tab. kubatur): 98,96=98,96 [A] 
podklad pod dlažbu VO (zplanimetrováno z půdorysu): 12,52=12,52 [B] 
Celkem: A+B=111,48 [C]</t>
  </si>
  <si>
    <t>vyústění: 12,52=12,52 [A]</t>
  </si>
  <si>
    <t>46731</t>
  </si>
  <si>
    <t>STUPNĚ A PRAHY VODNÍCH KORYT Z PROSTÉHO BETONU</t>
  </si>
  <si>
    <t>5,3*0,3*0,6 =0,95 [A]</t>
  </si>
  <si>
    <t>567303</t>
  </si>
  <si>
    <t>VRSTVY PRO OBNOVU A OPRAVY ZE ŠTĚRKODRTI</t>
  </si>
  <si>
    <t>tl.300mm</t>
  </si>
  <si>
    <t>153,390*0,3=46,02 [A]</t>
  </si>
  <si>
    <t>577221</t>
  </si>
  <si>
    <t>VRSTVY PRO OBNOVU, OPRAVY - INFILTRAČ POSTŘIK DO 1,0KG/M2</t>
  </si>
  <si>
    <t>153,390=153,39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</si>
  <si>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</si>
  <si>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5774CG</t>
  </si>
  <si>
    <t>VRSTVY PRO OBNOVU A OPRAVY Z ASF BETONU ACL 16S, 16+</t>
  </si>
  <si>
    <t>tl.50mm</t>
  </si>
  <si>
    <t>153,390*0,05=7,67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</si>
  <si>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</si>
  <si>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87434</t>
  </si>
  <si>
    <t>POTRUBÍ Z TRUB PLASTOVÝCH ODPADNÍCH DN DO 200MM</t>
  </si>
  <si>
    <t>SN 16</t>
  </si>
  <si>
    <t>přípojky   85=85,00 [A]</t>
  </si>
  <si>
    <t>PP DN 300  SN dle TZ</t>
  </si>
  <si>
    <t>217,63+21,36+4=242,99 [A]</t>
  </si>
  <si>
    <t>87446</t>
  </si>
  <si>
    <t>POTRUBÍ Z TRUB PLASTOVÝCH ODPADNÍCH DN DO 400MM</t>
  </si>
  <si>
    <t>PP DN 400  SN dle TZ</t>
  </si>
  <si>
    <t>287,640=287,64 [A]</t>
  </si>
  <si>
    <t>87457</t>
  </si>
  <si>
    <t>POTRUBÍ Z TRUB PLASTOVÝCH ODPADNÍCH DN DO 500MM</t>
  </si>
  <si>
    <t>PP DN 500   SN dle TZ</t>
  </si>
  <si>
    <t>102,58=102,58 [A]</t>
  </si>
  <si>
    <t>kompletní provedení dle PD vč. zemních prací a podkladních vrstev</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</si>
  <si>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</si>
  <si>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894157</t>
  </si>
  <si>
    <t>ŠACHTY KANALIZAČNÍ Z BETON DÍLCŮ NA POTRUBÍ DN DO 500MM</t>
  </si>
  <si>
    <t>kompletní provedení dle PD vč. zemních prací a podkladních vrstev  
Potrubí DN 400, DN 500</t>
  </si>
  <si>
    <t>15,0=15,00 [A]</t>
  </si>
  <si>
    <t>89536</t>
  </si>
  <si>
    <t>DRENÁŽNÍ VÝUSŤ Z PROST BETONU</t>
  </si>
  <si>
    <t>vyústění kanalizace do svahu  
Vyústění knalizace DN 500</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</si>
  <si>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</si>
  <si>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896157</t>
  </si>
  <si>
    <t>SPADIŠTĚ KANALIZAČ Z BETON DÍLCŮ NA POTRUBÍ DN DO 500MM</t>
  </si>
  <si>
    <t>kompletní vč. zemních prací a podkladních vrstev  
čedičová výstelka - šacht. dna a stěny  
včetně poklopu  
Potrubí DN 500</t>
  </si>
  <si>
    <t>položka zahrnuje:  
- poklopy s rámem, mříže s rámem, stupadla, žebříky, stropy z bet. dílců a pod.  
- předepsané betonové skruže pro vstup, prefabrikované nebo monolitické betonové dno, případně předepsané obložení dna čedičem a není-li uvedeno jinak i podkladní vrstvu (z kameniva nebo betonu)  
- monolitickou betonovou část spadiště předepsaných rozměrů,  
- dodání  čerstvého  betonu  (betonové  směsi)  požadované  kvality,  
- bednění  požadovaných  konstr. (i ztracené) s úpravou  dle požadované  kvality povrchu betonu, včetně odbedňovacích a odskružovacích prostředků,  
- nátěry zabraňující soudržnost betonu a bednění,  
- opatření  povrchů  betonu  izolací  proti zemní vlhkosti v částech, kde přijdou do styku se zeminou nebo kamenivem,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úpravy dílce pro dodržení požadované přesnosti jeho osazení, včetně případných měření  
- předepsané podkladní konstrukce</t>
  </si>
  <si>
    <t>89712</t>
  </si>
  <si>
    <t>VPUSŤ KANALIZAČNÍ ULIČNÍ KOMPLETNÍ Z BETONOVÝCH DÍLCŮ</t>
  </si>
  <si>
    <t>9=9,00 [A]</t>
  </si>
  <si>
    <t>899642</t>
  </si>
  <si>
    <t>ZKOUŠKA VODOTĚSNOSTI POTRUBÍ DN DO 200MM</t>
  </si>
  <si>
    <t>85,0=85,00 [A]</t>
  </si>
  <si>
    <t>242,990=242,99 [A]</t>
  </si>
  <si>
    <t>899662</t>
  </si>
  <si>
    <t>ZKOUŠKA VODOTĚSNOSTI POTRUBÍ DN DO 400MM</t>
  </si>
  <si>
    <t>85+242,99+287,64+102,58=718,21 [A]</t>
  </si>
  <si>
    <t>899902R</t>
  </si>
  <si>
    <t>ZASLEPENÍ POTRUBÍ DN 200</t>
  </si>
  <si>
    <t>odbočky pro budoucí UV</t>
  </si>
  <si>
    <t>položka zahrnuje řez na potrubí, dodání a osazení příslušných tvarovek a armatur</t>
  </si>
  <si>
    <t>899903R</t>
  </si>
  <si>
    <t>ZASLEPENÍ POTRUBÍ DN 300</t>
  </si>
  <si>
    <t>přípojka stoky "A1" a "A2", 2x stoka "A" cca v km 0,02 - příprava dle ZOV</t>
  </si>
  <si>
    <t>4=4,00 [A]</t>
  </si>
  <si>
    <t>919111</t>
  </si>
  <si>
    <t>ŘEZÁNÍ ASFALTOVÉHO KRYTU VOZOVEK TL DO 50MM</t>
  </si>
  <si>
    <t>2* délka výkopu ve vozovce 
2*(62,1+44,30)=212,80 [A]</t>
  </si>
  <si>
    <t>SO 301.2</t>
  </si>
  <si>
    <t>Odvodnění Severního obchvatu Jílového u Prahy, II. etapa</t>
  </si>
  <si>
    <t>A</t>
  </si>
  <si>
    <t>1404,106=1 404,11 [A]</t>
  </si>
  <si>
    <t>- položka obsahuje veškeré poplatky provozovateli skládky související s uložením odpadu na skládce. 
- v ceně zahrnuto složení, manipulace při skládání  na řízené skládce a zaplacení poplatku skládkovné</t>
  </si>
  <si>
    <t>naložení a dovoz z deponie pro zásyp</t>
  </si>
  <si>
    <t>4241,477=4 241,48 [A]</t>
  </si>
  <si>
    <t>naložení a odvoz přebytku výkopku z deponie na skládku</t>
  </si>
  <si>
    <t>5645,583-4241,477=1 404,11 [A]</t>
  </si>
  <si>
    <t>Dle PP a vzor. uloženi - viz tab. Kubatur - 60% 
1587,283*0,6=952,37 [A]</t>
  </si>
  <si>
    <t>Dle PP a vzor. uloženi - viz tab. Kubatur - 40% 
1587,283*0,4=634,91 [A]</t>
  </si>
  <si>
    <t>Dle PP a vzor. uloženi - viz tab. Kubatur - 60% 
4058,3*0,6=2 434,98 [A]</t>
  </si>
  <si>
    <t>Dle PP a vzor. uloženi - viz tab. Kubatur - 40% 
4058,3*0,4=1 623,32 [A]</t>
  </si>
  <si>
    <t>5645,583=5 645,58 [A]</t>
  </si>
  <si>
    <t>uložení přebytku výkopku na skládku</t>
  </si>
  <si>
    <t>1463,146=1 463,15 [A]</t>
  </si>
  <si>
    <t>Rozdíl hloubení rýh - součet obsypu podsypu bez odečtu potrubí 
(viz tab. kubatur) 
2654,197+1587,28=4 241,48 [A]</t>
  </si>
  <si>
    <t>Dle uložení potrubí - délka*plocha 200mm nad vrch potrubí s odpočtem potrubí: 
(viz tab. kubatur) 
1112,44=1 112,44 [A]</t>
  </si>
  <si>
    <t>V délce potrubí a š. výkopu ve stáv. komunikaci 
(viz tab. kubatur) 
1910,14=1 910,14 [A]</t>
  </si>
  <si>
    <t>písek, štěrkopísek, písčitá nebo hlinitopísčitá zemina</t>
  </si>
  <si>
    <t>Dle uložení potrubí: délka*šířka*0,1m 
(viz tab. kubatur):  
191,01=191,01 [A]</t>
  </si>
  <si>
    <t>SN 16 
přípojky</t>
  </si>
  <si>
    <t>271=271,00 [A]</t>
  </si>
  <si>
    <t>87444</t>
  </si>
  <si>
    <t>POTRUBÍ Z TRUB PLASTOVÝCH ODPADNÍCH DN DO 250MM</t>
  </si>
  <si>
    <t>SN 16 
Odtok z RN2+ odtok z RN3: 1,5+1,4m</t>
  </si>
  <si>
    <t>2,9=2,90 [A]</t>
  </si>
  <si>
    <t>PP DN 300  SN 16</t>
  </si>
  <si>
    <t>918,63=918,63 [A]</t>
  </si>
  <si>
    <t>PP DN 400  SN 16</t>
  </si>
  <si>
    <t>72,110=72,11 [A]</t>
  </si>
  <si>
    <t>PP DN 500   SN 16</t>
  </si>
  <si>
    <t>229,310=229,31 [A]</t>
  </si>
  <si>
    <t>30=30,00 [A]</t>
  </si>
  <si>
    <t>894146</t>
  </si>
  <si>
    <t>ŠACHTY KANALIZAČNÍ Z BETON DÍLCŮ NA POTRUBÍ DN DO 400MM</t>
  </si>
  <si>
    <t>8941R</t>
  </si>
  <si>
    <t>ŠACHTY KANALIZAČNÍ Z BETON DÍLCŮ</t>
  </si>
  <si>
    <t>Výšková úprava vstupního komínu, vč. výměny poklopu</t>
  </si>
  <si>
    <t>Úprava dle tab. Šachet 
17=17,00 [A]</t>
  </si>
  <si>
    <t>896145</t>
  </si>
  <si>
    <t>SPADIŠTĚ KANALIZAČ Z BETON DÍLCŮ NA POTRUBÍ DN DO 300MM</t>
  </si>
  <si>
    <t>kompletní vč. zemních prací a podkladních vrstev 
čedičová výstelka - šacht. dna a stěny 
včetně poklopu</t>
  </si>
  <si>
    <t>896158</t>
  </si>
  <si>
    <t>SPADIŠTĚ KANALIZAČ Z BETON DÍLCŮ NA POTRUBÍ DN DO 600MM</t>
  </si>
  <si>
    <t>56=56,00 [A]</t>
  </si>
  <si>
    <t>897626</t>
  </si>
  <si>
    <t>VPUSŤ ŠTĚRBINOVÝCH ŽLABŮ Z BETON DÍLCŮ SV. ŠÍŘKY DO 400MM</t>
  </si>
  <si>
    <t>Pouze spodní část 
5=5,00 [A]</t>
  </si>
  <si>
    <t>položka zahrnuje dodávku a osazení předepsaného dílce včetně mříže  
nezahrnuje předepsané podkladní konstrukce</t>
  </si>
  <si>
    <t>dle položky  87434 - 271=271,00 [A]</t>
  </si>
  <si>
    <t>dle položky 87444 - 2,9=2,90 [A] 
dle položky 87445 - 918,63=918,63 [B] 
Celkem: A+B=921,53 [C]</t>
  </si>
  <si>
    <t>dle položky 87446 - 72,110=72,11 [A]</t>
  </si>
  <si>
    <t>dle položky 87457 - 229,310=229,31 [A]</t>
  </si>
  <si>
    <t>1x před přejímkou</t>
  </si>
  <si>
    <t>1493,950=1 493,95 [A]</t>
  </si>
  <si>
    <t>SO 321</t>
  </si>
  <si>
    <t>Pročištění koryta Sirotčí strouhy</t>
  </si>
  <si>
    <t>32,400=32,40 [A] dle položky 12960.SKL</t>
  </si>
  <si>
    <t>včetně odvozu a likvidace</t>
  </si>
  <si>
    <t>stávající koryto toku:  
viz Situace 
18*12=216,00 [A]</t>
  </si>
  <si>
    <t>stávající koryto toku:  
viz Situace, TZ a VPŘ  
216,00*0,15=32,40 [A]</t>
  </si>
  <si>
    <t>216,00*0,15=32,40 [A] dle položky 18222</t>
  </si>
  <si>
    <t>12960</t>
  </si>
  <si>
    <t>ČIŠTĚNÍ VODOTEČÍ A MELIORAČ KANÁLŮ OD NÁNOSŮ</t>
  </si>
  <si>
    <t>stávající koryto toku:  
viz Situace 
dle kubaturového listu: 32,40=32,40 [A]</t>
  </si>
  <si>
    <t>- vodorovná a svislá doprava, přemístění, přeložení, manipulace s výkopkem a uložení na skládku (bez poplatku)</t>
  </si>
  <si>
    <t>216,00*0,15=32,40 [A]  dle pol.12110</t>
  </si>
  <si>
    <t>18214</t>
  </si>
  <si>
    <t>ÚPRAVA POVRCHŮ SROVNÁNÍM ÚZEMÍ V TL DO 0,25M</t>
  </si>
  <si>
    <t>položka zahrnuje srovnání výškových rozdílů terénu</t>
  </si>
  <si>
    <t>18222</t>
  </si>
  <si>
    <t>ROZPROSTŘENÍ ORNICE VE SVAHU V TL DO 0,15M</t>
  </si>
  <si>
    <t>stávající koryto toku:  
viz Situace a VPŘ 
216=216,00 [A]</t>
  </si>
  <si>
    <t>18242</t>
  </si>
  <si>
    <t>ZALOŽENÍ TRÁVNÍKU HYDROOSEVEM NA ORNICI</t>
  </si>
  <si>
    <t>Zahrnuje dodání předepsané travní směsi, hydroosev na ornici, zalévání, první pokosení, to vše bez ohledu na sklon terénu</t>
  </si>
  <si>
    <t>SO 331</t>
  </si>
  <si>
    <t>Přeložka tlakové kanalizace v km 0,050</t>
  </si>
  <si>
    <t>na skládku 
dle pol.č.13273.R02       58,057=58,06 [A]</t>
  </si>
  <si>
    <t>štěrk + asfalt</t>
  </si>
  <si>
    <t>dle pol.č.11332   5,565*2,0=11,13 [A] 
dle pol.č.11313   3,075*2,2=6,77 [B] 
Celkem: A+B=17,90 [C]</t>
  </si>
  <si>
    <t>02730</t>
  </si>
  <si>
    <t>POMOC PRÁCE ZŘÍZ NEBO ZAJIŠŤ OCHRANU INŽENÝRSKÝCH SÍTÍ</t>
  </si>
  <si>
    <t>sondy pro ověření hloubky uložení stávajícího vodovodního potrubí</t>
  </si>
  <si>
    <t>2 sondy  = 1 kpl     1=1,00 [A]</t>
  </si>
  <si>
    <t>03770</t>
  </si>
  <si>
    <t>POMOC PRÁCE ZAJIŠŤ NEBO ZŘÍZ ČERPÁNÍ VODY</t>
  </si>
  <si>
    <t>čerpání splašků v přečerpávací stanici a případně i ve výkopu u napojení nového potrubí , vč. odvozu na ČOV  
po dobu přepojení výtlačného potrubí</t>
  </si>
  <si>
    <t>zahrnuje objednatelem povolené náklady na požadovaná zařízení zhotovitele</t>
  </si>
  <si>
    <t>vč. odvozu a uložení na skládku, poplatek za skládku v položce 014102</t>
  </si>
  <si>
    <t>vybourání asfaltových vrstev stáv. vozovky do prům. hloubky 150 mm  
dl. x š. x tl. 
nové potrubí         7,0*1,9*0,15=2,00 [A] 
stávající potrubí   4,5*1,6*0,15=1,08 [B] 
Celkem: A+B=3,08 [C]</t>
  </si>
  <si>
    <t>vybourání nestmelených vrstev (štěrkodrť, štěrkopísek) stáv. vozovky předpokládané průměrné tloušťky 350 mm, 
dl. x š. x tl. 
nové potrubí           7,0*1,5*0,35=3,68 [A] 
stávající potrubí     4,5*1,2*0,35=1,89 [B] 
Celkem: A+B=5,57 [C]</t>
  </si>
  <si>
    <t>odvoz ornice na mezideponii, vč. rozvozných vzdáleností</t>
  </si>
  <si>
    <t>dl. x š. x tl. 
nové potrubí    12,0*3,1*0,3+5,0*3,1*0,1=12,71 [A]</t>
  </si>
  <si>
    <t>R01</t>
  </si>
  <si>
    <t>natěžení a dovoz  zeminy z mezideponie, včetně rozvozných vzdáleností</t>
  </si>
  <si>
    <t>zpětný zásyp rýhy dle pol.č.17411   37,868=37,87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</si>
  <si>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</si>
  <si>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R02</t>
  </si>
  <si>
    <t>natěžení a dovoz ornice z mezideponie, včetně rozvozných vzdáleností</t>
  </si>
  <si>
    <t>pro zpětné ohumusování zásypu rýhy    12,71=12,71 [A]</t>
  </si>
  <si>
    <t>vč. odvozu na skládku, včetně rozvozných vzdáleností, poplatek za skládku v položce 014101</t>
  </si>
  <si>
    <t>dl. x š. x hl. 
výkop pro odstranění starého potrubí     27,0*0,8*1,50=32,40 [A] 
nové potrubí                                           35,0*1,1*1,65=63,53 [B] 
Celkem: A+B=95,93 [C] 
odpočet dle pol.č.13273.R03     -37,868=-37,87 [D] 
Celkem: C+D=58,06 [E]</t>
  </si>
  <si>
    <t>R03</t>
  </si>
  <si>
    <t>vč. odvozu na mezideponii, včetně rozvozných vzdáleností</t>
  </si>
  <si>
    <t>pro pol.č.17411- potrubí  37,868=37,87 [A]</t>
  </si>
  <si>
    <t>materiály ukládané na mezideponii a skládky</t>
  </si>
  <si>
    <t>na skládku 
dle pol.č.13273.R02      58,057=58,06 [A]  
na mezideponii 
dle pol.č.12110           12,71=12,71 [B] 
dle pol.č.13273.R03      37,868=37,87 [C] 
Celkem: A+B+C=108,64 [D]</t>
  </si>
  <si>
    <t>Požadavky a výsledné parametry dle ČSN 736133 vč. hutnění.   
Kompletní provedení včetně výběru vhodného materiálu, včetně všech souvisejících prací ( úprava  ukládaného  materiálu  vlhčením,  tříděním,  promícháním  nebo  vysoušením,  příp. jiné úpravy za účelem zlepšení jeho  mech. vlastností).  
Zhotovitel navrhne a ocení pro něj nejvhodnější technologii tak, aby byly splněny definované požadavky. Prokázání vhodnosti bude doloženo splněním definovaných požadovaných parametrů v souladu s TKP a ZTKP.  
Veškeré práce a použitý materiál musí být odsouhlasem TDI.</t>
  </si>
  <si>
    <t>dl. x š. x hl. 
zásyp rýhy  
po odstranění starého potrubí     (27-16)*0,8*1,5=13,20 [A] 
nové potrubí                             (35-15,5)*1,1*(1,65-0,1-0,4)=24,67 [B] 
Celkem: A+B=37,87 [C]</t>
  </si>
  <si>
    <t>17481</t>
  </si>
  <si>
    <t>ZÁSYP JAM A RÝH Z NAKUPOVANÝCH MATERIÁLŮ</t>
  </si>
  <si>
    <t>vč. nákupu, naložení a dovozu vhodného materiálu  
materiály vhodné do násypu, shodný s komunikací-určí geolog stavby</t>
  </si>
  <si>
    <t>zásyp rýhy  
po odstranění starého potrubí dl.16m    16*0,8*1,5=19,20 [A] 
nové potrubí dl. 15,5m                           15,5*1,1*(1,65-0,1-0,4)=19,61 [B] 
Celkem: A+B=38,81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</si>
  <si>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</si>
  <si>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jemnozrnný nesoudržný dobře zhutnitelný materiál - ochranná vrstva okolo potrubí (pro zamezení styku povrchu potrubí s ostrohrannými částicemi)</t>
  </si>
  <si>
    <t>dl. x š. x tl.  - obj. potrubí 
DN 100                       19,5*1,1*0,4-3,14*19,5*0,055*0,055=8,39 [A] 
chránička 273/10       15,5*1,1*0,4-3,14*15,5*0,137*0,137=5,91 [B] 
Celkem: A+B=14,30 [C]</t>
  </si>
  <si>
    <t>před zpětným rozprostřením ornice 
dle pol. č. 18231+18235   15,5+37,2=52,70 [A]</t>
  </si>
  <si>
    <t>18231</t>
  </si>
  <si>
    <t>ROZPROSTŘENÍ ORNICE V ROVINĚ V TL DO 0,10M</t>
  </si>
  <si>
    <t>5,0*3,1=15,50 [A]</t>
  </si>
  <si>
    <t>18235</t>
  </si>
  <si>
    <t>ROZPROSTŘENÍ ORNICE V ROVINĚ V TL DO 0,50M</t>
  </si>
  <si>
    <t>v tl. 30 cm</t>
  </si>
  <si>
    <t>12,0*3,1=37,20 [A]</t>
  </si>
  <si>
    <t>na hlušinu</t>
  </si>
  <si>
    <t>dle pol. č. 18231+18235   15,5+37,2=52,70 [A]</t>
  </si>
  <si>
    <t>3xpokosením se shrabáním, naložení shrabků, na dopravní prostředek, s odvozem a se složením</t>
  </si>
  <si>
    <t>+1x obsaženo v založení trávníku-celkem se provádí 4x) 
dle pol.č.18231 a 18235 :  (15,5+37,2)*3=158,10 [A]m2</t>
  </si>
  <si>
    <t>183511</t>
  </si>
  <si>
    <t>CHEMICKÉ ODPLEVELENÍ CELOPLOŠNÉ</t>
  </si>
  <si>
    <t>1,5 x</t>
  </si>
  <si>
    <t>dle pol.č.18231 a 18235 :  (15,5+37,2)*1,5=79,05 [A]m2</t>
  </si>
  <si>
    <t>položka zahrnuje celoplošný postřik a chemickou likvidace nežádoucích rostlin nebo jejích částí a zabránění jejich dalšímu růstu na urovnaném volném terénu</t>
  </si>
  <si>
    <t>ŠD 16/32mm</t>
  </si>
  <si>
    <t>ks x Pí x r2 x tl 
výplň skruže okolo šoupátka           3*3,14*0,5*0,5*0,65=1,53 [A] 
výplň skruže okolo orient. sloupků na lomových bodech potrubí a koncích chráničky   5*3,14*0,5*0,5*0,65=2,55 [B] 
Celkem: A+B=4,08 [C]</t>
  </si>
  <si>
    <t>písek nebo štěrkopísek</t>
  </si>
  <si>
    <t>lože potrubí    35,0*0,8*0,1+35,0*0,3*0,1=3,85 [A]</t>
  </si>
  <si>
    <t>ŠD 0-16</t>
  </si>
  <si>
    <t>výplň okolo šoupátka -průměr 1m    3*3,14*0,5*0,5*1,5=3,53 [A]</t>
  </si>
  <si>
    <t>45869</t>
  </si>
  <si>
    <t>VÝPLŇ ZA OPĚRAMI A ZDMI ZE STABILIZOVANÉHO POPÍLKU</t>
  </si>
  <si>
    <t>výplň potrubí</t>
  </si>
  <si>
    <t>3*3,14*0,05*0,05=0,02 [A]</t>
  </si>
  <si>
    <t>položka zahrnuje:  
- dodávku stabilizovaného popílku a zásyp se zhutněním včetně mimostaveništní a vnitrostaveništní dopravy</t>
  </si>
  <si>
    <t>zadláždění skruží - orientační sloupky-lomové body potrubí+koncové body chrániček     5*3,14*0,5*0,5*0,15=0,59 [A] 
zadláždění skruží - šoupata                                                                                                3*3,14*0,5*0,5*0,15=0,35 [B] 
Celkem: A+B=0,94 [C]</t>
  </si>
  <si>
    <t>273/10 - včetně středících objímek a manžet-kompletní provedení dle TZ, včetně elektrojiskrové zkoušky</t>
  </si>
  <si>
    <t>dle situace a PP  15,5=15,50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</si>
  <si>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</si>
  <si>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86827</t>
  </si>
  <si>
    <t>NASUNUTÍ  POTRUBNÍ SEKCE DN DO 100MM DO OCELOVÉ CHRÁNIČKY</t>
  </si>
  <si>
    <t>do chráničky DN 300</t>
  </si>
  <si>
    <t>15,5=15,50 [A]</t>
  </si>
  <si>
    <t>položka zahrnuje:  
pojízdná sedla (objímky)  
případně předepsané utěsnění konců chráničky  
nezahrnuje dodávku potrubí</t>
  </si>
  <si>
    <t>87327</t>
  </si>
  <si>
    <t>POTRUBÍ Z TRUB PLASTOVÝCH TLAKOVÝCH SVAŘOVANÝCH DN DO 100MM</t>
  </si>
  <si>
    <t>PE 110, včetně tvarovek a napojení na stávající řad</t>
  </si>
  <si>
    <t>35=35,00 [A]</t>
  </si>
  <si>
    <t>891127</t>
  </si>
  <si>
    <t>ŠOUPÁTKA DN DO 100MM</t>
  </si>
  <si>
    <t>DN100</t>
  </si>
  <si>
    <t>2+1=3,00 [A]</t>
  </si>
  <si>
    <t>- Položka zahrnuje kompletní montáž dle technologického předpisu, dodávku armatury, veškerou mimostaveništní a vnitrostaveništní dopravu.</t>
  </si>
  <si>
    <t>891927</t>
  </si>
  <si>
    <t>ZEMNÍ SOUPRAVY DN DO 100MM S POKLOPEM</t>
  </si>
  <si>
    <t>89914</t>
  </si>
  <si>
    <t>ŠACHTOVÉ BETONOVÉ SKRUŽE SAMOSTATNÉ</t>
  </si>
  <si>
    <t>100 x 100 x 9 cm</t>
  </si>
  <si>
    <t>ochrana šoupěte                 3=3,00 [A] 
ochrana orientačních sloupků na lom. bodech potrubí a koncích chráničky    5=5,00 [B] 
Celkem: A+B=8,00 [C]</t>
  </si>
  <si>
    <t>89916</t>
  </si>
  <si>
    <t>BETONOVÉ DOPLŇKY TRUB VEDENÍ</t>
  </si>
  <si>
    <t>KS</t>
  </si>
  <si>
    <t>MJ v ks</t>
  </si>
  <si>
    <t>Podkladová deska pod zemní soupravy    3=3,00 [A]</t>
  </si>
  <si>
    <t>899305</t>
  </si>
  <si>
    <t>DOPLŇKY NA POTRUBÍ - ORIENTAČ SLOUPKY</t>
  </si>
  <si>
    <t>kompletní provedení dle PD vč. základu, zemních procí,  vč. PKO a nátěrů  
včetně všech potřebných identifikačních tabulek</t>
  </si>
  <si>
    <t>u šoupěte                     3=3,00 [A] 
na lomech potrubí        3=3,00 [B] 
na koncích chrániček  2=2,00 [C] 
Celkem: A+B+C=8,00 [D]</t>
  </si>
  <si>
    <t>899308</t>
  </si>
  <si>
    <t>DOPLŇKY NA POTRUBÍ - SIGNALIZAČ VODIČ</t>
  </si>
  <si>
    <t>CY 6 mm2</t>
  </si>
  <si>
    <t>- Položka zahrnuje veškerý materiál, výrobky a polotovary, včetně mimostaveništní a vnitrostaveništní dopravy (rovněž přesuny), včetně naložení a složení,případně s uložením.   
- položka signalizační vodič zahrnuje i kontrolní vývody.</t>
  </si>
  <si>
    <t>šedá fólie  ( dle ČSN 73 6006 )</t>
  </si>
  <si>
    <t>899621</t>
  </si>
  <si>
    <t>TLAKOVÉ ZKOUŠKY POTRUBÍ DN DO 100MM</t>
  </si>
  <si>
    <t>DN 100,  včetně potřebných armatur a tvarovek pro natlakování</t>
  </si>
  <si>
    <t>89972</t>
  </si>
  <si>
    <t>PROPLACH KANALIZAČNÍHO POTRUBÍ DN DO 100MM</t>
  </si>
  <si>
    <t>- napuštění a vypuštění vody, dodání vody a dezinfekčního prostředku, bakteriologický rozbor vody.</t>
  </si>
  <si>
    <t>899901</t>
  </si>
  <si>
    <t>PŘEPOJENÍ PŘÍPOJEK</t>
  </si>
  <si>
    <t>vč. odstavení a vypuštění stávajícího potrubí, odvzdušnění, zprovoznění - uvedení kanalizačního řadu do řádného provozu, vč. tvarovek</t>
  </si>
  <si>
    <t>22=22,00 [A]</t>
  </si>
  <si>
    <t>96912</t>
  </si>
  <si>
    <t>VYBOURÁNÍ POTRUBÍ DN DO 100MM VODOVODNÍCH</t>
  </si>
  <si>
    <t>plastové potrubí - odvoz na skládku, vč.složení, vč. poplatku za skládku</t>
  </si>
  <si>
    <t>27=27,00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</si>
  <si>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</si>
  <si>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341</t>
  </si>
  <si>
    <t>Přeložka vodovodu u okružní křižovatky Pražská</t>
  </si>
  <si>
    <t>na skládku 
dle pol.č.13173.R02    0,09=0,09 [A] 
dle pol.č.13273.R02    104,352=104,35 [B] 
Celkem: A+B=104,44 [C]</t>
  </si>
  <si>
    <t>01431</t>
  </si>
  <si>
    <t>POPLATKY ZA VYPUŠTĚNOU VODU</t>
  </si>
  <si>
    <t>poplatek za vypuštění vody ze stávajícího potrubí v úseku mezi uzávěry na překládaném řadu</t>
  </si>
  <si>
    <t>objem vypuštěné vody 
550*3,14*0,125*0,125=26,984 [A] 
komplet   1=1,00 [A]</t>
  </si>
  <si>
    <t>zahrnuje náklady majiteli za způsobernou ztrátu</t>
  </si>
  <si>
    <t>dl. x š. x tl. 
nové potrubí         23,0*3,0*0,3=20,70 [A]</t>
  </si>
  <si>
    <t>pro zpětný zásyp  
dle pol.č.17411   65,115=65,12 [A] 
dle pol.č.17511   3,6=3,60 [B] 
Celkem: A+B=68,72 [C]</t>
  </si>
  <si>
    <t>pro zpětné ohumusování zásypu rýhy    20,7=20,70 [A]</t>
  </si>
  <si>
    <t>rozšíření pro šachtu      2,0*0,9*1,8=3,24 [A] 
pro betonovou desku    1,5*1,5*0,2=0,45 [B] 
Celkem: A+B=3,69 [C] 
odpočet objemu dle pol.č. 13173.R03   -3,6=-3,60 [D] 
Celkem: C+D=0,09 [E]</t>
  </si>
  <si>
    <t>pro pol.č.17511     3,6=3,60 [A]</t>
  </si>
  <si>
    <t>dl. x š. x hl. 
výkop pro odstranění starého potrubí     39,0*0,8*1,80=56,16 [A] 
výkop pro odstranění šachty                   2,0*2,0*1,8-3,14*0,5*0,5*1,8=5,79 [B]                               
nové potrubí                                           57,0*1,1*1,6=100,32 [C] 
Celkem:A+B+C=162,27 [D] 
odpočet dle pol.č.13273.R03     -65,115=-65,12 [E] 
Celkem: D+E=97,15 [F]</t>
  </si>
  <si>
    <t>pro pol.č.17411     65,115=65,12 [A]</t>
  </si>
  <si>
    <t>na skládku 
dle pol.č.13173.R02    0,09=0,09 [A] 
dle pol.č.13273.R02    104,352=104,35 [B] 
Celkem: A+B=104,44 [C]   
na mezideponii 
dle pol.č.12110              20,700=20,70 [D] 
dle pol.č.13173.R03      3,6=3,60 [E] 
dle pol.č.13273.R03      57,915=57,92 [F] 
Celkem: D+E+F=82,22 [G] 
Celkem: C+G=186,66 [H]</t>
  </si>
  <si>
    <t>dl. x š. x hl. 
zásyp rýhy  
nové potrubí            45*1,1*(1,6-0,1-0,33)=57,92 [A] 
zásyp 1 ks stávající šachty     2,0*2,0*1,8=7,20 [B] 
Celkem: A+B=65,12 [C]</t>
  </si>
  <si>
    <t>zásyp rýhy  
po odstranění starého potrubí            39,0*0,8*1,8=56,16 [A] 
nové potrubí dl. 12m                           12,0*1,1*(1,6-0,1-0,33)=15,44 [B] 
Celkem: A+B=71,60 [C]</t>
  </si>
  <si>
    <t>17511</t>
  </si>
  <si>
    <t>OBSYP POTRUBÍ A OBJEKTŮ SE ZHUTNĚNÍM</t>
  </si>
  <si>
    <t>materiály vhodné do násypu, shodný s komunikací-určí geolog stavby</t>
  </si>
  <si>
    <t>obsyp šachty    2,0*1,0*1,8=3,60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</si>
  <si>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</si>
  <si>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dl. x š. x tl.  - obj. potrubí 
PE 32                           41,7*1,1*0,332=15,23 [A] 
chránička 245/10       13,3*1,1*0,33-3,14*13,3*0,123*0,123=4,20 [B] 
Celkem: A+B=19,43 [C]</t>
  </si>
  <si>
    <t>před zpětným rozprostřením ornice 
dle pol. č. 18235   69,0=69,00 [A]</t>
  </si>
  <si>
    <t>23,0*3,0=69,00 [A]</t>
  </si>
  <si>
    <t>dle pol. č. 18235   69,0=69,00 [A]</t>
  </si>
  <si>
    <t>+1x obsaženo v založení trávníku-celkem se provádí 4x) 
dle pol. č. 18235   69,0*3=207,00 [A]</t>
  </si>
  <si>
    <t>dle pol. č. 18235   69,0*1,5=103,50 [A]</t>
  </si>
  <si>
    <t>bet C25/30 XF3</t>
  </si>
  <si>
    <t>pod plastovou vodovodní šachtou    1,5*1,5*0,2=0,45 [A]</t>
  </si>
  <si>
    <t>Beton C20/25n XF3</t>
  </si>
  <si>
    <t>odláždění příkopu u vyústění odkalení - lože dlažby     3,0*1,7*0,15=0,77 [A]</t>
  </si>
  <si>
    <t>ks x Pí x r2 x tl 
výplň skruže  okolo orient. sloupku u šachty            1*3,14*0,5*0,5*0,65=0,51 [A] 
výplň skruže okolo orient. sloupků na lomových bodech potrubí a koncích chráničky   6*3,14*0,5*0,5*0,65=3,06 [B] 
Celkem: A+B=3,57 [C]</t>
  </si>
  <si>
    <t>lože potrubí                              57,0*0,8*0,1+57,0*0,3*0,1=6,27 [A] 
lože pod vodovodní šachty      1,5*1,5*0,1=0,23 [B] 
Celkem: A+B=6,50 [C] 
odláždění příkopu u vyústění odkalení - lože dlažby v tl. 100 mm  3,0*1,7*0,1=0,51 [D] 
Celkem: C+D=7,01 [E]</t>
  </si>
  <si>
    <t>výplň okolo odvzdušňovací soupravy - průměr 1m      1*3,14*0,5*0,5*1,5=1,18 [A]</t>
  </si>
  <si>
    <t>odláždění příkopu u vyústění odkalení              3,0*1,7*0,2=1,02 [A] 
zadláždění skruží - orientační sloupky-lomové body potrubí+koncové body chrániček    6*3,14*0,5*0,5*0,15=0,71 [B] 
zadláždění skruže - šachta          3,14*0,5*0,5*0,15=0,12 [C] 
Celkem: A+B+C=1,85 [D]</t>
  </si>
  <si>
    <t>467314</t>
  </si>
  <si>
    <t>STUPNĚ A PRAHY VODNÍCH KORYT Z PROSTÉHO BETONU C25/30</t>
  </si>
  <si>
    <t>bet C25/30 XF4</t>
  </si>
  <si>
    <t>betonové prahy na ukončení dlažby u vyústění odkalení   2,2*0,3*0,5=0,33 [A]</t>
  </si>
  <si>
    <t>72226</t>
  </si>
  <si>
    <t>VODOMĚRY</t>
  </si>
  <si>
    <t>demontáž stávající vodoměrné sestavy včetně šoupat a opětná montáž do přesunuté šachty</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</si>
  <si>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(i etapových) tlakových zkoušek, proplachu a desinfekce potrubí.</t>
  </si>
  <si>
    <t>86644</t>
  </si>
  <si>
    <t>CHRÁNIČKY Z TRUB OCELOVÝCH DN DO 250MM</t>
  </si>
  <si>
    <t>245/10 - včetně středících objímek a manžet-kompletní provedení dle TZ, včetně elektrojiskrové zkoušky</t>
  </si>
  <si>
    <t>dle situace a PP  13,30=13,30 [A]</t>
  </si>
  <si>
    <t>86815</t>
  </si>
  <si>
    <t>NASUNUTÍ  POTRUBNÍ SEKCE DN DO 50MM DO OCELOVÉ CHRÁNIČKY</t>
  </si>
  <si>
    <t>do chráničky 245/10</t>
  </si>
  <si>
    <t>13,3=13,30 [A]</t>
  </si>
  <si>
    <t>87314</t>
  </si>
  <si>
    <t>POTRUBÍ Z TRUB PLASTOVÝCH TLAKOVÝCH SVAŘOVANÝCH DN DO 40MM</t>
  </si>
  <si>
    <t>PE 32, včetně tvarovek a napojení na stávající řad</t>
  </si>
  <si>
    <t>řad     49=49,00 [A] 
odkalovací potrubí   8,0=8,00 [B] 
Celkem: A+B=57,00 [C]</t>
  </si>
  <si>
    <t>891114</t>
  </si>
  <si>
    <t>ŠOUPÁTKA DN DO 40MM</t>
  </si>
  <si>
    <t>šoupátko na odkalovacím potrubí    1=1,00 [A]</t>
  </si>
  <si>
    <t>891415</t>
  </si>
  <si>
    <t>PODZEMNÍ ODVZDUŠŇOVACÍ A ZAVZDUŠŇOVACÍ SOUPRAVA DN50</t>
  </si>
  <si>
    <t>+ uliční poklop hydrantový výškově stavitelný, včetně zemních prací</t>
  </si>
  <si>
    <t>891614</t>
  </si>
  <si>
    <t>KLAPKY DN DO 40MM</t>
  </si>
  <si>
    <t>KONCOVÁ KLAPKA DN40  
na potrubí PE32</t>
  </si>
  <si>
    <t>894871</t>
  </si>
  <si>
    <t>ŠACHTY KANALIZAČNÍ PLASTOVÉ D 1000MM</t>
  </si>
  <si>
    <t>kompletní provedení přesunu dle PD, vč. obetonování</t>
  </si>
  <si>
    <t>ochrana orientačních sloupků na lom. bodech potrubí a koncích chráničky    6=6,00 [A] 
u šachty    1=1,00 [B] 
Celkem: A+B=7,00 [C]</t>
  </si>
  <si>
    <t>na lomech potrubí        4=4,00 [A] 
na koncích chráničky  2=2,00 [B] 
u šachty                       1=1,00 [C] 
Celkem: A+B+C=7,00 [D]</t>
  </si>
  <si>
    <t>57=57,00 [A]</t>
  </si>
  <si>
    <t>bílá fólie  ( dle ČSN 73 6006 )</t>
  </si>
  <si>
    <t>899611</t>
  </si>
  <si>
    <t>TLAKOVÉ ZKOUŠKY POTRUBÍ DN DO 80MM</t>
  </si>
  <si>
    <t>DN 40 mm , včetně potřebných armatur a tvarovek pro natlakování</t>
  </si>
  <si>
    <t>89971</t>
  </si>
  <si>
    <t>PROPLACH A DEZINFEKCE VODOVODNÍHO POTRUBÍ DN DO 80MM</t>
  </si>
  <si>
    <t>DN 40 mm  
vypuštění a napuštění vody, dodání vody a dezinfekčního prostředku, bakteriologický rozbor vody - včetně potřebných tvarovek, spotřeba vody orientačně 10-12 objemů</t>
  </si>
  <si>
    <t>49=49,00 [A]</t>
  </si>
  <si>
    <t>DN 40 mm  
celý odstavený úsek-vypuštění a napustění vody, dodání vody, odvzdušnění, 3xodkalení, spotřeba vody orientačně 2,5-3 objemy</t>
  </si>
  <si>
    <t>511=511,00 [A]</t>
  </si>
  <si>
    <t>PŘEPOJENÍ VODOVODU  
vč. odstavení, zprovoznění, odvzdušnění, odkalení - uvedení vodovodního řadu do řádného provozu, vč. tvarovek</t>
  </si>
  <si>
    <t>96688</t>
  </si>
  <si>
    <t>VYBOURÁNÍ VODOVONÍCH ŠACHET KOMPLETNÍCH</t>
  </si>
  <si>
    <t>přesun stávající vodovodní šachty, včetně zemních prací</t>
  </si>
  <si>
    <t>96911</t>
  </si>
  <si>
    <t>VYBOURÁNÍ POTRUBÍ DN DO 50MM VODOVODNÍCH</t>
  </si>
  <si>
    <t>DN 40 mm  
odvoz na skládku, vč.složení, vč. poplatku za skládku</t>
  </si>
  <si>
    <t>39=39,00 [A]</t>
  </si>
  <si>
    <t>SO 342</t>
  </si>
  <si>
    <t>Přeložka vodovodu v km 0,040-0,050</t>
  </si>
  <si>
    <t>na skládku 
dle pol.č.13273.R02       233,794=233,79 [A]</t>
  </si>
  <si>
    <t>dle pol.č.11332   21,193*2,0=42,39 [A] 
dle pol.č.11313   10,553*2,2=23,22 [B] 
Celkem: A+B=65,61 [C]</t>
  </si>
  <si>
    <t>objem vypuštěné vody 
PE 160               1200*3,14*0,075*0,075=21,195 [A] 
PE110 - Radlík    150*3,14*0,05*0,05=1,178 [B] 
Celkem: A+B=22,373 [C]  m3 
komplet  1=1,00 [A]</t>
  </si>
  <si>
    <t>03220</t>
  </si>
  <si>
    <t>ZAŘÍZENÍ PRO DODÁVKU PITNÉ VODY</t>
  </si>
  <si>
    <t>Zajištění pitnou vodou po dobu přepojení potrubí</t>
  </si>
  <si>
    <t>1 den   =  1kpl=1,00 [A]</t>
  </si>
  <si>
    <t>vybourání asfaltových vrstev stáv. vozovky do prům. hloubky 150 mm  
dl. x š. x tl. 
nové potrubí         16,5*3,1*0,15=7,67 [A] 
stávající potrubí   8,0*2,4*0,15=2,88 [B] 
Celkem: A+B=10,55 [C]</t>
  </si>
  <si>
    <t>vybourání nestmelených vrstev (štěrkodrť, štěrkopísek) stáv. vozovky předpokládané průměrné tloušťky 350 mm, 
dl. x š. x tl. 
nové potrubí           16,5*2,7*0,35=15,59 [A] 
stávající potrubí     8,0*2,0*0,35=5,60 [B] 
Celkem: A+B=21,19 [C]</t>
  </si>
  <si>
    <t>dl. x š. x tl. 
nové potrubí         44,5*2,3*0,3+9,0*2,3*0,1=32,78 [A] 
stávající potrubí   3,0*1,6*0,3=1,44 [B] 
Celkem: A+B=34,22 [C]</t>
  </si>
  <si>
    <t>zpětný zásyp rýhy dle pol.č.17411   202,484=202,48 [A]</t>
  </si>
  <si>
    <t>pro zpětné ohumusování zásypu rýhy    34,215=34,22 [A]</t>
  </si>
  <si>
    <t>dl. x š. x hl. 
výkop pro odstranění starého potrubí     67,2*1,6*1,40=150,53 [A] 
odpočet obj. potrubí                              -67,2*3,14*0,08*0,08=-1,35 [B] 
nové potrubí                                           90,0*2,2*1,45=287,10 [C] 
Celkem: A+B+C=436,28 [D] 
odpočet dle pol.č.13273.R03     -202,484=- 202,48 [E] 
Celkem: D+E=233,80 [F]</t>
  </si>
  <si>
    <t>pro pol.č.17411- potrubí  202,484=202,48 [A]</t>
  </si>
  <si>
    <t>na skládku 
dle pol.č.13273.R02      233,794=233,79 [A]  
na mezideponii 
dle pol.č.12110           34,215=34,22 [B] 
dle pol.č.13273.R03      202,794=202,79 [C] 
Celkem: A+B+C=470,80 [D]</t>
  </si>
  <si>
    <t>dl. x š. x hl. 
zásyp rýhy  
po odstranění starého potrubí     (67,2-31)*1,6*1,4=81,09 [A] 
nové potrubí                             (90-28)*2,2*(1,45-0,1-0,46)=121,40 [B] 
Celkem: A+B=202,49 [C]</t>
  </si>
  <si>
    <t>zásyp rýhy  
po odstranění starého potrubí dl.31m    31,0*1,6*1,4=69,44 [A] 
nové potrubí dl. 28m                           28,0*2,2*(1,45-0,1-0,46)=54,82 [B] 
Celkem: A+B=124,26 [C]</t>
  </si>
  <si>
    <t>dl. x š. x tl.  - obj. potrubí 
DN 150                       59,0*2,2*0,46=59,71 [A] 
chránička 273/10       31,0*2,2*0,46-3,14*31,0*0,137*0,137=29,55 [B] 
Celkem: A+B=89,26 [C]</t>
  </si>
  <si>
    <t>před zpětným rozprostřením ornice 
dle pol. č. 18231+18235   20,7+107,15=127,85 [A]</t>
  </si>
  <si>
    <t>9,0*2,3=20,70 [A]</t>
  </si>
  <si>
    <t>44,5*2,3+3,0*1,6=107,15 [A]</t>
  </si>
  <si>
    <t>dle pol. č. 18231+18235   20,7+107,15=127,85 [A]</t>
  </si>
  <si>
    <t>+1x obsaženo v založení trávníku-celkem se provádí 4x) 
dle pol. č. 18231+18235   (20,7+107,15)*3=383,55 [A]</t>
  </si>
  <si>
    <t>dle pol. č. 18231+18235   (20,7+107,15)*1,5=191,78 [A]</t>
  </si>
  <si>
    <t>ks x Pí x r2 x tl 
výplň skruže okolo šoupátka           6*3,14*0,5*0,5*0,65=3,06 [A] 
výplň skruže okolo orient. sloupků na lomových bodech potrubí a koncích chráničky   12*3,14*0,5*0,5*0,65=6,12 [B] 
Celkem: A+B=9,18 [C]</t>
  </si>
  <si>
    <t>lože potrubí    90,0*1,6*0,1+90,0*0,6*0,1=19,80 [A]</t>
  </si>
  <si>
    <t>výplň okolo šoupátka -průměr 1m    4*3,14*0,5*0,5*1,5=4,71 [A]</t>
  </si>
  <si>
    <t>8,8*3,14*0,05*0,05=0,07 [A]</t>
  </si>
  <si>
    <t>zadláždění skruží - orientační sloupky-lomové body potrubí+koncové body chrániček     12*3,14*0,5*0,5*0,15=1,41 [A] 
zadláždění skruží - šoupata                                                                                                6*3,14*0,5*0,5*0,15=0,71 [B] 
Celkem: A+B=2,12 [C]</t>
  </si>
  <si>
    <t>dle situace a PP  31,0=31,00 [A]</t>
  </si>
  <si>
    <t>86833</t>
  </si>
  <si>
    <t>NASUNUTÍ POTRUBNÍ SEKCE DN DO 150MM DO OCELOVÉ CHRÁNIČKY</t>
  </si>
  <si>
    <t>do chráničky 273/10</t>
  </si>
  <si>
    <t>31=31,00 [A]</t>
  </si>
  <si>
    <t>PE 160, včetně tvarovek a napojení na stávající řad</t>
  </si>
  <si>
    <t>90=90,00 [A]</t>
  </si>
  <si>
    <t>891133</t>
  </si>
  <si>
    <t>ŠOUPÁTKA DN DO 150MM</t>
  </si>
  <si>
    <t>DN150</t>
  </si>
  <si>
    <t>891933</t>
  </si>
  <si>
    <t>ZEMNÍ SOUPRAVY DN DO 150MM S POKLOPEM</t>
  </si>
  <si>
    <t>ochrana šoupěte                 6=6,00 [A] 
ochrana orientačních sloupků na lom. bodech potrubí a koncích chráničky    12=12,00 [B] 
Celkem: A+B=18,00 [C]</t>
  </si>
  <si>
    <t>Podkladová deska pod zemní soupravy    5=5,00 [A]</t>
  </si>
  <si>
    <t>u šoupěte                     5=5,00 [A] 
na lomech potrubí        8=8,00 [B] 
na koncích chrániček  4=4,00 [C] 
Celkem: A+B+C=17,00 [D]</t>
  </si>
  <si>
    <t>DN 150,  včetně potřebných armatur a tvarovek pro natlakování</t>
  </si>
  <si>
    <t>PROPLACH A DEZINFEKCE VODOVODNÍHO POTRUBÍ DN DO 100MM</t>
  </si>
  <si>
    <t>celý odstavený úsek-vypuštění a napustění vody, dodání vody, odvzdušnění, 3xodkalení, spotřeba vody orientačně 2,5-3 objemy</t>
  </si>
  <si>
    <t>150=150,00 [A]</t>
  </si>
  <si>
    <t>89973</t>
  </si>
  <si>
    <t>PROPLACH A DEZINFEKCE VODOVODNÍHO POTRUBÍ DN DO 150MM</t>
  </si>
  <si>
    <t>vypuštění a napuštění vody, dodání vody a dezinfekčního prostředku, bakteriologický rozbor vody - včetně potřebných tvarovek, spotřeba vody orientačně 10-12 objemů</t>
  </si>
  <si>
    <t>1110=1 110,00 [A]</t>
  </si>
  <si>
    <t>PŘEPOJENÍ VODOVODU  PE 110 Radlík  
vč. odstavení, zprovoznění, odvzdušnění, odkalení - uvedení vodovodního řadu do řádného provozu, vč. tvarovek</t>
  </si>
  <si>
    <t>46</t>
  </si>
  <si>
    <t>32,6=32,60 [A]</t>
  </si>
  <si>
    <t>47</t>
  </si>
  <si>
    <t>969133</t>
  </si>
  <si>
    <t>VYBOURÁNÍ POTRUBÍ DN DO 150MM VODOVODNÍCH</t>
  </si>
  <si>
    <t>odvoz na skládku, vč.složení, vč. poplatku za skládku  
včetně případných bet. bloků na lomových bodech</t>
  </si>
  <si>
    <t>76=76,00 [A]</t>
  </si>
  <si>
    <t>SO 361</t>
  </si>
  <si>
    <t>Retenční nádrž v km 0,440</t>
  </si>
  <si>
    <t>722,384=722,38 [A] dle položky 12573.SKL</t>
  </si>
  <si>
    <t>18,675*2,2=41,09 [A] dle položky 11332.SKL</t>
  </si>
  <si>
    <t>konstrukce stávajícího silnice: 
podél RN ze situace: 41,5*1,5*0,30=18,68 [A]</t>
  </si>
  <si>
    <t>konstrukce stávajícího silnice: 
podél RN ze situace: 41,5*1,5*0,15=9,34 [A]</t>
  </si>
  <si>
    <t>694,876=694,88 [A] dle položky 17411</t>
  </si>
  <si>
    <t>1417,260-694,876=722,38 [A] dle položek 17120 a 17411</t>
  </si>
  <si>
    <t>39,50*6,90*5,20=1 417,26 [A] 
z toho tř.I cca 60%: 
A*0,6=850,36 [B]</t>
  </si>
  <si>
    <t>39,50*6,90*5,20=1 417,26 [A] 
z toho tř.II cca 40%: 
A*0,4=566,90 [B]</t>
  </si>
  <si>
    <t>850,356=850,36 [A] dle položky 13173 
566,904=566,90 [B] dle položky 13183 
Celkem: A+B=1 417,26 [C]</t>
  </si>
  <si>
    <t>výkop (z pol.č.13173, 13183):1417,26-(39,50*6,90*0,6)=1 253,73 [A] 
1235,73m3-lože(z pol.č.45157): 85,775=85,78 [B] m3+odlučovač:(36,52*3,90*3,25+3,14*0,62*0,62*1*5+3,14*1,15*1,15*1)=473,08 [C]) 
A-(B+C)=694,87 [D]</t>
  </si>
  <si>
    <t>V ploše stavební jámy: 
39,50*6,90=272,55 [A]</t>
  </si>
  <si>
    <t>22694</t>
  </si>
  <si>
    <t>ZÁPOROVÉ PAŽENÍ Z KOVU DOČASNÉ</t>
  </si>
  <si>
    <t>včetně následného odstranění</t>
  </si>
  <si>
    <t>převázka HEB 280: (38,90*3*2+5,74*3*2)*0,103=27,59 [A] 
rozpěra tr.168/14: 5,74*3*10*0,0532=9,16 [B] 
rozpěrný rám HEB 240 (38,90*2+7,90*5)*0,0832=9,76 [C] 
závěs rámu U 120: 5,30*36*0,0134=2,56 [D] 
rohová výztuha HEB 220: 4*3*2,42*0,0715=2,08 [E] 
Celkem: A+B+C+D+E=51,15 [F]</t>
  </si>
  <si>
    <t>položka zahrnuje opotřebení ocelových zápor, jejich osazení do připravených vrtů včetně zabetonování konců a obsypu, případně jejich zaberanění a jejich odstranění. Ocelová převázka se započítá do výsledné hmotnosti.</t>
  </si>
  <si>
    <t>23217</t>
  </si>
  <si>
    <t>ŠTĚTOVÉ STĚNY BERANĚNÉ Z KOVOVÝCH DÍLCŮ DOČASNÉ (HMOTNOST)</t>
  </si>
  <si>
    <t>larsen IIIn:(2*39,50+2*6,90)*6,50*0,155 t/m2=93,50 [A]</t>
  </si>
  <si>
    <t>- zřízení stěny  
- opotřebení štětovnic,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t>
  </si>
  <si>
    <t>237171</t>
  </si>
  <si>
    <t>VYTAŽENÍ ŠTĚTOVÝCH STĚN Z KOVOVÝCH DÍLCŮ (HMOTNOST)</t>
  </si>
  <si>
    <t>93,496=93,50 [A] dle položky 23217</t>
  </si>
  <si>
    <t>položka zahrnuje odstranění stěn včetně odvozu a uložení na skládku</t>
  </si>
  <si>
    <t>dno stavební jámy: 
38,90*6,30*0,35=85,77 [A]</t>
  </si>
  <si>
    <t>plocha stavební jámy RN a ORL: 
39,50*6,90*0,3=81,77 [A]</t>
  </si>
  <si>
    <t>plocha ze situace (plocha ORL)  
39,50*6,90=272,55 [A]</t>
  </si>
  <si>
    <t>plocha stavební jámy RN a ORL: 
39,50*6,90*0,05=13,63 [A]</t>
  </si>
  <si>
    <t>891233</t>
  </si>
  <si>
    <t>VENTILY DN DO 150MM</t>
  </si>
  <si>
    <t>vírový ventil DN125, Q=26,75 l/s</t>
  </si>
  <si>
    <t>892126</t>
  </si>
  <si>
    <t>JÍMKY PRO ODLOUČ ROP PROD ZE ŽELBET DÍLCŮ, PRŮT DO 200L/SEC</t>
  </si>
  <si>
    <t>RN 154m3 S koalescenčním odlučovačem, 2x100L/SEC</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</si>
  <si>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kompletní technologii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</si>
  <si>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konstrukce stávajícího silnice: 
podél RN ze situace: 43=43,00 [A]</t>
  </si>
  <si>
    <t>93354</t>
  </si>
  <si>
    <t>ZKOUŠKY VODOTĚSNOSTI NÁDRŽÍ DO 200M3</t>
  </si>
  <si>
    <t>RN 154m3 S koalescenčním odlučovačem, 200L/SEC</t>
  </si>
  <si>
    <t>- podklady a dokumentaci zkoušky  
- výrobní dokumentace potřebných zařízení  
- stavební práce spojené s přípravou a provedením zkoušky (zřízení a odstranění)  
- veškerá zkušební zařízení vč. opotřebení a nájmu  
- výpomoce při vlastní zkoušce  
- provedení vlastní zkoušky a její vyhodnocení, včetně všech měření a dalších potřebných činností  
- náklady na dodání vody, na napuštění a vypuštění z nádrže po skončení zkoušky</t>
  </si>
  <si>
    <t>93620</t>
  </si>
  <si>
    <t>DROBNÉ DOPLŇK KONSTR PREFABRIK BETON A ŽELEZOBETON</t>
  </si>
  <si>
    <t>betonové bloky: 
0,6*1*0,2*10=1,20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</si>
  <si>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</si>
  <si>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96716</t>
  </si>
  <si>
    <t>VYBOURÁNÍ ČÁSTÍ KONSTRUKCÍ ŽELEZOBET</t>
  </si>
  <si>
    <t>konstrukce stávajícího objektu váhy: 
13,0*1,20*0,6=9,36 [A]</t>
  </si>
  <si>
    <t>SO 362</t>
  </si>
  <si>
    <t>Retenční nádrž v km 1,160</t>
  </si>
  <si>
    <t>445,262=445,26 [A]</t>
  </si>
  <si>
    <t>B</t>
  </si>
  <si>
    <t>POPLATKY ZA SKLÁDKU - kamenivo</t>
  </si>
  <si>
    <t>dle položky 11332.SKL - 9,60=9,60 [A]</t>
  </si>
  <si>
    <t>konstrukce stávajícího silnice: 
podél RN ze situace: 32,0*1,0*0,30=9,60 [A]</t>
  </si>
  <si>
    <t>konstrukce stávajícího silnice: 
podél RN ze situace: 32,0*1,0*0,15=4,80 [A]</t>
  </si>
  <si>
    <t>dle položky 17411 - 463,282=463,28 [A]</t>
  </si>
  <si>
    <t>908,544-463,282=445,26 [A]</t>
  </si>
  <si>
    <t>32,00*5,46*5,20=908,544 
, z toho tř.I cca 70%: 908,544*0,7=635,98 [A]</t>
  </si>
  <si>
    <t>32,00*5,46*5,20=908,544  
 z toho tř.II cca 30%: 908,544*0,3=272,56 [A]</t>
  </si>
  <si>
    <t>dle položky 13173 - 635,981=635,98 [A] 
dle položky 13183 - 272,563=272,56 [B] 
Celkem: A+B=908,54 [C]</t>
  </si>
  <si>
    <t>Požadavky a výsledné parametry dle ČSN 736133.  
Veškeré práce a použitý materiál musí být odsouhlasen TDI</t>
  </si>
  <si>
    <t>výkop (z pol.č.13173, 13183): 908,544-(32,00*5,46*0,6)=803,712 m3   
803,712m3-lože(z pol.č.45157):56,389m3+odlučovač:  
(29,51*2,90*3,20+3,14*0,62*0,62*1*5+3,14*1,15*1,15*1)=284,04 m3  
803,712-(56,389+284,041)=463,28 [A]</t>
  </si>
  <si>
    <t>V ploše stavební jámy: 
32,00*5,46=174,72 [A]</t>
  </si>
  <si>
    <t>mikrozápory HEB 160: (26*2+3*2)*6,5*0,0426=16,06 [A] 
převázka HEB 260: (31,84*3*2+4,78*3*2)*0,0832=18,28 [B] 
rozpěra tr.168/14: 4,78*3*9*0,0532=6,87 [C] 
závěsný rám HEB 240 (31,84*2+6,90*6)*0,0832=8,74 [D] 
závěs rámu U 120: 5,22*28*0,0134=1,96 [E] 
rohová výztuha HEB 220 (1,90*4*3)*0,0715=1,63 [F] 
Celkem: A+B+C+D+E+F=53,54 [G]</t>
  </si>
  <si>
    <t>228172</t>
  </si>
  <si>
    <t>ODŘEZÁNÍ PILOT Z KOVOVÝCH DÍLCŮ</t>
  </si>
  <si>
    <t>mikrozápory HEB 160: (26*2+3*2)=58,00 [A]</t>
  </si>
  <si>
    <t>zahrnuje i vodorovnou dopravu a uložení na skládku (bez poplatku)</t>
  </si>
  <si>
    <t>264115</t>
  </si>
  <si>
    <t>VRTY PRO PILOTY TŘ. I D DO 300MM</t>
  </si>
  <si>
    <t>vrty pro mikrozápory HEB 160: (26*2+3*2)*6,5*0,7=263,90 [A]</t>
  </si>
  <si>
    <t>264215</t>
  </si>
  <si>
    <t>VRTY PRO PILOTY TŘ. II D DO 300MM</t>
  </si>
  <si>
    <t>vrty pro mikrozápory HEB 160: (26*2+3*2)*6,5*0,3=113,10 [A]</t>
  </si>
  <si>
    <t>štěrkopísek 4/8mm</t>
  </si>
  <si>
    <t>dno stavební jámy: 
31,84*5,06*0,35=56,39 [A]</t>
  </si>
  <si>
    <t>461314</t>
  </si>
  <si>
    <t>PATKY Z PROSTÉHO BETONU C25/30</t>
  </si>
  <si>
    <t>betonová patka prům 0,3m, beton C 20/25XC2   
délka 1,50m  58 ks 
3,1415*0,15*0,15*1,50*58=6,15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</si>
  <si>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</si>
  <si>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56336</t>
  </si>
  <si>
    <t>VOZOVKOVÉ VRSTVY ZE ŠTĚRKODRTI TL. DO 300MM</t>
  </si>
  <si>
    <t>Štěrkodrť ŠDa 0/63Ge tl. 300mm</t>
  </si>
  <si>
    <t>podél RN ze situace : 
14,4*1,0=14,40 [A]</t>
  </si>
  <si>
    <t>(množství 0,7KG/M2)</t>
  </si>
  <si>
    <t>podél RN ze situace (pol. 11372, 11332) : 9,6+4,8=14,40 [A]</t>
  </si>
  <si>
    <t>574D46</t>
  </si>
  <si>
    <t>ASFALTOVÝ BETON PRO LOŽNÍ VRSTVY MODIFIK ACL 16+, 16S TL. 50MM</t>
  </si>
  <si>
    <t>891227</t>
  </si>
  <si>
    <t>VENTILY DN DO 100MM</t>
  </si>
  <si>
    <t>vírový ventil DN100, Q=15,2 l/s</t>
  </si>
  <si>
    <t>892125</t>
  </si>
  <si>
    <t>JÍMKY PRO ODLOUČ ROP PROD ZE ŽELBET DÍLCŮ, PRŮT DO 100L/SEC</t>
  </si>
  <si>
    <t>RN 90m3 s koalescenčním odlučovačem, 100L/SEC</t>
  </si>
  <si>
    <t>konstrukce stávajícího silnice: 
podél RN ze situace: 14,4=14,40 [A]</t>
  </si>
  <si>
    <t>93353</t>
  </si>
  <si>
    <t>ZKOUŠKY VODOTĚSNOSTI NÁDRŽÍ DO 100M3</t>
  </si>
  <si>
    <t>betonové bloky: 
0,6*1*0,2*12=1,44 [A]</t>
  </si>
  <si>
    <t>94818</t>
  </si>
  <si>
    <t>DOČASNÉ KONSTRUKCE DŘEVĚNÉ VČET ODSTRAN</t>
  </si>
  <si>
    <t>pažení výkopu 
dřevěné fošny 60 mm 
stavební jáma: (32,00+5,45)*2*5,00*0,06=22,47 [A]</t>
  </si>
  <si>
    <t>Položka zahrnuje dovoz, montáž, údržbu, opotřebení (nájemné), demontáž, konzervaci, odvoz.</t>
  </si>
  <si>
    <t>SO 363</t>
  </si>
  <si>
    <t>Retenční nádrž v km 1,230</t>
  </si>
  <si>
    <t>979,172=979,17 [A]</t>
  </si>
  <si>
    <t>dle položky 17411 - 1598,704=1 598,70 [A]</t>
  </si>
  <si>
    <t>2577,876-1598,704=979,17 [A]</t>
  </si>
  <si>
    <t>(27,00*4,90+32,00*9,90)*0,5*5,00+(32,00*9,90+37,00*14,9)*0,5*2,50+2,5*4*37=2 577,875  
 z toho tř.I cca 50%:2577,875*0,5=1 288,94 [A]</t>
  </si>
  <si>
    <t>(27,00*4,90+32,00*9,90)*0,5*5,00+(32,00*9,90+37,00*14,9)*0,5*2,50+2,5*4*37=2 577,875  
 z toho tř.II cca 50%:2507,875*0,5=1 253,94 [A]</t>
  </si>
  <si>
    <t>dle položky 13173 - 1288,938=1 288,94 [A] 
dle položky 13183 - 1288,938=1 288,94 [B] 
Celkem: A+B=2 577,88 [C]</t>
  </si>
  <si>
    <t>Požadavky a výsledné parametry dle ČSN 736133. 
Veškeré práce a použitý materiál musí být odsouhlasen TDI.</t>
  </si>
  <si>
    <t>výkop (z pol.č.13173, 13183): 2577,875-(35,70*13,60*1,30)=1 946,699m3   
1946,699m3-lože(z pol.č.45152, č.45157):(27,1+13,761)m3+odlučovač:  
(25,49*3,40*3,25+3,14*0,62*0,62*2,5*5+3,14*1,15*1,15*2,5)=307,134m3  
1946,699-((27,1+13,761)+(25,49*3,40*3,25+3,14*0,62*0,62*2,5*5+3,14*1,15*1,15*2,5))=1 598,70 [A]</t>
  </si>
  <si>
    <t>V ploše stavební jámy: 
37,00*14,90=551,30 [A]</t>
  </si>
  <si>
    <t>263114</t>
  </si>
  <si>
    <t>VRTY PRO SVORNÍKY A KOTVY V PODZEMÍ DO 12M TŘ I D DO 35MM</t>
  </si>
  <si>
    <t>V ploše stavební jámy: 
2 vrty profilu do 35mm v dl. 1,50m/m2 
(29,50+7,40)*2*5*2*1,50=1 107,00 [A]</t>
  </si>
  <si>
    <t>Položky vrty v podzemí délky do 12m pro injektáže (s výjimkou tryskové), pro monitoring, pro odvodnění horninového masivu, pro zajištění výrubu svorníky, kotvami (mimo kotev samozávrtných) a  mikropilotami zahrnují kromě vlastního vrtu všechny potřebné pomocné práce a konstrukce (spotřeba vody při vrtání s vodním výplachem, vyčištění vrtu stlačeným vzduchem, lešení a pracovní plošiny a pod.). U vrtů pro odvodnění je zahrnuto podle geotechnického posouzení event. osazení perforované výpažnice. Polohu vrtů, jejich průměr, délku, případné vrtání s výpažnicí a její specifikaci určuje zadávací dokumentace. To platí i pro event. provádění jádrových vrtů.</t>
  </si>
  <si>
    <t>289313</t>
  </si>
  <si>
    <t>STŘÍKANÝ BETON DO C16/20</t>
  </si>
  <si>
    <t>V ploše stavební jámy: 
(29,50+7,40)*2*5*0,07=25,83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</si>
  <si>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</si>
  <si>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28936</t>
  </si>
  <si>
    <t>VÝZTUŽ STŘÍKANÉHO BETONU Z OCELI</t>
  </si>
  <si>
    <t>VÝZTUŽ STŘÍKANÉHO BETONU Z OCELI 10216, 11373, 11375</t>
  </si>
  <si>
    <t>V ploše stavební jámy: 
tyče R20 -  1500mm, 2ks/m2, do cementové malty 
(29,50+7,40)*2*5*2*1,50*0,001578=1,75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</si>
  <si>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(provedení vrtu, dodání a vsunutí kotvičky, její zalepení předepsaným pojivem),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</si>
  <si>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289366</t>
  </si>
  <si>
    <t>VÝZTUŽ STŘÍKANÉHO BETONU Z KARI SITÍ</t>
  </si>
  <si>
    <t>V ploše stavební jámy: 
sítě KARI 150/150/6mm 
(29,50+7,40)*2*5*0,003=1,11 [A]</t>
  </si>
  <si>
    <t>štěrk 32/64mm</t>
  </si>
  <si>
    <t>dno stavební jámy: 
27,10*5,00*0,20=27,10 [A]</t>
  </si>
  <si>
    <t>dno stavební jámy: 
27,25*5,05*0,10=13,76 [A]</t>
  </si>
  <si>
    <t>vírový ventil DN100, Q=14 l/s</t>
  </si>
  <si>
    <t>1,0=1,00 [A]</t>
  </si>
  <si>
    <t>RN 82m3 S koalescenčním odlučovačem, 120L/SEC</t>
  </si>
  <si>
    <t>RN 82m3 s koalescenčním odlučovačem, 120L/SEC</t>
  </si>
  <si>
    <t>SO 441.1</t>
  </si>
  <si>
    <t>Veřejné osvětlení, I. etapa</t>
  </si>
  <si>
    <t>014111</t>
  </si>
  <si>
    <t>POPLATKY ZA SKLÁDKU TYP S-IO (INERTNÍ ODPAD)</t>
  </si>
  <si>
    <t>včetně odvozu na skládku</t>
  </si>
  <si>
    <t>délka chrániček (chráničky 1-2 § 3-4 § 5-6) 
12,22+14,38+11,83=38,43 [A] 
jeden metr chráničky 
0,5*1,31=0,66 [B] 
délka trasy 1 kabel (úseky 525-519 § 515-520 § 601-523) 
91,39+75,85+73,83=241,07 [C] 
délky trasy 2 kabely (úseky 514-5 § 518-4 § 520-2) 
14,1+15,11+5,37=34,58 [D] 
jeden metr kabelové trasy 
0,35*0,2+0,05*0,05=0,07 [E] 
počet základů sloupů sadových 
2=2,00 [F] 
základ sloupu sadového 
0,5*0,5*0,9=0,23 [G] 
poče sloupů do 12-ti metrů 
10=10,00 [H] 
základ sloupu do 12-ti metrů 
0,85*0,85*1,7=1,23 [I] 
sloup betonový 
0,98=0,98 [J] 
A*B+(C+D-A)*E+F*G+H*I+J=55,71 [K]</t>
  </si>
  <si>
    <t>vytyčení stavby</t>
  </si>
  <si>
    <t>zahrnuje veškeré náklady spojené s objednatelem požadovanými pracemi,   
- pro stanovení orientační investorské ceny určete jednotkovou cenu jako 1% odhadované ceny stavby</t>
  </si>
  <si>
    <t>zaměření skutečného provedení stavby</t>
  </si>
  <si>
    <t>02944</t>
  </si>
  <si>
    <t>OSTAT POŽADAVKY - DOKUMENTACE SKUTEČ PROVEDENÍ V DIGIT FORMĚ</t>
  </si>
  <si>
    <t>029522</t>
  </si>
  <si>
    <t>OSTATNÍ POŽADAVKY - REVIZNÍ ZPRÁVY</t>
  </si>
  <si>
    <t>výchozí revize elektrického zařízení</t>
  </si>
  <si>
    <t>periodická revize elektrického zařízení (zdokumentování stavu ponechávaných navazujících zařízení)</t>
  </si>
  <si>
    <t>výchozí revize hromosvodu  
(bleskojitky)</t>
  </si>
  <si>
    <t>02960</t>
  </si>
  <si>
    <t>OSTATNÍ POŽADAVKY - ODBORNÝ DOZOR</t>
  </si>
  <si>
    <t>potřebné manipulace v rozvodu v.o., případně nn  
spolupráce se správcem sítě</t>
  </si>
  <si>
    <t>zahrnuje veškeré náklady spojené s objednatelem požadovaným dozorem</t>
  </si>
  <si>
    <t>délka chrániček (chráničky 1-2 § 3-4 § 5-6) 
12,22+14,38+11,83=38,43 [A] 
jeden metr chráničky 
0,5*1,31=0,66 [B] 
délka trasy 1 kabel (úseky 525-519 § 515-520 § 601-523) 
91,39+75,85+73,83=241,07 [C] 
délky trasy 2 kabely (úseky 514-5 § 518-4 § 520-2) 
14,1+15,11+5,37=34,58 [D] 
jeden metr kabelové trasy 
0,35*0,85+0,05*0,05=0,30 [E] 
počet základů sloupů sadových 
2=2,00 [F] 
základ sloupu sadového 
0,5*0,5*1,1=0,28 [G] 
poče sloupů do 12-ti metrů 
10=10,00 [H] 
základ sloupu do 12-ti metrů 
0,85*0,85*1,9=1,37 [I] 
sloup betonový 
0,98=0,98 [J] 
A*B+(C+D-A)*E+F*G+H*I+J=111,77 [K]</t>
  </si>
  <si>
    <t>rozbourání betonového základu</t>
  </si>
  <si>
    <t>0,85*0,85*1,7=1,23 [A]</t>
  </si>
  <si>
    <t>délka chrániček (chráničky 1-2 § 3-4 § 5-6) 
12,22+14,38+11,83=38,43 [A] 
délka trasy 1 kabel (úseky 525-519 § 515-520 § 601-523) 
91,39+75,85+73,83=241,07 [C] 
délky trasy 2 kabely (úseky 514-5 § 518-4 § 520-2) 
14,1+15,11+5,37=34,58 [D] 
jeden metr kabelové trasy 
0,35*0,65=0,23 [E] 
počet základů sloupů sadových 
2=2,00 [F] 
základ sloupu sadového 
0,5*0,5*0,2=0,05 [G] 
poče sloupů do 12-ti metrů 
10=10,00 [H] 
základ sloupu do 12-ti metrů 
0,85*0,85*0,2=0,14 [I] 
(C+D-A)*E+F*G+H*I=56,06 [K]</t>
  </si>
  <si>
    <t>štěrkopísek frakce 0 až 32 mm</t>
  </si>
  <si>
    <t>délka chrániček (chráničky 1-2 § 3-4 § 5-6) 
12,22+14,38+11,83=38,43 [A] 
jeden metr chráničky 
0,5*1,00+0,05*0,31=0,52 [B] 
A*B=19,98 [K]</t>
  </si>
  <si>
    <t>písek jemnozrnný frakce 0 až 4 mm</t>
  </si>
  <si>
    <t>délka chrániček (chráničky 1-2 § 3-4 § 5-6) 
12,22+14,38+11,83=38,43 [A] 
délka trasy 1 kabel (úseky 525-519 § 515-520 § 601-523) 
91,39+75,85+73,83=241,07 [C] 
délky trasy 2 kabely (úseky 514-5 § 518-4 § 520-2) 
14,1+15,11+5,37=34,58 [D] 
jeden metr kabelové trasy 
0,35*0,2+0,05*0,05=0,07 [E] 
počet základů sloupů sadových 
2=2,00 [F] 
základ sloupu sadového 
0,25=0,25 [G] 
poče sloupů do 12-ti metrů 
11=11,00 [H] 
základ sloupu do 12-ti metrů 
0,5=0,50 [I] 
(C+D-A)*E+F*G+H*I=22,61 [K]</t>
  </si>
  <si>
    <t>272314</t>
  </si>
  <si>
    <t>ZÁKLADY Z PROSTÉHO BETONU DO C25/30</t>
  </si>
  <si>
    <t>délka chrániček (chráničky 1-2 § 3-4 § 5-6) 
12,22+14,38+11,83=38,43 [A] 
jeden otvor chráničky 
3,14*0,055*0,055=0,01 [L] 
jeden metr chráničky 
0,5*0,31-2*L=0,14 [B] 
počet základů sloupů sadových 
2=2,00 [F] 
základ sloupu sadového 
0,5*0,5*0,9=0,23 [G] 
poče sloupů do 12-ti metrů 
11=11,00 [H] 
základ sloupu do 12-ti metrů 
0,85*0,85*1,7=1,23 [I] 
sloup betonový 
0,788=0,79 [J] 
A*B+F*G+H*I+J=20,16 [K]</t>
  </si>
  <si>
    <t>702211</t>
  </si>
  <si>
    <t>KABELOVÁ CHRÁNIČKA ZEMNÍ DN DO 100 MM</t>
  </si>
  <si>
    <t>trubka HDPE/LDPE 110/94 mm</t>
  </si>
  <si>
    <t>zaokrouhleno na výrobní délku 6 metrů 
délka chrániček (chráničky 1-2 § 3-4 § 5-6) 
15+15+12=42,00 [A] 
A*2=84,00 [B]</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</si>
  <si>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</si>
  <si>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702312</t>
  </si>
  <si>
    <t>ZAKRYTÍ KABELŮ VÝSTRAŽNOU FÓLIÍ ŠÍŘKY PŘES 20 DO 40 CM</t>
  </si>
  <si>
    <t>fólie šířky 33 cm červená s nápisem "veřejné osvětlení"</t>
  </si>
  <si>
    <t>délka trasy 1 kabel (úseky 525-519 § 515-520 § 601-523) 
91,39+75,85+73,83=241,07 [C] 
délky trasy 2 kabely (úseky 514-5 § 518-4 § 520-2) 
14,1+15,11+5,37=34,58 [D] 
3% rezerva na zvlnění a prostřih 
1,03=1,03 [E] 
(C+D)*E=283,92 [F]</t>
  </si>
  <si>
    <t>1. Položka obsahuje:  
– přípravu podkladu pro osazení  
2. Položka neobsahuje:  
 X  
3. Způsob měření:  
Měří se metr délkový.</t>
  </si>
  <si>
    <t>702332</t>
  </si>
  <si>
    <t>ZAKRYTÍ KABELŮ PLASTOVOU DESKOU/PÁSEM ŠÍŘKY PŘES 20 DO 40 CM</t>
  </si>
  <si>
    <t>deska 1000x300x4 mm červená s nápisem "veřejné osvětlení"</t>
  </si>
  <si>
    <t>délka chrániček (chráničky 1-2 § 3-4 § 5-6) 
12,22+14,38+11,83=38,43 [A] 
délka trasy 1 kabel (úseky 525-519 § 515-520 § 601-523) 
91,39+75,85+73,83=241,07 [C] 
délky trasy 2 kabely (úseky 514-5 § 518-4 § 520-2) 
14,1+15,11+5,37=34,58 [D] 
C+D-A=237,22 [E] 
zaokrouhlení na celé desky 
E+0,78=238,00 [F]</t>
  </si>
  <si>
    <t>741911</t>
  </si>
  <si>
    <t>UZEMŇOVACÍ VODIČ V ZEMI FEZN DO 120 MM2</t>
  </si>
  <si>
    <t>Zemnící drát FeZn 10 mm</t>
  </si>
  <si>
    <t>délka trasy 1 kabel (úseky 525-519 § 515-520 § 601-523) 
91,39+75,85+73,83=241,07 [C] 
délky trasy 2 kabely (úseky 514-5 § 518-4 § 520-2) 
14,1+15,11+5,37=34,58 [D] 
5% na zvlnění a prostřih 
1,05=1,05 [E] 
počet sloupů sadových 
2=2,00 [F] 
počet sloupů do 12-ti metrů 
11=11,00 [H] 
vodorovné části a rezerva u zavedení do sloupu 
3=3,00 [I] 
bleskojistka 
12=12,00 [J] 
(C+D)*E+(F+H)*I+J=340,43 [K]</t>
  </si>
  <si>
    <t>1. Položka obsahuje:  
 – přípravu podkladu pro osazení  
 – měření, dělení, spojování, tvarování  
 – ochranný nátěr spojů a při průchodu vodiče nad terén apod. dle příslušných norem  
2. Položka neobsahuje:  
 X  
3. Způsob měření:  
Měří se metr délkový v ose vodiče</t>
  </si>
  <si>
    <t>741I02</t>
  </si>
  <si>
    <t>BLESKOJISTKA HROMOSVODNÁ, VENKOVNÍ PROVEDENÍ</t>
  </si>
  <si>
    <t>jedna fáze</t>
  </si>
  <si>
    <t>1. Položka obsahuje:  
 – upevnění vč. veškerého příslušenství  
2. Položka neobsahuje:  
 X  
3. Způsob měření:  
Udává se počet kusů kompletní konstrukce nebo práce.</t>
  </si>
  <si>
    <t>741I04</t>
  </si>
  <si>
    <t>OCHRANNÝ ÚHELNÍK KE SVODOVÉMU VODIČI</t>
  </si>
  <si>
    <t>včetně upevnění</t>
  </si>
  <si>
    <t>742212</t>
  </si>
  <si>
    <t>VEDENÍ VENKOVNÍ NN, SLOUP PŘES 9/10 DO 10,5/10 KN</t>
  </si>
  <si>
    <t>1. Položka obsahuje:  
 – sloup vč.povrchového uzemnění, konzoly, nosné svorky, izolátory a vazy.   
 – veškeré příslušenství  
2. Položka neobsahuje:  
 – zemní práce a BETONOVÝ základ  
3. Způsob měření:  
Udává se počet kusů kompletní konstrukce nebo práce.</t>
  </si>
  <si>
    <t>742232</t>
  </si>
  <si>
    <t>VEDENÍ VENKOVNÍ NN, ZÁVĚSNÝ KABEL DO TŘÍ ŽIL</t>
  </si>
  <si>
    <t>CYKYz 3x6 mm2</t>
  </si>
  <si>
    <t>37,92*1,05+12=51,82 [A]</t>
  </si>
  <si>
    <t>1. Položka obsahuje:  
 – měření, roztahování, dělení, spojování, zakončení a pod.  
 – veškeré příslušenství  
2. Položka neobsahuje:  
 X  
3. Způsob měření:  
Měří se metr délkový.</t>
  </si>
  <si>
    <t>742254</t>
  </si>
  <si>
    <t>VEDENÍ VENKOVNÍ NN, PROPICHOVACÍ SVORKA</t>
  </si>
  <si>
    <t>1. Položka obsahuje:  
 – veškeré příslušenství  
2. Položka neobsahuje:  
 X  
3. Způsob měření:  
Udává se počet kusů kompletní konstrukce nebo práce.</t>
  </si>
  <si>
    <t>742255</t>
  </si>
  <si>
    <t>VEDENÍ VENKOVNÍ NN, PROPICHOVACÍ SVORKA S POJISTKOU</t>
  </si>
  <si>
    <t>10A</t>
  </si>
  <si>
    <t>1. Položka obsahuje:  
 – pojistku, veškeré příslušenství  
2. Položka neobsahuje:  
 X  
3. Způsob měření:  
Udává se počet kusů kompletní konstrukce nebo práce.</t>
  </si>
  <si>
    <t>742256</t>
  </si>
  <si>
    <t>VEDENÍ VENKOVNÍ NN, KOTEVNÍ SVORKA VČETNĚ UPEVNĚNÍ</t>
  </si>
  <si>
    <t>742H12</t>
  </si>
  <si>
    <t>KABEL NN ČTYŘ- A PĚTIŽÍLOVÝ CU S PLASTOVOU IZOLACÍ OD 4 DO 16 MM2</t>
  </si>
  <si>
    <t>CYKY 4x16 mm2</t>
  </si>
  <si>
    <t>délka trasy 1 kabel (úseky 525-519 § 515-520 § 601-523) 
91,39+75,85+73,83=241,07 [C] 
délky trasy 2 kabely (úseky 514-5 § 518-4 § 520-2) 
14,1+15,11+5,37=34,58 [D] 
5% na zvlnění a prostřih 
1,05=1,05 [E] 
počet sloupů sadových 
2=2,00 [F] 
počet sloupů do 12-ti metrů 
11=11,00 [H] 
vodorovné části a rezerva u zavedení do sloupu 
3=3,00 [I] 
(C+2*D)*E+(F+H)*I=364,74 [K]</t>
  </si>
  <si>
    <t>1. Položka obsahuje:  
 – manipulace a uložení kabelu (do země, chráničky, kanálu, na rošty, na TV a pod.)  
2. Položka neobsahuje:  
 – příchytky, spojky, koncovky, chráničky apod.  
3. Způsob měření:  
Měří se metr délkový.</t>
  </si>
  <si>
    <t>742L12</t>
  </si>
  <si>
    <t>UKONČENÍ DVOU AŽ PĚTIŽÍLOVÉHO KABELU V ROZVADĚČI NEBO NA PŘÍSTROJI OD 4 DO 16 MM2</t>
  </si>
  <si>
    <t>13*2=26,00 [A]</t>
  </si>
  <si>
    <t>1. Položka obsahuje:  
 – všechny práce spojené s úpravou kabelů pro montáž včetně veškerého příslušentsví  
2. Položka neobsahuje:  
 X  
3. Způsob měření:  
Udává se počet kusů kompletní konstrukce nebo práce.</t>
  </si>
  <si>
    <t>743121</t>
  </si>
  <si>
    <t>OSVĚTLOVACÍ STOŽÁR PEVNÝ ŽÁROVĚ ZINKOVANÝ DÉLKY DO 6 M</t>
  </si>
  <si>
    <t>sadový</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</si>
  <si>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</si>
  <si>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</si>
  <si>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</si>
  <si>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8 metrů, dálniční</t>
  </si>
  <si>
    <t>10 metrů dálniční</t>
  </si>
  <si>
    <t>pouze repase a montáž  
včetně potřebné doby skladování</t>
  </si>
  <si>
    <t>743151</t>
  </si>
  <si>
    <t>OSVĚTLOVACÍ STOŽÁR - STOŽÁROVÁ ROZVODNICE S 1-2 JISTÍCÍMI PRVKY</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</si>
  <si>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</si>
  <si>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</si>
  <si>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</si>
  <si>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2 metry, dálniční</t>
  </si>
  <si>
    <t>1. Položka obsahuje:  
 – veškeré příslušenství a uzavírací nátěr, technický popis viz. projektová dokumentace  
2. Položka neobsahuje:  
 X  
3. Způsob měření:  
Udává se počet kusů kompletní konstrukce nebo práce.</t>
  </si>
  <si>
    <t>743313</t>
  </si>
  <si>
    <t>VÝLOŽNÍK PRO MONTÁŽ SVÍTIDLA NA STOŽÁR JEDNORAMENNÝ DÉLKA VYLOŽENÍ PŘES 2 M</t>
  </si>
  <si>
    <t>743554</t>
  </si>
  <si>
    <t>SVÍTIDLO VENKOVNÍ VŠEOBECNÉ LED, MIN. IP 44, PŘES 45 W</t>
  </si>
  <si>
    <t>128LED</t>
  </si>
  <si>
    <t>1. Položka obsahuje:  
 – zdroj a veškeré příslušenství  
 – technický popis viz. projektová dokumentace  
2. Položka neobsahuje:  
 X  
3. Způsob měření:  
Udává se počet kusů kompletní konstrukce nebo práce.</t>
  </si>
  <si>
    <t>96LED</t>
  </si>
  <si>
    <t>64LED</t>
  </si>
  <si>
    <t>743566</t>
  </si>
  <si>
    <t>SVÍTIDLO VENKOVNÍ VŠEOBECNÉ - MONTÁŽ SVÍTIDLA</t>
  </si>
  <si>
    <t>včetně potřebné doby skladování  
včetně zdroje světla</t>
  </si>
  <si>
    <t>1. Položka obsahuje:  
 – veškeré příslušenství  
 – technický popis viz. projektová dokumentace  
2. Položka neobsahuje:  
 X  
3. Způsob měření:  
Udává se počet kusů kompletní konstrukce nebo práce.</t>
  </si>
  <si>
    <t>743Z11</t>
  </si>
  <si>
    <t>DEMONTÁŽ OSVĚTLOVACÍHO STOŽÁRU ULIČNÍHO VÝŠKY DO 15 M</t>
  </si>
  <si>
    <t>včetně výložníku</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</si>
  <si>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</si>
  <si>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743Z35</t>
  </si>
  <si>
    <t>DEMONTÁŽ SVÍTIDLA Z OSVĚTLOVACÍHO STOŽÁRU VÝŠKY DO 15 M</t>
  </si>
  <si>
    <t>včetně zdroje světla</t>
  </si>
  <si>
    <t>SO 441.2</t>
  </si>
  <si>
    <t>Veřejné osvětlení, II. etapa</t>
  </si>
  <si>
    <t>délka chrániček 2 otvory (chráničky 7-8 § 9-10 § 13-14 § 15-16 § 17-18 § 19-20 § 21-22 § 23-24 § 25-26 § 27-28 § 29-30 § 31-32 § 33-34 § 35-36 § 37-38 § 39-40 § 41-42 § 45-46 § 47-48 § 49-50) 
11,46+6,74+10+12,36+3,82+13,96+11,51+11,6+11+10,46+6,46+6,48+7,1+11,11+10,58+6,45+10,55+6,28+11,84+7,18=186,94 [A] 
jeden metr chráničky 2 otvory 
0,5*1,31=0,66 [B] 
délka chrániček 3 otvory (chráničky 11-12 § 43-44 § 51-52 § 53-54) 
6,84+17,15+11,95+13,36=49,30 [C] 
jeden metr chráničky 3 otvory 
0,59*1,31=0,77 [D] 
délka trasy AYKY 4x70 mm2 (úseky ZM v lázních § ZM k rybníku) 
26,05+2,78=28,83 [E] 
délka trasy 1 kabel CYKY (úseky ZM v lázních - 102 § 209-304 § 305-308 § 310-311 § 312-314 § 315-408 § 407-402 § 403-511 § 512-514) 
87,18+229,39+106,41+65,97+89,73+842,51+96,44+333,86+41,59=1 893,08 [F] 
délky trasy 2 kabely CYKY (úseky ZM v lázních - 51 § 203-53 § 304-47 § 43-307 § 308-41 § 309-42 § 311-37 § 314-35 § 408-19 § 406-20 § 17-404 § 402-15§ 401-14 § 13 - ZM k rybníku § 511-7 § 8-513) 
62,96+7,45+9,35+19,56+10,58+3,29+6,22+7,13+2,25+8,14+11,48+1,62+1,66+131,97+11,49+2,34=297,49 [G] 
jeden metr kabelové trasy 1-2 kabely CYKY nebo AYKY 
0,35*0,2+0,05*0,05=0,07 [H] 
délka trasy 3 kabely CYKY (úseky u ZM v lázních) 
3,27=3,27 [I] 
jeden metr kabelové trasy 3 kabely CYKY 
0,5*0,2+0,05*0,05=0,10 [J] 
počet sloupů do 12-ti metrů 
71=71,00 [K] 
základ sloupu do 12-ti metrů 
0,85*0,85*1,7=1,23 [L] 
pilíř ZM 
0,75=0,75 [M] 
A*B+C*D+(E+F+G-A-C)*H+I*J+K*L+2*M=389,32 [N]</t>
  </si>
  <si>
    <t>029521</t>
  </si>
  <si>
    <t>výchozí revize stávajícího veřejného osvětlení v místě demontáže svítidla provedená po demontáži tohoto svítidla</t>
  </si>
  <si>
    <t>délka chrániček 2 otvory (chráničky 7-8 § 9-10 § 13-14 § 15-16 § 17-18 § 19-20 § 21-22 § 23-24 § 25-26 § 27-28 § 29-30 § 31-32 § 33-34 § 35-36 § 37-38 § 39-40 § 41-42 § 45-46 § 47-48 § 49-50) 
11,46+6,74+10+12,36+3,82+13,96+11,51+11,6+11+10,46+6,46+6,48+7,1+11,11+10,58+6,45+10,55+6,28+11,84+7,18=186,94 [A] 
jeden metr chráničky 2 otvory 
0,5*1,31=0,66 [B] 
délka chrániček 3 otvory (chráničky 11-12 § 43-44 § 51-52 § 53-54) 
6,84+17,15+11,95+13,36=49,30 [C] 
jeden metr chráničky 3 otvory 
0,59*1,31=0,77 [D] 
délka trasy AYKY 4x70 mm2 (úseky ZM v lázních § ZM k rybníku) 
26,05+2,78=28,83 [E] 
délka trasy 1 kabel CYKY (úseky ZM v lázních - 102 § 209-304 § 305-308 § 310-311 § 312-314 § 315-408 § 407-402 § 403-511 § 512-514) 
87,18+229,39+106,41+65,97+89,73+842,51+96,44+333,86+41,59=1 893,08 [F] 
délky trasy 2 kabely CYKY (úseky ZM v lázních - 51 § 203-53 § 304-47 § 43-307 § 308-41 § 309-42 § 311-37 § 314-35 § 408-19 § 406-20 § 17-404 § 402-15§ 401-14 § 13 - ZM k rybníku § 511-7 § 8-513) 
62,96+7,45+9,35+19,56+10,58+3,29+6,22+7,13+2,25+8,14+11,48+1,62+1,66+131,97+11,49+2,34=297,49 [G] 
jeden metr kabelové trasy 1-2 kabely CYKY nebo AYKY 
0,35*0,85+0,05*0,05=0,30 [H] 
délka trasy 3 kabely CYKY (úseky u ZM v lázních) 
3,27=3,27 [I] 
jeden metr kabelové trasy 3 kabely CYKY 
0,5*0,85+0,05*0,05=0,43 [J] 
počet sloupů do 12-ti metrů 
71=71,00 [K] 
základ sloupu do 12-ti metrů 
0,85*0,85*1,9=1,37 [L] 
pilíř ZM 
1=1,00 [M] 
A*B+C*D+(E+F+G-A-C)*H+I*J+K*L+2*M=856,97 [N]</t>
  </si>
  <si>
    <t>základ sloupu betonového 
0,788=0,79 [A]</t>
  </si>
  <si>
    <t>délka chrániček 2 otvory (chráničky 7-8 § 9-10 § 13-14 § 15-16 § 17-18 § 19-20 § 21-22 § 23-24 § 25-26 § 27-28 § 29-30 § 31-32 § 33-34 § 35-36 § 37-38 § 39-40 § 41-42 § 45-46 § 47-48 § 49-50) 
11,46+6,74+10+12,36+3,82+13,96+11,51+11,6+11+10,46+6,46+6,48+7,1+11,11+10,58+6,45+10,55+6,28+11,84+7,18=186,94 [A] 
délka chrániček 3 otvory (chráničky 11-12 § 43-44 § 51-52 § 53-54) 
6,84+17,15+11,95+13,36=49,30 [C] 
délka trasy AYKY 4x70 mm2 (úseky ZM v lázních § ZM k rybníku) 
26,05+2,78=28,83 [E] 
délka trasy 1 kabel CYKY (úseky ZM v lázních - 102 § 209-304 § 305-308 § 310-311 § 312-314 § 315-408 § 407-402 § 403-511 § 512-514) 
87,18+229,39+106,41+65,97+89,73+842,51+96,44+333,86+41,59=1 893,08 [F] 
délky trasy 2 kabely CYKY (úseky ZM v lázních - 51 § 203-53 § 304-47 § 43-307 § 308-41 § 309-42 § 311-37 § 314-35 § 408-19 § 406-20 § 17-404 § 402-15§ 401-14 § 13 - ZM k rybníku § 511-7 § 8-513) 
62,96+7,45+9,35+19,56+10,58+3,29+6,22+7,13+2,25+8,14+11,48+1,62+1,66+131,97+11,49+2,34=297,49 [G] 
jeden metr kabelové trasy 1-2 kabely CYKY nebo AYKY 
0,35*0,65+0,05*0,05=0,23 [H] 
délka trasy 3 kabely CYKY (úseky u ZM v lázních) 
3,27=3,27 [I] 
jeden metr kabelové trasy 3 kabely CYKY 
0,5*0,65+0,05*0,05=0,33 [J] 
počet sloupů do 12-ti metrů 
71=71,00 [K] 
základ sloupu do 12-ti metrů 
0,85*0,85*0,2=0,14 [L] 
pilíř ZM 
0,25=0,25 [M] 
(E+F+G-A-C)*H+I*J+K*L+2*M=467,65 [N]</t>
  </si>
  <si>
    <t>délka chrániček 2 otvory (chráničky 7-8 § 9-10 § 13-14 § 15-16 § 17-18 § 19-20 § 21-22 § 23-24 § 25-26 § 27-28 § 29-30 § 31-32 § 33-34 § 35-36 § 37-38 § 39-40 § 41-42 § 45-46 § 47-48 § 49-50) 
11,46+6,74+10+12,36+3,82+13,96+11,51+11,6+11+10,46+6,46+6,48+7,1+11,11+10,58+6,45+10,55+6,28+11,84+7,18=186,94 [A] 
jeden metr chráničky 2 otvory 
0,5*1,00+0,05*0,31=0,52 [B] 
délka chrániček 3 otvory (chráničky 11-12 § 43-44 § 51-52 § 53-54) 
6,84+17,15+11,95+13,36=49,30 [C] 
jeden metr chráničky 3 otvory 
0,59*1,00=0,59 [D] 
A*B+C*D=126,30 [E]</t>
  </si>
  <si>
    <t>délka chrániček 2 otvory (chráničky 7-8 § 9-10 § 13-14 § 15-16 § 17-18 § 19-20 § 21-22 § 23-24 § 25-26 § 27-28 § 29-30 § 31-32 § 33-34 § 35-36 § 37-38 § 39-40 § 41-42 § 45-46 § 47-48 § 49-50) 
11,46+6,74+10+12,36+3,82+13,96+11,51+11,6+11+10,46+6,46+6,48+7,1+11,11+10,58+6,45+10,55+6,28+11,84+7,18=186,94 [A] 
délka chrániček 3 otvory (chráničky 11-12 § 43-44 § 51-52 § 53-54) 
6,84+17,15+11,95+13,36=49,30 [C] 
délka trasy AYKY 4x70 mm2 (úseky ZM v lázních § ZM k rybníku) 
26,05+2,78=28,83 [E] 
délka trasy 1 kabel CYKY (úseky ZM v lázních - 102 § 209-304 § 305-308 § 310-311 § 312-314 § 315-408 § 407-402 § 403-511 § 512-514) 
87,18+229,39+106,41+65,97+89,73+842,51+96,44+333,86+41,59=1 893,08 [F] 
délky trasy 2 kabely CYKY (úseky ZM v lázních - 51 § 203-53 § 304-47 § 43-307 § 308-41 § 309-42 § 311-37 § 314-35 § 408-19 § 406-20 § 17-404 § 402-15§ 401-14 § 13 - ZM k rybníku § 511-7 § 8-513) 
62,96+7,45+9,35+19,56+10,58+3,29+6,22+7,13+2,25+8,14+11,48+1,62+1,66+131,97+11,49+2,34=297,49 [G] 
jeden metr kabelové trasy 1-2 kabely CYKY nebo AYKY 
0,35*0,2+0,05*0,05=0,07 [H] 
délka trasy 3 kabely CYKY (úseky u ZM v lázních) 
3,27=3,27 [I] 
jeden metr kabelové trasy 3 kabely CYKY 
0,5*0,2+0,05*0,05=0,10 [J] 
počet sloupů do 12-ti metrů 
71=71,00 [K] 
základ sloupu do 12-ti metrů 
0,5=0,50 [L] 
pilíř ZM 
0,75=0,75 [M] 
(E+F+G-A-C)*H+I*J+K*L+2*M=176,15 [N]</t>
  </si>
  <si>
    <t>jeden otvor chráničky 
3,14*0,055*0,055=0,01 [N] 
délka chrániček 2 otvory (chráničky 7-8 § 9-10 § 13-14 § 15-16 § 17-18 § 19-20 § 21-22 § 23-24 § 25-26 § 27-28 § 29-30 § 31-32 § 33-34 § 35-36 § 37-38 § 39-40 § 41-42 § 45-46 § 47-48 § 49-50) 
11,46+6,74+10+12,36+3,82+13,96+11,51+11,6+11+10,46+6,46+6,48+7,1+11,11+10,58+6,45+10,55+6,28+11,84+7,18=186,94 [A] 
jeden metr chráničky 2 otvory 
0,45*0,31-2*N=0,12 [B] 
délka chrániček 3 otvory (chráničky 11-12 § 43-44 § 51-52 § 53-54) 
6,84+17,15+11,95+13,36=49,30 [C] 
jeden metr chráničky 3 otvory 
0,59*0,31-3*N=0,15 [D] 
počet sloupů do 12-ti metrů 
71=71,00 [K] 
základ sloupu do 12-ti metrů 
0,85*0,85*1,7=1,23 [L] 
A*B+C*D+K*L=117,16 [M]</t>
  </si>
  <si>
    <t>zaokrouhleno na výrobní délku 6 metrů 
délka chrániček 2 otvory (chráničky 7-8 § 9-10 § 13-14 § 15-16 § 17-18 § 19-20 § 21-22 § 23-24 § 25-26 § 27-28 § 29-30 § 31-32 § 33-34 § 35-36 § 37-38 § 39-40 § 41-42 § 45-46 § 47-48 § 49-50) 
12+9+12+15+6+15+12+12+12+12+9+9+9+12+12+9+12+9+12+9=219,00 [A] 
délka chrániček 3 otvory (chráničky 11-12 § 43-44 § 51-52 § 53-54) 
8+18+12+14=52,00 [B] 
A*2+B*3=594,00 [C]</t>
  </si>
  <si>
    <t>délka trasy AYKY 4x70 mm2 (úseky ZM v lázních § ZM k rybníku) 
26,05+2,78=28,83 [A] 
délka trasy 1 kabel CYKY (úseky ZM v lázních - 102 § 209-304 § 305-308 § 310-311 § 312-314 § 315-408 § 407-402 § 403-511 § 512-514) 
87,18+229,39+106,41+65,97+89,73+842,51+96,44+333,86+41,59=1 893,08 [B] 
délky trasy 2 kabely CYKY (úseky ZM v lázních - 51 § 203-53 § 304-47 § 43-307 § 308-41 § 309-42 § 311-37 § 314-35 § 408-19 § 406-20 § 17-404 § 402-15§ 401-14 § 13 - ZM k rybníku § 511-7 § 8-513) 
62,96+7,45+9,35+19,56+10,58+3,29+6,22+7,13+2,25+8,14+11,48+1,62+1,66+131,97+11,49+2,34=297,49 [C] 
délka trasy 3 kabely CYKY (úseky u ZM v lázních) 
3,27=3,27 [D] 
3% na zvlnění a prostřih 
1,03=1,03 [E] 
(A+B+C+2*D)*E=2 292,72 [F]</t>
  </si>
  <si>
    <t>délka chrániček 2 otvory (chráničky 7-8 § 9-10 § 13-14 § 15-16 § 17-18 § 19-20 § 21-22 § 23-24 § 25-26 § 27-28 § 29-30 § 31-32 § 33-34 § 35-36 § 37-38 § 39-40 § 41-42 § 45-46 § 47-48 § 49-50) 
11,46+6,74+10+12,36+3,82+13,96+11,51+11,6+11+10,46+6,46+6,48+7,1+11,11+10,58+6,45+10,55+6,28+11,84+7,18=186,94 [A] 
délka chrániček 3 otvory (chráničky 11-12 § 43-44 § 51-52 § 53-54) 
6,84+17,15+11,95+13,36=49,30 [B] 
délka trasy AYKY 4x70 mm2 (úseky ZM v lázních § ZM k rybníku) 
26,05+2,78=28,83 [C] 
délka trasy 1 kabel CYKY (úseky ZM v lázních - 102 § 209-304 § 305-308 § 310-311 § 312-314 § 315-408 § 407-402 § 403-511 § 512-514) 
87,18+229,39+106,41+65,97+89,73+842,51+96,44+333,86+41,59=1 893,08 [D] 
délky trasy 2 kabely CYKY (úseky ZM v lázních - 51 § 203-53 § 304-47 § 43-307 § 308-41 § 309-42 § 311-37 § 314-35 § 408-19 § 406-20 § 17-404 § 402-15§ 401-14 § 13 - ZM k rybníku § 511-7 § 8-513) 
62,96+7,45+9,35+19,56+10,58+3,29+6,22+7,13+2,25+8,14+11,48+1,62+1,66+131,97+11,49+2,34=297,49 [E] 
délka trasy 3 kabely CYKY (úseky u ZM v lázních) 
3,27=3,27 [F] 
(C+D+E+2*F-A-B)=1 989,70 [G] 
zaokrouhlení na celé desky 
G+0,3=1 990,00 [H]</t>
  </si>
  <si>
    <t>délka trasy 1 kabel CYKY (úseky ZM v lázních - 102 § 209-304 § 305-308 § 310-311 § 312-314 § 315-408 § 407-402 § 403-511 § 512-514) 
87,18+229,39+106,41+65,97+89,73+842,51+96,44+333,86+41,59=1 893,08 [A] 
délky trasy 2 kabely CYKY (úseky ZM v lázních - 51 § 203-53 § 304-47 § 43-307 § 308-41 § 309-42 § 311-37 § 314-35 § 408-19 § 406-20 § 17-404 § 402-15§ 401-14 § 13 - ZM k rybníku § 511-7 § 8-513) 
62,96+7,45+9,35+19,56+10,58+3,29+6,22+7,13+2,25+8,14+11,48+1,62+1,66+131,97+11,49+2,34=297,49 [B] 
délka trasy 3 kabely CYKY (úseky u ZM v lázních) 
3,27=3,27 [C] 
5% na zvlnění a prostřih 
1,05=1,05 [D] 
počet sloupů do 12-ti metrů 
71=71,00 [E] 
svislé části a rezerva při zapojení do sloupu nebo pilíře 
3=3,00 [F] 
(A+B+C)*D+E*F=2 516,53 [G]</t>
  </si>
  <si>
    <t>pouze demontáž</t>
  </si>
  <si>
    <t>délka trasy 1 kabel CYKY (úseky ZM v lázních - 102 § 209-304 § 305-308 § 310-311 § 312-314 § 315-408 § 407-402 § 403-511 § 512-514) 
87,18+229,39+106,41+65,97+89,73+842,51+96,44+333,86+41,59=1 893,08 [A] 
délky trasy 2 kabely CYKY (úseky ZM v lázních - 51 § 203-53 § 304-47 § 43-307 § 308-41 § 309-42 § 311-37 § 314-35 § 408-19 § 406-20 § 17-404 § 402-15§ 401-14 § 13 - ZM k rybníku § 511-7 § 8-513) 
62,96+7,45+9,35+19,56+10,58+3,29+6,22+7,13+2,25+8,14+11,48+1,62+1,66+131,97+11,49+2,34=297,49 [B] 
délka trasy 3 kabely CYKY (úseky u ZM v lázních) 
3,27=3,27 [C] 
5% na zvlnění a prostřih 
1,05=1,05 [D] 
počet sloupů do 12-ti metrů 
71=71,00 [E] 
svislé části a rezerva při zapojení do sloupu nebo pilíře 
3=3,00 [F] 
(A+2*B+3*C)*D+E*F=2 835,76 [G]</t>
  </si>
  <si>
    <t>742H24</t>
  </si>
  <si>
    <t>KABEL NN ČTYŘ- A PĚTIŽÍLOVÝ AL S PLASTOVOU IZOLACÍ OD 70 DO 120 MM2</t>
  </si>
  <si>
    <t>AYKY 4x70 mm2</t>
  </si>
  <si>
    <t>délka trasy AYKY 4x70 mm2 (úseky ZM v lázních § ZM k rybníku) 
26,05+2,78=28,83 [A] 
5% na zvlnění a prostřih 
1,05=1,05 [B] 
rezerva a svislé části u zavedení do pilíře 
3=3,00 [C] 
A*B+4*C=42,27 [D]</t>
  </si>
  <si>
    <t>71*2=142,00 [A]</t>
  </si>
  <si>
    <t>742L14</t>
  </si>
  <si>
    <t>UKONČENÍ DVOU AŽ PĚTIŽÍLOVÉHO KABELU V ROZVADĚČI NEBO NA PŘÍSTROJI OD 70 DO 120 MM2</t>
  </si>
  <si>
    <t>742Z11</t>
  </si>
  <si>
    <t>DEMONTÁŽ SLOUPU/STOŽÁRU NN VČETNĚ VEŠKERÉ VÝSTROJE</t>
  </si>
  <si>
    <t>1. Položka obsahuje:  
 – veškeré práce a materiál obsažený v názvu položky  
2. Položka neobsahuje:  
 X  
3. Způsob měření:  
Udává se počet kusů kompletní konstrukce nebo práce.</t>
  </si>
  <si>
    <t>742Z22</t>
  </si>
  <si>
    <t>DEMONTÁŽ VENKOVNÍHO VEDENÍ NN (4X)</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</si>
  <si>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</si>
  <si>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12 metrů, dálniční</t>
  </si>
  <si>
    <t>743152</t>
  </si>
  <si>
    <t>OSVĚTLOVACÍ STOŽÁR - STOŽÁROVÁ ROZVODNICE S 3-4 JISTÍCÍMI PRVKY</t>
  </si>
  <si>
    <t>743311</t>
  </si>
  <si>
    <t>VÝLOŽNÍK PRO MONTÁŽ SVÍTIDLA NA STOŽÁR JEDNORAMENNÝ DÉLKA VYLOŽENÍ DO 1 M</t>
  </si>
  <si>
    <t>pomocný výložníček pro druhé svítidlo v nižší výšce  
vyložení 0,5 metru</t>
  </si>
  <si>
    <t>vyložení 1 metr, dálniční</t>
  </si>
  <si>
    <t>1,5 metru, dálniční</t>
  </si>
  <si>
    <t>podružný výložník 1 metr se svislým koncem pro nasunutí svítidla</t>
  </si>
  <si>
    <t>2,5 metru, dálniční</t>
  </si>
  <si>
    <t>3 metry, dálniční</t>
  </si>
  <si>
    <t>743321</t>
  </si>
  <si>
    <t>VÝLOŽNÍK PRO MONTÁŽ SVÍTIDLA NA STOŽÁR DVOURAMENNÝ DÉLKA VYLOŽENÍ DO 1 M</t>
  </si>
  <si>
    <t>výložník vidličkový, dálniční  
vyložení 0,5 metru  
osová vzdálenost svítidel 1,5 metru  
podélné osy svítidel rovnoběžné</t>
  </si>
  <si>
    <t>743553</t>
  </si>
  <si>
    <t>SVÍTIDLO VENKOVNÍ VŠEOBECNÉ LED, MIN. IP 44, PŘES 25 DO 45 W</t>
  </si>
  <si>
    <t>24LED</t>
  </si>
  <si>
    <t>112LED</t>
  </si>
  <si>
    <t>743712</t>
  </si>
  <si>
    <t>ROZVADĚČ PRO VEŘEJNÉ OSVĚTLENÍ S MĚŘENÍM SPOTŘEBY EL. ENERGIE PŘES 4 KS TŘÍFÁZOVÝCH VĚTVÍ</t>
  </si>
  <si>
    <t>včetně pilíře</t>
  </si>
  <si>
    <t>1. Položka obsahuje:  
 – instalaci rozvaděče do terénu/rozvodny včetně nastavení a oživení, zhotovení výrobní dokumentace  
 – technický popis viz. projektová dokumentace  
2. Položka neobsahuje:  
 – zemní práce  
3. Způsob měření:  
Udává se počet kusů kompletní konstrukce nebo práce.</t>
  </si>
  <si>
    <t>SO 521</t>
  </si>
  <si>
    <t>Přeložka STL plynovodu PE160 v OK Radlík</t>
  </si>
  <si>
    <t>- zemina</t>
  </si>
  <si>
    <t>47,89=47,89 [A] Dle položky 12573.SKL</t>
  </si>
  <si>
    <t>- kamenivo, štěrk, písek</t>
  </si>
  <si>
    <t>1,68*2,2=3,70 [A] dle položky 11332.SKL</t>
  </si>
  <si>
    <t>014130A</t>
  </si>
  <si>
    <t>vybourané plynovodní potrubí</t>
  </si>
  <si>
    <t>1,000=1,00 [A] dle položky 969334</t>
  </si>
  <si>
    <t>včetně odvozu a uložení na skládku</t>
  </si>
  <si>
    <t>"V délce potrubí ve stáv. komunikaci   
7*0,80*0,30=1,68 [A]"</t>
  </si>
  <si>
    <t>"V délce potrubí ve stáv. komunikaci   
7*0,8*0,10=0,56 [A]"</t>
  </si>
  <si>
    <t>včetně odvozu a uložení na mezideponii</t>
  </si>
  <si>
    <t>"ze situace a vzor. uloženi  
0,80*(92,0-7,0-3,70-3,90)*0,30 + 1,70*(6,30+3,70+3,30)*0,30 + 1,80*(6,80+3,90)*0,30=31,14 [A]"</t>
  </si>
  <si>
    <t>zemina na zásyp rýhy - včetně naložení a odvozu z mezideponie</t>
  </si>
  <si>
    <t>"z pol.17411: 
142,397=142,40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</si>
  <si>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</si>
  <si>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ornice - včetně naložení a odvozu z mezideponie</t>
  </si>
  <si>
    <t>"z pol.12110: 
31,137=31,14 [A]"</t>
  </si>
  <si>
    <t>přebytek zeminy na skládku - včetně naložení a odvozu z mezideponie</t>
  </si>
  <si>
    <t>"z pol.17120.SKL: 
47,891=47,89 [A]"</t>
  </si>
  <si>
    <t>včetně odvozu a uložení  na mezideponii</t>
  </si>
  <si>
    <t>"ze situace a vzor. uloženi  
 61,40*0,8*1,0+23,0*0,8*1,61+1,70*(6,30+3,70+3,30)*1,36+1,80*(6,80+3,90)*1,36+91,0*0,60*1,0=190,29 [A]"</t>
  </si>
  <si>
    <t>uložení přebytku vykopané zeminy na skládku   pol. 13273 - odpočet pol.17411 
"ze situace a vzor. uloženi  
 190,288-142,397=47,89 [A]"</t>
  </si>
  <si>
    <t>"pol.13273 -odpočet pol. 17481, 17581, 45157 
190,288 - 9,200 -30,163 - 8,528=142,40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</si>
  <si>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</si>
  <si>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"ze situace a vzor. uloženi  
 10,0*0,80*(1,61-0,10-0,36)=9,20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</si>
  <si>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</si>
  <si>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hutněný obsyp kopaným pískem frakce 0-4mm</t>
  </si>
  <si>
    <t>"ze situace a vzor. uloženi  
(92,0+5,0)*0,80*0,360 + (6,3+3,3)*0,8*0,29=30,16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</si>
  <si>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</si>
  <si>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"V délce potrubí a š. výkopu v stáv. a nové komunikaci  
(12,0+12,0+12,0)*0,8=28,80 [A]"</t>
  </si>
  <si>
    <t>před zpětným rozprostřením ornice</t>
  </si>
  <si>
    <t>84,40*0,8+1,70*(6,30+3,70+3,30)+1,80*(6,80+3,90)+91,0*0,60=163,99 [A]  
 - odpočet hutněné plochy  -28,800=-28,80 [B] 
Celkem: A+B=135,19 [C]</t>
  </si>
  <si>
    <t>"z pol.12110: 
31,140=31,14 [A]"</t>
  </si>
  <si>
    <t>0,80*(92,0-7,0-3,70-3,90)+1,70*(6,30+3,70+3,30)+1,80*(6,80+3,90)=103,79 [A]</t>
  </si>
  <si>
    <t>3x pokosením se shrabáním, naložení shrabků na dopravní prostředek, s odvozem a se složením</t>
  </si>
  <si>
    <t>z pol.18241:  3*103,7900=311,37 [A]</t>
  </si>
  <si>
    <t>rýha - lože z kopaného písku</t>
  </si>
  <si>
    <t>"ze vzor. uloženi  
(92,0+5,0)*0,80*0,10 + (6,3+3,3)*0,8*0,10=8,53 [A]"</t>
  </si>
  <si>
    <t>položka zahrnuje dodávku předepsaného kameniva, mimostaveništní a vnitrostaveništní dopravu a jeho uložení 
není-li v zadávací dokumentaci uvedeno jinak, jedná se o nakupovaný materiál</t>
  </si>
  <si>
    <t>7*0,80*0,30=1,68 [A]</t>
  </si>
  <si>
    <t>dl.*š: 7*0,8=5,60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</si>
  <si>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</si>
  <si>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7*0,8*0,05=0,28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</si>
  <si>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</si>
  <si>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87326A</t>
  </si>
  <si>
    <t>POTRUBÍ Z TRUB PLASTOVÝCH TLAKOVÝCH SVAŘOVANÝCH DN DO 80MM</t>
  </si>
  <si>
    <t>nové potrubí propoj. mezikusů  PE 90 SDR17,6 mat.PE100 MRS 10,0MPa profil 90x5,1mm</t>
  </si>
  <si>
    <t>propoj 1,5=1,50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</si>
  <si>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</si>
  <si>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87333A</t>
  </si>
  <si>
    <t>nové potrubí PE 160 SDR17,6 mat. PE100 MRS 10,0MPa profil 160x9,1mm</t>
  </si>
  <si>
    <t>ze situace 93,0=93,00 [A]</t>
  </si>
  <si>
    <t>87634A</t>
  </si>
  <si>
    <t>CHRÁNIČKY Z TRUB PLASTOVÝCH DN DO 200MM</t>
  </si>
  <si>
    <t>chránička HDPE DN 225 SDR17,6 na portubí PE 160</t>
  </si>
  <si>
    <t>"ze situace a vzor. uloženi  
dl:  18,500=18,50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</si>
  <si>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</si>
  <si>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87833</t>
  </si>
  <si>
    <t>NASUNUTÍ PLAST TRUB DN DO 150MM DO CHRÁNIČKY</t>
  </si>
  <si>
    <t>"z pol.87634: 
18,500=18,50 [A]"</t>
  </si>
  <si>
    <t>položka zahrnuje: 
pojízdná sedla (objímky) 
případně předepsané utěsnění konců chráničky 
nezahrnuje dodávku potrubí</t>
  </si>
  <si>
    <t>89911F</t>
  </si>
  <si>
    <t>LITINOVÝ POKLOP C250</t>
  </si>
  <si>
    <t>"ze situace   
1,000=1,00 [A]"</t>
  </si>
  <si>
    <t>Položka zahrnuje dodávku a osazení předepsané mříže včetně rámu</t>
  </si>
  <si>
    <t>ochrana sloupků</t>
  </si>
  <si>
    <t>"ze situace   
3,000=3,00 [A]"</t>
  </si>
  <si>
    <t>899302</t>
  </si>
  <si>
    <t>DOPLŇKY NA PLYN POTRUBÍ - ČICHAČKY</t>
  </si>
  <si>
    <t>- Položka zahrnuje veškerý materiál, výrobky a polotovary, včetně mimostaveništní a vnitrostaveništní dopravy (rovněž přesuny), včetně naložení a složení,případně s uložením.  
- položka čichačka zahrnuje i zaizolování podzemní části.</t>
  </si>
  <si>
    <t>signalizační vodič CY 2,5mm2</t>
  </si>
  <si>
    <t>"ze situace a vzor. uloženi  
92,6=92,60 [A]"</t>
  </si>
  <si>
    <t>- Položka zahrnuje veškerý materiál, výrobky a polotovary, včetně mimostaveništní a vnitrostaveništní dopravy (rovněž přesuny), včetně naložení a složení,případně s uložením.  
- položka signalizační vodič zahrnuje i kontrolní vývody.</t>
  </si>
  <si>
    <t>výstražná folie š.500mm</t>
  </si>
  <si>
    <t>"ze situace a vzor. uloženi  
92,6+6,1+6,3=105,00 [A]"</t>
  </si>
  <si>
    <t>899311A</t>
  </si>
  <si>
    <t>DOPLŇKY NA PLYN POTRUBÍ DN DO 80MM - PROPOJE</t>
  </si>
  <si>
    <t>na potrubí dn90 - 3x stlačení PD90+1x dvojité balonování PE160 STL s by-passem</t>
  </si>
  <si>
    <t>"ze situace - propoj dn90/160 + odpoj dn90   
1,000=1,00 [A]"</t>
  </si>
  <si>
    <t>- položka propoje zahrnuje dodávku a montáž propojovacího mezikusu, vypracování technologického postupu a práce s ním spojené, dozor správce potrubí.</t>
  </si>
  <si>
    <t>899331A</t>
  </si>
  <si>
    <t>DOPLŇKY NA PLYN POTRUBÍ DN DO 150MM - PROPOJE</t>
  </si>
  <si>
    <t>na potrubí DN 160-  2x dvojité balonování STL  s by-passem</t>
  </si>
  <si>
    <t>89941</t>
  </si>
  <si>
    <t>VÝŘEZ, VÝSEK, ÚTES NA POTRUBÍ DN DO 80MM</t>
  </si>
  <si>
    <t>"ze situace  a detailu propojovacích prací  
2,000=2,00 [A]"</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</si>
  <si>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</si>
  <si>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89943</t>
  </si>
  <si>
    <t>VÝŘEZ, VÝSEK, ÚTES NA POTRUBÍ DN DO 150MM</t>
  </si>
  <si>
    <t>"ze situace  a detailu propojovacích prací  
1,000=1,00 [A]"</t>
  </si>
  <si>
    <t>vzduchem 6bar</t>
  </si>
  <si>
    <t>"z pol.87333 po odečtení propojovacích mezikusů: 
93,000=93,00 [A]"</t>
  </si>
  <si>
    <t>96932</t>
  </si>
  <si>
    <t>VYBOURÁNÍ POTRUBÍ DN DO 100MM PLYNOVÝCH</t>
  </si>
  <si>
    <t>"ze situace  a z TZ 
12,00=12,00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</si>
  <si>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</si>
  <si>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969333</t>
  </si>
  <si>
    <t>VYBOURÁNÍ POTRUBÍ DN DO 150MM PLYNOVÝCH</t>
  </si>
  <si>
    <t>"ze situace  a z TZ 
67,50+13,40=80,90 [A]"</t>
  </si>
  <si>
    <t>969433</t>
  </si>
  <si>
    <t>PROPLACH PLYN POTRUBÍ DN DO 150MM VZDUCHEM NEBO INERT PLYNEM</t>
  </si>
  <si>
    <t>inertizace vnitřního prostoru potrubí</t>
  </si>
  <si>
    <t>"z položek 96932 a 969333:   
12,000 + 80,900=92,90 [A]"</t>
  </si>
  <si>
    <t>položka zahrnuje: 
použití potřebných mechanizmů pro vhánění a nasávání vzduchu nebo plynu 
utěsnění konců 
dělení na předepsané délky úseků 
v případě proplachu plynem (dusík) dodání lahví 
vyhotovení závěrečné zprávy</t>
  </si>
  <si>
    <t>SO 522</t>
  </si>
  <si>
    <t>Přeložka STL plynovodu PE90 podél ul.Ke Slunci, km 0,300-0,750</t>
  </si>
  <si>
    <t>252,580=252,580 [A] dle položky 12573.SKL</t>
  </si>
  <si>
    <t>21,90*2,2=48,18[A] dle položky 11332.SKL</t>
  </si>
  <si>
    <t>V délce potrubí ve stáv. komunikaci    
61,0*0,60*0,3 +(23,0+6,0+9,0)*0,8*0,3 + 2*1,50*2,00*0,3=21,90 [A]</t>
  </si>
  <si>
    <t>V délce potrubí ve stáv. komunikaci    
61,0*0,60*0,1 +(23,0+6,0+9,0)*0,8*0,1 + 2*1,50*2,00*0,1=7,30 [A]</t>
  </si>
  <si>
    <t>včetně odvozu a uložení na mezideponii   
ze situace a vzor. uloženi   
(538,4+19,5+30,0-38,0)*0,80*0,30 + (494,0+10,0+1,0-61,0)*0,6*0,30 +  1,70*(3,4+3,0)*0,30 + 1,70*(5,3+2,1)*0,30 = 215,16 [A]</t>
  </si>
  <si>
    <t>položka zahrnuje sejmutí ornice bez ohledu na tloušťku vrstvy a její vodorovnou dopravu   
nezahrnuje uložení na trvalou skládku</t>
  </si>
  <si>
    <t>zemina na zásyp rýhy - včetně naložení a odvozu z mezideponie  
z pol.17411:  
624,30=624,300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</si>
  <si>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</si>
  <si>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z pol.18230:  
139,463=139,463 [A]</t>
  </si>
  <si>
    <t>z pol.17120 bez přebytku ornice 
252,580=252,580 [A]</t>
  </si>
  <si>
    <t>ze situace a vzor. uloženi   
547,0*0,80*(1,2-0,3) + 41,0*0,8*(1,8-0,3)+ 38,0*0,80* (1,20-0,40) + (494,0+10,0+1,0)*0,6*(1,2-0,3)+61,0*0,6*(1,20-0,4)+1,70*(3,4+3,0+5,3+2,1)*(1,4-0,3) + +2*2,0*1,5*(1,4-0,4)= 801,146 [A]</t>
  </si>
  <si>
    <t>uložení přebytku vykopané zeminy a ornice na skládku                                                                                    z  pol. 17581+pol. 45157+pol. 17481 + pol.12110 - pol. 18230</t>
  </si>
  <si>
    <t>141,68 + 47,88 + 63,02 + 215,16 - 139,43 = 328,31 [A]</t>
  </si>
  <si>
    <t>pol.13273+12110 -odpočet pol. 17481, 17581, 45157 ,18230 
801,15+215,16 - 63,02-141,68-47,88-139,43=624,30 [A]</t>
  </si>
  <si>
    <t>ze situace a vzor. uloženi   
(10,0+13,5+11,0)*0,8*(1,5-0,1-0,3) +(10,0+25,5)*0,8*(1,5-0,1-0,25) =63,02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</si>
  <si>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</si>
  <si>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ze situace a vzor. uloženi   
538,4*0,8*0,3 +(19,5+30,0)*0,8*0,25 ++(2,7+3,9+2,0+2,0)*0,8*0,3 = 141,684 [A]</t>
  </si>
  <si>
    <t>V délce potrubí a š. výkopu v budoucí komunikaci   
(10,0+10,0+25,5+13,5+11,0)*0,8+(494,0+11,0-39,0-6,0)*0,60+1,50*2,00=336,80 [A]</t>
  </si>
  <si>
    <t>(538,4+49,5-70,0)*0,80 + (39,0+6,0)*0,6+  1,70*(3,4+3,0+5,3+2,1)= 464,78 [A]</t>
  </si>
  <si>
    <t>z pol.18130  
464,78*0,3=139,463 [A]</t>
  </si>
  <si>
    <t>z pol. 18130                                                                                                              464,78=468,78 [A]</t>
  </si>
  <si>
    <t>z pol.18241:                                                                                                                 3*468,78=1406,34 [A]</t>
  </si>
  <si>
    <t>ze vzor. uloženi   
(538,4+19,5+30,0)*0,80*0,10 + (2,7+3,9+2,0+2,0)*0,80*0,10 = 47,880 [A]</t>
  </si>
  <si>
    <t>87313A</t>
  </si>
  <si>
    <t>POTRUBÍ Z TRUB PLASTOVÝCH TLAKOVÝCH SVAŘOVANÝCH DN DO 25MM</t>
  </si>
  <si>
    <t>nové potrubí PE 32 SDR11 mat.PE100-RC (MRS10) profil 32x3,0mm  
ze situace:  19,50+30,0=49,50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</si>
  <si>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</si>
  <si>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nové potrubí PE 90 SDR17,6 mat.PE100-RC (MRS10) profil 90x5,1mm</t>
  </si>
  <si>
    <t>ze situace:  538,40=538,40 [A]</t>
  </si>
  <si>
    <t>87615A</t>
  </si>
  <si>
    <t>CHRÁNIČKY Z TRUB PLAST DN DO 50MM</t>
  </si>
  <si>
    <t>chránička PE DN 63  
ze situace a vzor. uloženi   
dl:  14,0+14,0=28,00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</si>
  <si>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</si>
  <si>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87633A</t>
  </si>
  <si>
    <t>CHRÁNIČKY Z TRUB PLASTOVÝCH DN DO 150MM</t>
  </si>
  <si>
    <t>chránička HDPE PE100 dn160 SDR17 na portubí PE 90</t>
  </si>
  <si>
    <t>ze situace a vzor. uloženi   
dl:  14,0+8,5+8,0+17,5+16,0=64,00[A]</t>
  </si>
  <si>
    <t>87814</t>
  </si>
  <si>
    <t>NASUNUTÍ PLAST TRUB DN DO 40MM DO CHRÁNIČKY</t>
  </si>
  <si>
    <t>z pol.87615:  
14,000+14,000=28,00 [A]</t>
  </si>
  <si>
    <t>položka zahrnuje:   
pojízdná sedla (objímky)   
případně předepsané utěsnění konců chráničky   
nezahrnuje dodávku potrubí</t>
  </si>
  <si>
    <t>87827</t>
  </si>
  <si>
    <t>NASUNUTÍ PLAST TRUB DN DO 100MM DO CHRÁNIČKY</t>
  </si>
  <si>
    <t>z pol.87633:  
dl:  14,0+8,5+8,0+17,5+16,0=64,00[A]</t>
  </si>
  <si>
    <t>ze situace    
5,000=5,00 [A]</t>
  </si>
  <si>
    <t>- Položka zahrnuje veškerý materiál, výrobky a polotovary, včetně mimostaveništní a vnitrostaveništní dopravy (rovněž přesuny), včetně naložení a složení,případně s uložením.    
- položka čichačka zahrnuje i zaizolování podzemní části.</t>
  </si>
  <si>
    <t>DOPLŇKY NA PLYN POTRUBÍ - ORIENTAČNÍ SLOUPKY</t>
  </si>
  <si>
    <t>ze situace  a podélného profilu  
9,000=9,00 [A]"</t>
  </si>
  <si>
    <t>signalizační vodič CY 2,5mm2  
ze situace a vzor. uloženi   
538,4+19,5+30,0=587,900 [A]</t>
  </si>
  <si>
    <t>- Položka zahrnuje veškerý materiál, výrobky a polotovary, včetně mimostaveništní a vnitrostaveništní dopravy (rovněž přesuny), včetně naložení a složení,případně s uložením.    
- položka signalizační vodič zahrnuje i kontrolní vývody.</t>
  </si>
  <si>
    <t>výstražná folie š.500mm  
ze situace a vzor. uloženi   
538,4+19,5+30,0+4x2,3=596,500 [A]</t>
  </si>
  <si>
    <t>2x na potrubí DN 90: 2x stlačení dn90 +mezikus+PE tvarovky+ by-pass PE dn63                 
+2x přepojení přípojek v pol.  899901 
ze situace  a detailu propojovacích prací  
4,000=4,00 [A]</t>
  </si>
  <si>
    <t>ze situace  a detailu propojovacích prací   
1,50+1,50+1,0+10,=5,00 [A]</t>
  </si>
  <si>
    <t>vzduchem  
z pol.87313  a 87326:  
19,5+30,0 + 538,4=587,900 [A]</t>
  </si>
  <si>
    <t>přípojka PE dn32 pro čp.1.Jílovská a.s. na st.p.č.1257/1  a přípojka pro čp.156 
2,000=2,00 [A]</t>
  </si>
  <si>
    <t>96931</t>
  </si>
  <si>
    <t>VYBOURÁNÍ POTRUBÍ DN DO 50MM PLYNOVÝCH</t>
  </si>
  <si>
    <t>ze situace  a z TZ  
10,00+1,00=11,00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</si>
  <si>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</si>
  <si>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ze situace  a z TZ  
494,00=494,000[A]</t>
  </si>
  <si>
    <t>96941</t>
  </si>
  <si>
    <t>PROPLACH PLYN POTRUBÍ DN DO 50MM VZDUCHEM NEBO INERT PLYNEM</t>
  </si>
  <si>
    <t>inertizace vnitřního prostoru potrubí  
z položek 96931:    
11,000=11,00 [A]</t>
  </si>
  <si>
    <t>položka zahrnuje:   
použití potřebných mechanizmů pro vhánění a nasávání vzduchu nebo plynu   
utěsnění konců   
dělení na předepsané délky úseků   
v případě proplachu plynem (dusík) dodání lahví   
vyhotovení závěrečné zprávy</t>
  </si>
  <si>
    <t>96942</t>
  </si>
  <si>
    <t>PROPLACH PLYN POTRUBÍ DN DO 100MM VZDUCHEM NEBO INERT PLYNEM</t>
  </si>
  <si>
    <t>inertizace vnitřního prostoru potrubí  
z položek 96932:    
494,0=494,00 [A]</t>
  </si>
  <si>
    <t>SO 523.1</t>
  </si>
  <si>
    <t>Přeložka STL plynovodu PE50 ve staničení km1,190 - definitivní, 1.etapa</t>
  </si>
  <si>
    <t>42,364=42,364 [A] m3 dle položky 12573.SKL</t>
  </si>
  <si>
    <t>9,717*2,2=21,377 [A] dle položky 11332.SKL</t>
  </si>
  <si>
    <t>vybourané plynovodní potrubí  
1,000=1,00 [A] dle položky 96931</t>
  </si>
  <si>
    <t>Výkopy (rýhy+propojovací šachty) ve stáv. komunikaci (délka*šířka*hloubka)  
20,0*0,6*0,3+(6,0+1,0)*0,8*0,3+(6,10+2,60)*1,70*0,3=9,717 [A]</t>
  </si>
  <si>
    <t>Výkopy (rýhy+propojovací šachty) ve stáv. komunikaci     
20,0*0,6*0,1+(6,0+1,0)*0,8*0,1+(6,10+2,60)*1,70*0,1=3,239 [A]</t>
  </si>
  <si>
    <t>z pol.17120:  
42,364=42,364 [A] m3</t>
  </si>
  <si>
    <t>ze situace a vzor. uloženi   
20,0*0,6*0,7+(6,0+1,0)*0,8*(1,3-0,4)+16,0*0,8*1,80+51,0*0,8*1,25 +5,9*1,7*1,4+(6,10+2,60)*1,70*(1,4-0,4)=116,312 [A] m3</t>
  </si>
  <si>
    <t>uložení přebytku vykopané zeminy na skládku  pol. 13273</t>
  </si>
  <si>
    <t>uložení přebytku vykopané zeminy na skládku  pol. 13273  
11,76+22,953+7,651=42,364 [A]</t>
  </si>
  <si>
    <t>ze situace a vzor. uloženi (délka*šířka*hloubka)  
10,5*0,8*(1,80-0,4)=11,76 [A]</t>
  </si>
  <si>
    <t>ze situace a vzor. uloženi   
74,6*0,8*0,3 + (5,9+1,70+2,30)*1,70*0,30=22,953 [A] m3</t>
  </si>
  <si>
    <t>V délce potrubí a š. výkopu ve stáv. komunikaci   
20,0*0,6+(6,0+1,0)*0,8+(6,10+2,60)*1,70=32,39 [A] m2</t>
  </si>
  <si>
    <t>rýha+šachty - lože z kopaného písku</t>
  </si>
  <si>
    <t>ze vzor. uloženi   
74,6*0,8*0,10+ (5,9+1,70+2,30)*1,70*0,10=7,651 [A] m3</t>
  </si>
  <si>
    <t>87315A</t>
  </si>
  <si>
    <t>POTRUBÍ Z TRUB PLASTOVÝCH TLAKOVÝCH SVAŘOVANÝCH DN DO 50MM</t>
  </si>
  <si>
    <t>nové potrubí PE 50 SDR11 mat.PE100-RC (MRS10) profil 50x4,6mm  
ze situace: 76,4=76,40 [A]</t>
  </si>
  <si>
    <t>87627A</t>
  </si>
  <si>
    <t>CHRÁNIČKY Z TRUB PLASTOVÝCH DN DO 100MM</t>
  </si>
  <si>
    <t>chránička PE dn110 SDR17 profil 110x6,6mm  
ze situace a podélného profilu  
dl: 10,30=10,30 [A]</t>
  </si>
  <si>
    <t>87815</t>
  </si>
  <si>
    <t>NASUNUTÍ PLAST TRUB DN DO 50MM DO CHRÁNIČKY</t>
  </si>
  <si>
    <t>z pol.87627:  
10,300=10,30 [A]</t>
  </si>
  <si>
    <t>ze situace   
1,000=1,00 [A]</t>
  </si>
  <si>
    <t>- Položka zahrnuje veškerý materiál, výrobky a polotovary, včetně mimostaveništní a vnitrostaveništní dopravy (rovněž přesuny), včetně naložení a složení,případně s uložením.   
- položka čichačka zahrnuje i zaizolování podzemní části.</t>
  </si>
  <si>
    <t>signalizační vodič CY 2,5mm2  
ze situace a vzor. uloženi   
76,4=76,40 [A]</t>
  </si>
  <si>
    <t>výstražná folie š.500mm  
ze situace a vzor. uloženi   
76,4+5,90+6,1=88,40 [A]</t>
  </si>
  <si>
    <t>899311</t>
  </si>
  <si>
    <t>1x na potrubí PE dn63: 2x stlačení dn63 +mezikus+PE tvarovky+ by-pass PE dn63  
1x  na potrubí dn50:  1xstlačení dn50 + mezikus+tvarovky PE+by-pass dn32  
ze situace  a detailu propojovacích prací  
2,000=2,00 [A]</t>
  </si>
  <si>
    <t>ze situace  a detailu propojovacích prací   
1,00+1,00=2,00 [A]</t>
  </si>
  <si>
    <t>899611A</t>
  </si>
  <si>
    <t>vzduchem  
z pol.87315:  
77=77,00 [A]</t>
  </si>
  <si>
    <t>ze situace  a z TZ  
25,50=25,50 [A]</t>
  </si>
  <si>
    <t>inertizace vnitřního prostoru potrubí  
z položek 96931:    
25,5=25,50 [A]</t>
  </si>
  <si>
    <t>Objekt:</t>
  </si>
  <si>
    <t>SO 523.2-4</t>
  </si>
  <si>
    <t>Přeložka STL plynovodu PE50 ve staničení km1,190 - 2.etapa až 4.etapa</t>
  </si>
  <si>
    <t>O1</t>
  </si>
  <si>
    <t>50,704=50,704 [A] dle položky 12573.SKL</t>
  </si>
  <si>
    <t>17,646*2,2=38,821 [A] dle položky 11332.SKL</t>
  </si>
  <si>
    <t>Výkopy (rýhy+propojovací šachty) ve stáv. komunikaci    
(5+4+3+22)*0,8*0,3 +(6,3+6,1)*1,7*0,3 +(6,3+6,1)*0,85*0,3 =17,646 [A]</t>
  </si>
  <si>
    <t>Výkopy (rýhy+propojovací šachty) ve stáv. komunikaci     
(5+4+3+22)*0,8*0,1 +(6,3+6,1)*1,7*0,1 +(6,3+6,1)*0,85*0,1 =5,882 [A]</t>
  </si>
  <si>
    <t>z pol.17120:  
50,704=50,704 [A]</t>
  </si>
  <si>
    <t>ze situace a vzor. uloženi   
(5+4+3+22)*0,8*(1,15-0,4)+(6,3+6,1)*1,7*(1,4-0,4)+(6,3+6,1)*0,85*(1,4-0,4)+(6,3+6,1)*0,85*1,40+(43,0+19,0)*0,80*1,15+(37,0+54,0)*0,6*1,1=183,876[A]</t>
  </si>
  <si>
    <t>uložení přebytku vykopané zeminy na skládku  vytlač.položkami č.17481+17581+45157 
3,12+35,688+11,896=50,704 [A]</t>
  </si>
  <si>
    <t>ze situace a vzor. uloženi   
6,0*0,8*(1,05-0,40)=3,12 [A]</t>
  </si>
  <si>
    <t>ze situace a vzor. uloženi   
(55,0+41,0)*0,8*0,30 + 2*(6,3+6,1)*1,70*0,30=35,688[A] m3</t>
  </si>
  <si>
    <t>V délce potrubí a š. výkopu ve stáv. komunikaci   
72*0,8=57,60 [A]</t>
  </si>
  <si>
    <t>ze vzor. uloženi   
(55,0+41,0)*0,8*0,1 + 2*(6,3+6,1)*1,70*0,10=11,896 [A]</t>
  </si>
  <si>
    <t>nové potrubí PE 63 SDR11 mat.PE100-RC (MRS10) profil 63x5,8mm  
ze situace: 56,10+46,90=103,00 [A]</t>
  </si>
  <si>
    <t>chránička PE dn110 SDR17 profil 110x6,6mm  
ze situace a podélného profilu  
dl: 8,1=8,10 [A]</t>
  </si>
  <si>
    <t>z pol.87627:  
8,1=8,10 [A]</t>
  </si>
  <si>
    <t>signalizační vodič CY 2,5mm2  
ze situace a vzor. uloženi   
72=72,00 [A]</t>
  </si>
  <si>
    <t>výstražná folie š.500mm  
ze situace a vzor. uloženi   
103+4*2,50=113,00 [A]</t>
  </si>
  <si>
    <t>4x na potrubí PE dn63: 2x stlačení dn63 +mezikus+PE tvarovky+ by-pass PE dn63  
ze situace  a detailu propojovacích prací  
4,000=4,00 [A]</t>
  </si>
  <si>
    <t>ze situace  a detailu propojovacích prací   
4*1,0=4,00 [A]</t>
  </si>
  <si>
    <t>vzduchem  
z pol.87315:  
103=103,00 [A]</t>
  </si>
  <si>
    <t>ze situace  a z TZ  
39,7+63,4=103,1 [A]</t>
  </si>
  <si>
    <t>inertizace vnitřního prostoru potrubí  
z položek 96931:    
39,7+63,4=103,1 [A]</t>
  </si>
  <si>
    <t>SO 801</t>
  </si>
  <si>
    <t>Vegetační úpravy - město Jílové u Prahy</t>
  </si>
  <si>
    <t>v rovině: 5901=5 901,00 [A] m2</t>
  </si>
  <si>
    <t>ve svahu: 1692=1 692,00 [A] m2</t>
  </si>
  <si>
    <t>4x (pol 18241+18242), bez trávníku mezi řadami: 27980=27 980,00 [A] m2</t>
  </si>
  <si>
    <t>18311</t>
  </si>
  <si>
    <t>ZALOŽENÍ ZÁHONU PRO VÝSADBU</t>
  </si>
  <si>
    <t>výsadbová plocha stromů a keřů: 267,25=267,25 [A] m2</t>
  </si>
  <si>
    <t>položka zahrnuje založení záhonu, urovnání, naložení a odvoz odpadu, to vše bez ohledu na sklon terénu</t>
  </si>
  <si>
    <t>18331</t>
  </si>
  <si>
    <t>SADOVNICKÉ OBDĚLÁNÍ PŮDY</t>
  </si>
  <si>
    <t>plocha humusování: 7593=7 593,00 [A] m2</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</si>
  <si>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</si>
  <si>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1,5x pol. 18331: 11389,5=11 389,50 [A] m2</t>
  </si>
  <si>
    <t>18461</t>
  </si>
  <si>
    <t>MULČOVÁNÍ</t>
  </si>
  <si>
    <t>dle pol. 18311: 267,25=267,25 [A] m2</t>
  </si>
  <si>
    <t>položka zahrnuje dodání a rozprostření mulčovací kůry nebo štěpky v předepsané tloušťce nebo mulčovací textilie bez ohledu na sklon terénu, stabilizaci mulče proti erozi, přísady proti vznícení mulče, naložení a odvoz odpadu</t>
  </si>
  <si>
    <t>18471</t>
  </si>
  <si>
    <t>OŠETŘENÍ DŘEVIN VE SKUPINÁCH</t>
  </si>
  <si>
    <t>4x plocha výsadby keřů, vč. trávníku mezi řadami: 2268=2 268,00 [A] m2</t>
  </si>
  <si>
    <t>položka zahrnuje odplevelení s nakypřením, vypletí, ošetření řezem, hnojením, odstranění poškozených částí dřevin s případným složením odpadu na hromady, naložením na dopravní prostředek, odvozem a složením</t>
  </si>
  <si>
    <t>18472</t>
  </si>
  <si>
    <t>OŠETŘENÍ DŘEVIN SOLITERNÍCH</t>
  </si>
  <si>
    <t>4x počet solitérních stromů: 124=124,00 [A] ks</t>
  </si>
  <si>
    <t>odplevelení s nakypřením, vypletí, řezem, hnojením, odstranění poškozených částí dřevin s případným složením odpadu na hromady, naložením na dopravní prostředek, odvozem a složením</t>
  </si>
  <si>
    <t>184A1</t>
  </si>
  <si>
    <t>VYSAZOVÁNÍ KEŘŮ LISTNATÝCH S BALEM VČETNĚ VÝKOPU JAMKY</t>
  </si>
  <si>
    <t>675=675,00 [A] ks</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</si>
  <si>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</si>
  <si>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184B15</t>
  </si>
  <si>
    <t>VYSAZOVÁNÍ STROMŮ LISTNATÝCH S BALEM OBVOD KMENE DO 16CM, PODCHOZÍ VÝŠ MIN 2,4M</t>
  </si>
  <si>
    <t>31=31,00 [A] ks</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</si>
  <si>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</si>
  <si>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18600</t>
  </si>
  <si>
    <t>ZALÉVÁNÍ VODOU</t>
  </si>
  <si>
    <t>10x výsadby: 5 l/keř, 50 l/strom: 49,25=49,25 [A] m3</t>
  </si>
  <si>
    <t>SO 802.1</t>
  </si>
  <si>
    <t>Vegetační úpravy - SÚS, I. etapa</t>
  </si>
  <si>
    <t>rovina</t>
  </si>
  <si>
    <t>4x pol 18241</t>
  </si>
  <si>
    <t>plocha výsadby keřů</t>
  </si>
  <si>
    <t>plocha humusování</t>
  </si>
  <si>
    <t>1,5x pol. 18331</t>
  </si>
  <si>
    <t>dle pol. 18311</t>
  </si>
  <si>
    <t>4x plocha výsadby keřů</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</si>
  <si>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</si>
  <si>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10x výsadby: 5 l/keř</t>
  </si>
  <si>
    <t>SO 802.2</t>
  </si>
  <si>
    <t>Vegetační úpravy - SÚS, II. etapa</t>
  </si>
  <si>
    <t>v rovině: 1673,25=1 673,25 [A] m2</t>
  </si>
  <si>
    <t>ve svahu: 1140=1 140,00 [A] m2</t>
  </si>
  <si>
    <t>4x pol (18241+18242): 11253=11 253,00 [A] m2</t>
  </si>
  <si>
    <t>plocha výsadby keřů: 403,75=403,75 [A]m2</t>
  </si>
  <si>
    <t>plocha humusování: 3217=3 217,00 [A] m2</t>
  </si>
  <si>
    <t>1,5x pol. 18331: 3217*1.5=4 825,50 [A]m2</t>
  </si>
  <si>
    <t>dle pol. 18311: 403,75=403,75 [A] m2</t>
  </si>
  <si>
    <t>4x plocha výsadby keřů: 1615=1 615,00 [A] m2</t>
  </si>
  <si>
    <t>1035=1 035,00 [A] ks</t>
  </si>
  <si>
    <t>10x výsadby: 5 l/keř: 51,75=51,75 [A] m3</t>
  </si>
  <si>
    <t>SO 840.1</t>
  </si>
  <si>
    <t>Rekultivace dočasných záborů, I. etapa</t>
  </si>
  <si>
    <t>plochy dočasného záboru nad jeden rok, včetně sběru kamene a hloubkového kypření. 
Ze situace: 2023=2 023,00 [A]</t>
  </si>
  <si>
    <t>Zpětné rozprostření kult.vrstev v tl. 0,30 m, včetně natěžení a přemístění z mezideponie podél stavby. 
Ze situace: 2023*0,3=606,90 [A]</t>
  </si>
  <si>
    <t>18520</t>
  </si>
  <si>
    <t>BIOLOGICKÁ REKULTIVACE TŘÍLETÁ</t>
  </si>
  <si>
    <t>Biologická rekultivace v 3. letém cyklu realizovaná na plochách ze situace: 2023+1980=4 003,00 [A]</t>
  </si>
  <si>
    <t>SO 840.2</t>
  </si>
  <si>
    <t>Rekultivace dočasných záborů, II.etapa</t>
  </si>
  <si>
    <t>plochy dočasného záboru nad jeden rok, včetně sběru kamene a hloubkového kypření. 
Ze situace: 635=635,00 [A] m2</t>
  </si>
  <si>
    <t>Zpětné rozprostření kult.vrstev v tl. 0,30 m, včetně natěžení a přemístění z mezideponie podél stavby. 
Ze situace: 635*0,3=190,50 [A] m3</t>
  </si>
  <si>
    <t>Biologická rekultivace v 3. letém cyklu realizovaná na plochách ze situace: 635+2107=2 742,00 [A] m2</t>
  </si>
  <si>
    <t>SO 840.3</t>
  </si>
  <si>
    <t>Technická rekultivace stávající komunikace v km 0,8-1,2</t>
  </si>
  <si>
    <t>odkopávky do úrovně před uložením ornice 
- v případě nepoužitelnosti do násypů a zásypů odvoz na skládku, vč.uložení a 
poplatku za skládku 
z kubaturového listu: 393,6=393,60 [A] m3</t>
  </si>
  <si>
    <t>zásyp stávající komunikace a dalších rýh do úrovně před uložením ornice 
z kubaturového listu: 616,65=616,65 [A] m3</t>
  </si>
  <si>
    <t>vč.sběru kamene a hloubkového kypření, plocha ze situace: 3717=3 717,00 [A] m2</t>
  </si>
  <si>
    <t>rozprostření kult.vrstev, včetně natěžení a přemístění z mezideponií podél stavby, ze situace plocha: 3717*0,2=743,40 [A] m3</t>
  </si>
  <si>
    <t>z položky 18230: 3717=3 717,00 [A] m2</t>
  </si>
  <si>
    <t>z položky 18241: 3717=3 717,00 [A] m2</t>
  </si>
  <si>
    <t>SO 901</t>
  </si>
  <si>
    <t>Přeložka objektu božích muk v km 1,2</t>
  </si>
  <si>
    <t>93691</t>
  </si>
  <si>
    <t>Přeložka objektu božích muk</t>
  </si>
  <si>
    <t>Položka zahrnuje veškeré stavební práce a úpravy spojené s přesunem božích muk na nové místo (přesun božích muk, uložení na dočasnou mezideponii, opětovné osazení). 
1=1,00 [A]</t>
  </si>
  <si>
    <t>SO 902</t>
  </si>
  <si>
    <t>Přístřešky nástupišť BUS</t>
  </si>
  <si>
    <t>93767</t>
  </si>
  <si>
    <t>MOBILIÁŘ - PŘÍSTŘEŠKY PRO ZASTÁVKY VEŘEJNÉ DOPRAVY</t>
  </si>
  <si>
    <t>autobusové zastávky v km 0,380, km 0,424, km 1,368, km 1,430 
4=4,00 [A] ks</t>
  </si>
  <si>
    <t>SO 903</t>
  </si>
  <si>
    <t>Chráničky pro inženýrské sítě města Jílového u Prahy</t>
  </si>
  <si>
    <t>Výkop pro uložení chrániček v jednotlivých kilometrech, vypočítáno jako plocha z příčného řezu m2 * délka v m: 
v případě zpětného použití odvoz a uložení na meziskládku 
odvoz přebytku na skládku, vč.uložení a poplatku 
opatření "3" v km 0,203: 2,7*16=43,20 [A] 
opatření "9" v km 0,417: 5,9*18=106,20 [B] 
dešťová kanalizace v km 0,489: 1,7*12=20,40 [C] 
opatření "4" v km 0,744: 3,7*12=44,40 [D] 
opatření "5" v km 1,186: 3,6*16,5=59,40 [E] 
opatření "6" v km 1,295: 1,8*16=28,80 [F] 
opatření "7" v km 1,465: 2,7*19=51,30 [G] 
opatření "8" v km 1,618: 5,5*15=82,50 [H] 
Celkem: A+B+C+D+E+F+G+H=436,20 [I] m3</t>
  </si>
  <si>
    <t>obsyp chrániček, MATERIÁL VHODNÝ AŽ PODMÍNEČNĚ VHODNÝ, NENAMRZAVÝ 
(DLE ČSN 73 6133) MÍRA ZHUTNĚNÍ 95% PS (pro zeminy F,SW,SP,S-F) NEBO 97% PS (pro zeminy GW,GP,G-F) 
opatření "3" v km 0,203: 2,35*16=37,60 [A] 
opatření "9" v km 0,417: 5,2*18=93,60 [B] 
dešťová kanalizace v km 0,489: 1,5*12=18,00 [C] 
opatření "4" v km 0,744: 3*12=36,00 [D] 
opatření "5" v km 1,186: 3*16,5=49,50 [E] 
opatření "6" v km 1,295: 1,6*16=25,60 [F] 
opatření "7" v km 1,465: 2,4*19=45,60 [G] 
opatření "8" v km 1,618: 4,8*15=72,00 [H] 
Celkem: A+B+C+D+E+F+G+H=377,90 [I] m3</t>
  </si>
  <si>
    <t>štěrkodrť fr. 0/32 tl. 0.10 m pod chráničkama: 
opatření "3" v km 0,203: 0,16*16=2,56 [A] 
opatření "9" v km 0,417: 0,38*18=6,84 [B] 
dešťová kanalizace v km 0,489: 0,1*12=1,20 [C] 
opatření "4" v km 0,744: 0,38*12=4,56 [D] 
opatření "5" v km 1,186: 0,38*16,5=6,27 [E] 
opatření "6" v km 1,295: 0,16*16=2,56 [F] 
opatření "7" v km 1,465: 0,22*19=4,18 [G] 
opatření "8" v km 1,618: 0,38*15=5,70 [H] 
Celkem: A+B+C+D+E+F+G+H=33,87 [I] m3</t>
  </si>
  <si>
    <t>87427</t>
  </si>
  <si>
    <t>POTRUBÍ Z TRUB PLASTOVÝCH ODPADNÍCH DN DO 100MM</t>
  </si>
  <si>
    <t>Potrubí pro chráničky DN 100mm z materiálu PP Master SN 16 v celkové délce: 
18,5+18,5+12+12+19+20+19,5+19,5+15+15=169,00 [A] m</t>
  </si>
  <si>
    <t>87433</t>
  </si>
  <si>
    <t>POTRUBÍ Z TRUB PLASTOVÝCH ODPADNÍCH DN DO 150MM</t>
  </si>
  <si>
    <t>Potrubí pro chráničky do DN 150mm z materiálu PP Master SN 16 v celkové délce: 
chráničky DN 125mm: 18,5+12+18+19,5+15=83,00 [A] m 
chránička DN 150mm: 15=15,00 [B] m 
Celkem: A+B=98,00 [C] m</t>
  </si>
  <si>
    <t>Potrubí pro chráničky do DN 400mm a DN 200mm z materiálu PP Master SN 16 v celkové délce: 
chráničky DN 400mm: 16,1+17,8+17,8+12+12+12+13,2+14,4+15+15=145,30 [A] m 
chráničky DN 200mm: 18,2+12+16,5+16+16+19,2+15=112,90 [B] m 
Celkem: A+B=258,20 [C] m</t>
  </si>
</sst>
</file>

<file path=xl/styles.xml><?xml version="1.0" encoding="utf-8"?>
<styleSheet xmlns="http://schemas.openxmlformats.org/spreadsheetml/2006/main">
  <numFmts count="1">
    <numFmt numFmtId="177" formatCode="#,##0.00"/>
  </numFmts>
  <fonts count="6">
    <font>
      <sz val="10"/>
      <name val="Arial"/>
      <family val="0"/>
    </font>
    <font>
      <b/>
      <sz val="16"/>
      <color rgb="FF000000"/>
      <name val="Arial"/>
      <family val="0"/>
    </font>
    <font>
      <b/>
      <sz val="11"/>
      <name val="Arial"/>
      <family val="0"/>
    </font>
    <font>
      <sz val="10"/>
      <color rgb="FFFFFFFF"/>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style="thin"/>
      <top/>
      <bottom/>
    </border>
    <border>
      <left/>
      <right/>
      <top/>
      <bottom style="thin"/>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
    <xf numFmtId="0" fontId="0" fillId="0" borderId="0" xfId="0"/>
    <xf numFmtId="0" fontId="0" fillId="2" borderId="0" xfId="0" applyFill="1"/>
    <xf numFmtId="0" fontId="1" fillId="2" borderId="0" xfId="0" applyFont="1" applyFill="1" applyAlignment="1">
      <alignment horizontal="center" vertic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xf numFmtId="0" fontId="2" fillId="2" borderId="0" xfId="0"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right"/>
    </xf>
    <xf numFmtId="0" fontId="2" fillId="2" borderId="3" xfId="0" applyFont="1" applyFill="1" applyBorder="1" applyAlignment="1">
      <alignment horizontal="left"/>
    </xf>
    <xf numFmtId="0" fontId="0" fillId="2" borderId="6" xfId="0" applyFill="1" applyBorder="1"/>
    <xf numFmtId="0" fontId="4" fillId="2" borderId="5" xfId="0" applyFont="1" applyFill="1" applyBorder="1" applyAlignment="1">
      <alignment horizontal="right"/>
    </xf>
    <xf numFmtId="177" fontId="4" fillId="2" borderId="5" xfId="0" applyNumberFormat="1" applyFont="1" applyFill="1" applyBorder="1" applyAlignment="1">
      <alignment horizontal="center"/>
    </xf>
    <xf numFmtId="0" fontId="4" fillId="2" borderId="5" xfId="0" applyFont="1" applyFill="1" applyBorder="1" applyAlignment="1">
      <alignment wrapText="1"/>
    </xf>
    <xf numFmtId="0" fontId="0" fillId="0" borderId="1" xfId="0" applyBorder="1"/>
    <xf numFmtId="0" fontId="4" fillId="2" borderId="6" xfId="0" applyFont="1" applyFill="1" applyBorder="1" applyAlignment="1">
      <alignment horizontal="right"/>
    </xf>
    <xf numFmtId="0" fontId="4" fillId="2" borderId="6" xfId="0" applyFont="1" applyFill="1" applyBorder="1" applyAlignment="1">
      <alignment wrapText="1"/>
    </xf>
    <xf numFmtId="177" fontId="4"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177" fontId="0" fillId="2" borderId="1" xfId="0" applyNumberFormat="1" applyFill="1" applyBorder="1" applyAlignment="1">
      <alignment horizontal="center"/>
    </xf>
    <xf numFmtId="0" fontId="4" fillId="2" borderId="0" xfId="0" applyFont="1" applyFill="1" applyAlignment="1">
      <alignment horizontal="right"/>
    </xf>
    <xf numFmtId="177" fontId="4" fillId="2" borderId="0" xfId="0" applyNumberFormat="1" applyFont="1" applyFill="1" applyAlignment="1">
      <alignment horizontal="center"/>
    </xf>
    <xf numFmtId="0" fontId="4" fillId="2" borderId="3" xfId="0" applyFont="1" applyFill="1" applyBorder="1" applyAlignment="1">
      <alignment horizontal="right"/>
    </xf>
    <xf numFmtId="177" fontId="4" fillId="2" borderId="3"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3.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14</v>
      </c>
      <c r="I3" s="31">
        <f>0+I8</f>
      </c>
      <c r="O3" t="s">
        <v>9</v>
      </c>
      <c r="P3" t="s">
        <v>12</v>
      </c>
    </row>
    <row r="4" spans="1:16" ht="15" customHeight="1">
      <c r="A4" t="s">
        <v>7</v>
      </c>
      <c r="B4" s="12" t="s">
        <v>8</v>
      </c>
      <c r="C4" s="13" t="s">
        <v>14</v>
      </c>
      <c r="D4" s="5"/>
      <c r="E4" s="14" t="s">
        <v>15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0+I9+I13+I17+I21+I25+I29+I33+I37+I41+I45</f>
      </c>
      <c r="R8">
        <f>0+O9+O13+O17+O21+O25+O29+O33+O37+O41+O45</f>
      </c>
    </row>
    <row r="9" spans="1:16" ht="12.75">
      <c r="A9" s="19" t="s">
        <v>35</v>
      </c>
      <c r="B9" s="23" t="s">
        <v>19</v>
      </c>
      <c r="C9" s="23" t="s">
        <v>36</v>
      </c>
      <c r="D9" s="19" t="s">
        <v>37</v>
      </c>
      <c r="E9" s="24" t="s">
        <v>38</v>
      </c>
      <c r="F9" s="25" t="s">
        <v>39</v>
      </c>
      <c r="G9" s="26">
        <v>1</v>
      </c>
      <c r="H9" s="26">
        <v>100000</v>
      </c>
      <c r="I9" s="26">
        <f>ROUND(ROUND(H9,2)*ROUND(G9,2),2)</f>
      </c>
      <c r="O9">
        <f>(I9*21)/100</f>
      </c>
      <c r="P9" t="s">
        <v>12</v>
      </c>
    </row>
    <row r="10" spans="1:5" ht="12.75">
      <c r="A10" s="27" t="s">
        <v>40</v>
      </c>
      <c r="E10" s="28" t="s">
        <v>37</v>
      </c>
    </row>
    <row r="11" spans="1:5" ht="25.5">
      <c r="A11" s="29" t="s">
        <v>41</v>
      </c>
      <c r="E11" s="30" t="s">
        <v>42</v>
      </c>
    </row>
    <row r="12" spans="1:5" ht="89.25">
      <c r="A12" t="s">
        <v>43</v>
      </c>
      <c r="E12" s="28" t="s">
        <v>44</v>
      </c>
    </row>
    <row r="13" spans="1:16" ht="12.75">
      <c r="A13" s="19" t="s">
        <v>35</v>
      </c>
      <c r="B13" s="23" t="s">
        <v>12</v>
      </c>
      <c r="C13" s="23" t="s">
        <v>45</v>
      </c>
      <c r="D13" s="19" t="s">
        <v>46</v>
      </c>
      <c r="E13" s="24" t="s">
        <v>47</v>
      </c>
      <c r="F13" s="25" t="s">
        <v>39</v>
      </c>
      <c r="G13" s="26">
        <v>1</v>
      </c>
      <c r="H13" s="26">
        <v>500000</v>
      </c>
      <c r="I13" s="26">
        <f>ROUND(ROUND(H13,2)*ROUND(G13,2),2)</f>
      </c>
      <c r="O13">
        <f>(I13*21)/100</f>
      </c>
      <c r="P13" t="s">
        <v>12</v>
      </c>
    </row>
    <row r="14" spans="1:5" ht="12.75">
      <c r="A14" s="27" t="s">
        <v>40</v>
      </c>
      <c r="E14" s="28" t="s">
        <v>37</v>
      </c>
    </row>
    <row r="15" spans="1:5" ht="102">
      <c r="A15" s="29" t="s">
        <v>41</v>
      </c>
      <c r="E15" s="30" t="s">
        <v>48</v>
      </c>
    </row>
    <row r="16" spans="1:5" ht="12.75">
      <c r="A16" t="s">
        <v>43</v>
      </c>
      <c r="E16" s="28" t="s">
        <v>49</v>
      </c>
    </row>
    <row r="17" spans="1:16" ht="12.75">
      <c r="A17" s="19" t="s">
        <v>35</v>
      </c>
      <c r="B17" s="23" t="s">
        <v>13</v>
      </c>
      <c r="C17" s="23" t="s">
        <v>50</v>
      </c>
      <c r="D17" s="19" t="s">
        <v>46</v>
      </c>
      <c r="E17" s="24" t="s">
        <v>51</v>
      </c>
      <c r="F17" s="25" t="s">
        <v>39</v>
      </c>
      <c r="G17" s="26">
        <v>1</v>
      </c>
      <c r="H17" s="26">
        <v>100000</v>
      </c>
      <c r="I17" s="26">
        <f>ROUND(ROUND(H17,2)*ROUND(G17,2),2)</f>
      </c>
      <c r="O17">
        <f>(I17*21)/100</f>
      </c>
      <c r="P17" t="s">
        <v>12</v>
      </c>
    </row>
    <row r="18" spans="1:5" ht="12.75">
      <c r="A18" s="27" t="s">
        <v>40</v>
      </c>
      <c r="E18" s="28" t="s">
        <v>37</v>
      </c>
    </row>
    <row r="19" spans="1:5" ht="12.75">
      <c r="A19" s="29" t="s">
        <v>41</v>
      </c>
      <c r="E19" s="30" t="s">
        <v>52</v>
      </c>
    </row>
    <row r="20" spans="1:5" ht="12.75">
      <c r="A20" t="s">
        <v>43</v>
      </c>
      <c r="E20" s="28" t="s">
        <v>53</v>
      </c>
    </row>
    <row r="21" spans="1:16" ht="12.75">
      <c r="A21" s="19" t="s">
        <v>35</v>
      </c>
      <c r="B21" s="23" t="s">
        <v>23</v>
      </c>
      <c r="C21" s="23" t="s">
        <v>54</v>
      </c>
      <c r="D21" s="19" t="s">
        <v>46</v>
      </c>
      <c r="E21" s="24" t="s">
        <v>55</v>
      </c>
      <c r="F21" s="25" t="s">
        <v>39</v>
      </c>
      <c r="G21" s="26">
        <v>1</v>
      </c>
      <c r="H21" s="26">
        <v>200000</v>
      </c>
      <c r="I21" s="26">
        <f>ROUND(ROUND(H21,2)*ROUND(G21,2),2)</f>
      </c>
      <c r="O21">
        <f>(I21*21)/100</f>
      </c>
      <c r="P21" t="s">
        <v>12</v>
      </c>
    </row>
    <row r="22" spans="1:5" ht="12.75">
      <c r="A22" s="27" t="s">
        <v>40</v>
      </c>
      <c r="E22" s="28" t="s">
        <v>37</v>
      </c>
    </row>
    <row r="23" spans="1:5" ht="25.5">
      <c r="A23" s="29" t="s">
        <v>41</v>
      </c>
      <c r="E23" s="30" t="s">
        <v>56</v>
      </c>
    </row>
    <row r="24" spans="1:5" ht="12.75">
      <c r="A24" t="s">
        <v>43</v>
      </c>
      <c r="E24" s="28" t="s">
        <v>57</v>
      </c>
    </row>
    <row r="25" spans="1:16" ht="12.75">
      <c r="A25" s="19" t="s">
        <v>35</v>
      </c>
      <c r="B25" s="23" t="s">
        <v>25</v>
      </c>
      <c r="C25" s="23" t="s">
        <v>54</v>
      </c>
      <c r="D25" s="19" t="s">
        <v>58</v>
      </c>
      <c r="E25" s="24" t="s">
        <v>55</v>
      </c>
      <c r="F25" s="25" t="s">
        <v>39</v>
      </c>
      <c r="G25" s="26">
        <v>1</v>
      </c>
      <c r="H25" s="26">
        <v>100000</v>
      </c>
      <c r="I25" s="26">
        <f>ROUND(ROUND(H25,2)*ROUND(G25,2),2)</f>
      </c>
      <c r="O25">
        <f>(I25*21)/100</f>
      </c>
      <c r="P25" t="s">
        <v>12</v>
      </c>
    </row>
    <row r="26" spans="1:5" ht="12.75">
      <c r="A26" s="27" t="s">
        <v>40</v>
      </c>
      <c r="E26" s="28" t="s">
        <v>37</v>
      </c>
    </row>
    <row r="27" spans="1:5" ht="25.5">
      <c r="A27" s="29" t="s">
        <v>41</v>
      </c>
      <c r="E27" s="30" t="s">
        <v>59</v>
      </c>
    </row>
    <row r="28" spans="1:5" ht="12.75">
      <c r="A28" t="s">
        <v>43</v>
      </c>
      <c r="E28" s="28" t="s">
        <v>57</v>
      </c>
    </row>
    <row r="29" spans="1:16" ht="12.75">
      <c r="A29" s="19" t="s">
        <v>35</v>
      </c>
      <c r="B29" s="23" t="s">
        <v>27</v>
      </c>
      <c r="C29" s="23" t="s">
        <v>60</v>
      </c>
      <c r="D29" s="19" t="s">
        <v>37</v>
      </c>
      <c r="E29" s="24" t="s">
        <v>61</v>
      </c>
      <c r="F29" s="25" t="s">
        <v>62</v>
      </c>
      <c r="G29" s="26">
        <v>14</v>
      </c>
      <c r="H29" s="26">
        <v>25500</v>
      </c>
      <c r="I29" s="26">
        <f>ROUND(ROUND(H29,2)*ROUND(G29,2),2)</f>
      </c>
      <c r="O29">
        <f>(I29*21)/100</f>
      </c>
      <c r="P29" t="s">
        <v>12</v>
      </c>
    </row>
    <row r="30" spans="1:5" ht="12.75">
      <c r="A30" s="27" t="s">
        <v>40</v>
      </c>
      <c r="E30" s="28" t="s">
        <v>37</v>
      </c>
    </row>
    <row r="31" spans="1:5" ht="51">
      <c r="A31" s="29" t="s">
        <v>41</v>
      </c>
      <c r="E31" s="30" t="s">
        <v>63</v>
      </c>
    </row>
    <row r="32" spans="1:5" ht="25.5">
      <c r="A32" t="s">
        <v>43</v>
      </c>
      <c r="E32" s="28" t="s">
        <v>64</v>
      </c>
    </row>
    <row r="33" spans="1:16" ht="12.75">
      <c r="A33" s="19" t="s">
        <v>35</v>
      </c>
      <c r="B33" s="23" t="s">
        <v>65</v>
      </c>
      <c r="C33" s="23" t="s">
        <v>66</v>
      </c>
      <c r="D33" s="19" t="s">
        <v>46</v>
      </c>
      <c r="E33" s="24" t="s">
        <v>67</v>
      </c>
      <c r="F33" s="25" t="s">
        <v>39</v>
      </c>
      <c r="G33" s="26">
        <v>1</v>
      </c>
      <c r="H33" s="26">
        <v>2500000</v>
      </c>
      <c r="I33" s="26">
        <f>ROUND(ROUND(H33,2)*ROUND(G33,2),2)</f>
      </c>
      <c r="O33">
        <f>(I33*21)/100</f>
      </c>
      <c r="P33" t="s">
        <v>12</v>
      </c>
    </row>
    <row r="34" spans="1:5" ht="12.75">
      <c r="A34" s="27" t="s">
        <v>40</v>
      </c>
      <c r="E34" s="28" t="s">
        <v>37</v>
      </c>
    </row>
    <row r="35" spans="1:5" ht="12.75">
      <c r="A35" s="29" t="s">
        <v>41</v>
      </c>
      <c r="E35" s="30" t="s">
        <v>68</v>
      </c>
    </row>
    <row r="36" spans="1:5" ht="12.75">
      <c r="A36" t="s">
        <v>43</v>
      </c>
      <c r="E36" s="28" t="s">
        <v>69</v>
      </c>
    </row>
    <row r="37" spans="1:16" ht="12.75">
      <c r="A37" s="19" t="s">
        <v>35</v>
      </c>
      <c r="B37" s="23" t="s">
        <v>70</v>
      </c>
      <c r="C37" s="23" t="s">
        <v>66</v>
      </c>
      <c r="D37" s="19" t="s">
        <v>58</v>
      </c>
      <c r="E37" s="24" t="s">
        <v>67</v>
      </c>
      <c r="F37" s="25" t="s">
        <v>39</v>
      </c>
      <c r="G37" s="26">
        <v>1</v>
      </c>
      <c r="H37" s="26">
        <v>250000</v>
      </c>
      <c r="I37" s="26">
        <f>ROUND(ROUND(H37,2)*ROUND(G37,2),2)</f>
      </c>
      <c r="O37">
        <f>(I37*21)/100</f>
      </c>
      <c r="P37" t="s">
        <v>12</v>
      </c>
    </row>
    <row r="38" spans="1:5" ht="12.75">
      <c r="A38" s="27" t="s">
        <v>40</v>
      </c>
      <c r="E38" s="28" t="s">
        <v>37</v>
      </c>
    </row>
    <row r="39" spans="1:5" ht="12.75">
      <c r="A39" s="29" t="s">
        <v>41</v>
      </c>
      <c r="E39" s="30" t="s">
        <v>71</v>
      </c>
    </row>
    <row r="40" spans="1:5" ht="12.75">
      <c r="A40" t="s">
        <v>43</v>
      </c>
      <c r="E40" s="28" t="s">
        <v>69</v>
      </c>
    </row>
    <row r="41" spans="1:16" ht="12.75">
      <c r="A41" s="19" t="s">
        <v>35</v>
      </c>
      <c r="B41" s="23" t="s">
        <v>30</v>
      </c>
      <c r="C41" s="23" t="s">
        <v>72</v>
      </c>
      <c r="D41" s="19" t="s">
        <v>37</v>
      </c>
      <c r="E41" s="24" t="s">
        <v>73</v>
      </c>
      <c r="F41" s="25" t="s">
        <v>39</v>
      </c>
      <c r="G41" s="26">
        <v>1</v>
      </c>
      <c r="H41" s="26">
        <v>50000</v>
      </c>
      <c r="I41" s="26">
        <f>ROUND(ROUND(H41,2)*ROUND(G41,2),2)</f>
      </c>
      <c r="O41">
        <f>(I41*21)/100</f>
      </c>
      <c r="P41" t="s">
        <v>12</v>
      </c>
    </row>
    <row r="42" spans="1:5" ht="12.75">
      <c r="A42" s="27" t="s">
        <v>40</v>
      </c>
      <c r="E42" s="28" t="s">
        <v>37</v>
      </c>
    </row>
    <row r="43" spans="1:5" ht="12.75">
      <c r="A43" s="29" t="s">
        <v>41</v>
      </c>
      <c r="E43" s="30" t="s">
        <v>52</v>
      </c>
    </row>
    <row r="44" spans="1:5" ht="89.25">
      <c r="A44" t="s">
        <v>43</v>
      </c>
      <c r="E44" s="28" t="s">
        <v>44</v>
      </c>
    </row>
    <row r="45" spans="1:16" ht="12.75">
      <c r="A45" s="19" t="s">
        <v>35</v>
      </c>
      <c r="B45" s="23" t="s">
        <v>32</v>
      </c>
      <c r="C45" s="23" t="s">
        <v>74</v>
      </c>
      <c r="D45" s="19" t="s">
        <v>37</v>
      </c>
      <c r="E45" s="24" t="s">
        <v>75</v>
      </c>
      <c r="F45" s="25" t="s">
        <v>39</v>
      </c>
      <c r="G45" s="26">
        <v>1</v>
      </c>
      <c r="H45" s="26">
        <v>1000000</v>
      </c>
      <c r="I45" s="26">
        <f>ROUND(ROUND(H45,2)*ROUND(G45,2),2)</f>
      </c>
      <c r="O45">
        <f>(I45*21)/100</f>
      </c>
      <c r="P45" t="s">
        <v>12</v>
      </c>
    </row>
    <row r="46" spans="1:5" ht="12.75">
      <c r="A46" s="27" t="s">
        <v>40</v>
      </c>
      <c r="E46" s="28" t="s">
        <v>37</v>
      </c>
    </row>
    <row r="47" spans="1:5" ht="12.75">
      <c r="A47" s="29" t="s">
        <v>41</v>
      </c>
      <c r="E47" s="30" t="s">
        <v>52</v>
      </c>
    </row>
    <row r="48" spans="1:5" ht="25.5">
      <c r="A48" t="s">
        <v>43</v>
      </c>
      <c r="E48" s="28" t="s">
        <v>76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11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0+O8+O17+O74+O103</f>
      </c>
      <c r="P2" t="s">
        <v>13</v>
      </c>
    </row>
    <row r="3" spans="1:16" ht="15" customHeight="1">
      <c r="A3" t="s">
        <v>1</v>
      </c>
      <c r="B3" s="8" t="s">
        <v>4</v>
      </c>
      <c r="C3" s="9" t="s">
        <v>5</v>
      </c>
      <c r="D3" s="1"/>
      <c r="E3" s="10" t="s">
        <v>6</v>
      </c>
      <c r="F3" s="1"/>
      <c r="G3" s="4"/>
      <c r="H3" s="3" t="s">
        <v>509</v>
      </c>
      <c r="I3" s="31">
        <f>0+I8+I17+I74+I103</f>
      </c>
      <c r="O3" t="s">
        <v>9</v>
      </c>
      <c r="P3" t="s">
        <v>12</v>
      </c>
    </row>
    <row r="4" spans="1:16" ht="15" customHeight="1">
      <c r="A4" t="s">
        <v>7</v>
      </c>
      <c r="B4" s="12" t="s">
        <v>8</v>
      </c>
      <c r="C4" s="13" t="s">
        <v>509</v>
      </c>
      <c r="D4" s="5"/>
      <c r="E4" s="14" t="s">
        <v>510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511</v>
      </c>
      <c r="D9" s="19" t="s">
        <v>37</v>
      </c>
      <c r="E9" s="24" t="s">
        <v>127</v>
      </c>
      <c r="F9" s="25" t="s">
        <v>137</v>
      </c>
      <c r="G9" s="26">
        <v>6.15</v>
      </c>
      <c r="H9" s="26">
        <v>157.14</v>
      </c>
      <c r="I9" s="26">
        <f>ROUND(ROUND(H9,2)*ROUND(G9,2),2)</f>
      </c>
      <c r="O9">
        <f>(I9*21)/100</f>
      </c>
      <c r="P9" t="s">
        <v>12</v>
      </c>
    </row>
    <row r="10" spans="1:5" ht="12.75">
      <c r="A10" s="27" t="s">
        <v>40</v>
      </c>
      <c r="E10" s="28" t="s">
        <v>37</v>
      </c>
    </row>
    <row r="11" spans="1:5" ht="25.5">
      <c r="A11" s="29" t="s">
        <v>41</v>
      </c>
      <c r="E11" s="30" t="s">
        <v>512</v>
      </c>
    </row>
    <row r="12" spans="1:5" ht="25.5">
      <c r="A12" t="s">
        <v>43</v>
      </c>
      <c r="E12" s="28" t="s">
        <v>129</v>
      </c>
    </row>
    <row r="13" spans="1:16" ht="12.75">
      <c r="A13" s="19" t="s">
        <v>35</v>
      </c>
      <c r="B13" s="23" t="s">
        <v>12</v>
      </c>
      <c r="C13" s="23" t="s">
        <v>513</v>
      </c>
      <c r="D13" s="19" t="s">
        <v>37</v>
      </c>
      <c r="E13" s="24" t="s">
        <v>127</v>
      </c>
      <c r="F13" s="25" t="s">
        <v>137</v>
      </c>
      <c r="G13" s="26">
        <v>19.8</v>
      </c>
      <c r="H13" s="26">
        <v>523.78</v>
      </c>
      <c r="I13" s="26">
        <f>ROUND(ROUND(H13,2)*ROUND(G13,2),2)</f>
      </c>
      <c r="O13">
        <f>(I13*21)/100</f>
      </c>
      <c r="P13" t="s">
        <v>12</v>
      </c>
    </row>
    <row r="14" spans="1:5" ht="12.75">
      <c r="A14" s="27" t="s">
        <v>40</v>
      </c>
      <c r="E14" s="28" t="s">
        <v>37</v>
      </c>
    </row>
    <row r="15" spans="1:5" ht="51">
      <c r="A15" s="29" t="s">
        <v>41</v>
      </c>
      <c r="E15" s="30" t="s">
        <v>514</v>
      </c>
    </row>
    <row r="16" spans="1:5" ht="25.5">
      <c r="A16" t="s">
        <v>43</v>
      </c>
      <c r="E16" s="28" t="s">
        <v>129</v>
      </c>
    </row>
    <row r="17" spans="1:18" ht="12.75" customHeight="1">
      <c r="A17" s="5" t="s">
        <v>33</v>
      </c>
      <c r="B17" s="5"/>
      <c r="C17" s="34" t="s">
        <v>19</v>
      </c>
      <c r="D17" s="5"/>
      <c r="E17" s="21" t="s">
        <v>79</v>
      </c>
      <c r="F17" s="5"/>
      <c r="G17" s="5"/>
      <c r="H17" s="5"/>
      <c r="I17" s="35">
        <f>0+Q17</f>
      </c>
      <c r="O17">
        <f>0+R17</f>
      </c>
      <c r="Q17">
        <f>0+I18+I22+I26+I30+I34+I38+I42+I46+I50+I54+I58+I62+I66+I70</f>
      </c>
      <c r="R17">
        <f>0+O18+O22+O26+O30+O34+O38+O42+O46+O50+O54+O58+O62+O66+O70</f>
      </c>
    </row>
    <row r="18" spans="1:16" ht="12.75">
      <c r="A18" s="19" t="s">
        <v>35</v>
      </c>
      <c r="B18" s="23" t="s">
        <v>13</v>
      </c>
      <c r="C18" s="23" t="s">
        <v>420</v>
      </c>
      <c r="D18" s="19" t="s">
        <v>37</v>
      </c>
      <c r="E18" s="24" t="s">
        <v>421</v>
      </c>
      <c r="F18" s="25" t="s">
        <v>82</v>
      </c>
      <c r="G18" s="26">
        <v>41</v>
      </c>
      <c r="H18" s="26">
        <v>31</v>
      </c>
      <c r="I18" s="26">
        <f>ROUND(ROUND(H18,2)*ROUND(G18,2),2)</f>
      </c>
      <c r="O18">
        <f>(I18*21)/100</f>
      </c>
      <c r="P18" t="s">
        <v>12</v>
      </c>
    </row>
    <row r="19" spans="1:5" ht="12.75">
      <c r="A19" s="27" t="s">
        <v>40</v>
      </c>
      <c r="E19" s="28" t="s">
        <v>37</v>
      </c>
    </row>
    <row r="20" spans="1:5" ht="51">
      <c r="A20" s="29" t="s">
        <v>41</v>
      </c>
      <c r="E20" s="30" t="s">
        <v>515</v>
      </c>
    </row>
    <row r="21" spans="1:5" ht="12.75">
      <c r="A21" t="s">
        <v>43</v>
      </c>
      <c r="E21" s="28" t="s">
        <v>423</v>
      </c>
    </row>
    <row r="22" spans="1:16" ht="12.75">
      <c r="A22" s="19" t="s">
        <v>35</v>
      </c>
      <c r="B22" s="23" t="s">
        <v>23</v>
      </c>
      <c r="C22" s="23" t="s">
        <v>147</v>
      </c>
      <c r="D22" s="19" t="s">
        <v>37</v>
      </c>
      <c r="E22" s="24" t="s">
        <v>424</v>
      </c>
      <c r="F22" s="25" t="s">
        <v>107</v>
      </c>
      <c r="G22" s="26">
        <v>8.61</v>
      </c>
      <c r="H22" s="26">
        <v>641</v>
      </c>
      <c r="I22" s="26">
        <f>ROUND(ROUND(H22,2)*ROUND(G22,2),2)</f>
      </c>
      <c r="O22">
        <f>(I22*21)/100</f>
      </c>
      <c r="P22" t="s">
        <v>12</v>
      </c>
    </row>
    <row r="23" spans="1:5" ht="12.75">
      <c r="A23" s="27" t="s">
        <v>40</v>
      </c>
      <c r="E23" s="28" t="s">
        <v>37</v>
      </c>
    </row>
    <row r="24" spans="1:5" ht="38.25">
      <c r="A24" s="29" t="s">
        <v>41</v>
      </c>
      <c r="E24" s="30" t="s">
        <v>516</v>
      </c>
    </row>
    <row r="25" spans="1:5" ht="63.75">
      <c r="A25" t="s">
        <v>43</v>
      </c>
      <c r="E25" s="28" t="s">
        <v>150</v>
      </c>
    </row>
    <row r="26" spans="1:16" ht="25.5">
      <c r="A26" s="19" t="s">
        <v>35</v>
      </c>
      <c r="B26" s="23" t="s">
        <v>25</v>
      </c>
      <c r="C26" s="23" t="s">
        <v>153</v>
      </c>
      <c r="D26" s="19" t="s">
        <v>37</v>
      </c>
      <c r="E26" s="24" t="s">
        <v>426</v>
      </c>
      <c r="F26" s="25" t="s">
        <v>107</v>
      </c>
      <c r="G26" s="26">
        <v>21</v>
      </c>
      <c r="H26" s="26">
        <v>264</v>
      </c>
      <c r="I26" s="26">
        <f>ROUND(ROUND(H26,2)*ROUND(G26,2),2)</f>
      </c>
      <c r="O26">
        <f>(I26*21)/100</f>
      </c>
      <c r="P26" t="s">
        <v>12</v>
      </c>
    </row>
    <row r="27" spans="1:5" ht="12.75">
      <c r="A27" s="27" t="s">
        <v>40</v>
      </c>
      <c r="E27" s="28" t="s">
        <v>37</v>
      </c>
    </row>
    <row r="28" spans="1:5" ht="25.5">
      <c r="A28" s="29" t="s">
        <v>41</v>
      </c>
      <c r="E28" s="30" t="s">
        <v>517</v>
      </c>
    </row>
    <row r="29" spans="1:5" ht="63.75">
      <c r="A29" t="s">
        <v>43</v>
      </c>
      <c r="E29" s="28" t="s">
        <v>150</v>
      </c>
    </row>
    <row r="30" spans="1:16" ht="12.75">
      <c r="A30" s="19" t="s">
        <v>35</v>
      </c>
      <c r="B30" s="23" t="s">
        <v>27</v>
      </c>
      <c r="C30" s="23" t="s">
        <v>518</v>
      </c>
      <c r="D30" s="19" t="s">
        <v>37</v>
      </c>
      <c r="E30" s="24" t="s">
        <v>519</v>
      </c>
      <c r="F30" s="25" t="s">
        <v>107</v>
      </c>
      <c r="G30" s="26">
        <v>32.2</v>
      </c>
      <c r="H30" s="26">
        <v>597</v>
      </c>
      <c r="I30" s="26">
        <f>ROUND(ROUND(H30,2)*ROUND(G30,2),2)</f>
      </c>
      <c r="O30">
        <f>(I30*21)/100</f>
      </c>
      <c r="P30" t="s">
        <v>12</v>
      </c>
    </row>
    <row r="31" spans="1:5" ht="12.75">
      <c r="A31" s="27" t="s">
        <v>40</v>
      </c>
      <c r="E31" s="28" t="s">
        <v>37</v>
      </c>
    </row>
    <row r="32" spans="1:5" ht="25.5">
      <c r="A32" s="29" t="s">
        <v>41</v>
      </c>
      <c r="E32" s="30" t="s">
        <v>520</v>
      </c>
    </row>
    <row r="33" spans="1:5" ht="63.75">
      <c r="A33" t="s">
        <v>43</v>
      </c>
      <c r="E33" s="28" t="s">
        <v>150</v>
      </c>
    </row>
    <row r="34" spans="1:16" ht="12.75">
      <c r="A34" s="19" t="s">
        <v>35</v>
      </c>
      <c r="B34" s="23" t="s">
        <v>65</v>
      </c>
      <c r="C34" s="23" t="s">
        <v>521</v>
      </c>
      <c r="D34" s="19" t="s">
        <v>37</v>
      </c>
      <c r="E34" s="24" t="s">
        <v>522</v>
      </c>
      <c r="F34" s="25" t="s">
        <v>163</v>
      </c>
      <c r="G34" s="26">
        <v>15</v>
      </c>
      <c r="H34" s="26">
        <v>45</v>
      </c>
      <c r="I34" s="26">
        <f>ROUND(ROUND(H34,2)*ROUND(G34,2),2)</f>
      </c>
      <c r="O34">
        <f>(I34*21)/100</f>
      </c>
      <c r="P34" t="s">
        <v>12</v>
      </c>
    </row>
    <row r="35" spans="1:5" ht="12.75">
      <c r="A35" s="27" t="s">
        <v>40</v>
      </c>
      <c r="E35" s="28" t="s">
        <v>37</v>
      </c>
    </row>
    <row r="36" spans="1:5" ht="38.25">
      <c r="A36" s="29" t="s">
        <v>41</v>
      </c>
      <c r="E36" s="30" t="s">
        <v>523</v>
      </c>
    </row>
    <row r="37" spans="1:5" ht="63.75">
      <c r="A37" t="s">
        <v>43</v>
      </c>
      <c r="E37" s="28" t="s">
        <v>150</v>
      </c>
    </row>
    <row r="38" spans="1:16" ht="12.75">
      <c r="A38" s="19" t="s">
        <v>35</v>
      </c>
      <c r="B38" s="23" t="s">
        <v>70</v>
      </c>
      <c r="C38" s="23" t="s">
        <v>524</v>
      </c>
      <c r="D38" s="19" t="s">
        <v>37</v>
      </c>
      <c r="E38" s="24" t="s">
        <v>525</v>
      </c>
      <c r="F38" s="25" t="s">
        <v>163</v>
      </c>
      <c r="G38" s="26">
        <v>30</v>
      </c>
      <c r="H38" s="26">
        <v>99</v>
      </c>
      <c r="I38" s="26">
        <f>ROUND(ROUND(H38,2)*ROUND(G38,2),2)</f>
      </c>
      <c r="O38">
        <f>(I38*21)/100</f>
      </c>
      <c r="P38" t="s">
        <v>12</v>
      </c>
    </row>
    <row r="39" spans="1:5" ht="12.75">
      <c r="A39" s="27" t="s">
        <v>40</v>
      </c>
      <c r="E39" s="28" t="s">
        <v>37</v>
      </c>
    </row>
    <row r="40" spans="1:5" ht="25.5">
      <c r="A40" s="29" t="s">
        <v>41</v>
      </c>
      <c r="E40" s="30" t="s">
        <v>526</v>
      </c>
    </row>
    <row r="41" spans="1:5" ht="63.75">
      <c r="A41" t="s">
        <v>43</v>
      </c>
      <c r="E41" s="28" t="s">
        <v>150</v>
      </c>
    </row>
    <row r="42" spans="1:16" ht="12.75">
      <c r="A42" s="19" t="s">
        <v>35</v>
      </c>
      <c r="B42" s="23" t="s">
        <v>30</v>
      </c>
      <c r="C42" s="23" t="s">
        <v>428</v>
      </c>
      <c r="D42" s="19" t="s">
        <v>37</v>
      </c>
      <c r="E42" s="24" t="s">
        <v>429</v>
      </c>
      <c r="F42" s="25" t="s">
        <v>107</v>
      </c>
      <c r="G42" s="26">
        <v>11.45</v>
      </c>
      <c r="H42" s="26">
        <v>1330</v>
      </c>
      <c r="I42" s="26">
        <f>ROUND(ROUND(H42,2)*ROUND(G42,2),2)</f>
      </c>
      <c r="O42">
        <f>(I42*21)/100</f>
      </c>
      <c r="P42" t="s">
        <v>12</v>
      </c>
    </row>
    <row r="43" spans="1:5" ht="12.75">
      <c r="A43" s="27" t="s">
        <v>40</v>
      </c>
      <c r="E43" s="28" t="s">
        <v>37</v>
      </c>
    </row>
    <row r="44" spans="1:5" ht="76.5">
      <c r="A44" s="29" t="s">
        <v>41</v>
      </c>
      <c r="E44" s="30" t="s">
        <v>527</v>
      </c>
    </row>
    <row r="45" spans="1:5" ht="63.75">
      <c r="A45" t="s">
        <v>43</v>
      </c>
      <c r="E45" s="28" t="s">
        <v>150</v>
      </c>
    </row>
    <row r="46" spans="1:16" ht="12.75">
      <c r="A46" s="19" t="s">
        <v>35</v>
      </c>
      <c r="B46" s="23" t="s">
        <v>32</v>
      </c>
      <c r="C46" s="23" t="s">
        <v>161</v>
      </c>
      <c r="D46" s="19" t="s">
        <v>37</v>
      </c>
      <c r="E46" s="24" t="s">
        <v>162</v>
      </c>
      <c r="F46" s="25" t="s">
        <v>163</v>
      </c>
      <c r="G46" s="26">
        <v>44</v>
      </c>
      <c r="H46" s="26">
        <v>140</v>
      </c>
      <c r="I46" s="26">
        <f>ROUND(ROUND(H46,2)*ROUND(G46,2),2)</f>
      </c>
      <c r="O46">
        <f>(I46*21)/100</f>
      </c>
      <c r="P46" t="s">
        <v>12</v>
      </c>
    </row>
    <row r="47" spans="1:5" ht="12.75">
      <c r="A47" s="27" t="s">
        <v>40</v>
      </c>
      <c r="E47" s="28" t="s">
        <v>37</v>
      </c>
    </row>
    <row r="48" spans="1:5" ht="25.5">
      <c r="A48" s="29" t="s">
        <v>41</v>
      </c>
      <c r="E48" s="30" t="s">
        <v>528</v>
      </c>
    </row>
    <row r="49" spans="1:5" ht="25.5">
      <c r="A49" t="s">
        <v>43</v>
      </c>
      <c r="E49" s="28" t="s">
        <v>165</v>
      </c>
    </row>
    <row r="50" spans="1:16" ht="12.75">
      <c r="A50" s="19" t="s">
        <v>35</v>
      </c>
      <c r="B50" s="23" t="s">
        <v>152</v>
      </c>
      <c r="C50" s="23" t="s">
        <v>432</v>
      </c>
      <c r="D50" s="19" t="s">
        <v>37</v>
      </c>
      <c r="E50" s="24" t="s">
        <v>433</v>
      </c>
      <c r="F50" s="25" t="s">
        <v>107</v>
      </c>
      <c r="G50" s="26">
        <v>28.5</v>
      </c>
      <c r="H50" s="26">
        <v>195</v>
      </c>
      <c r="I50" s="26">
        <f>ROUND(ROUND(H50,2)*ROUND(G50,2),2)</f>
      </c>
      <c r="O50">
        <f>(I50*21)/100</f>
      </c>
      <c r="P50" t="s">
        <v>12</v>
      </c>
    </row>
    <row r="51" spans="1:5" ht="12.75">
      <c r="A51" s="27" t="s">
        <v>40</v>
      </c>
      <c r="E51" s="28" t="s">
        <v>37</v>
      </c>
    </row>
    <row r="52" spans="1:5" ht="51">
      <c r="A52" s="29" t="s">
        <v>41</v>
      </c>
      <c r="E52" s="30" t="s">
        <v>529</v>
      </c>
    </row>
    <row r="53" spans="1:5" ht="369.75">
      <c r="A53" t="s">
        <v>43</v>
      </c>
      <c r="E53" s="28" t="s">
        <v>435</v>
      </c>
    </row>
    <row r="54" spans="1:16" ht="12.75">
      <c r="A54" s="19" t="s">
        <v>35</v>
      </c>
      <c r="B54" s="23" t="s">
        <v>156</v>
      </c>
      <c r="C54" s="23" t="s">
        <v>438</v>
      </c>
      <c r="D54" s="19" t="s">
        <v>37</v>
      </c>
      <c r="E54" s="24" t="s">
        <v>439</v>
      </c>
      <c r="F54" s="25" t="s">
        <v>107</v>
      </c>
      <c r="G54" s="26">
        <v>7.5</v>
      </c>
      <c r="H54" s="26">
        <v>409.4</v>
      </c>
      <c r="I54" s="26">
        <f>ROUND(ROUND(H54,2)*ROUND(G54,2),2)</f>
      </c>
      <c r="O54">
        <f>(I54*21)/100</f>
      </c>
      <c r="P54" t="s">
        <v>12</v>
      </c>
    </row>
    <row r="55" spans="1:5" ht="12.75">
      <c r="A55" s="27" t="s">
        <v>40</v>
      </c>
      <c r="E55" s="28" t="s">
        <v>37</v>
      </c>
    </row>
    <row r="56" spans="1:5" ht="153">
      <c r="A56" s="29" t="s">
        <v>41</v>
      </c>
      <c r="E56" s="30" t="s">
        <v>530</v>
      </c>
    </row>
    <row r="57" spans="1:5" ht="357">
      <c r="A57" t="s">
        <v>43</v>
      </c>
      <c r="E57" s="28" t="s">
        <v>441</v>
      </c>
    </row>
    <row r="58" spans="1:16" ht="12.75">
      <c r="A58" s="19" t="s">
        <v>35</v>
      </c>
      <c r="B58" s="23" t="s">
        <v>160</v>
      </c>
      <c r="C58" s="23" t="s">
        <v>442</v>
      </c>
      <c r="D58" s="19" t="s">
        <v>37</v>
      </c>
      <c r="E58" s="24" t="s">
        <v>443</v>
      </c>
      <c r="F58" s="25" t="s">
        <v>107</v>
      </c>
      <c r="G58" s="26">
        <v>39</v>
      </c>
      <c r="H58" s="26">
        <v>591</v>
      </c>
      <c r="I58" s="26">
        <f>ROUND(ROUND(H58,2)*ROUND(G58,2),2)</f>
      </c>
      <c r="O58">
        <f>(I58*21)/100</f>
      </c>
      <c r="P58" t="s">
        <v>12</v>
      </c>
    </row>
    <row r="59" spans="1:5" ht="12.75">
      <c r="A59" s="27" t="s">
        <v>40</v>
      </c>
      <c r="E59" s="28" t="s">
        <v>37</v>
      </c>
    </row>
    <row r="60" spans="1:5" ht="38.25">
      <c r="A60" s="29" t="s">
        <v>41</v>
      </c>
      <c r="E60" s="30" t="s">
        <v>531</v>
      </c>
    </row>
    <row r="61" spans="1:5" ht="280.5">
      <c r="A61" t="s">
        <v>43</v>
      </c>
      <c r="E61" s="28" t="s">
        <v>445</v>
      </c>
    </row>
    <row r="62" spans="1:16" ht="12.75">
      <c r="A62" s="19" t="s">
        <v>35</v>
      </c>
      <c r="B62" s="23" t="s">
        <v>166</v>
      </c>
      <c r="C62" s="23" t="s">
        <v>212</v>
      </c>
      <c r="D62" s="19" t="s">
        <v>37</v>
      </c>
      <c r="E62" s="24" t="s">
        <v>213</v>
      </c>
      <c r="F62" s="25" t="s">
        <v>82</v>
      </c>
      <c r="G62" s="26">
        <v>156</v>
      </c>
      <c r="H62" s="26">
        <v>15</v>
      </c>
      <c r="I62" s="26">
        <f>ROUND(ROUND(H62,2)*ROUND(G62,2),2)</f>
      </c>
      <c r="O62">
        <f>(I62*21)/100</f>
      </c>
      <c r="P62" t="s">
        <v>12</v>
      </c>
    </row>
    <row r="63" spans="1:5" ht="12.75">
      <c r="A63" s="27" t="s">
        <v>40</v>
      </c>
      <c r="E63" s="28" t="s">
        <v>37</v>
      </c>
    </row>
    <row r="64" spans="1:5" ht="38.25">
      <c r="A64" s="29" t="s">
        <v>41</v>
      </c>
      <c r="E64" s="30" t="s">
        <v>532</v>
      </c>
    </row>
    <row r="65" spans="1:5" ht="25.5">
      <c r="A65" t="s">
        <v>43</v>
      </c>
      <c r="E65" s="28" t="s">
        <v>215</v>
      </c>
    </row>
    <row r="66" spans="1:16" ht="12.75">
      <c r="A66" s="19" t="s">
        <v>35</v>
      </c>
      <c r="B66" s="23" t="s">
        <v>169</v>
      </c>
      <c r="C66" s="23" t="s">
        <v>447</v>
      </c>
      <c r="D66" s="19" t="s">
        <v>37</v>
      </c>
      <c r="E66" s="24" t="s">
        <v>448</v>
      </c>
      <c r="F66" s="25" t="s">
        <v>107</v>
      </c>
      <c r="G66" s="26">
        <v>5.85</v>
      </c>
      <c r="H66" s="26">
        <v>246</v>
      </c>
      <c r="I66" s="26">
        <f>ROUND(ROUND(H66,2)*ROUND(G66,2),2)</f>
      </c>
      <c r="O66">
        <f>(I66*21)/100</f>
      </c>
      <c r="P66" t="s">
        <v>12</v>
      </c>
    </row>
    <row r="67" spans="1:5" ht="12.75">
      <c r="A67" s="27" t="s">
        <v>40</v>
      </c>
      <c r="E67" s="28" t="s">
        <v>37</v>
      </c>
    </row>
    <row r="68" spans="1:5" ht="38.25">
      <c r="A68" s="29" t="s">
        <v>41</v>
      </c>
      <c r="E68" s="30" t="s">
        <v>533</v>
      </c>
    </row>
    <row r="69" spans="1:5" ht="38.25">
      <c r="A69" t="s">
        <v>43</v>
      </c>
      <c r="E69" s="28" t="s">
        <v>450</v>
      </c>
    </row>
    <row r="70" spans="1:16" ht="12.75">
      <c r="A70" s="19" t="s">
        <v>35</v>
      </c>
      <c r="B70" s="23" t="s">
        <v>175</v>
      </c>
      <c r="C70" s="23" t="s">
        <v>217</v>
      </c>
      <c r="D70" s="19" t="s">
        <v>37</v>
      </c>
      <c r="E70" s="24" t="s">
        <v>218</v>
      </c>
      <c r="F70" s="25" t="s">
        <v>107</v>
      </c>
      <c r="G70" s="26">
        <v>3.36</v>
      </c>
      <c r="H70" s="26">
        <v>189</v>
      </c>
      <c r="I70" s="26">
        <f>ROUND(ROUND(H70,2)*ROUND(G70,2),2)</f>
      </c>
      <c r="O70">
        <f>(I70*21)/100</f>
      </c>
      <c r="P70" t="s">
        <v>12</v>
      </c>
    </row>
    <row r="71" spans="1:5" ht="12.75">
      <c r="A71" s="27" t="s">
        <v>40</v>
      </c>
      <c r="E71" s="28" t="s">
        <v>37</v>
      </c>
    </row>
    <row r="72" spans="1:5" ht="51">
      <c r="A72" s="29" t="s">
        <v>41</v>
      </c>
      <c r="E72" s="30" t="s">
        <v>534</v>
      </c>
    </row>
    <row r="73" spans="1:5" ht="38.25">
      <c r="A73" t="s">
        <v>43</v>
      </c>
      <c r="E73" s="28" t="s">
        <v>452</v>
      </c>
    </row>
    <row r="74" spans="1:18" ht="12.75" customHeight="1">
      <c r="A74" s="5" t="s">
        <v>33</v>
      </c>
      <c r="B74" s="5"/>
      <c r="C74" s="34" t="s">
        <v>25</v>
      </c>
      <c r="D74" s="5"/>
      <c r="E74" s="21" t="s">
        <v>233</v>
      </c>
      <c r="F74" s="5"/>
      <c r="G74" s="5"/>
      <c r="H74" s="5"/>
      <c r="I74" s="35">
        <f>0+Q74</f>
      </c>
      <c r="O74">
        <f>0+R74</f>
      </c>
      <c r="Q74">
        <f>0+I75+I79+I83+I87+I91+I95+I99</f>
      </c>
      <c r="R74">
        <f>0+O75+O79+O83+O87+O91+O95+O99</f>
      </c>
    </row>
    <row r="75" spans="1:16" ht="12.75">
      <c r="A75" s="19" t="s">
        <v>35</v>
      </c>
      <c r="B75" s="23" t="s">
        <v>178</v>
      </c>
      <c r="C75" s="23" t="s">
        <v>245</v>
      </c>
      <c r="D75" s="19" t="s">
        <v>37</v>
      </c>
      <c r="E75" s="24" t="s">
        <v>246</v>
      </c>
      <c r="F75" s="25" t="s">
        <v>107</v>
      </c>
      <c r="G75" s="26">
        <v>25.28</v>
      </c>
      <c r="H75" s="26">
        <v>774</v>
      </c>
      <c r="I75" s="26">
        <f>ROUND(ROUND(H75,2)*ROUND(G75,2),2)</f>
      </c>
      <c r="O75">
        <f>(I75*21)/100</f>
      </c>
      <c r="P75" t="s">
        <v>12</v>
      </c>
    </row>
    <row r="76" spans="1:5" ht="12.75">
      <c r="A76" s="27" t="s">
        <v>40</v>
      </c>
      <c r="E76" s="28" t="s">
        <v>37</v>
      </c>
    </row>
    <row r="77" spans="1:5" ht="76.5">
      <c r="A77" s="29" t="s">
        <v>41</v>
      </c>
      <c r="E77" s="30" t="s">
        <v>535</v>
      </c>
    </row>
    <row r="78" spans="1:5" ht="51">
      <c r="A78" t="s">
        <v>43</v>
      </c>
      <c r="E78" s="28" t="s">
        <v>462</v>
      </c>
    </row>
    <row r="79" spans="1:16" ht="12.75">
      <c r="A79" s="19" t="s">
        <v>35</v>
      </c>
      <c r="B79" s="23" t="s">
        <v>183</v>
      </c>
      <c r="C79" s="23" t="s">
        <v>249</v>
      </c>
      <c r="D79" s="19" t="s">
        <v>37</v>
      </c>
      <c r="E79" s="24" t="s">
        <v>250</v>
      </c>
      <c r="F79" s="25" t="s">
        <v>82</v>
      </c>
      <c r="G79" s="26">
        <v>71</v>
      </c>
      <c r="H79" s="26">
        <v>18</v>
      </c>
      <c r="I79" s="26">
        <f>ROUND(ROUND(H79,2)*ROUND(G79,2),2)</f>
      </c>
      <c r="O79">
        <f>(I79*21)/100</f>
      </c>
      <c r="P79" t="s">
        <v>12</v>
      </c>
    </row>
    <row r="80" spans="1:5" ht="12.75">
      <c r="A80" s="27" t="s">
        <v>40</v>
      </c>
      <c r="E80" s="28" t="s">
        <v>37</v>
      </c>
    </row>
    <row r="81" spans="1:5" ht="25.5">
      <c r="A81" s="29" t="s">
        <v>41</v>
      </c>
      <c r="E81" s="30" t="s">
        <v>536</v>
      </c>
    </row>
    <row r="82" spans="1:5" ht="51">
      <c r="A82" t="s">
        <v>43</v>
      </c>
      <c r="E82" s="28" t="s">
        <v>464</v>
      </c>
    </row>
    <row r="83" spans="1:16" ht="12.75">
      <c r="A83" s="19" t="s">
        <v>35</v>
      </c>
      <c r="B83" s="23" t="s">
        <v>188</v>
      </c>
      <c r="C83" s="23" t="s">
        <v>465</v>
      </c>
      <c r="D83" s="19" t="s">
        <v>37</v>
      </c>
      <c r="E83" s="24" t="s">
        <v>466</v>
      </c>
      <c r="F83" s="25" t="s">
        <v>82</v>
      </c>
      <c r="G83" s="26">
        <v>250.9</v>
      </c>
      <c r="H83" s="26">
        <v>12</v>
      </c>
      <c r="I83" s="26">
        <f>ROUND(ROUND(H83,2)*ROUND(G83,2),2)</f>
      </c>
      <c r="O83">
        <f>(I83*21)/100</f>
      </c>
      <c r="P83" t="s">
        <v>12</v>
      </c>
    </row>
    <row r="84" spans="1:5" ht="12.75">
      <c r="A84" s="27" t="s">
        <v>40</v>
      </c>
      <c r="E84" s="28" t="s">
        <v>37</v>
      </c>
    </row>
    <row r="85" spans="1:5" ht="25.5">
      <c r="A85" s="29" t="s">
        <v>41</v>
      </c>
      <c r="E85" s="30" t="s">
        <v>537</v>
      </c>
    </row>
    <row r="86" spans="1:5" ht="51">
      <c r="A86" t="s">
        <v>43</v>
      </c>
      <c r="E86" s="28" t="s">
        <v>464</v>
      </c>
    </row>
    <row r="87" spans="1:16" ht="12.75">
      <c r="A87" s="19" t="s">
        <v>35</v>
      </c>
      <c r="B87" s="23" t="s">
        <v>192</v>
      </c>
      <c r="C87" s="23" t="s">
        <v>468</v>
      </c>
      <c r="D87" s="19" t="s">
        <v>37</v>
      </c>
      <c r="E87" s="24" t="s">
        <v>264</v>
      </c>
      <c r="F87" s="25" t="s">
        <v>107</v>
      </c>
      <c r="G87" s="26">
        <v>6.5</v>
      </c>
      <c r="H87" s="26">
        <v>4483.52</v>
      </c>
      <c r="I87" s="26">
        <f>ROUND(ROUND(H87,2)*ROUND(G87,2),2)</f>
      </c>
      <c r="O87">
        <f>(I87*21)/100</f>
      </c>
      <c r="P87" t="s">
        <v>12</v>
      </c>
    </row>
    <row r="88" spans="1:5" ht="12.75">
      <c r="A88" s="27" t="s">
        <v>40</v>
      </c>
      <c r="E88" s="28" t="s">
        <v>37</v>
      </c>
    </row>
    <row r="89" spans="1:5" ht="76.5">
      <c r="A89" s="29" t="s">
        <v>41</v>
      </c>
      <c r="E89" s="30" t="s">
        <v>538</v>
      </c>
    </row>
    <row r="90" spans="1:5" ht="140.25">
      <c r="A90" t="s">
        <v>43</v>
      </c>
      <c r="E90" s="28" t="s">
        <v>261</v>
      </c>
    </row>
    <row r="91" spans="1:16" ht="12.75">
      <c r="A91" s="19" t="s">
        <v>35</v>
      </c>
      <c r="B91" s="23" t="s">
        <v>196</v>
      </c>
      <c r="C91" s="23" t="s">
        <v>258</v>
      </c>
      <c r="D91" s="19" t="s">
        <v>37</v>
      </c>
      <c r="E91" s="24" t="s">
        <v>259</v>
      </c>
      <c r="F91" s="25" t="s">
        <v>107</v>
      </c>
      <c r="G91" s="26">
        <v>4.48</v>
      </c>
      <c r="H91" s="26">
        <v>5430</v>
      </c>
      <c r="I91" s="26">
        <f>ROUND(ROUND(H91,2)*ROUND(G91,2),2)</f>
      </c>
      <c r="O91">
        <f>(I91*21)/100</f>
      </c>
      <c r="P91" t="s">
        <v>12</v>
      </c>
    </row>
    <row r="92" spans="1:5" ht="12.75">
      <c r="A92" s="27" t="s">
        <v>40</v>
      </c>
      <c r="E92" s="28" t="s">
        <v>37</v>
      </c>
    </row>
    <row r="93" spans="1:5" ht="38.25">
      <c r="A93" s="29" t="s">
        <v>41</v>
      </c>
      <c r="E93" s="30" t="s">
        <v>539</v>
      </c>
    </row>
    <row r="94" spans="1:5" ht="140.25">
      <c r="A94" t="s">
        <v>43</v>
      </c>
      <c r="E94" s="28" t="s">
        <v>474</v>
      </c>
    </row>
    <row r="95" spans="1:16" ht="12.75">
      <c r="A95" s="19" t="s">
        <v>35</v>
      </c>
      <c r="B95" s="23" t="s">
        <v>199</v>
      </c>
      <c r="C95" s="23" t="s">
        <v>475</v>
      </c>
      <c r="D95" s="19" t="s">
        <v>37</v>
      </c>
      <c r="E95" s="24" t="s">
        <v>476</v>
      </c>
      <c r="F95" s="25" t="s">
        <v>107</v>
      </c>
      <c r="G95" s="26">
        <v>6.72</v>
      </c>
      <c r="H95" s="26">
        <v>5000</v>
      </c>
      <c r="I95" s="26">
        <f>ROUND(ROUND(H95,2)*ROUND(G95,2),2)</f>
      </c>
      <c r="O95">
        <f>(I95*21)/100</f>
      </c>
      <c r="P95" t="s">
        <v>12</v>
      </c>
    </row>
    <row r="96" spans="1:5" ht="12.75">
      <c r="A96" s="27" t="s">
        <v>40</v>
      </c>
      <c r="E96" s="28" t="s">
        <v>37</v>
      </c>
    </row>
    <row r="97" spans="1:5" ht="51">
      <c r="A97" s="29" t="s">
        <v>41</v>
      </c>
      <c r="E97" s="30" t="s">
        <v>540</v>
      </c>
    </row>
    <row r="98" spans="1:5" ht="140.25">
      <c r="A98" t="s">
        <v>43</v>
      </c>
      <c r="E98" s="28" t="s">
        <v>474</v>
      </c>
    </row>
    <row r="99" spans="1:16" ht="12.75">
      <c r="A99" s="19" t="s">
        <v>35</v>
      </c>
      <c r="B99" s="23" t="s">
        <v>204</v>
      </c>
      <c r="C99" s="23" t="s">
        <v>478</v>
      </c>
      <c r="D99" s="19" t="s">
        <v>37</v>
      </c>
      <c r="E99" s="24" t="s">
        <v>479</v>
      </c>
      <c r="F99" s="25" t="s">
        <v>82</v>
      </c>
      <c r="G99" s="26">
        <v>71</v>
      </c>
      <c r="H99" s="26">
        <v>5</v>
      </c>
      <c r="I99" s="26">
        <f>ROUND(ROUND(H99,2)*ROUND(G99,2),2)</f>
      </c>
      <c r="O99">
        <f>(I99*21)/100</f>
      </c>
      <c r="P99" t="s">
        <v>12</v>
      </c>
    </row>
    <row r="100" spans="1:5" ht="12.75">
      <c r="A100" s="27" t="s">
        <v>40</v>
      </c>
      <c r="E100" s="28" t="s">
        <v>37</v>
      </c>
    </row>
    <row r="101" spans="1:5" ht="25.5">
      <c r="A101" s="29" t="s">
        <v>41</v>
      </c>
      <c r="E101" s="30" t="s">
        <v>541</v>
      </c>
    </row>
    <row r="102" spans="1:5" ht="25.5">
      <c r="A102" t="s">
        <v>43</v>
      </c>
      <c r="E102" s="28" t="s">
        <v>481</v>
      </c>
    </row>
    <row r="103" spans="1:18" ht="12.75" customHeight="1">
      <c r="A103" s="5" t="s">
        <v>33</v>
      </c>
      <c r="B103" s="5"/>
      <c r="C103" s="34" t="s">
        <v>30</v>
      </c>
      <c r="D103" s="5"/>
      <c r="E103" s="21" t="s">
        <v>294</v>
      </c>
      <c r="F103" s="5"/>
      <c r="G103" s="5"/>
      <c r="H103" s="5"/>
      <c r="I103" s="35">
        <f>0+Q103</f>
      </c>
      <c r="O103">
        <f>0+R103</f>
      </c>
      <c r="Q103">
        <f>0+I104+I108+I112</f>
      </c>
      <c r="R103">
        <f>0+O104+O108+O112</f>
      </c>
    </row>
    <row r="104" spans="1:16" ht="12.75">
      <c r="A104" s="19" t="s">
        <v>35</v>
      </c>
      <c r="B104" s="23" t="s">
        <v>206</v>
      </c>
      <c r="C104" s="23" t="s">
        <v>497</v>
      </c>
      <c r="D104" s="19" t="s">
        <v>37</v>
      </c>
      <c r="E104" s="24" t="s">
        <v>498</v>
      </c>
      <c r="F104" s="25" t="s">
        <v>163</v>
      </c>
      <c r="G104" s="26">
        <v>38</v>
      </c>
      <c r="H104" s="26">
        <v>382</v>
      </c>
      <c r="I104" s="26">
        <f>ROUND(ROUND(H104,2)*ROUND(G104,2),2)</f>
      </c>
      <c r="O104">
        <f>(I104*21)/100</f>
      </c>
      <c r="P104" t="s">
        <v>12</v>
      </c>
    </row>
    <row r="105" spans="1:5" ht="12.75">
      <c r="A105" s="27" t="s">
        <v>40</v>
      </c>
      <c r="E105" s="28" t="s">
        <v>37</v>
      </c>
    </row>
    <row r="106" spans="1:5" ht="63.75">
      <c r="A106" s="29" t="s">
        <v>41</v>
      </c>
      <c r="E106" s="30" t="s">
        <v>542</v>
      </c>
    </row>
    <row r="107" spans="1:5" ht="51">
      <c r="A107" t="s">
        <v>43</v>
      </c>
      <c r="E107" s="28" t="s">
        <v>500</v>
      </c>
    </row>
    <row r="108" spans="1:16" ht="12.75">
      <c r="A108" s="19" t="s">
        <v>35</v>
      </c>
      <c r="B108" s="23" t="s">
        <v>211</v>
      </c>
      <c r="C108" s="23" t="s">
        <v>504</v>
      </c>
      <c r="D108" s="19" t="s">
        <v>37</v>
      </c>
      <c r="E108" s="24" t="s">
        <v>505</v>
      </c>
      <c r="F108" s="25" t="s">
        <v>163</v>
      </c>
      <c r="G108" s="26">
        <v>6.1</v>
      </c>
      <c r="H108" s="26">
        <v>155</v>
      </c>
      <c r="I108" s="26">
        <f>ROUND(ROUND(H108,2)*ROUND(G108,2),2)</f>
      </c>
      <c r="O108">
        <f>(I108*21)/100</f>
      </c>
      <c r="P108" t="s">
        <v>12</v>
      </c>
    </row>
    <row r="109" spans="1:5" ht="12.75">
      <c r="A109" s="27" t="s">
        <v>40</v>
      </c>
      <c r="E109" s="28" t="s">
        <v>37</v>
      </c>
    </row>
    <row r="110" spans="1:5" ht="25.5">
      <c r="A110" s="29" t="s">
        <v>41</v>
      </c>
      <c r="E110" s="30" t="s">
        <v>543</v>
      </c>
    </row>
    <row r="111" spans="1:5" ht="25.5">
      <c r="A111" t="s">
        <v>43</v>
      </c>
      <c r="E111" s="28" t="s">
        <v>299</v>
      </c>
    </row>
    <row r="112" spans="1:16" ht="12.75">
      <c r="A112" s="19" t="s">
        <v>35</v>
      </c>
      <c r="B112" s="23" t="s">
        <v>216</v>
      </c>
      <c r="C112" s="23" t="s">
        <v>301</v>
      </c>
      <c r="D112" s="19" t="s">
        <v>37</v>
      </c>
      <c r="E112" s="24" t="s">
        <v>302</v>
      </c>
      <c r="F112" s="25" t="s">
        <v>163</v>
      </c>
      <c r="G112" s="26">
        <v>44</v>
      </c>
      <c r="H112" s="26">
        <v>81</v>
      </c>
      <c r="I112" s="26">
        <f>ROUND(ROUND(H112,2)*ROUND(G112,2),2)</f>
      </c>
      <c r="O112">
        <f>(I112*21)/100</f>
      </c>
      <c r="P112" t="s">
        <v>12</v>
      </c>
    </row>
    <row r="113" spans="1:5" ht="12.75">
      <c r="A113" s="27" t="s">
        <v>40</v>
      </c>
      <c r="E113" s="28" t="s">
        <v>37</v>
      </c>
    </row>
    <row r="114" spans="1:5" ht="12.75">
      <c r="A114" s="29" t="s">
        <v>41</v>
      </c>
      <c r="E114" s="30" t="s">
        <v>544</v>
      </c>
    </row>
    <row r="115" spans="1:5" ht="38.25">
      <c r="A115" t="s">
        <v>43</v>
      </c>
      <c r="E115" s="28" t="s">
        <v>508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12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0+O8+O49+O54+O63+O96+O101</f>
      </c>
      <c r="P2" t="s">
        <v>13</v>
      </c>
    </row>
    <row r="3" spans="1:16" ht="15" customHeight="1">
      <c r="A3" t="s">
        <v>1</v>
      </c>
      <c r="B3" s="8" t="s">
        <v>4</v>
      </c>
      <c r="C3" s="9" t="s">
        <v>5</v>
      </c>
      <c r="D3" s="1"/>
      <c r="E3" s="10" t="s">
        <v>6</v>
      </c>
      <c r="F3" s="1"/>
      <c r="G3" s="4"/>
      <c r="H3" s="3" t="s">
        <v>545</v>
      </c>
      <c r="I3" s="31">
        <f>0+I8+I49+I54+I63+I96+I101</f>
      </c>
      <c r="O3" t="s">
        <v>9</v>
      </c>
      <c r="P3" t="s">
        <v>12</v>
      </c>
    </row>
    <row r="4" spans="1:16" ht="15" customHeight="1">
      <c r="A4" t="s">
        <v>7</v>
      </c>
      <c r="B4" s="12" t="s">
        <v>8</v>
      </c>
      <c r="C4" s="13" t="s">
        <v>545</v>
      </c>
      <c r="D4" s="5"/>
      <c r="E4" s="14" t="s">
        <v>546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0+I9+I13+I17+I21+I25+I29+I33+I37+I41+I45</f>
      </c>
      <c r="R8">
        <f>0+O9+O13+O17+O21+O25+O29+O33+O37+O41+O45</f>
      </c>
    </row>
    <row r="9" spans="1:16" ht="12.75">
      <c r="A9" s="19" t="s">
        <v>35</v>
      </c>
      <c r="B9" s="23" t="s">
        <v>19</v>
      </c>
      <c r="C9" s="23" t="s">
        <v>161</v>
      </c>
      <c r="D9" s="19" t="s">
        <v>37</v>
      </c>
      <c r="E9" s="24" t="s">
        <v>162</v>
      </c>
      <c r="F9" s="25" t="s">
        <v>163</v>
      </c>
      <c r="G9" s="26">
        <v>51.5</v>
      </c>
      <c r="H9" s="26">
        <v>140</v>
      </c>
      <c r="I9" s="26">
        <f>ROUND(ROUND(H9,2)*ROUND(G9,2),2)</f>
      </c>
      <c r="O9">
        <f>(I9*21)/100</f>
      </c>
      <c r="P9" t="s">
        <v>12</v>
      </c>
    </row>
    <row r="10" spans="1:5" ht="12.75">
      <c r="A10" s="27" t="s">
        <v>40</v>
      </c>
      <c r="E10" s="28" t="s">
        <v>37</v>
      </c>
    </row>
    <row r="11" spans="1:5" ht="63.75">
      <c r="A11" s="29" t="s">
        <v>41</v>
      </c>
      <c r="E11" s="30" t="s">
        <v>547</v>
      </c>
    </row>
    <row r="12" spans="1:5" ht="25.5">
      <c r="A12" t="s">
        <v>43</v>
      </c>
      <c r="E12" s="28" t="s">
        <v>165</v>
      </c>
    </row>
    <row r="13" spans="1:16" ht="12.75">
      <c r="A13" s="19" t="s">
        <v>35</v>
      </c>
      <c r="B13" s="23" t="s">
        <v>12</v>
      </c>
      <c r="C13" s="23" t="s">
        <v>432</v>
      </c>
      <c r="D13" s="19" t="s">
        <v>37</v>
      </c>
      <c r="E13" s="24" t="s">
        <v>433</v>
      </c>
      <c r="F13" s="25" t="s">
        <v>107</v>
      </c>
      <c r="G13" s="26">
        <v>133.37</v>
      </c>
      <c r="H13" s="26">
        <v>195</v>
      </c>
      <c r="I13" s="26">
        <f>ROUND(ROUND(H13,2)*ROUND(G13,2),2)</f>
      </c>
      <c r="O13">
        <f>(I13*21)/100</f>
      </c>
      <c r="P13" t="s">
        <v>12</v>
      </c>
    </row>
    <row r="14" spans="1:5" ht="12.75">
      <c r="A14" s="27" t="s">
        <v>40</v>
      </c>
      <c r="E14" s="28" t="s">
        <v>37</v>
      </c>
    </row>
    <row r="15" spans="1:5" ht="127.5">
      <c r="A15" s="29" t="s">
        <v>41</v>
      </c>
      <c r="E15" s="30" t="s">
        <v>548</v>
      </c>
    </row>
    <row r="16" spans="1:5" ht="369.75">
      <c r="A16" t="s">
        <v>43</v>
      </c>
      <c r="E16" s="28" t="s">
        <v>435</v>
      </c>
    </row>
    <row r="17" spans="1:16" ht="12.75">
      <c r="A17" s="19" t="s">
        <v>35</v>
      </c>
      <c r="B17" s="23" t="s">
        <v>13</v>
      </c>
      <c r="C17" s="23" t="s">
        <v>189</v>
      </c>
      <c r="D17" s="19" t="s">
        <v>37</v>
      </c>
      <c r="E17" s="24" t="s">
        <v>190</v>
      </c>
      <c r="F17" s="25" t="s">
        <v>107</v>
      </c>
      <c r="G17" s="26">
        <v>5</v>
      </c>
      <c r="H17" s="26">
        <v>292</v>
      </c>
      <c r="I17" s="26">
        <f>ROUND(ROUND(H17,2)*ROUND(G17,2),2)</f>
      </c>
      <c r="O17">
        <f>(I17*21)/100</f>
      </c>
      <c r="P17" t="s">
        <v>12</v>
      </c>
    </row>
    <row r="18" spans="1:5" ht="12.75">
      <c r="A18" s="27" t="s">
        <v>40</v>
      </c>
      <c r="E18" s="28" t="s">
        <v>37</v>
      </c>
    </row>
    <row r="19" spans="1:5" ht="51">
      <c r="A19" s="29" t="s">
        <v>41</v>
      </c>
      <c r="E19" s="30" t="s">
        <v>549</v>
      </c>
    </row>
    <row r="20" spans="1:5" ht="318.75">
      <c r="A20" t="s">
        <v>43</v>
      </c>
      <c r="E20" s="28" t="s">
        <v>437</v>
      </c>
    </row>
    <row r="21" spans="1:16" ht="12.75">
      <c r="A21" s="19" t="s">
        <v>35</v>
      </c>
      <c r="B21" s="23" t="s">
        <v>23</v>
      </c>
      <c r="C21" s="23" t="s">
        <v>438</v>
      </c>
      <c r="D21" s="19" t="s">
        <v>37</v>
      </c>
      <c r="E21" s="24" t="s">
        <v>439</v>
      </c>
      <c r="F21" s="25" t="s">
        <v>107</v>
      </c>
      <c r="G21" s="26">
        <v>36.97</v>
      </c>
      <c r="H21" s="26">
        <v>409.4</v>
      </c>
      <c r="I21" s="26">
        <f>ROUND(ROUND(H21,2)*ROUND(G21,2),2)</f>
      </c>
      <c r="O21">
        <f>(I21*21)/100</f>
      </c>
      <c r="P21" t="s">
        <v>12</v>
      </c>
    </row>
    <row r="22" spans="1:5" ht="12.75">
      <c r="A22" s="27" t="s">
        <v>40</v>
      </c>
      <c r="E22" s="28" t="s">
        <v>37</v>
      </c>
    </row>
    <row r="23" spans="1:5" ht="204">
      <c r="A23" s="29" t="s">
        <v>41</v>
      </c>
      <c r="E23" s="30" t="s">
        <v>550</v>
      </c>
    </row>
    <row r="24" spans="1:5" ht="357">
      <c r="A24" t="s">
        <v>43</v>
      </c>
      <c r="E24" s="28" t="s">
        <v>441</v>
      </c>
    </row>
    <row r="25" spans="1:16" ht="12.75">
      <c r="A25" s="19" t="s">
        <v>35</v>
      </c>
      <c r="B25" s="23" t="s">
        <v>25</v>
      </c>
      <c r="C25" s="23" t="s">
        <v>442</v>
      </c>
      <c r="D25" s="19" t="s">
        <v>37</v>
      </c>
      <c r="E25" s="24" t="s">
        <v>443</v>
      </c>
      <c r="F25" s="25" t="s">
        <v>107</v>
      </c>
      <c r="G25" s="26">
        <v>71.05</v>
      </c>
      <c r="H25" s="26">
        <v>591</v>
      </c>
      <c r="I25" s="26">
        <f>ROUND(ROUND(H25,2)*ROUND(G25,2),2)</f>
      </c>
      <c r="O25">
        <f>(I25*21)/100</f>
      </c>
      <c r="P25" t="s">
        <v>12</v>
      </c>
    </row>
    <row r="26" spans="1:5" ht="12.75">
      <c r="A26" s="27" t="s">
        <v>40</v>
      </c>
      <c r="E26" s="28" t="s">
        <v>37</v>
      </c>
    </row>
    <row r="27" spans="1:5" ht="38.25">
      <c r="A27" s="29" t="s">
        <v>41</v>
      </c>
      <c r="E27" s="30" t="s">
        <v>551</v>
      </c>
    </row>
    <row r="28" spans="1:5" ht="280.5">
      <c r="A28" t="s">
        <v>43</v>
      </c>
      <c r="E28" s="28" t="s">
        <v>445</v>
      </c>
    </row>
    <row r="29" spans="1:16" ht="12.75">
      <c r="A29" s="19" t="s">
        <v>35</v>
      </c>
      <c r="B29" s="23" t="s">
        <v>27</v>
      </c>
      <c r="C29" s="23" t="s">
        <v>552</v>
      </c>
      <c r="D29" s="19" t="s">
        <v>37</v>
      </c>
      <c r="E29" s="24" t="s">
        <v>553</v>
      </c>
      <c r="F29" s="25" t="s">
        <v>107</v>
      </c>
      <c r="G29" s="26">
        <v>16.9</v>
      </c>
      <c r="H29" s="26">
        <v>224</v>
      </c>
      <c r="I29" s="26">
        <f>ROUND(ROUND(H29,2)*ROUND(G29,2),2)</f>
      </c>
      <c r="O29">
        <f>(I29*21)/100</f>
      </c>
      <c r="P29" t="s">
        <v>12</v>
      </c>
    </row>
    <row r="30" spans="1:5" ht="12.75">
      <c r="A30" s="27" t="s">
        <v>40</v>
      </c>
      <c r="E30" s="28" t="s">
        <v>37</v>
      </c>
    </row>
    <row r="31" spans="1:5" ht="38.25">
      <c r="A31" s="29" t="s">
        <v>41</v>
      </c>
      <c r="E31" s="30" t="s">
        <v>554</v>
      </c>
    </row>
    <row r="32" spans="1:5" ht="242.25">
      <c r="A32" t="s">
        <v>43</v>
      </c>
      <c r="E32" s="28" t="s">
        <v>555</v>
      </c>
    </row>
    <row r="33" spans="1:16" ht="12.75">
      <c r="A33" s="19" t="s">
        <v>35</v>
      </c>
      <c r="B33" s="23" t="s">
        <v>65</v>
      </c>
      <c r="C33" s="23" t="s">
        <v>556</v>
      </c>
      <c r="D33" s="19" t="s">
        <v>37</v>
      </c>
      <c r="E33" s="24" t="s">
        <v>557</v>
      </c>
      <c r="F33" s="25" t="s">
        <v>107</v>
      </c>
      <c r="G33" s="26">
        <v>24</v>
      </c>
      <c r="H33" s="26">
        <v>164</v>
      </c>
      <c r="I33" s="26">
        <f>ROUND(ROUND(H33,2)*ROUND(G33,2),2)</f>
      </c>
      <c r="O33">
        <f>(I33*21)/100</f>
      </c>
      <c r="P33" t="s">
        <v>12</v>
      </c>
    </row>
    <row r="34" spans="1:5" ht="12.75">
      <c r="A34" s="27" t="s">
        <v>40</v>
      </c>
      <c r="E34" s="28" t="s">
        <v>37</v>
      </c>
    </row>
    <row r="35" spans="1:5" ht="25.5">
      <c r="A35" s="29" t="s">
        <v>41</v>
      </c>
      <c r="E35" s="30" t="s">
        <v>558</v>
      </c>
    </row>
    <row r="36" spans="1:5" ht="216.75">
      <c r="A36" t="s">
        <v>43</v>
      </c>
      <c r="E36" s="28" t="s">
        <v>559</v>
      </c>
    </row>
    <row r="37" spans="1:16" ht="12.75">
      <c r="A37" s="19" t="s">
        <v>35</v>
      </c>
      <c r="B37" s="23" t="s">
        <v>70</v>
      </c>
      <c r="C37" s="23" t="s">
        <v>212</v>
      </c>
      <c r="D37" s="19" t="s">
        <v>37</v>
      </c>
      <c r="E37" s="24" t="s">
        <v>213</v>
      </c>
      <c r="F37" s="25" t="s">
        <v>82</v>
      </c>
      <c r="G37" s="26">
        <v>580.52</v>
      </c>
      <c r="H37" s="26">
        <v>15</v>
      </c>
      <c r="I37" s="26">
        <f>ROUND(ROUND(H37,2)*ROUND(G37,2),2)</f>
      </c>
      <c r="O37">
        <f>(I37*21)/100</f>
      </c>
      <c r="P37" t="s">
        <v>12</v>
      </c>
    </row>
    <row r="38" spans="1:5" ht="12.75">
      <c r="A38" s="27" t="s">
        <v>40</v>
      </c>
      <c r="E38" s="28" t="s">
        <v>37</v>
      </c>
    </row>
    <row r="39" spans="1:5" ht="63.75">
      <c r="A39" s="29" t="s">
        <v>41</v>
      </c>
      <c r="E39" s="30" t="s">
        <v>560</v>
      </c>
    </row>
    <row r="40" spans="1:5" ht="25.5">
      <c r="A40" t="s">
        <v>43</v>
      </c>
      <c r="E40" s="28" t="s">
        <v>215</v>
      </c>
    </row>
    <row r="41" spans="1:16" ht="12.75">
      <c r="A41" s="19" t="s">
        <v>35</v>
      </c>
      <c r="B41" s="23" t="s">
        <v>30</v>
      </c>
      <c r="C41" s="23" t="s">
        <v>447</v>
      </c>
      <c r="D41" s="19" t="s">
        <v>37</v>
      </c>
      <c r="E41" s="24" t="s">
        <v>448</v>
      </c>
      <c r="F41" s="25" t="s">
        <v>107</v>
      </c>
      <c r="G41" s="26">
        <v>44.71</v>
      </c>
      <c r="H41" s="26">
        <v>246</v>
      </c>
      <c r="I41" s="26">
        <f>ROUND(ROUND(H41,2)*ROUND(G41,2),2)</f>
      </c>
      <c r="O41">
        <f>(I41*21)/100</f>
      </c>
      <c r="P41" t="s">
        <v>12</v>
      </c>
    </row>
    <row r="42" spans="1:5" ht="12.75">
      <c r="A42" s="27" t="s">
        <v>40</v>
      </c>
      <c r="E42" s="28" t="s">
        <v>37</v>
      </c>
    </row>
    <row r="43" spans="1:5" ht="38.25">
      <c r="A43" s="29" t="s">
        <v>41</v>
      </c>
      <c r="E43" s="30" t="s">
        <v>561</v>
      </c>
    </row>
    <row r="44" spans="1:5" ht="38.25">
      <c r="A44" t="s">
        <v>43</v>
      </c>
      <c r="E44" s="28" t="s">
        <v>450</v>
      </c>
    </row>
    <row r="45" spans="1:16" ht="12.75">
      <c r="A45" s="19" t="s">
        <v>35</v>
      </c>
      <c r="B45" s="23" t="s">
        <v>32</v>
      </c>
      <c r="C45" s="23" t="s">
        <v>217</v>
      </c>
      <c r="D45" s="19" t="s">
        <v>37</v>
      </c>
      <c r="E45" s="24" t="s">
        <v>218</v>
      </c>
      <c r="F45" s="25" t="s">
        <v>107</v>
      </c>
      <c r="G45" s="26">
        <v>51</v>
      </c>
      <c r="H45" s="26">
        <v>189</v>
      </c>
      <c r="I45" s="26">
        <f>ROUND(ROUND(H45,2)*ROUND(G45,2),2)</f>
      </c>
      <c r="O45">
        <f>(I45*21)/100</f>
      </c>
      <c r="P45" t="s">
        <v>12</v>
      </c>
    </row>
    <row r="46" spans="1:5" ht="12.75">
      <c r="A46" s="27" t="s">
        <v>40</v>
      </c>
      <c r="E46" s="28" t="s">
        <v>37</v>
      </c>
    </row>
    <row r="47" spans="1:5" ht="38.25">
      <c r="A47" s="29" t="s">
        <v>41</v>
      </c>
      <c r="E47" s="30" t="s">
        <v>562</v>
      </c>
    </row>
    <row r="48" spans="1:5" ht="38.25">
      <c r="A48" t="s">
        <v>43</v>
      </c>
      <c r="E48" s="28" t="s">
        <v>452</v>
      </c>
    </row>
    <row r="49" spans="1:18" ht="12.75" customHeight="1">
      <c r="A49" s="5" t="s">
        <v>33</v>
      </c>
      <c r="B49" s="5"/>
      <c r="C49" s="34" t="s">
        <v>12</v>
      </c>
      <c r="D49" s="5"/>
      <c r="E49" s="21" t="s">
        <v>221</v>
      </c>
      <c r="F49" s="5"/>
      <c r="G49" s="5"/>
      <c r="H49" s="5"/>
      <c r="I49" s="35">
        <f>0+Q49</f>
      </c>
      <c r="O49">
        <f>0+R49</f>
      </c>
      <c r="Q49">
        <f>0+I50</f>
      </c>
      <c r="R49">
        <f>0+O50</f>
      </c>
    </row>
    <row r="50" spans="1:16" ht="12.75">
      <c r="A50" s="19" t="s">
        <v>35</v>
      </c>
      <c r="B50" s="23" t="s">
        <v>152</v>
      </c>
      <c r="C50" s="23" t="s">
        <v>453</v>
      </c>
      <c r="D50" s="19" t="s">
        <v>37</v>
      </c>
      <c r="E50" s="24" t="s">
        <v>454</v>
      </c>
      <c r="F50" s="25" t="s">
        <v>163</v>
      </c>
      <c r="G50" s="26">
        <v>22</v>
      </c>
      <c r="H50" s="26">
        <v>326</v>
      </c>
      <c r="I50" s="26">
        <f>ROUND(ROUND(H50,2)*ROUND(G50,2),2)</f>
      </c>
      <c r="O50">
        <f>(I50*21)/100</f>
      </c>
      <c r="P50" t="s">
        <v>12</v>
      </c>
    </row>
    <row r="51" spans="1:5" ht="12.75">
      <c r="A51" s="27" t="s">
        <v>40</v>
      </c>
      <c r="E51" s="28" t="s">
        <v>37</v>
      </c>
    </row>
    <row r="52" spans="1:5" ht="25.5">
      <c r="A52" s="29" t="s">
        <v>41</v>
      </c>
      <c r="E52" s="30" t="s">
        <v>563</v>
      </c>
    </row>
    <row r="53" spans="1:5" ht="165.75">
      <c r="A53" t="s">
        <v>43</v>
      </c>
      <c r="E53" s="28" t="s">
        <v>456</v>
      </c>
    </row>
    <row r="54" spans="1:18" ht="12.75" customHeight="1">
      <c r="A54" s="5" t="s">
        <v>33</v>
      </c>
      <c r="B54" s="5"/>
      <c r="C54" s="34" t="s">
        <v>23</v>
      </c>
      <c r="D54" s="5"/>
      <c r="E54" s="21" t="s">
        <v>227</v>
      </c>
      <c r="F54" s="5"/>
      <c r="G54" s="5"/>
      <c r="H54" s="5"/>
      <c r="I54" s="35">
        <f>0+Q54</f>
      </c>
      <c r="O54">
        <f>0+R54</f>
      </c>
      <c r="Q54">
        <f>0+I55+I59</f>
      </c>
      <c r="R54">
        <f>0+O55+O59</f>
      </c>
    </row>
    <row r="55" spans="1:16" ht="12.75">
      <c r="A55" s="19" t="s">
        <v>35</v>
      </c>
      <c r="B55" s="23" t="s">
        <v>156</v>
      </c>
      <c r="C55" s="23" t="s">
        <v>564</v>
      </c>
      <c r="D55" s="19" t="s">
        <v>37</v>
      </c>
      <c r="E55" s="24" t="s">
        <v>565</v>
      </c>
      <c r="F55" s="25" t="s">
        <v>107</v>
      </c>
      <c r="G55" s="26">
        <v>0.61</v>
      </c>
      <c r="H55" s="26">
        <v>2730</v>
      </c>
      <c r="I55" s="26">
        <f>ROUND(ROUND(H55,2)*ROUND(G55,2),2)</f>
      </c>
      <c r="O55">
        <f>(I55*21)/100</f>
      </c>
      <c r="P55" t="s">
        <v>12</v>
      </c>
    </row>
    <row r="56" spans="1:5" ht="12.75">
      <c r="A56" s="27" t="s">
        <v>40</v>
      </c>
      <c r="E56" s="28" t="s">
        <v>37</v>
      </c>
    </row>
    <row r="57" spans="1:5" ht="38.25">
      <c r="A57" s="29" t="s">
        <v>41</v>
      </c>
      <c r="E57" s="30" t="s">
        <v>566</v>
      </c>
    </row>
    <row r="58" spans="1:5" ht="369.75">
      <c r="A58" t="s">
        <v>43</v>
      </c>
      <c r="E58" s="28" t="s">
        <v>567</v>
      </c>
    </row>
    <row r="59" spans="1:16" ht="12.75">
      <c r="A59" s="19" t="s">
        <v>35</v>
      </c>
      <c r="B59" s="23" t="s">
        <v>160</v>
      </c>
      <c r="C59" s="23" t="s">
        <v>568</v>
      </c>
      <c r="D59" s="19" t="s">
        <v>37</v>
      </c>
      <c r="E59" s="24" t="s">
        <v>569</v>
      </c>
      <c r="F59" s="25" t="s">
        <v>107</v>
      </c>
      <c r="G59" s="26">
        <v>1.57</v>
      </c>
      <c r="H59" s="26">
        <v>3170</v>
      </c>
      <c r="I59" s="26">
        <f>ROUND(ROUND(H59,2)*ROUND(G59,2),2)</f>
      </c>
      <c r="O59">
        <f>(I59*21)/100</f>
      </c>
      <c r="P59" t="s">
        <v>12</v>
      </c>
    </row>
    <row r="60" spans="1:5" ht="12.75">
      <c r="A60" s="27" t="s">
        <v>40</v>
      </c>
      <c r="E60" s="28" t="s">
        <v>37</v>
      </c>
    </row>
    <row r="61" spans="1:5" ht="38.25">
      <c r="A61" s="29" t="s">
        <v>41</v>
      </c>
      <c r="E61" s="30" t="s">
        <v>570</v>
      </c>
    </row>
    <row r="62" spans="1:5" ht="369.75">
      <c r="A62" t="s">
        <v>43</v>
      </c>
      <c r="E62" s="28" t="s">
        <v>567</v>
      </c>
    </row>
    <row r="63" spans="1:18" ht="12.75" customHeight="1">
      <c r="A63" s="5" t="s">
        <v>33</v>
      </c>
      <c r="B63" s="5"/>
      <c r="C63" s="34" t="s">
        <v>25</v>
      </c>
      <c r="D63" s="5"/>
      <c r="E63" s="21" t="s">
        <v>233</v>
      </c>
      <c r="F63" s="5"/>
      <c r="G63" s="5"/>
      <c r="H63" s="5"/>
      <c r="I63" s="35">
        <f>0+Q63</f>
      </c>
      <c r="O63">
        <f>0+R63</f>
      </c>
      <c r="Q63">
        <f>0+I64+I68+I72+I76+I80+I84+I88+I92</f>
      </c>
      <c r="R63">
        <f>0+O64+O68+O72+O76+O80+O84+O88+O92</f>
      </c>
    </row>
    <row r="64" spans="1:16" ht="12.75">
      <c r="A64" s="19" t="s">
        <v>35</v>
      </c>
      <c r="B64" s="23" t="s">
        <v>166</v>
      </c>
      <c r="C64" s="23" t="s">
        <v>245</v>
      </c>
      <c r="D64" s="19" t="s">
        <v>37</v>
      </c>
      <c r="E64" s="24" t="s">
        <v>246</v>
      </c>
      <c r="F64" s="25" t="s">
        <v>107</v>
      </c>
      <c r="G64" s="26">
        <v>84.42</v>
      </c>
      <c r="H64" s="26">
        <v>774</v>
      </c>
      <c r="I64" s="26">
        <f>ROUND(ROUND(H64,2)*ROUND(G64,2),2)</f>
      </c>
      <c r="O64">
        <f>(I64*21)/100</f>
      </c>
      <c r="P64" t="s">
        <v>12</v>
      </c>
    </row>
    <row r="65" spans="1:5" ht="12.75">
      <c r="A65" s="27" t="s">
        <v>40</v>
      </c>
      <c r="E65" s="28" t="s">
        <v>37</v>
      </c>
    </row>
    <row r="66" spans="1:5" ht="127.5">
      <c r="A66" s="29" t="s">
        <v>41</v>
      </c>
      <c r="E66" s="30" t="s">
        <v>571</v>
      </c>
    </row>
    <row r="67" spans="1:5" ht="51">
      <c r="A67" t="s">
        <v>43</v>
      </c>
      <c r="E67" s="28" t="s">
        <v>462</v>
      </c>
    </row>
    <row r="68" spans="1:16" ht="12.75">
      <c r="A68" s="19" t="s">
        <v>35</v>
      </c>
      <c r="B68" s="23" t="s">
        <v>169</v>
      </c>
      <c r="C68" s="23" t="s">
        <v>245</v>
      </c>
      <c r="D68" s="19" t="s">
        <v>126</v>
      </c>
      <c r="E68" s="24" t="s">
        <v>246</v>
      </c>
      <c r="F68" s="25" t="s">
        <v>107</v>
      </c>
      <c r="G68" s="26">
        <v>53.34</v>
      </c>
      <c r="H68" s="26">
        <v>774</v>
      </c>
      <c r="I68" s="26">
        <f>ROUND(ROUND(H68,2)*ROUND(G68,2),2)</f>
      </c>
      <c r="O68">
        <f>(I68*21)/100</f>
      </c>
      <c r="P68" t="s">
        <v>12</v>
      </c>
    </row>
    <row r="69" spans="1:5" ht="12.75">
      <c r="A69" s="27" t="s">
        <v>40</v>
      </c>
      <c r="E69" s="28" t="s">
        <v>37</v>
      </c>
    </row>
    <row r="70" spans="1:5" ht="63.75">
      <c r="A70" s="29" t="s">
        <v>41</v>
      </c>
      <c r="E70" s="30" t="s">
        <v>572</v>
      </c>
    </row>
    <row r="71" spans="1:5" ht="51">
      <c r="A71" t="s">
        <v>43</v>
      </c>
      <c r="E71" s="28" t="s">
        <v>462</v>
      </c>
    </row>
    <row r="72" spans="1:16" ht="12.75">
      <c r="A72" s="19" t="s">
        <v>35</v>
      </c>
      <c r="B72" s="23" t="s">
        <v>175</v>
      </c>
      <c r="C72" s="23" t="s">
        <v>249</v>
      </c>
      <c r="D72" s="19" t="s">
        <v>37</v>
      </c>
      <c r="E72" s="24" t="s">
        <v>250</v>
      </c>
      <c r="F72" s="25" t="s">
        <v>82</v>
      </c>
      <c r="G72" s="26">
        <v>395.66</v>
      </c>
      <c r="H72" s="26">
        <v>18</v>
      </c>
      <c r="I72" s="26">
        <f>ROUND(ROUND(H72,2)*ROUND(G72,2),2)</f>
      </c>
      <c r="O72">
        <f>(I72*21)/100</f>
      </c>
      <c r="P72" t="s">
        <v>12</v>
      </c>
    </row>
    <row r="73" spans="1:5" ht="12.75">
      <c r="A73" s="27" t="s">
        <v>40</v>
      </c>
      <c r="E73" s="28" t="s">
        <v>37</v>
      </c>
    </row>
    <row r="74" spans="1:5" ht="25.5">
      <c r="A74" s="29" t="s">
        <v>41</v>
      </c>
      <c r="E74" s="30" t="s">
        <v>573</v>
      </c>
    </row>
    <row r="75" spans="1:5" ht="51">
      <c r="A75" t="s">
        <v>43</v>
      </c>
      <c r="E75" s="28" t="s">
        <v>464</v>
      </c>
    </row>
    <row r="76" spans="1:16" ht="12.75">
      <c r="A76" s="19" t="s">
        <v>35</v>
      </c>
      <c r="B76" s="23" t="s">
        <v>178</v>
      </c>
      <c r="C76" s="23" t="s">
        <v>465</v>
      </c>
      <c r="D76" s="19" t="s">
        <v>37</v>
      </c>
      <c r="E76" s="24" t="s">
        <v>466</v>
      </c>
      <c r="F76" s="25" t="s">
        <v>82</v>
      </c>
      <c r="G76" s="26">
        <v>501.76</v>
      </c>
      <c r="H76" s="26">
        <v>12</v>
      </c>
      <c r="I76" s="26">
        <f>ROUND(ROUND(H76,2)*ROUND(G76,2),2)</f>
      </c>
      <c r="O76">
        <f>(I76*21)/100</f>
      </c>
      <c r="P76" t="s">
        <v>12</v>
      </c>
    </row>
    <row r="77" spans="1:5" ht="12.75">
      <c r="A77" s="27" t="s">
        <v>40</v>
      </c>
      <c r="E77" s="28" t="s">
        <v>37</v>
      </c>
    </row>
    <row r="78" spans="1:5" ht="25.5">
      <c r="A78" s="29" t="s">
        <v>41</v>
      </c>
      <c r="E78" s="30" t="s">
        <v>574</v>
      </c>
    </row>
    <row r="79" spans="1:5" ht="51">
      <c r="A79" t="s">
        <v>43</v>
      </c>
      <c r="E79" s="28" t="s">
        <v>464</v>
      </c>
    </row>
    <row r="80" spans="1:16" ht="12.75">
      <c r="A80" s="19" t="s">
        <v>35</v>
      </c>
      <c r="B80" s="23" t="s">
        <v>183</v>
      </c>
      <c r="C80" s="23" t="s">
        <v>468</v>
      </c>
      <c r="D80" s="19" t="s">
        <v>37</v>
      </c>
      <c r="E80" s="24" t="s">
        <v>264</v>
      </c>
      <c r="F80" s="25" t="s">
        <v>107</v>
      </c>
      <c r="G80" s="26">
        <v>18.94</v>
      </c>
      <c r="H80" s="26">
        <v>4483.52</v>
      </c>
      <c r="I80" s="26">
        <f>ROUND(ROUND(H80,2)*ROUND(G80,2),2)</f>
      </c>
      <c r="O80">
        <f>(I80*21)/100</f>
      </c>
      <c r="P80" t="s">
        <v>12</v>
      </c>
    </row>
    <row r="81" spans="1:5" ht="12.75">
      <c r="A81" s="27" t="s">
        <v>40</v>
      </c>
      <c r="E81" s="28" t="s">
        <v>37</v>
      </c>
    </row>
    <row r="82" spans="1:5" ht="76.5">
      <c r="A82" s="29" t="s">
        <v>41</v>
      </c>
      <c r="E82" s="30" t="s">
        <v>575</v>
      </c>
    </row>
    <row r="83" spans="1:5" ht="140.25">
      <c r="A83" t="s">
        <v>43</v>
      </c>
      <c r="E83" s="28" t="s">
        <v>261</v>
      </c>
    </row>
    <row r="84" spans="1:16" ht="12.75">
      <c r="A84" s="19" t="s">
        <v>35</v>
      </c>
      <c r="B84" s="23" t="s">
        <v>188</v>
      </c>
      <c r="C84" s="23" t="s">
        <v>258</v>
      </c>
      <c r="D84" s="19" t="s">
        <v>37</v>
      </c>
      <c r="E84" s="24" t="s">
        <v>259</v>
      </c>
      <c r="F84" s="25" t="s">
        <v>107</v>
      </c>
      <c r="G84" s="26">
        <v>14.88</v>
      </c>
      <c r="H84" s="26">
        <v>5430</v>
      </c>
      <c r="I84" s="26">
        <f>ROUND(ROUND(H84,2)*ROUND(G84,2),2)</f>
      </c>
      <c r="O84">
        <f>(I84*21)/100</f>
      </c>
      <c r="P84" t="s">
        <v>12</v>
      </c>
    </row>
    <row r="85" spans="1:5" ht="12.75">
      <c r="A85" s="27" t="s">
        <v>40</v>
      </c>
      <c r="E85" s="28" t="s">
        <v>37</v>
      </c>
    </row>
    <row r="86" spans="1:5" ht="51">
      <c r="A86" s="29" t="s">
        <v>41</v>
      </c>
      <c r="E86" s="30" t="s">
        <v>576</v>
      </c>
    </row>
    <row r="87" spans="1:5" ht="140.25">
      <c r="A87" t="s">
        <v>43</v>
      </c>
      <c r="E87" s="28" t="s">
        <v>474</v>
      </c>
    </row>
    <row r="88" spans="1:16" ht="12.75">
      <c r="A88" s="19" t="s">
        <v>35</v>
      </c>
      <c r="B88" s="23" t="s">
        <v>192</v>
      </c>
      <c r="C88" s="23" t="s">
        <v>475</v>
      </c>
      <c r="D88" s="19" t="s">
        <v>37</v>
      </c>
      <c r="E88" s="24" t="s">
        <v>476</v>
      </c>
      <c r="F88" s="25" t="s">
        <v>107</v>
      </c>
      <c r="G88" s="26">
        <v>7.38</v>
      </c>
      <c r="H88" s="26">
        <v>5000</v>
      </c>
      <c r="I88" s="26">
        <f>ROUND(ROUND(H88,2)*ROUND(G88,2),2)</f>
      </c>
      <c r="O88">
        <f>(I88*21)/100</f>
      </c>
      <c r="P88" t="s">
        <v>12</v>
      </c>
    </row>
    <row r="89" spans="1:5" ht="12.75">
      <c r="A89" s="27" t="s">
        <v>40</v>
      </c>
      <c r="E89" s="28" t="s">
        <v>37</v>
      </c>
    </row>
    <row r="90" spans="1:5" ht="38.25">
      <c r="A90" s="29" t="s">
        <v>41</v>
      </c>
      <c r="E90" s="30" t="s">
        <v>577</v>
      </c>
    </row>
    <row r="91" spans="1:5" ht="140.25">
      <c r="A91" t="s">
        <v>43</v>
      </c>
      <c r="E91" s="28" t="s">
        <v>474</v>
      </c>
    </row>
    <row r="92" spans="1:16" ht="12.75">
      <c r="A92" s="19" t="s">
        <v>35</v>
      </c>
      <c r="B92" s="23" t="s">
        <v>196</v>
      </c>
      <c r="C92" s="23" t="s">
        <v>478</v>
      </c>
      <c r="D92" s="19" t="s">
        <v>37</v>
      </c>
      <c r="E92" s="24" t="s">
        <v>479</v>
      </c>
      <c r="F92" s="25" t="s">
        <v>82</v>
      </c>
      <c r="G92" s="26">
        <v>395.66</v>
      </c>
      <c r="H92" s="26">
        <v>5</v>
      </c>
      <c r="I92" s="26">
        <f>ROUND(ROUND(H92,2)*ROUND(G92,2),2)</f>
      </c>
      <c r="O92">
        <f>(I92*21)/100</f>
      </c>
      <c r="P92" t="s">
        <v>12</v>
      </c>
    </row>
    <row r="93" spans="1:5" ht="12.75">
      <c r="A93" s="27" t="s">
        <v>40</v>
      </c>
      <c r="E93" s="28" t="s">
        <v>37</v>
      </c>
    </row>
    <row r="94" spans="1:5" ht="25.5">
      <c r="A94" s="29" t="s">
        <v>41</v>
      </c>
      <c r="E94" s="30" t="s">
        <v>578</v>
      </c>
    </row>
    <row r="95" spans="1:5" ht="25.5">
      <c r="A95" t="s">
        <v>43</v>
      </c>
      <c r="E95" s="28" t="s">
        <v>481</v>
      </c>
    </row>
    <row r="96" spans="1:18" ht="12.75" customHeight="1">
      <c r="A96" s="5" t="s">
        <v>33</v>
      </c>
      <c r="B96" s="5"/>
      <c r="C96" s="34" t="s">
        <v>70</v>
      </c>
      <c r="D96" s="5"/>
      <c r="E96" s="21" t="s">
        <v>271</v>
      </c>
      <c r="F96" s="5"/>
      <c r="G96" s="5"/>
      <c r="H96" s="5"/>
      <c r="I96" s="35">
        <f>0+Q96</f>
      </c>
      <c r="O96">
        <f>0+R96</f>
      </c>
      <c r="Q96">
        <f>0+I97</f>
      </c>
      <c r="R96">
        <f>0+O97</f>
      </c>
    </row>
    <row r="97" spans="1:16" ht="12.75">
      <c r="A97" s="19" t="s">
        <v>35</v>
      </c>
      <c r="B97" s="23" t="s">
        <v>199</v>
      </c>
      <c r="C97" s="23" t="s">
        <v>290</v>
      </c>
      <c r="D97" s="19" t="s">
        <v>37</v>
      </c>
      <c r="E97" s="24" t="s">
        <v>291</v>
      </c>
      <c r="F97" s="25" t="s">
        <v>163</v>
      </c>
      <c r="G97" s="26">
        <v>22</v>
      </c>
      <c r="H97" s="26">
        <v>112</v>
      </c>
      <c r="I97" s="26">
        <f>ROUND(ROUND(H97,2)*ROUND(G97,2),2)</f>
      </c>
      <c r="O97">
        <f>(I97*21)/100</f>
      </c>
      <c r="P97" t="s">
        <v>12</v>
      </c>
    </row>
    <row r="98" spans="1:5" ht="12.75">
      <c r="A98" s="27" t="s">
        <v>40</v>
      </c>
      <c r="E98" s="28" t="s">
        <v>37</v>
      </c>
    </row>
    <row r="99" spans="1:5" ht="25.5">
      <c r="A99" s="29" t="s">
        <v>41</v>
      </c>
      <c r="E99" s="30" t="s">
        <v>579</v>
      </c>
    </row>
    <row r="100" spans="1:5" ht="25.5">
      <c r="A100" t="s">
        <v>43</v>
      </c>
      <c r="E100" s="28" t="s">
        <v>293</v>
      </c>
    </row>
    <row r="101" spans="1:18" ht="12.75" customHeight="1">
      <c r="A101" s="5" t="s">
        <v>33</v>
      </c>
      <c r="B101" s="5"/>
      <c r="C101" s="34" t="s">
        <v>30</v>
      </c>
      <c r="D101" s="5"/>
      <c r="E101" s="21" t="s">
        <v>294</v>
      </c>
      <c r="F101" s="5"/>
      <c r="G101" s="5"/>
      <c r="H101" s="5"/>
      <c r="I101" s="35">
        <f>0+Q101</f>
      </c>
      <c r="O101">
        <f>0+R101</f>
      </c>
      <c r="Q101">
        <f>0+I102+I106+I110+I114+I118</f>
      </c>
      <c r="R101">
        <f>0+O102+O106+O110+O114+O118</f>
      </c>
    </row>
    <row r="102" spans="1:16" ht="12.75">
      <c r="A102" s="19" t="s">
        <v>35</v>
      </c>
      <c r="B102" s="23" t="s">
        <v>204</v>
      </c>
      <c r="C102" s="23" t="s">
        <v>497</v>
      </c>
      <c r="D102" s="19" t="s">
        <v>37</v>
      </c>
      <c r="E102" s="24" t="s">
        <v>498</v>
      </c>
      <c r="F102" s="25" t="s">
        <v>163</v>
      </c>
      <c r="G102" s="26">
        <v>28</v>
      </c>
      <c r="H102" s="26">
        <v>382</v>
      </c>
      <c r="I102" s="26">
        <f>ROUND(ROUND(H102,2)*ROUND(G102,2),2)</f>
      </c>
      <c r="O102">
        <f>(I102*21)/100</f>
      </c>
      <c r="P102" t="s">
        <v>12</v>
      </c>
    </row>
    <row r="103" spans="1:5" ht="12.75">
      <c r="A103" s="27" t="s">
        <v>40</v>
      </c>
      <c r="E103" s="28" t="s">
        <v>37</v>
      </c>
    </row>
    <row r="104" spans="1:5" ht="51">
      <c r="A104" s="29" t="s">
        <v>41</v>
      </c>
      <c r="E104" s="30" t="s">
        <v>580</v>
      </c>
    </row>
    <row r="105" spans="1:5" ht="51">
      <c r="A105" t="s">
        <v>43</v>
      </c>
      <c r="E105" s="28" t="s">
        <v>500</v>
      </c>
    </row>
    <row r="106" spans="1:16" ht="12.75">
      <c r="A106" s="19" t="s">
        <v>35</v>
      </c>
      <c r="B106" s="23" t="s">
        <v>206</v>
      </c>
      <c r="C106" s="23" t="s">
        <v>581</v>
      </c>
      <c r="D106" s="19" t="s">
        <v>37</v>
      </c>
      <c r="E106" s="24" t="s">
        <v>582</v>
      </c>
      <c r="F106" s="25" t="s">
        <v>163</v>
      </c>
      <c r="G106" s="26">
        <v>6.05</v>
      </c>
      <c r="H106" s="26">
        <v>1830</v>
      </c>
      <c r="I106" s="26">
        <f>ROUND(ROUND(H106,2)*ROUND(G106,2),2)</f>
      </c>
      <c r="O106">
        <f>(I106*21)/100</f>
      </c>
      <c r="P106" t="s">
        <v>12</v>
      </c>
    </row>
    <row r="107" spans="1:5" ht="12.75">
      <c r="A107" s="27" t="s">
        <v>40</v>
      </c>
      <c r="E107" s="28" t="s">
        <v>37</v>
      </c>
    </row>
    <row r="108" spans="1:5" ht="25.5">
      <c r="A108" s="29" t="s">
        <v>41</v>
      </c>
      <c r="E108" s="30" t="s">
        <v>583</v>
      </c>
    </row>
    <row r="109" spans="1:5" ht="63.75">
      <c r="A109" t="s">
        <v>43</v>
      </c>
      <c r="E109" s="28" t="s">
        <v>584</v>
      </c>
    </row>
    <row r="110" spans="1:16" ht="12.75">
      <c r="A110" s="19" t="s">
        <v>35</v>
      </c>
      <c r="B110" s="23" t="s">
        <v>211</v>
      </c>
      <c r="C110" s="23" t="s">
        <v>504</v>
      </c>
      <c r="D110" s="19" t="s">
        <v>37</v>
      </c>
      <c r="E110" s="24" t="s">
        <v>505</v>
      </c>
      <c r="F110" s="25" t="s">
        <v>163</v>
      </c>
      <c r="G110" s="26">
        <v>23.5</v>
      </c>
      <c r="H110" s="26">
        <v>155</v>
      </c>
      <c r="I110" s="26">
        <f>ROUND(ROUND(H110,2)*ROUND(G110,2),2)</f>
      </c>
      <c r="O110">
        <f>(I110*21)/100</f>
      </c>
      <c r="P110" t="s">
        <v>12</v>
      </c>
    </row>
    <row r="111" spans="1:5" ht="12.75">
      <c r="A111" s="27" t="s">
        <v>40</v>
      </c>
      <c r="E111" s="28" t="s">
        <v>37</v>
      </c>
    </row>
    <row r="112" spans="1:5" ht="25.5">
      <c r="A112" s="29" t="s">
        <v>41</v>
      </c>
      <c r="E112" s="30" t="s">
        <v>585</v>
      </c>
    </row>
    <row r="113" spans="1:5" ht="25.5">
      <c r="A113" t="s">
        <v>43</v>
      </c>
      <c r="E113" s="28" t="s">
        <v>299</v>
      </c>
    </row>
    <row r="114" spans="1:16" ht="12.75">
      <c r="A114" s="19" t="s">
        <v>35</v>
      </c>
      <c r="B114" s="23" t="s">
        <v>216</v>
      </c>
      <c r="C114" s="23" t="s">
        <v>301</v>
      </c>
      <c r="D114" s="19" t="s">
        <v>37</v>
      </c>
      <c r="E114" s="24" t="s">
        <v>302</v>
      </c>
      <c r="F114" s="25" t="s">
        <v>163</v>
      </c>
      <c r="G114" s="26">
        <v>51.5</v>
      </c>
      <c r="H114" s="26">
        <v>81</v>
      </c>
      <c r="I114" s="26">
        <f>ROUND(ROUND(H114,2)*ROUND(G114,2),2)</f>
      </c>
      <c r="O114">
        <f>(I114*21)/100</f>
      </c>
      <c r="P114" t="s">
        <v>12</v>
      </c>
    </row>
    <row r="115" spans="1:5" ht="12.75">
      <c r="A115" s="27" t="s">
        <v>40</v>
      </c>
      <c r="E115" s="28" t="s">
        <v>37</v>
      </c>
    </row>
    <row r="116" spans="1:5" ht="12.75">
      <c r="A116" s="29" t="s">
        <v>41</v>
      </c>
      <c r="E116" s="30" t="s">
        <v>586</v>
      </c>
    </row>
    <row r="117" spans="1:5" ht="38.25">
      <c r="A117" t="s">
        <v>43</v>
      </c>
      <c r="E117" s="28" t="s">
        <v>508</v>
      </c>
    </row>
    <row r="118" spans="1:16" ht="12.75">
      <c r="A118" s="19" t="s">
        <v>35</v>
      </c>
      <c r="B118" s="23" t="s">
        <v>222</v>
      </c>
      <c r="C118" s="23" t="s">
        <v>587</v>
      </c>
      <c r="D118" s="19" t="s">
        <v>37</v>
      </c>
      <c r="E118" s="24" t="s">
        <v>588</v>
      </c>
      <c r="F118" s="25" t="s">
        <v>163</v>
      </c>
      <c r="G118" s="26">
        <v>53</v>
      </c>
      <c r="H118" s="26">
        <v>561</v>
      </c>
      <c r="I118" s="26">
        <f>ROUND(ROUND(H118,2)*ROUND(G118,2),2)</f>
      </c>
      <c r="O118">
        <f>(I118*21)/100</f>
      </c>
      <c r="P118" t="s">
        <v>12</v>
      </c>
    </row>
    <row r="119" spans="1:5" ht="12.75">
      <c r="A119" s="27" t="s">
        <v>40</v>
      </c>
      <c r="E119" s="28" t="s">
        <v>37</v>
      </c>
    </row>
    <row r="120" spans="1:5" ht="25.5">
      <c r="A120" s="29" t="s">
        <v>41</v>
      </c>
      <c r="E120" s="30" t="s">
        <v>589</v>
      </c>
    </row>
    <row r="121" spans="1:5" ht="89.25">
      <c r="A121" t="s">
        <v>43</v>
      </c>
      <c r="E121" s="28" t="s">
        <v>590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19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0+O8+O17+O82+O87+O92+O113+O150+O163</f>
      </c>
      <c r="P2" t="s">
        <v>13</v>
      </c>
    </row>
    <row r="3" spans="1:16" ht="15" customHeight="1">
      <c r="A3" t="s">
        <v>1</v>
      </c>
      <c r="B3" s="8" t="s">
        <v>4</v>
      </c>
      <c r="C3" s="9" t="s">
        <v>5</v>
      </c>
      <c r="D3" s="1"/>
      <c r="E3" s="10" t="s">
        <v>6</v>
      </c>
      <c r="F3" s="1"/>
      <c r="G3" s="4"/>
      <c r="H3" s="3" t="s">
        <v>591</v>
      </c>
      <c r="I3" s="31">
        <f>0+I8+I17+I82+I87+I92+I113+I150+I163</f>
      </c>
      <c r="O3" t="s">
        <v>9</v>
      </c>
      <c r="P3" t="s">
        <v>12</v>
      </c>
    </row>
    <row r="4" spans="1:16" ht="15" customHeight="1">
      <c r="A4" t="s">
        <v>7</v>
      </c>
      <c r="B4" s="12" t="s">
        <v>8</v>
      </c>
      <c r="C4" s="13" t="s">
        <v>591</v>
      </c>
      <c r="D4" s="5"/>
      <c r="E4" s="14" t="s">
        <v>592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136</v>
      </c>
      <c r="D9" s="19" t="s">
        <v>126</v>
      </c>
      <c r="E9" s="24" t="s">
        <v>127</v>
      </c>
      <c r="F9" s="25" t="s">
        <v>137</v>
      </c>
      <c r="G9" s="26">
        <v>1356.75</v>
      </c>
      <c r="H9" s="26">
        <v>157.14</v>
      </c>
      <c r="I9" s="26">
        <f>ROUND(ROUND(H9,2)*ROUND(G9,2),2)</f>
      </c>
      <c r="O9">
        <f>(I9*21)/100</f>
      </c>
      <c r="P9" t="s">
        <v>12</v>
      </c>
    </row>
    <row r="10" spans="1:5" ht="12.75">
      <c r="A10" s="27" t="s">
        <v>40</v>
      </c>
      <c r="E10" s="28" t="s">
        <v>37</v>
      </c>
    </row>
    <row r="11" spans="1:5" ht="25.5">
      <c r="A11" s="29" t="s">
        <v>41</v>
      </c>
      <c r="E11" s="30" t="s">
        <v>593</v>
      </c>
    </row>
    <row r="12" spans="1:5" ht="25.5">
      <c r="A12" t="s">
        <v>43</v>
      </c>
      <c r="E12" s="28" t="s">
        <v>129</v>
      </c>
    </row>
    <row r="13" spans="1:16" ht="12.75">
      <c r="A13" s="19" t="s">
        <v>35</v>
      </c>
      <c r="B13" s="23" t="s">
        <v>12</v>
      </c>
      <c r="C13" s="23" t="s">
        <v>594</v>
      </c>
      <c r="D13" s="19" t="s">
        <v>130</v>
      </c>
      <c r="E13" s="24" t="s">
        <v>127</v>
      </c>
      <c r="F13" s="25" t="s">
        <v>137</v>
      </c>
      <c r="G13" s="26">
        <v>1074.88</v>
      </c>
      <c r="H13" s="26">
        <v>523.78</v>
      </c>
      <c r="I13" s="26">
        <f>ROUND(ROUND(H13,2)*ROUND(G13,2),2)</f>
      </c>
      <c r="O13">
        <f>(I13*21)/100</f>
      </c>
      <c r="P13" t="s">
        <v>12</v>
      </c>
    </row>
    <row r="14" spans="1:5" ht="12.75">
      <c r="A14" s="27" t="s">
        <v>40</v>
      </c>
      <c r="E14" s="28" t="s">
        <v>37</v>
      </c>
    </row>
    <row r="15" spans="1:5" ht="51">
      <c r="A15" s="29" t="s">
        <v>41</v>
      </c>
      <c r="E15" s="30" t="s">
        <v>595</v>
      </c>
    </row>
    <row r="16" spans="1:5" ht="25.5">
      <c r="A16" t="s">
        <v>43</v>
      </c>
      <c r="E16" s="28" t="s">
        <v>129</v>
      </c>
    </row>
    <row r="17" spans="1:18" ht="12.75" customHeight="1">
      <c r="A17" s="5" t="s">
        <v>33</v>
      </c>
      <c r="B17" s="5"/>
      <c r="C17" s="34" t="s">
        <v>19</v>
      </c>
      <c r="D17" s="5"/>
      <c r="E17" s="21" t="s">
        <v>34</v>
      </c>
      <c r="F17" s="5"/>
      <c r="G17" s="5"/>
      <c r="H17" s="5"/>
      <c r="I17" s="35">
        <f>0+Q17</f>
      </c>
      <c r="O17">
        <f>0+R17</f>
      </c>
      <c r="Q17">
        <f>0+I18+I22+I26+I30+I34+I38+I42+I46+I50+I54+I58+I62+I66+I70+I74+I78</f>
      </c>
      <c r="R17">
        <f>0+O18+O22+O26+O30+O34+O38+O42+O46+O50+O54+O58+O62+O66+O70+O74+O78</f>
      </c>
    </row>
    <row r="18" spans="1:16" ht="12.75">
      <c r="A18" s="19" t="s">
        <v>35</v>
      </c>
      <c r="B18" s="23" t="s">
        <v>13</v>
      </c>
      <c r="C18" s="23" t="s">
        <v>420</v>
      </c>
      <c r="D18" s="19" t="s">
        <v>37</v>
      </c>
      <c r="E18" s="24" t="s">
        <v>421</v>
      </c>
      <c r="F18" s="25" t="s">
        <v>82</v>
      </c>
      <c r="G18" s="26">
        <v>9045</v>
      </c>
      <c r="H18" s="26">
        <v>31</v>
      </c>
      <c r="I18" s="26">
        <f>ROUND(ROUND(H18,2)*ROUND(G18,2),2)</f>
      </c>
      <c r="O18">
        <f>(I18*21)/100</f>
      </c>
      <c r="P18" t="s">
        <v>12</v>
      </c>
    </row>
    <row r="19" spans="1:5" ht="12.75">
      <c r="A19" s="27" t="s">
        <v>40</v>
      </c>
      <c r="E19" s="28" t="s">
        <v>37</v>
      </c>
    </row>
    <row r="20" spans="1:5" ht="38.25">
      <c r="A20" s="29" t="s">
        <v>41</v>
      </c>
      <c r="E20" s="30" t="s">
        <v>596</v>
      </c>
    </row>
    <row r="21" spans="1:5" ht="12.75">
      <c r="A21" t="s">
        <v>43</v>
      </c>
      <c r="E21" s="28" t="s">
        <v>423</v>
      </c>
    </row>
    <row r="22" spans="1:16" ht="12.75">
      <c r="A22" s="19" t="s">
        <v>35</v>
      </c>
      <c r="B22" s="23" t="s">
        <v>23</v>
      </c>
      <c r="C22" s="23" t="s">
        <v>147</v>
      </c>
      <c r="D22" s="19" t="s">
        <v>37</v>
      </c>
      <c r="E22" s="24" t="s">
        <v>148</v>
      </c>
      <c r="F22" s="25" t="s">
        <v>107</v>
      </c>
      <c r="G22" s="26">
        <v>467.34</v>
      </c>
      <c r="H22" s="26">
        <v>641</v>
      </c>
      <c r="I22" s="26">
        <f>ROUND(ROUND(H22,2)*ROUND(G22,2),2)</f>
      </c>
      <c r="O22">
        <f>(I22*21)/100</f>
      </c>
      <c r="P22" t="s">
        <v>12</v>
      </c>
    </row>
    <row r="23" spans="1:5" ht="12.75">
      <c r="A23" s="27" t="s">
        <v>40</v>
      </c>
      <c r="E23" s="28" t="s">
        <v>37</v>
      </c>
    </row>
    <row r="24" spans="1:5" ht="63.75">
      <c r="A24" s="29" t="s">
        <v>41</v>
      </c>
      <c r="E24" s="30" t="s">
        <v>597</v>
      </c>
    </row>
    <row r="25" spans="1:5" ht="63.75">
      <c r="A25" t="s">
        <v>43</v>
      </c>
      <c r="E25" s="28" t="s">
        <v>150</v>
      </c>
    </row>
    <row r="26" spans="1:16" ht="25.5">
      <c r="A26" s="19" t="s">
        <v>35</v>
      </c>
      <c r="B26" s="23" t="s">
        <v>25</v>
      </c>
      <c r="C26" s="23" t="s">
        <v>153</v>
      </c>
      <c r="D26" s="19" t="s">
        <v>37</v>
      </c>
      <c r="E26" s="24" t="s">
        <v>154</v>
      </c>
      <c r="F26" s="25" t="s">
        <v>107</v>
      </c>
      <c r="G26" s="26">
        <v>1726.7</v>
      </c>
      <c r="H26" s="26">
        <v>264</v>
      </c>
      <c r="I26" s="26">
        <f>ROUND(ROUND(H26,2)*ROUND(G26,2),2)</f>
      </c>
      <c r="O26">
        <f>(I26*21)/100</f>
      </c>
      <c r="P26" t="s">
        <v>12</v>
      </c>
    </row>
    <row r="27" spans="1:5" ht="12.75">
      <c r="A27" s="27" t="s">
        <v>40</v>
      </c>
      <c r="E27" s="28" t="s">
        <v>37</v>
      </c>
    </row>
    <row r="28" spans="1:5" ht="76.5">
      <c r="A28" s="29" t="s">
        <v>41</v>
      </c>
      <c r="E28" s="30" t="s">
        <v>598</v>
      </c>
    </row>
    <row r="29" spans="1:5" ht="63.75">
      <c r="A29" t="s">
        <v>43</v>
      </c>
      <c r="E29" s="28" t="s">
        <v>150</v>
      </c>
    </row>
    <row r="30" spans="1:16" ht="25.5">
      <c r="A30" s="19" t="s">
        <v>35</v>
      </c>
      <c r="B30" s="23" t="s">
        <v>27</v>
      </c>
      <c r="C30" s="23" t="s">
        <v>157</v>
      </c>
      <c r="D30" s="19" t="s">
        <v>37</v>
      </c>
      <c r="E30" s="24" t="s">
        <v>158</v>
      </c>
      <c r="F30" s="25" t="s">
        <v>107</v>
      </c>
      <c r="G30" s="26">
        <v>6</v>
      </c>
      <c r="H30" s="26">
        <v>1030</v>
      </c>
      <c r="I30" s="26">
        <f>ROUND(ROUND(H30,2)*ROUND(G30,2),2)</f>
      </c>
      <c r="O30">
        <f>(I30*21)/100</f>
      </c>
      <c r="P30" t="s">
        <v>12</v>
      </c>
    </row>
    <row r="31" spans="1:5" ht="12.75">
      <c r="A31" s="27" t="s">
        <v>40</v>
      </c>
      <c r="E31" s="28" t="s">
        <v>37</v>
      </c>
    </row>
    <row r="32" spans="1:5" ht="38.25">
      <c r="A32" s="29" t="s">
        <v>41</v>
      </c>
      <c r="E32" s="30" t="s">
        <v>599</v>
      </c>
    </row>
    <row r="33" spans="1:5" ht="63.75">
      <c r="A33" t="s">
        <v>43</v>
      </c>
      <c r="E33" s="28" t="s">
        <v>150</v>
      </c>
    </row>
    <row r="34" spans="1:16" ht="12.75">
      <c r="A34" s="19" t="s">
        <v>35</v>
      </c>
      <c r="B34" s="23" t="s">
        <v>65</v>
      </c>
      <c r="C34" s="23" t="s">
        <v>428</v>
      </c>
      <c r="D34" s="19" t="s">
        <v>37</v>
      </c>
      <c r="E34" s="24" t="s">
        <v>429</v>
      </c>
      <c r="F34" s="25" t="s">
        <v>107</v>
      </c>
      <c r="G34" s="26">
        <v>313.24</v>
      </c>
      <c r="H34" s="26">
        <v>1330</v>
      </c>
      <c r="I34" s="26">
        <f>ROUND(ROUND(H34,2)*ROUND(G34,2),2)</f>
      </c>
      <c r="O34">
        <f>(I34*21)/100</f>
      </c>
      <c r="P34" t="s">
        <v>12</v>
      </c>
    </row>
    <row r="35" spans="1:5" ht="12.75">
      <c r="A35" s="27" t="s">
        <v>40</v>
      </c>
      <c r="E35" s="28" t="s">
        <v>37</v>
      </c>
    </row>
    <row r="36" spans="1:5" ht="38.25">
      <c r="A36" s="29" t="s">
        <v>41</v>
      </c>
      <c r="E36" s="30" t="s">
        <v>600</v>
      </c>
    </row>
    <row r="37" spans="1:5" ht="63.75">
      <c r="A37" t="s">
        <v>43</v>
      </c>
      <c r="E37" s="28" t="s">
        <v>150</v>
      </c>
    </row>
    <row r="38" spans="1:16" ht="12.75">
      <c r="A38" s="19" t="s">
        <v>35</v>
      </c>
      <c r="B38" s="23" t="s">
        <v>70</v>
      </c>
      <c r="C38" s="23" t="s">
        <v>161</v>
      </c>
      <c r="D38" s="19" t="s">
        <v>37</v>
      </c>
      <c r="E38" s="24" t="s">
        <v>162</v>
      </c>
      <c r="F38" s="25" t="s">
        <v>163</v>
      </c>
      <c r="G38" s="26">
        <v>150</v>
      </c>
      <c r="H38" s="26">
        <v>140</v>
      </c>
      <c r="I38" s="26">
        <f>ROUND(ROUND(H38,2)*ROUND(G38,2),2)</f>
      </c>
      <c r="O38">
        <f>(I38*21)/100</f>
      </c>
      <c r="P38" t="s">
        <v>12</v>
      </c>
    </row>
    <row r="39" spans="1:5" ht="12.75">
      <c r="A39" s="27" t="s">
        <v>40</v>
      </c>
      <c r="E39" s="28" t="s">
        <v>37</v>
      </c>
    </row>
    <row r="40" spans="1:5" ht="25.5">
      <c r="A40" s="29" t="s">
        <v>41</v>
      </c>
      <c r="E40" s="30" t="s">
        <v>601</v>
      </c>
    </row>
    <row r="41" spans="1:5" ht="25.5">
      <c r="A41" t="s">
        <v>43</v>
      </c>
      <c r="E41" s="28" t="s">
        <v>165</v>
      </c>
    </row>
    <row r="42" spans="1:16" ht="12.75">
      <c r="A42" s="19" t="s">
        <v>35</v>
      </c>
      <c r="B42" s="23" t="s">
        <v>30</v>
      </c>
      <c r="C42" s="23" t="s">
        <v>432</v>
      </c>
      <c r="D42" s="19" t="s">
        <v>37</v>
      </c>
      <c r="E42" s="24" t="s">
        <v>433</v>
      </c>
      <c r="F42" s="25" t="s">
        <v>107</v>
      </c>
      <c r="G42" s="26">
        <v>13936</v>
      </c>
      <c r="H42" s="26">
        <v>195</v>
      </c>
      <c r="I42" s="26">
        <f>ROUND(ROUND(H42,2)*ROUND(G42,2),2)</f>
      </c>
      <c r="O42">
        <f>(I42*21)/100</f>
      </c>
      <c r="P42" t="s">
        <v>12</v>
      </c>
    </row>
    <row r="43" spans="1:5" ht="12.75">
      <c r="A43" s="27" t="s">
        <v>40</v>
      </c>
      <c r="E43" s="28" t="s">
        <v>37</v>
      </c>
    </row>
    <row r="44" spans="1:5" ht="38.25">
      <c r="A44" s="29" t="s">
        <v>41</v>
      </c>
      <c r="E44" s="30" t="s">
        <v>602</v>
      </c>
    </row>
    <row r="45" spans="1:5" ht="369.75">
      <c r="A45" t="s">
        <v>43</v>
      </c>
      <c r="E45" s="28" t="s">
        <v>603</v>
      </c>
    </row>
    <row r="46" spans="1:16" ht="12.75">
      <c r="A46" s="19" t="s">
        <v>35</v>
      </c>
      <c r="B46" s="23" t="s">
        <v>32</v>
      </c>
      <c r="C46" s="23" t="s">
        <v>179</v>
      </c>
      <c r="D46" s="19" t="s">
        <v>37</v>
      </c>
      <c r="E46" s="24" t="s">
        <v>180</v>
      </c>
      <c r="F46" s="25" t="s">
        <v>107</v>
      </c>
      <c r="G46" s="26">
        <v>67.2</v>
      </c>
      <c r="H46" s="26">
        <v>242</v>
      </c>
      <c r="I46" s="26">
        <f>ROUND(ROUND(H46,2)*ROUND(G46,2),2)</f>
      </c>
      <c r="O46">
        <f>(I46*21)/100</f>
      </c>
      <c r="P46" t="s">
        <v>12</v>
      </c>
    </row>
    <row r="47" spans="1:5" ht="12.75">
      <c r="A47" s="27" t="s">
        <v>40</v>
      </c>
      <c r="E47" s="28" t="s">
        <v>37</v>
      </c>
    </row>
    <row r="48" spans="1:5" ht="63.75">
      <c r="A48" s="29" t="s">
        <v>41</v>
      </c>
      <c r="E48" s="30" t="s">
        <v>604</v>
      </c>
    </row>
    <row r="49" spans="1:5" ht="318.75">
      <c r="A49" t="s">
        <v>43</v>
      </c>
      <c r="E49" s="28" t="s">
        <v>182</v>
      </c>
    </row>
    <row r="50" spans="1:16" ht="12.75">
      <c r="A50" s="19" t="s">
        <v>35</v>
      </c>
      <c r="B50" s="23" t="s">
        <v>152</v>
      </c>
      <c r="C50" s="23" t="s">
        <v>189</v>
      </c>
      <c r="D50" s="19" t="s">
        <v>37</v>
      </c>
      <c r="E50" s="24" t="s">
        <v>190</v>
      </c>
      <c r="F50" s="25" t="s">
        <v>107</v>
      </c>
      <c r="G50" s="26">
        <v>141.67</v>
      </c>
      <c r="H50" s="26">
        <v>292</v>
      </c>
      <c r="I50" s="26">
        <f>ROUND(ROUND(H50,2)*ROUND(G50,2),2)</f>
      </c>
      <c r="O50">
        <f>(I50*21)/100</f>
      </c>
      <c r="P50" t="s">
        <v>12</v>
      </c>
    </row>
    <row r="51" spans="1:5" ht="12.75">
      <c r="A51" s="27" t="s">
        <v>40</v>
      </c>
      <c r="E51" s="28" t="s">
        <v>37</v>
      </c>
    </row>
    <row r="52" spans="1:5" ht="140.25">
      <c r="A52" s="29" t="s">
        <v>41</v>
      </c>
      <c r="E52" s="30" t="s">
        <v>605</v>
      </c>
    </row>
    <row r="53" spans="1:5" ht="318.75">
      <c r="A53" t="s">
        <v>43</v>
      </c>
      <c r="E53" s="28" t="s">
        <v>182</v>
      </c>
    </row>
    <row r="54" spans="1:16" ht="12.75">
      <c r="A54" s="19" t="s">
        <v>35</v>
      </c>
      <c r="B54" s="23" t="s">
        <v>156</v>
      </c>
      <c r="C54" s="23" t="s">
        <v>606</v>
      </c>
      <c r="D54" s="19" t="s">
        <v>607</v>
      </c>
      <c r="E54" s="24" t="s">
        <v>608</v>
      </c>
      <c r="F54" s="25" t="s">
        <v>107</v>
      </c>
      <c r="G54" s="26">
        <v>228</v>
      </c>
      <c r="H54" s="26">
        <v>66</v>
      </c>
      <c r="I54" s="26">
        <f>ROUND(ROUND(H54,2)*ROUND(G54,2),2)</f>
      </c>
      <c r="O54">
        <f>(I54*21)/100</f>
      </c>
      <c r="P54" t="s">
        <v>12</v>
      </c>
    </row>
    <row r="55" spans="1:5" ht="12.75">
      <c r="A55" s="27" t="s">
        <v>40</v>
      </c>
      <c r="E55" s="28" t="s">
        <v>37</v>
      </c>
    </row>
    <row r="56" spans="1:5" ht="140.25">
      <c r="A56" s="29" t="s">
        <v>41</v>
      </c>
      <c r="E56" s="30" t="s">
        <v>609</v>
      </c>
    </row>
    <row r="57" spans="1:5" ht="267.75">
      <c r="A57" t="s">
        <v>43</v>
      </c>
      <c r="E57" s="28" t="s">
        <v>610</v>
      </c>
    </row>
    <row r="58" spans="1:16" ht="12.75">
      <c r="A58" s="19" t="s">
        <v>35</v>
      </c>
      <c r="B58" s="23" t="s">
        <v>160</v>
      </c>
      <c r="C58" s="23" t="s">
        <v>442</v>
      </c>
      <c r="D58" s="19" t="s">
        <v>37</v>
      </c>
      <c r="E58" s="24" t="s">
        <v>443</v>
      </c>
      <c r="F58" s="25" t="s">
        <v>107</v>
      </c>
      <c r="G58" s="26">
        <v>7879</v>
      </c>
      <c r="H58" s="26">
        <v>591</v>
      </c>
      <c r="I58" s="26">
        <f>ROUND(ROUND(H58,2)*ROUND(G58,2),2)</f>
      </c>
      <c r="O58">
        <f>(I58*21)/100</f>
      </c>
      <c r="P58" t="s">
        <v>12</v>
      </c>
    </row>
    <row r="59" spans="1:5" ht="12.75">
      <c r="A59" s="27" t="s">
        <v>40</v>
      </c>
      <c r="E59" s="28" t="s">
        <v>37</v>
      </c>
    </row>
    <row r="60" spans="1:5" ht="38.25">
      <c r="A60" s="29" t="s">
        <v>41</v>
      </c>
      <c r="E60" s="30" t="s">
        <v>611</v>
      </c>
    </row>
    <row r="61" spans="1:5" ht="280.5">
      <c r="A61" t="s">
        <v>43</v>
      </c>
      <c r="E61" s="28" t="s">
        <v>612</v>
      </c>
    </row>
    <row r="62" spans="1:16" ht="12.75">
      <c r="A62" s="19" t="s">
        <v>35</v>
      </c>
      <c r="B62" s="23" t="s">
        <v>166</v>
      </c>
      <c r="C62" s="23" t="s">
        <v>556</v>
      </c>
      <c r="D62" s="19" t="s">
        <v>37</v>
      </c>
      <c r="E62" s="24" t="s">
        <v>557</v>
      </c>
      <c r="F62" s="25" t="s">
        <v>107</v>
      </c>
      <c r="G62" s="26">
        <v>136</v>
      </c>
      <c r="H62" s="26">
        <v>164</v>
      </c>
      <c r="I62" s="26">
        <f>ROUND(ROUND(H62,2)*ROUND(G62,2),2)</f>
      </c>
      <c r="O62">
        <f>(I62*21)/100</f>
      </c>
      <c r="P62" t="s">
        <v>12</v>
      </c>
    </row>
    <row r="63" spans="1:5" ht="12.75">
      <c r="A63" s="27" t="s">
        <v>40</v>
      </c>
      <c r="E63" s="28" t="s">
        <v>37</v>
      </c>
    </row>
    <row r="64" spans="1:5" ht="25.5">
      <c r="A64" s="29" t="s">
        <v>41</v>
      </c>
      <c r="E64" s="30" t="s">
        <v>613</v>
      </c>
    </row>
    <row r="65" spans="1:5" ht="216.75">
      <c r="A65" t="s">
        <v>43</v>
      </c>
      <c r="E65" s="28" t="s">
        <v>614</v>
      </c>
    </row>
    <row r="66" spans="1:16" ht="12.75">
      <c r="A66" s="19" t="s">
        <v>35</v>
      </c>
      <c r="B66" s="23" t="s">
        <v>169</v>
      </c>
      <c r="C66" s="23" t="s">
        <v>200</v>
      </c>
      <c r="D66" s="19" t="s">
        <v>37</v>
      </c>
      <c r="E66" s="24" t="s">
        <v>201</v>
      </c>
      <c r="F66" s="25" t="s">
        <v>107</v>
      </c>
      <c r="G66" s="26">
        <v>82.95</v>
      </c>
      <c r="H66" s="26">
        <v>124</v>
      </c>
      <c r="I66" s="26">
        <f>ROUND(ROUND(H66,2)*ROUND(G66,2),2)</f>
      </c>
      <c r="O66">
        <f>(I66*21)/100</f>
      </c>
      <c r="P66" t="s">
        <v>12</v>
      </c>
    </row>
    <row r="67" spans="1:5" ht="12.75">
      <c r="A67" s="27" t="s">
        <v>40</v>
      </c>
      <c r="E67" s="28" t="s">
        <v>37</v>
      </c>
    </row>
    <row r="68" spans="1:5" ht="153">
      <c r="A68" s="29" t="s">
        <v>41</v>
      </c>
      <c r="E68" s="30" t="s">
        <v>615</v>
      </c>
    </row>
    <row r="69" spans="1:5" ht="229.5">
      <c r="A69" t="s">
        <v>43</v>
      </c>
      <c r="E69" s="28" t="s">
        <v>203</v>
      </c>
    </row>
    <row r="70" spans="1:16" ht="12.75">
      <c r="A70" s="19" t="s">
        <v>35</v>
      </c>
      <c r="B70" s="23" t="s">
        <v>175</v>
      </c>
      <c r="C70" s="23" t="s">
        <v>212</v>
      </c>
      <c r="D70" s="19" t="s">
        <v>37</v>
      </c>
      <c r="E70" s="24" t="s">
        <v>213</v>
      </c>
      <c r="F70" s="25" t="s">
        <v>82</v>
      </c>
      <c r="G70" s="26">
        <v>31516</v>
      </c>
      <c r="H70" s="26">
        <v>15</v>
      </c>
      <c r="I70" s="26">
        <f>ROUND(ROUND(H70,2)*ROUND(G70,2),2)</f>
      </c>
      <c r="O70">
        <f>(I70*21)/100</f>
      </c>
      <c r="P70" t="s">
        <v>12</v>
      </c>
    </row>
    <row r="71" spans="1:5" ht="12.75">
      <c r="A71" s="27" t="s">
        <v>40</v>
      </c>
      <c r="E71" s="28" t="s">
        <v>37</v>
      </c>
    </row>
    <row r="72" spans="1:5" ht="51">
      <c r="A72" s="29" t="s">
        <v>41</v>
      </c>
      <c r="E72" s="30" t="s">
        <v>616</v>
      </c>
    </row>
    <row r="73" spans="1:5" ht="25.5">
      <c r="A73" t="s">
        <v>43</v>
      </c>
      <c r="E73" s="28" t="s">
        <v>215</v>
      </c>
    </row>
    <row r="74" spans="1:16" ht="12.75">
      <c r="A74" s="19" t="s">
        <v>35</v>
      </c>
      <c r="B74" s="23" t="s">
        <v>178</v>
      </c>
      <c r="C74" s="23" t="s">
        <v>447</v>
      </c>
      <c r="D74" s="19" t="s">
        <v>37</v>
      </c>
      <c r="E74" s="24" t="s">
        <v>448</v>
      </c>
      <c r="F74" s="25" t="s">
        <v>107</v>
      </c>
      <c r="G74" s="26">
        <v>188.2</v>
      </c>
      <c r="H74" s="26">
        <v>246</v>
      </c>
      <c r="I74" s="26">
        <f>ROUND(ROUND(H74,2)*ROUND(G74,2),2)</f>
      </c>
      <c r="O74">
        <f>(I74*21)/100</f>
      </c>
      <c r="P74" t="s">
        <v>12</v>
      </c>
    </row>
    <row r="75" spans="1:5" ht="12.75">
      <c r="A75" s="27" t="s">
        <v>40</v>
      </c>
      <c r="E75" s="28" t="s">
        <v>37</v>
      </c>
    </row>
    <row r="76" spans="1:5" ht="38.25">
      <c r="A76" s="29" t="s">
        <v>41</v>
      </c>
      <c r="E76" s="30" t="s">
        <v>617</v>
      </c>
    </row>
    <row r="77" spans="1:5" ht="38.25">
      <c r="A77" t="s">
        <v>43</v>
      </c>
      <c r="E77" s="28" t="s">
        <v>450</v>
      </c>
    </row>
    <row r="78" spans="1:16" ht="12.75">
      <c r="A78" s="19" t="s">
        <v>35</v>
      </c>
      <c r="B78" s="23" t="s">
        <v>183</v>
      </c>
      <c r="C78" s="23" t="s">
        <v>217</v>
      </c>
      <c r="D78" s="19" t="s">
        <v>37</v>
      </c>
      <c r="E78" s="24" t="s">
        <v>218</v>
      </c>
      <c r="F78" s="25" t="s">
        <v>107</v>
      </c>
      <c r="G78" s="26">
        <v>319.8</v>
      </c>
      <c r="H78" s="26">
        <v>189</v>
      </c>
      <c r="I78" s="26">
        <f>ROUND(ROUND(H78,2)*ROUND(G78,2),2)</f>
      </c>
      <c r="O78">
        <f>(I78*21)/100</f>
      </c>
      <c r="P78" t="s">
        <v>12</v>
      </c>
    </row>
    <row r="79" spans="1:5" ht="12.75">
      <c r="A79" s="27" t="s">
        <v>40</v>
      </c>
      <c r="E79" s="28" t="s">
        <v>37</v>
      </c>
    </row>
    <row r="80" spans="1:5" ht="38.25">
      <c r="A80" s="29" t="s">
        <v>41</v>
      </c>
      <c r="E80" s="30" t="s">
        <v>618</v>
      </c>
    </row>
    <row r="81" spans="1:5" ht="38.25">
      <c r="A81" t="s">
        <v>43</v>
      </c>
      <c r="E81" s="28" t="s">
        <v>220</v>
      </c>
    </row>
    <row r="82" spans="1:18" ht="12.75" customHeight="1">
      <c r="A82" s="5" t="s">
        <v>33</v>
      </c>
      <c r="B82" s="5"/>
      <c r="C82" s="34" t="s">
        <v>12</v>
      </c>
      <c r="D82" s="5"/>
      <c r="E82" s="21" t="s">
        <v>221</v>
      </c>
      <c r="F82" s="5"/>
      <c r="G82" s="5"/>
      <c r="H82" s="5"/>
      <c r="I82" s="35">
        <f>0+Q82</f>
      </c>
      <c r="O82">
        <f>0+R82</f>
      </c>
      <c r="Q82">
        <f>0+I83</f>
      </c>
      <c r="R82">
        <f>0+O83</f>
      </c>
    </row>
    <row r="83" spans="1:16" ht="12.75">
      <c r="A83" s="19" t="s">
        <v>35</v>
      </c>
      <c r="B83" s="23" t="s">
        <v>188</v>
      </c>
      <c r="C83" s="23" t="s">
        <v>453</v>
      </c>
      <c r="D83" s="19" t="s">
        <v>37</v>
      </c>
      <c r="E83" s="24" t="s">
        <v>454</v>
      </c>
      <c r="F83" s="25" t="s">
        <v>163</v>
      </c>
      <c r="G83" s="26">
        <v>1750</v>
      </c>
      <c r="H83" s="26">
        <v>326</v>
      </c>
      <c r="I83" s="26">
        <f>ROUND(ROUND(H83,2)*ROUND(G83,2),2)</f>
      </c>
      <c r="O83">
        <f>(I83*21)/100</f>
      </c>
      <c r="P83" t="s">
        <v>12</v>
      </c>
    </row>
    <row r="84" spans="1:5" ht="12.75">
      <c r="A84" s="27" t="s">
        <v>40</v>
      </c>
      <c r="E84" s="28" t="s">
        <v>37</v>
      </c>
    </row>
    <row r="85" spans="1:5" ht="25.5">
      <c r="A85" s="29" t="s">
        <v>41</v>
      </c>
      <c r="E85" s="30" t="s">
        <v>619</v>
      </c>
    </row>
    <row r="86" spans="1:5" ht="165.75">
      <c r="A86" t="s">
        <v>43</v>
      </c>
      <c r="E86" s="28" t="s">
        <v>226</v>
      </c>
    </row>
    <row r="87" spans="1:18" ht="12.75" customHeight="1">
      <c r="A87" s="5" t="s">
        <v>33</v>
      </c>
      <c r="B87" s="5"/>
      <c r="C87" s="34" t="s">
        <v>13</v>
      </c>
      <c r="D87" s="5"/>
      <c r="E87" s="21" t="s">
        <v>331</v>
      </c>
      <c r="F87" s="5"/>
      <c r="G87" s="5"/>
      <c r="H87" s="5"/>
      <c r="I87" s="35">
        <f>0+Q87</f>
      </c>
      <c r="O87">
        <f>0+R87</f>
      </c>
      <c r="Q87">
        <f>0+I88</f>
      </c>
      <c r="R87">
        <f>0+O88</f>
      </c>
    </row>
    <row r="88" spans="1:16" ht="25.5">
      <c r="A88" s="19" t="s">
        <v>35</v>
      </c>
      <c r="B88" s="23" t="s">
        <v>192</v>
      </c>
      <c r="C88" s="23" t="s">
        <v>620</v>
      </c>
      <c r="D88" s="19" t="s">
        <v>37</v>
      </c>
      <c r="E88" s="24" t="s">
        <v>621</v>
      </c>
      <c r="F88" s="25" t="s">
        <v>107</v>
      </c>
      <c r="G88" s="26">
        <v>7</v>
      </c>
      <c r="H88" s="26">
        <v>3310</v>
      </c>
      <c r="I88" s="26">
        <f>ROUND(ROUND(H88,2)*ROUND(G88,2),2)</f>
      </c>
      <c r="O88">
        <f>(I88*21)/100</f>
      </c>
      <c r="P88" t="s">
        <v>12</v>
      </c>
    </row>
    <row r="89" spans="1:5" ht="12.75">
      <c r="A89" s="27" t="s">
        <v>40</v>
      </c>
      <c r="E89" s="28" t="s">
        <v>37</v>
      </c>
    </row>
    <row r="90" spans="1:5" ht="38.25">
      <c r="A90" s="29" t="s">
        <v>41</v>
      </c>
      <c r="E90" s="30" t="s">
        <v>622</v>
      </c>
    </row>
    <row r="91" spans="1:5" ht="25.5">
      <c r="A91" t="s">
        <v>43</v>
      </c>
      <c r="E91" s="28" t="s">
        <v>623</v>
      </c>
    </row>
    <row r="92" spans="1:18" ht="12.75" customHeight="1">
      <c r="A92" s="5" t="s">
        <v>33</v>
      </c>
      <c r="B92" s="5"/>
      <c r="C92" s="34" t="s">
        <v>23</v>
      </c>
      <c r="D92" s="5"/>
      <c r="E92" s="21" t="s">
        <v>227</v>
      </c>
      <c r="F92" s="5"/>
      <c r="G92" s="5"/>
      <c r="H92" s="5"/>
      <c r="I92" s="35">
        <f>0+Q92</f>
      </c>
      <c r="O92">
        <f>0+R92</f>
      </c>
      <c r="Q92">
        <f>0+I93+I97+I101+I105+I109</f>
      </c>
      <c r="R92">
        <f>0+O93+O97+O101+O105+O109</f>
      </c>
    </row>
    <row r="93" spans="1:16" ht="12.75">
      <c r="A93" s="19" t="s">
        <v>35</v>
      </c>
      <c r="B93" s="23" t="s">
        <v>196</v>
      </c>
      <c r="C93" s="23" t="s">
        <v>624</v>
      </c>
      <c r="D93" s="19" t="s">
        <v>37</v>
      </c>
      <c r="E93" s="24" t="s">
        <v>625</v>
      </c>
      <c r="F93" s="25" t="s">
        <v>107</v>
      </c>
      <c r="G93" s="26">
        <v>29.18</v>
      </c>
      <c r="H93" s="26">
        <v>3080</v>
      </c>
      <c r="I93" s="26">
        <f>ROUND(ROUND(H93,2)*ROUND(G93,2),2)</f>
      </c>
      <c r="O93">
        <f>(I93*21)/100</f>
      </c>
      <c r="P93" t="s">
        <v>12</v>
      </c>
    </row>
    <row r="94" spans="1:5" ht="12.75">
      <c r="A94" s="27" t="s">
        <v>40</v>
      </c>
      <c r="E94" s="28" t="s">
        <v>37</v>
      </c>
    </row>
    <row r="95" spans="1:5" ht="191.25">
      <c r="A95" s="29" t="s">
        <v>41</v>
      </c>
      <c r="E95" s="30" t="s">
        <v>626</v>
      </c>
    </row>
    <row r="96" spans="1:5" ht="369.75">
      <c r="A96" t="s">
        <v>43</v>
      </c>
      <c r="E96" s="28" t="s">
        <v>627</v>
      </c>
    </row>
    <row r="97" spans="1:16" ht="12.75">
      <c r="A97" s="19" t="s">
        <v>35</v>
      </c>
      <c r="B97" s="23" t="s">
        <v>199</v>
      </c>
      <c r="C97" s="23" t="s">
        <v>229</v>
      </c>
      <c r="D97" s="19" t="s">
        <v>37</v>
      </c>
      <c r="E97" s="24" t="s">
        <v>230</v>
      </c>
      <c r="F97" s="25" t="s">
        <v>107</v>
      </c>
      <c r="G97" s="26">
        <v>59.22</v>
      </c>
      <c r="H97" s="26">
        <v>888</v>
      </c>
      <c r="I97" s="26">
        <f>ROUND(ROUND(H97,2)*ROUND(G97,2),2)</f>
      </c>
      <c r="O97">
        <f>(I97*21)/100</f>
      </c>
      <c r="P97" t="s">
        <v>12</v>
      </c>
    </row>
    <row r="98" spans="1:5" ht="12.75">
      <c r="A98" s="27" t="s">
        <v>40</v>
      </c>
      <c r="E98" s="28" t="s">
        <v>37</v>
      </c>
    </row>
    <row r="99" spans="1:5" ht="127.5">
      <c r="A99" s="29" t="s">
        <v>41</v>
      </c>
      <c r="E99" s="30" t="s">
        <v>628</v>
      </c>
    </row>
    <row r="100" spans="1:5" ht="38.25">
      <c r="A100" t="s">
        <v>43</v>
      </c>
      <c r="E100" s="28" t="s">
        <v>232</v>
      </c>
    </row>
    <row r="101" spans="1:16" ht="12.75">
      <c r="A101" s="19" t="s">
        <v>35</v>
      </c>
      <c r="B101" s="23" t="s">
        <v>204</v>
      </c>
      <c r="C101" s="23" t="s">
        <v>629</v>
      </c>
      <c r="D101" s="19" t="s">
        <v>37</v>
      </c>
      <c r="E101" s="24" t="s">
        <v>630</v>
      </c>
      <c r="F101" s="25" t="s">
        <v>107</v>
      </c>
      <c r="G101" s="26">
        <v>0.45</v>
      </c>
      <c r="H101" s="26">
        <v>6020</v>
      </c>
      <c r="I101" s="26">
        <f>ROUND(ROUND(H101,2)*ROUND(G101,2),2)</f>
      </c>
      <c r="O101">
        <f>(I101*21)/100</f>
      </c>
      <c r="P101" t="s">
        <v>12</v>
      </c>
    </row>
    <row r="102" spans="1:5" ht="12.75">
      <c r="A102" s="27" t="s">
        <v>40</v>
      </c>
      <c r="E102" s="28" t="s">
        <v>37</v>
      </c>
    </row>
    <row r="103" spans="1:5" ht="127.5">
      <c r="A103" s="29" t="s">
        <v>41</v>
      </c>
      <c r="E103" s="30" t="s">
        <v>631</v>
      </c>
    </row>
    <row r="104" spans="1:5" ht="229.5">
      <c r="A104" t="s">
        <v>43</v>
      </c>
      <c r="E104" s="28" t="s">
        <v>632</v>
      </c>
    </row>
    <row r="105" spans="1:16" ht="12.75">
      <c r="A105" s="19" t="s">
        <v>35</v>
      </c>
      <c r="B105" s="23" t="s">
        <v>206</v>
      </c>
      <c r="C105" s="23" t="s">
        <v>633</v>
      </c>
      <c r="D105" s="19" t="s">
        <v>37</v>
      </c>
      <c r="E105" s="24" t="s">
        <v>634</v>
      </c>
      <c r="F105" s="25" t="s">
        <v>107</v>
      </c>
      <c r="G105" s="26">
        <v>3.04</v>
      </c>
      <c r="H105" s="26">
        <v>5220</v>
      </c>
      <c r="I105" s="26">
        <f>ROUND(ROUND(H105,2)*ROUND(G105,2),2)</f>
      </c>
      <c r="O105">
        <f>(I105*21)/100</f>
      </c>
      <c r="P105" t="s">
        <v>12</v>
      </c>
    </row>
    <row r="106" spans="1:5" ht="12.75">
      <c r="A106" s="27" t="s">
        <v>40</v>
      </c>
      <c r="E106" s="28" t="s">
        <v>37</v>
      </c>
    </row>
    <row r="107" spans="1:5" ht="76.5">
      <c r="A107" s="29" t="s">
        <v>41</v>
      </c>
      <c r="E107" s="30" t="s">
        <v>635</v>
      </c>
    </row>
    <row r="108" spans="1:5" ht="102">
      <c r="A108" t="s">
        <v>43</v>
      </c>
      <c r="E108" s="28" t="s">
        <v>636</v>
      </c>
    </row>
    <row r="109" spans="1:16" ht="12.75">
      <c r="A109" s="19" t="s">
        <v>35</v>
      </c>
      <c r="B109" s="23" t="s">
        <v>211</v>
      </c>
      <c r="C109" s="23" t="s">
        <v>637</v>
      </c>
      <c r="D109" s="19" t="s">
        <v>37</v>
      </c>
      <c r="E109" s="24" t="s">
        <v>638</v>
      </c>
      <c r="F109" s="25" t="s">
        <v>107</v>
      </c>
      <c r="G109" s="26">
        <v>0.99</v>
      </c>
      <c r="H109" s="26">
        <v>6170</v>
      </c>
      <c r="I109" s="26">
        <f>ROUND(ROUND(H109,2)*ROUND(G109,2),2)</f>
      </c>
      <c r="O109">
        <f>(I109*21)/100</f>
      </c>
      <c r="P109" t="s">
        <v>12</v>
      </c>
    </row>
    <row r="110" spans="1:5" ht="12.75">
      <c r="A110" s="27" t="s">
        <v>40</v>
      </c>
      <c r="E110" s="28" t="s">
        <v>37</v>
      </c>
    </row>
    <row r="111" spans="1:5" ht="25.5">
      <c r="A111" s="29" t="s">
        <v>41</v>
      </c>
      <c r="E111" s="30" t="s">
        <v>639</v>
      </c>
    </row>
    <row r="112" spans="1:5" ht="357">
      <c r="A112" t="s">
        <v>43</v>
      </c>
      <c r="E112" s="28" t="s">
        <v>640</v>
      </c>
    </row>
    <row r="113" spans="1:18" ht="12.75" customHeight="1">
      <c r="A113" s="5" t="s">
        <v>33</v>
      </c>
      <c r="B113" s="5"/>
      <c r="C113" s="34" t="s">
        <v>25</v>
      </c>
      <c r="D113" s="5"/>
      <c r="E113" s="21" t="s">
        <v>233</v>
      </c>
      <c r="F113" s="5"/>
      <c r="G113" s="5"/>
      <c r="H113" s="5"/>
      <c r="I113" s="35">
        <f>0+Q113</f>
      </c>
      <c r="O113">
        <f>0+R113</f>
      </c>
      <c r="Q113">
        <f>0+I114+I118+I122+I126+I130+I134+I138+I142+I146</f>
      </c>
      <c r="R113">
        <f>0+O114+O118+O122+O126+O130+O134+O138+O142+O146</f>
      </c>
    </row>
    <row r="114" spans="1:16" ht="12.75">
      <c r="A114" s="19" t="s">
        <v>35</v>
      </c>
      <c r="B114" s="23" t="s">
        <v>216</v>
      </c>
      <c r="C114" s="23" t="s">
        <v>245</v>
      </c>
      <c r="D114" s="19" t="s">
        <v>126</v>
      </c>
      <c r="E114" s="24" t="s">
        <v>246</v>
      </c>
      <c r="F114" s="25" t="s">
        <v>107</v>
      </c>
      <c r="G114" s="26">
        <v>2002.65</v>
      </c>
      <c r="H114" s="26">
        <v>774</v>
      </c>
      <c r="I114" s="26">
        <f>ROUND(ROUND(H114,2)*ROUND(G114,2),2)</f>
      </c>
      <c r="O114">
        <f>(I114*21)/100</f>
      </c>
      <c r="P114" t="s">
        <v>12</v>
      </c>
    </row>
    <row r="115" spans="1:5" ht="12.75">
      <c r="A115" s="27" t="s">
        <v>40</v>
      </c>
      <c r="E115" s="28" t="s">
        <v>37</v>
      </c>
    </row>
    <row r="116" spans="1:5" ht="25.5">
      <c r="A116" s="29" t="s">
        <v>41</v>
      </c>
      <c r="E116" s="30" t="s">
        <v>641</v>
      </c>
    </row>
    <row r="117" spans="1:5" ht="51">
      <c r="A117" t="s">
        <v>43</v>
      </c>
      <c r="E117" s="28" t="s">
        <v>243</v>
      </c>
    </row>
    <row r="118" spans="1:16" ht="12.75">
      <c r="A118" s="19" t="s">
        <v>35</v>
      </c>
      <c r="B118" s="23" t="s">
        <v>222</v>
      </c>
      <c r="C118" s="23" t="s">
        <v>245</v>
      </c>
      <c r="D118" s="19" t="s">
        <v>130</v>
      </c>
      <c r="E118" s="24" t="s">
        <v>246</v>
      </c>
      <c r="F118" s="25" t="s">
        <v>107</v>
      </c>
      <c r="G118" s="26">
        <v>2620.67</v>
      </c>
      <c r="H118" s="26">
        <v>774</v>
      </c>
      <c r="I118" s="26">
        <f>ROUND(ROUND(H118,2)*ROUND(G118,2),2)</f>
      </c>
      <c r="O118">
        <f>(I118*21)/100</f>
      </c>
      <c r="P118" t="s">
        <v>12</v>
      </c>
    </row>
    <row r="119" spans="1:5" ht="12.75">
      <c r="A119" s="27" t="s">
        <v>40</v>
      </c>
      <c r="E119" s="28" t="s">
        <v>37</v>
      </c>
    </row>
    <row r="120" spans="1:5" ht="63.75">
      <c r="A120" s="29" t="s">
        <v>41</v>
      </c>
      <c r="E120" s="30" t="s">
        <v>642</v>
      </c>
    </row>
    <row r="121" spans="1:5" ht="51">
      <c r="A121" t="s">
        <v>43</v>
      </c>
      <c r="E121" s="28" t="s">
        <v>462</v>
      </c>
    </row>
    <row r="122" spans="1:16" ht="12.75">
      <c r="A122" s="19" t="s">
        <v>35</v>
      </c>
      <c r="B122" s="23" t="s">
        <v>228</v>
      </c>
      <c r="C122" s="23" t="s">
        <v>249</v>
      </c>
      <c r="D122" s="19" t="s">
        <v>37</v>
      </c>
      <c r="E122" s="24" t="s">
        <v>250</v>
      </c>
      <c r="F122" s="25" t="s">
        <v>82</v>
      </c>
      <c r="G122" s="26">
        <v>13351</v>
      </c>
      <c r="H122" s="26">
        <v>18</v>
      </c>
      <c r="I122" s="26">
        <f>ROUND(ROUND(H122,2)*ROUND(G122,2),2)</f>
      </c>
      <c r="O122">
        <f>(I122*21)/100</f>
      </c>
      <c r="P122" t="s">
        <v>12</v>
      </c>
    </row>
    <row r="123" spans="1:5" ht="12.75">
      <c r="A123" s="27" t="s">
        <v>40</v>
      </c>
      <c r="E123" s="28" t="s">
        <v>37</v>
      </c>
    </row>
    <row r="124" spans="1:5" ht="25.5">
      <c r="A124" s="29" t="s">
        <v>41</v>
      </c>
      <c r="E124" s="30" t="s">
        <v>643</v>
      </c>
    </row>
    <row r="125" spans="1:5" ht="51">
      <c r="A125" t="s">
        <v>43</v>
      </c>
      <c r="E125" s="28" t="s">
        <v>252</v>
      </c>
    </row>
    <row r="126" spans="1:16" ht="12.75">
      <c r="A126" s="19" t="s">
        <v>35</v>
      </c>
      <c r="B126" s="23" t="s">
        <v>234</v>
      </c>
      <c r="C126" s="23" t="s">
        <v>465</v>
      </c>
      <c r="D126" s="19" t="s">
        <v>37</v>
      </c>
      <c r="E126" s="24" t="s">
        <v>466</v>
      </c>
      <c r="F126" s="25" t="s">
        <v>82</v>
      </c>
      <c r="G126" s="26">
        <v>26702</v>
      </c>
      <c r="H126" s="26">
        <v>12</v>
      </c>
      <c r="I126" s="26">
        <f>ROUND(ROUND(H126,2)*ROUND(G126,2),2)</f>
      </c>
      <c r="O126">
        <f>(I126*21)/100</f>
      </c>
      <c r="P126" t="s">
        <v>12</v>
      </c>
    </row>
    <row r="127" spans="1:5" ht="12.75">
      <c r="A127" s="27" t="s">
        <v>40</v>
      </c>
      <c r="E127" s="28" t="s">
        <v>37</v>
      </c>
    </row>
    <row r="128" spans="1:5" ht="25.5">
      <c r="A128" s="29" t="s">
        <v>41</v>
      </c>
      <c r="E128" s="30" t="s">
        <v>644</v>
      </c>
    </row>
    <row r="129" spans="1:5" ht="51">
      <c r="A129" t="s">
        <v>43</v>
      </c>
      <c r="E129" s="28" t="s">
        <v>252</v>
      </c>
    </row>
    <row r="130" spans="1:16" ht="12.75">
      <c r="A130" s="19" t="s">
        <v>35</v>
      </c>
      <c r="B130" s="23" t="s">
        <v>239</v>
      </c>
      <c r="C130" s="23" t="s">
        <v>258</v>
      </c>
      <c r="D130" s="19" t="s">
        <v>37</v>
      </c>
      <c r="E130" s="24" t="s">
        <v>259</v>
      </c>
      <c r="F130" s="25" t="s">
        <v>107</v>
      </c>
      <c r="G130" s="26">
        <v>534.04</v>
      </c>
      <c r="H130" s="26">
        <v>5430</v>
      </c>
      <c r="I130" s="26">
        <f>ROUND(ROUND(H130,2)*ROUND(G130,2),2)</f>
      </c>
      <c r="O130">
        <f>(I130*21)/100</f>
      </c>
      <c r="P130" t="s">
        <v>12</v>
      </c>
    </row>
    <row r="131" spans="1:5" ht="12.75">
      <c r="A131" s="27" t="s">
        <v>40</v>
      </c>
      <c r="E131" s="28" t="s">
        <v>37</v>
      </c>
    </row>
    <row r="132" spans="1:5" ht="38.25">
      <c r="A132" s="29" t="s">
        <v>41</v>
      </c>
      <c r="E132" s="30" t="s">
        <v>645</v>
      </c>
    </row>
    <row r="133" spans="1:5" ht="140.25">
      <c r="A133" t="s">
        <v>43</v>
      </c>
      <c r="E133" s="28" t="s">
        <v>261</v>
      </c>
    </row>
    <row r="134" spans="1:16" ht="12.75">
      <c r="A134" s="19" t="s">
        <v>35</v>
      </c>
      <c r="B134" s="23" t="s">
        <v>244</v>
      </c>
      <c r="C134" s="23" t="s">
        <v>475</v>
      </c>
      <c r="D134" s="19" t="s">
        <v>37</v>
      </c>
      <c r="E134" s="24" t="s">
        <v>476</v>
      </c>
      <c r="F134" s="25" t="s">
        <v>107</v>
      </c>
      <c r="G134" s="26">
        <v>801.06</v>
      </c>
      <c r="H134" s="26">
        <v>5000</v>
      </c>
      <c r="I134" s="26">
        <f>ROUND(ROUND(H134,2)*ROUND(G134,2),2)</f>
      </c>
      <c r="O134">
        <f>(I134*21)/100</f>
      </c>
      <c r="P134" t="s">
        <v>12</v>
      </c>
    </row>
    <row r="135" spans="1:5" ht="12.75">
      <c r="A135" s="27" t="s">
        <v>40</v>
      </c>
      <c r="E135" s="28" t="s">
        <v>37</v>
      </c>
    </row>
    <row r="136" spans="1:5" ht="38.25">
      <c r="A136" s="29" t="s">
        <v>41</v>
      </c>
      <c r="E136" s="30" t="s">
        <v>646</v>
      </c>
    </row>
    <row r="137" spans="1:5" ht="140.25">
      <c r="A137" t="s">
        <v>43</v>
      </c>
      <c r="E137" s="28" t="s">
        <v>474</v>
      </c>
    </row>
    <row r="138" spans="1:16" ht="12.75">
      <c r="A138" s="19" t="s">
        <v>35</v>
      </c>
      <c r="B138" s="23" t="s">
        <v>248</v>
      </c>
      <c r="C138" s="23" t="s">
        <v>263</v>
      </c>
      <c r="D138" s="19" t="s">
        <v>37</v>
      </c>
      <c r="E138" s="24" t="s">
        <v>264</v>
      </c>
      <c r="F138" s="25" t="s">
        <v>107</v>
      </c>
      <c r="G138" s="26">
        <v>667.55</v>
      </c>
      <c r="H138" s="26">
        <v>4690</v>
      </c>
      <c r="I138" s="26">
        <f>ROUND(ROUND(H138,2)*ROUND(G138,2),2)</f>
      </c>
      <c r="O138">
        <f>(I138*21)/100</f>
      </c>
      <c r="P138" t="s">
        <v>12</v>
      </c>
    </row>
    <row r="139" spans="1:5" ht="12.75">
      <c r="A139" s="27" t="s">
        <v>40</v>
      </c>
      <c r="E139" s="28" t="s">
        <v>37</v>
      </c>
    </row>
    <row r="140" spans="1:5" ht="38.25">
      <c r="A140" s="29" t="s">
        <v>41</v>
      </c>
      <c r="E140" s="30" t="s">
        <v>647</v>
      </c>
    </row>
    <row r="141" spans="1:5" ht="140.25">
      <c r="A141" t="s">
        <v>43</v>
      </c>
      <c r="E141" s="28" t="s">
        <v>261</v>
      </c>
    </row>
    <row r="142" spans="1:16" ht="12.75">
      <c r="A142" s="19" t="s">
        <v>35</v>
      </c>
      <c r="B142" s="23" t="s">
        <v>253</v>
      </c>
      <c r="C142" s="23" t="s">
        <v>478</v>
      </c>
      <c r="D142" s="19" t="s">
        <v>37</v>
      </c>
      <c r="E142" s="24" t="s">
        <v>479</v>
      </c>
      <c r="F142" s="25" t="s">
        <v>82</v>
      </c>
      <c r="G142" s="26">
        <v>13351</v>
      </c>
      <c r="H142" s="26">
        <v>5</v>
      </c>
      <c r="I142" s="26">
        <f>ROUND(ROUND(H142,2)*ROUND(G142,2),2)</f>
      </c>
      <c r="O142">
        <f>(I142*21)/100</f>
      </c>
      <c r="P142" t="s">
        <v>12</v>
      </c>
    </row>
    <row r="143" spans="1:5" ht="12.75">
      <c r="A143" s="27" t="s">
        <v>40</v>
      </c>
      <c r="E143" s="28" t="s">
        <v>37</v>
      </c>
    </row>
    <row r="144" spans="1:5" ht="25.5">
      <c r="A144" s="29" t="s">
        <v>41</v>
      </c>
      <c r="E144" s="30" t="s">
        <v>648</v>
      </c>
    </row>
    <row r="145" spans="1:5" ht="25.5">
      <c r="A145" t="s">
        <v>43</v>
      </c>
      <c r="E145" s="28" t="s">
        <v>270</v>
      </c>
    </row>
    <row r="146" spans="1:16" ht="12.75">
      <c r="A146" s="19" t="s">
        <v>35</v>
      </c>
      <c r="B146" s="23" t="s">
        <v>257</v>
      </c>
      <c r="C146" s="23" t="s">
        <v>489</v>
      </c>
      <c r="D146" s="19" t="s">
        <v>37</v>
      </c>
      <c r="E146" s="24" t="s">
        <v>490</v>
      </c>
      <c r="F146" s="25" t="s">
        <v>82</v>
      </c>
      <c r="G146" s="26">
        <v>82</v>
      </c>
      <c r="H146" s="26">
        <v>467</v>
      </c>
      <c r="I146" s="26">
        <f>ROUND(ROUND(H146,2)*ROUND(G146,2),2)</f>
      </c>
      <c r="O146">
        <f>(I146*21)/100</f>
      </c>
      <c r="P146" t="s">
        <v>12</v>
      </c>
    </row>
    <row r="147" spans="1:5" ht="12.75">
      <c r="A147" s="27" t="s">
        <v>40</v>
      </c>
      <c r="E147" s="28" t="s">
        <v>37</v>
      </c>
    </row>
    <row r="148" spans="1:5" ht="25.5">
      <c r="A148" s="29" t="s">
        <v>41</v>
      </c>
      <c r="E148" s="30" t="s">
        <v>649</v>
      </c>
    </row>
    <row r="149" spans="1:5" ht="153">
      <c r="A149" t="s">
        <v>43</v>
      </c>
      <c r="E149" s="28" t="s">
        <v>650</v>
      </c>
    </row>
    <row r="150" spans="1:18" ht="12.75" customHeight="1">
      <c r="A150" s="5" t="s">
        <v>33</v>
      </c>
      <c r="B150" s="5"/>
      <c r="C150" s="34" t="s">
        <v>70</v>
      </c>
      <c r="D150" s="5"/>
      <c r="E150" s="21" t="s">
        <v>271</v>
      </c>
      <c r="F150" s="5"/>
      <c r="G150" s="5"/>
      <c r="H150" s="5"/>
      <c r="I150" s="35">
        <f>0+Q150</f>
      </c>
      <c r="O150">
        <f>0+R150</f>
      </c>
      <c r="Q150">
        <f>0+I151+I155+I159</f>
      </c>
      <c r="R150">
        <f>0+O151+O155+O159</f>
      </c>
    </row>
    <row r="151" spans="1:16" ht="12.75">
      <c r="A151" s="19" t="s">
        <v>35</v>
      </c>
      <c r="B151" s="23" t="s">
        <v>262</v>
      </c>
      <c r="C151" s="23" t="s">
        <v>492</v>
      </c>
      <c r="D151" s="19" t="s">
        <v>37</v>
      </c>
      <c r="E151" s="24" t="s">
        <v>493</v>
      </c>
      <c r="F151" s="25" t="s">
        <v>62</v>
      </c>
      <c r="G151" s="26">
        <v>42</v>
      </c>
      <c r="H151" s="26">
        <v>6880</v>
      </c>
      <c r="I151" s="26">
        <f>ROUND(ROUND(H151,2)*ROUND(G151,2),2)</f>
      </c>
      <c r="O151">
        <f>(I151*21)/100</f>
      </c>
      <c r="P151" t="s">
        <v>12</v>
      </c>
    </row>
    <row r="152" spans="1:5" ht="12.75">
      <c r="A152" s="27" t="s">
        <v>40</v>
      </c>
      <c r="E152" s="28" t="s">
        <v>37</v>
      </c>
    </row>
    <row r="153" spans="1:5" ht="25.5">
      <c r="A153" s="29" t="s">
        <v>41</v>
      </c>
      <c r="E153" s="30" t="s">
        <v>651</v>
      </c>
    </row>
    <row r="154" spans="1:5" ht="89.25">
      <c r="A154" t="s">
        <v>43</v>
      </c>
      <c r="E154" s="28" t="s">
        <v>652</v>
      </c>
    </row>
    <row r="155" spans="1:16" ht="12.75">
      <c r="A155" s="19" t="s">
        <v>35</v>
      </c>
      <c r="B155" s="23" t="s">
        <v>266</v>
      </c>
      <c r="C155" s="23" t="s">
        <v>653</v>
      </c>
      <c r="D155" s="19" t="s">
        <v>37</v>
      </c>
      <c r="E155" s="24" t="s">
        <v>654</v>
      </c>
      <c r="F155" s="25" t="s">
        <v>107</v>
      </c>
      <c r="G155" s="26">
        <v>31.25</v>
      </c>
      <c r="H155" s="26">
        <v>3150</v>
      </c>
      <c r="I155" s="26">
        <f>ROUND(ROUND(H155,2)*ROUND(G155,2),2)</f>
      </c>
      <c r="O155">
        <f>(I155*21)/100</f>
      </c>
      <c r="P155" t="s">
        <v>12</v>
      </c>
    </row>
    <row r="156" spans="1:5" ht="12.75">
      <c r="A156" s="27" t="s">
        <v>40</v>
      </c>
      <c r="E156" s="28" t="s">
        <v>37</v>
      </c>
    </row>
    <row r="157" spans="1:5" ht="89.25">
      <c r="A157" s="29" t="s">
        <v>41</v>
      </c>
      <c r="E157" s="30" t="s">
        <v>655</v>
      </c>
    </row>
    <row r="158" spans="1:5" ht="369.75">
      <c r="A158" t="s">
        <v>43</v>
      </c>
      <c r="E158" s="28" t="s">
        <v>627</v>
      </c>
    </row>
    <row r="159" spans="1:16" ht="12.75">
      <c r="A159" s="19" t="s">
        <v>35</v>
      </c>
      <c r="B159" s="23" t="s">
        <v>272</v>
      </c>
      <c r="C159" s="23" t="s">
        <v>290</v>
      </c>
      <c r="D159" s="19" t="s">
        <v>37</v>
      </c>
      <c r="E159" s="24" t="s">
        <v>291</v>
      </c>
      <c r="F159" s="25" t="s">
        <v>163</v>
      </c>
      <c r="G159" s="26">
        <v>1750</v>
      </c>
      <c r="H159" s="26">
        <v>112</v>
      </c>
      <c r="I159" s="26">
        <f>ROUND(ROUND(H159,2)*ROUND(G159,2),2)</f>
      </c>
      <c r="O159">
        <f>(I159*21)/100</f>
      </c>
      <c r="P159" t="s">
        <v>12</v>
      </c>
    </row>
    <row r="160" spans="1:5" ht="12.75">
      <c r="A160" s="27" t="s">
        <v>40</v>
      </c>
      <c r="E160" s="28" t="s">
        <v>37</v>
      </c>
    </row>
    <row r="161" spans="1:5" ht="25.5">
      <c r="A161" s="29" t="s">
        <v>41</v>
      </c>
      <c r="E161" s="30" t="s">
        <v>656</v>
      </c>
    </row>
    <row r="162" spans="1:5" ht="25.5">
      <c r="A162" t="s">
        <v>43</v>
      </c>
      <c r="E162" s="28" t="s">
        <v>293</v>
      </c>
    </row>
    <row r="163" spans="1:18" ht="12.75" customHeight="1">
      <c r="A163" s="5" t="s">
        <v>33</v>
      </c>
      <c r="B163" s="5"/>
      <c r="C163" s="34" t="s">
        <v>30</v>
      </c>
      <c r="D163" s="5"/>
      <c r="E163" s="21" t="s">
        <v>294</v>
      </c>
      <c r="F163" s="5"/>
      <c r="G163" s="5"/>
      <c r="H163" s="5"/>
      <c r="I163" s="35">
        <f>0+Q163</f>
      </c>
      <c r="O163">
        <f>0+R163</f>
      </c>
      <c r="Q163">
        <f>0+I164+I168+I172+I176+I180+I184+I188+I192</f>
      </c>
      <c r="R163">
        <f>0+O164+O168+O172+O176+O180+O184+O188+O192</f>
      </c>
    </row>
    <row r="164" spans="1:16" ht="12.75">
      <c r="A164" s="19" t="s">
        <v>35</v>
      </c>
      <c r="B164" s="23" t="s">
        <v>277</v>
      </c>
      <c r="C164" s="23" t="s">
        <v>657</v>
      </c>
      <c r="D164" s="19" t="s">
        <v>37</v>
      </c>
      <c r="E164" s="24" t="s">
        <v>658</v>
      </c>
      <c r="F164" s="25" t="s">
        <v>62</v>
      </c>
      <c r="G164" s="26">
        <v>56</v>
      </c>
      <c r="H164" s="26">
        <v>343</v>
      </c>
      <c r="I164" s="26">
        <f>ROUND(ROUND(H164,2)*ROUND(G164,2),2)</f>
      </c>
      <c r="O164">
        <f>(I164*21)/100</f>
      </c>
      <c r="P164" t="s">
        <v>12</v>
      </c>
    </row>
    <row r="165" spans="1:5" ht="12.75">
      <c r="A165" s="27" t="s">
        <v>40</v>
      </c>
      <c r="E165" s="28" t="s">
        <v>37</v>
      </c>
    </row>
    <row r="166" spans="1:5" ht="38.25">
      <c r="A166" s="29" t="s">
        <v>41</v>
      </c>
      <c r="E166" s="30" t="s">
        <v>659</v>
      </c>
    </row>
    <row r="167" spans="1:5" ht="51">
      <c r="A167" t="s">
        <v>43</v>
      </c>
      <c r="E167" s="28" t="s">
        <v>660</v>
      </c>
    </row>
    <row r="168" spans="1:16" ht="12.75">
      <c r="A168" s="19" t="s">
        <v>35</v>
      </c>
      <c r="B168" s="23" t="s">
        <v>279</v>
      </c>
      <c r="C168" s="23" t="s">
        <v>497</v>
      </c>
      <c r="D168" s="19" t="s">
        <v>37</v>
      </c>
      <c r="E168" s="24" t="s">
        <v>498</v>
      </c>
      <c r="F168" s="25" t="s">
        <v>163</v>
      </c>
      <c r="G168" s="26">
        <v>2872</v>
      </c>
      <c r="H168" s="26">
        <v>382</v>
      </c>
      <c r="I168" s="26">
        <f>ROUND(ROUND(H168,2)*ROUND(G168,2),2)</f>
      </c>
      <c r="O168">
        <f>(I168*21)/100</f>
      </c>
      <c r="P168" t="s">
        <v>12</v>
      </c>
    </row>
    <row r="169" spans="1:5" ht="12.75">
      <c r="A169" s="27" t="s">
        <v>40</v>
      </c>
      <c r="E169" s="28" t="s">
        <v>37</v>
      </c>
    </row>
    <row r="170" spans="1:5" ht="76.5">
      <c r="A170" s="29" t="s">
        <v>41</v>
      </c>
      <c r="E170" s="30" t="s">
        <v>661</v>
      </c>
    </row>
    <row r="171" spans="1:5" ht="51">
      <c r="A171" t="s">
        <v>43</v>
      </c>
      <c r="E171" s="28" t="s">
        <v>662</v>
      </c>
    </row>
    <row r="172" spans="1:16" ht="12.75">
      <c r="A172" s="19" t="s">
        <v>35</v>
      </c>
      <c r="B172" s="23" t="s">
        <v>284</v>
      </c>
      <c r="C172" s="23" t="s">
        <v>663</v>
      </c>
      <c r="D172" s="19" t="s">
        <v>37</v>
      </c>
      <c r="E172" s="24" t="s">
        <v>664</v>
      </c>
      <c r="F172" s="25" t="s">
        <v>107</v>
      </c>
      <c r="G172" s="26">
        <v>73.91</v>
      </c>
      <c r="H172" s="26">
        <v>6220</v>
      </c>
      <c r="I172" s="26">
        <f>ROUND(ROUND(H172,2)*ROUND(G172,2),2)</f>
      </c>
      <c r="O172">
        <f>(I172*21)/100</f>
      </c>
      <c r="P172" t="s">
        <v>12</v>
      </c>
    </row>
    <row r="173" spans="1:5" ht="12.75">
      <c r="A173" s="27" t="s">
        <v>40</v>
      </c>
      <c r="E173" s="28" t="s">
        <v>37</v>
      </c>
    </row>
    <row r="174" spans="1:5" ht="153">
      <c r="A174" s="29" t="s">
        <v>41</v>
      </c>
      <c r="E174" s="30" t="s">
        <v>665</v>
      </c>
    </row>
    <row r="175" spans="1:5" ht="408">
      <c r="A175" t="s">
        <v>43</v>
      </c>
      <c r="E175" s="28" t="s">
        <v>666</v>
      </c>
    </row>
    <row r="176" spans="1:16" ht="12.75">
      <c r="A176" s="19" t="s">
        <v>35</v>
      </c>
      <c r="B176" s="23" t="s">
        <v>289</v>
      </c>
      <c r="C176" s="23" t="s">
        <v>667</v>
      </c>
      <c r="D176" s="19" t="s">
        <v>37</v>
      </c>
      <c r="E176" s="24" t="s">
        <v>668</v>
      </c>
      <c r="F176" s="25" t="s">
        <v>163</v>
      </c>
      <c r="G176" s="26">
        <v>13.8</v>
      </c>
      <c r="H176" s="26">
        <v>4310</v>
      </c>
      <c r="I176" s="26">
        <f>ROUND(ROUND(H176,2)*ROUND(G176,2),2)</f>
      </c>
      <c r="O176">
        <f>(I176*21)/100</f>
      </c>
      <c r="P176" t="s">
        <v>12</v>
      </c>
    </row>
    <row r="177" spans="1:5" ht="12.75">
      <c r="A177" s="27" t="s">
        <v>40</v>
      </c>
      <c r="E177" s="28" t="s">
        <v>37</v>
      </c>
    </row>
    <row r="178" spans="1:5" ht="12.75">
      <c r="A178" s="29" t="s">
        <v>41</v>
      </c>
      <c r="E178" s="30" t="s">
        <v>669</v>
      </c>
    </row>
    <row r="179" spans="1:5" ht="63.75">
      <c r="A179" t="s">
        <v>43</v>
      </c>
      <c r="E179" s="28" t="s">
        <v>584</v>
      </c>
    </row>
    <row r="180" spans="1:16" ht="12.75">
      <c r="A180" s="19" t="s">
        <v>35</v>
      </c>
      <c r="B180" s="23" t="s">
        <v>295</v>
      </c>
      <c r="C180" s="23" t="s">
        <v>670</v>
      </c>
      <c r="D180" s="19" t="s">
        <v>37</v>
      </c>
      <c r="E180" s="24" t="s">
        <v>671</v>
      </c>
      <c r="F180" s="25" t="s">
        <v>163</v>
      </c>
      <c r="G180" s="26">
        <v>26.2</v>
      </c>
      <c r="H180" s="26">
        <v>7000</v>
      </c>
      <c r="I180" s="26">
        <f>ROUND(ROUND(H180,2)*ROUND(G180,2),2)</f>
      </c>
      <c r="O180">
        <f>(I180*21)/100</f>
      </c>
      <c r="P180" t="s">
        <v>12</v>
      </c>
    </row>
    <row r="181" spans="1:5" ht="12.75">
      <c r="A181" s="27" t="s">
        <v>40</v>
      </c>
      <c r="E181" s="28" t="s">
        <v>37</v>
      </c>
    </row>
    <row r="182" spans="1:5" ht="12.75">
      <c r="A182" s="29" t="s">
        <v>41</v>
      </c>
      <c r="E182" s="30" t="s">
        <v>672</v>
      </c>
    </row>
    <row r="183" spans="1:5" ht="63.75">
      <c r="A183" t="s">
        <v>43</v>
      </c>
      <c r="E183" s="28" t="s">
        <v>584</v>
      </c>
    </row>
    <row r="184" spans="1:16" ht="12.75">
      <c r="A184" s="19" t="s">
        <v>35</v>
      </c>
      <c r="B184" s="23" t="s">
        <v>300</v>
      </c>
      <c r="C184" s="23" t="s">
        <v>504</v>
      </c>
      <c r="D184" s="19" t="s">
        <v>37</v>
      </c>
      <c r="E184" s="24" t="s">
        <v>505</v>
      </c>
      <c r="F184" s="25" t="s">
        <v>163</v>
      </c>
      <c r="G184" s="26">
        <v>150</v>
      </c>
      <c r="H184" s="26">
        <v>155</v>
      </c>
      <c r="I184" s="26">
        <f>ROUND(ROUND(H184,2)*ROUND(G184,2),2)</f>
      </c>
      <c r="O184">
        <f>(I184*21)/100</f>
      </c>
      <c r="P184" t="s">
        <v>12</v>
      </c>
    </row>
    <row r="185" spans="1:5" ht="12.75">
      <c r="A185" s="27" t="s">
        <v>40</v>
      </c>
      <c r="E185" s="28" t="s">
        <v>37</v>
      </c>
    </row>
    <row r="186" spans="1:5" ht="38.25">
      <c r="A186" s="29" t="s">
        <v>41</v>
      </c>
      <c r="E186" s="30" t="s">
        <v>673</v>
      </c>
    </row>
    <row r="187" spans="1:5" ht="25.5">
      <c r="A187" t="s">
        <v>43</v>
      </c>
      <c r="E187" s="28" t="s">
        <v>299</v>
      </c>
    </row>
    <row r="188" spans="1:16" ht="12.75">
      <c r="A188" s="19" t="s">
        <v>35</v>
      </c>
      <c r="B188" s="23" t="s">
        <v>305</v>
      </c>
      <c r="C188" s="23" t="s">
        <v>301</v>
      </c>
      <c r="D188" s="19" t="s">
        <v>37</v>
      </c>
      <c r="E188" s="24" t="s">
        <v>302</v>
      </c>
      <c r="F188" s="25" t="s">
        <v>163</v>
      </c>
      <c r="G188" s="26">
        <v>3022</v>
      </c>
      <c r="H188" s="26">
        <v>81</v>
      </c>
      <c r="I188" s="26">
        <f>ROUND(ROUND(H188,2)*ROUND(G188,2),2)</f>
      </c>
      <c r="O188">
        <f>(I188*21)/100</f>
      </c>
      <c r="P188" t="s">
        <v>12</v>
      </c>
    </row>
    <row r="189" spans="1:5" ht="12.75">
      <c r="A189" s="27" t="s">
        <v>40</v>
      </c>
      <c r="E189" s="28" t="s">
        <v>37</v>
      </c>
    </row>
    <row r="190" spans="1:5" ht="12.75">
      <c r="A190" s="29" t="s">
        <v>41</v>
      </c>
      <c r="E190" s="30" t="s">
        <v>674</v>
      </c>
    </row>
    <row r="191" spans="1:5" ht="38.25">
      <c r="A191" t="s">
        <v>43</v>
      </c>
      <c r="E191" s="28" t="s">
        <v>304</v>
      </c>
    </row>
    <row r="192" spans="1:16" ht="12.75">
      <c r="A192" s="19" t="s">
        <v>35</v>
      </c>
      <c r="B192" s="23" t="s">
        <v>675</v>
      </c>
      <c r="C192" s="23" t="s">
        <v>676</v>
      </c>
      <c r="D192" s="19" t="s">
        <v>37</v>
      </c>
      <c r="E192" s="24" t="s">
        <v>677</v>
      </c>
      <c r="F192" s="25" t="s">
        <v>163</v>
      </c>
      <c r="G192" s="26">
        <v>155</v>
      </c>
      <c r="H192" s="26">
        <v>2000</v>
      </c>
      <c r="I192" s="26">
        <f>ROUND(ROUND(H192,2)*ROUND(G192,2),2)</f>
      </c>
      <c r="O192">
        <f>(I192*21)/100</f>
      </c>
      <c r="P192" t="s">
        <v>12</v>
      </c>
    </row>
    <row r="193" spans="1:5" ht="12.75">
      <c r="A193" s="27" t="s">
        <v>40</v>
      </c>
      <c r="E193" s="28" t="s">
        <v>37</v>
      </c>
    </row>
    <row r="194" spans="1:5" ht="25.5">
      <c r="A194" s="29" t="s">
        <v>41</v>
      </c>
      <c r="E194" s="30" t="s">
        <v>678</v>
      </c>
    </row>
    <row r="195" spans="1:5" ht="12.75">
      <c r="A195" t="s">
        <v>43</v>
      </c>
      <c r="E195" s="28" t="s">
        <v>37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8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0+O8+O17+O74+O79+O84+O105+O142+O147+O164</f>
      </c>
      <c r="P2" t="s">
        <v>13</v>
      </c>
    </row>
    <row r="3" spans="1:16" ht="15" customHeight="1">
      <c r="A3" t="s">
        <v>1</v>
      </c>
      <c r="B3" s="8" t="s">
        <v>4</v>
      </c>
      <c r="C3" s="9" t="s">
        <v>5</v>
      </c>
      <c r="D3" s="1"/>
      <c r="E3" s="10" t="s">
        <v>6</v>
      </c>
      <c r="F3" s="1"/>
      <c r="G3" s="4"/>
      <c r="H3" s="3" t="s">
        <v>679</v>
      </c>
      <c r="I3" s="31">
        <f>0+I8+I17+I74+I79+I84+I105+I142+I147+I164</f>
      </c>
      <c r="O3" t="s">
        <v>9</v>
      </c>
      <c r="P3" t="s">
        <v>12</v>
      </c>
    </row>
    <row r="4" spans="1:16" ht="15" customHeight="1">
      <c r="A4" t="s">
        <v>7</v>
      </c>
      <c r="B4" s="12" t="s">
        <v>8</v>
      </c>
      <c r="C4" s="13" t="s">
        <v>679</v>
      </c>
      <c r="D4" s="5"/>
      <c r="E4" s="14" t="s">
        <v>680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136</v>
      </c>
      <c r="D9" s="19" t="s">
        <v>126</v>
      </c>
      <c r="E9" s="24" t="s">
        <v>127</v>
      </c>
      <c r="F9" s="25" t="s">
        <v>137</v>
      </c>
      <c r="G9" s="26">
        <v>97.05</v>
      </c>
      <c r="H9" s="26">
        <v>157.14</v>
      </c>
      <c r="I9" s="26">
        <f>ROUND(ROUND(H9,2)*ROUND(G9,2),2)</f>
      </c>
      <c r="O9">
        <f>(I9*21)/100</f>
      </c>
      <c r="P9" t="s">
        <v>12</v>
      </c>
    </row>
    <row r="10" spans="1:5" ht="12.75">
      <c r="A10" s="27" t="s">
        <v>40</v>
      </c>
      <c r="E10" s="28" t="s">
        <v>37</v>
      </c>
    </row>
    <row r="11" spans="1:5" ht="25.5">
      <c r="A11" s="29" t="s">
        <v>41</v>
      </c>
      <c r="E11" s="30" t="s">
        <v>681</v>
      </c>
    </row>
    <row r="12" spans="1:5" ht="25.5">
      <c r="A12" t="s">
        <v>43</v>
      </c>
      <c r="E12" s="28" t="s">
        <v>129</v>
      </c>
    </row>
    <row r="13" spans="1:16" ht="12.75">
      <c r="A13" s="19" t="s">
        <v>35</v>
      </c>
      <c r="B13" s="23" t="s">
        <v>12</v>
      </c>
      <c r="C13" s="23" t="s">
        <v>136</v>
      </c>
      <c r="D13" s="19" t="s">
        <v>130</v>
      </c>
      <c r="E13" s="24" t="s">
        <v>127</v>
      </c>
      <c r="F13" s="25" t="s">
        <v>137</v>
      </c>
      <c r="G13" s="26">
        <v>143.98</v>
      </c>
      <c r="H13" s="26">
        <v>523.78</v>
      </c>
      <c r="I13" s="26">
        <f>ROUND(ROUND(H13,2)*ROUND(G13,2),2)</f>
      </c>
      <c r="O13">
        <f>(I13*21)/100</f>
      </c>
      <c r="P13" t="s">
        <v>12</v>
      </c>
    </row>
    <row r="14" spans="1:5" ht="12.75">
      <c r="A14" s="27" t="s">
        <v>40</v>
      </c>
      <c r="E14" s="28" t="s">
        <v>37</v>
      </c>
    </row>
    <row r="15" spans="1:5" ht="76.5">
      <c r="A15" s="29" t="s">
        <v>41</v>
      </c>
      <c r="E15" s="30" t="s">
        <v>682</v>
      </c>
    </row>
    <row r="16" spans="1:5" ht="25.5">
      <c r="A16" t="s">
        <v>43</v>
      </c>
      <c r="E16" s="28" t="s">
        <v>129</v>
      </c>
    </row>
    <row r="17" spans="1:18" ht="12.75" customHeight="1">
      <c r="A17" s="5" t="s">
        <v>33</v>
      </c>
      <c r="B17" s="5"/>
      <c r="C17" s="34" t="s">
        <v>19</v>
      </c>
      <c r="D17" s="5"/>
      <c r="E17" s="21" t="s">
        <v>34</v>
      </c>
      <c r="F17" s="5"/>
      <c r="G17" s="5"/>
      <c r="H17" s="5"/>
      <c r="I17" s="35">
        <f>0+Q17</f>
      </c>
      <c r="O17">
        <f>0+R17</f>
      </c>
      <c r="Q17">
        <f>0+I18+I22+I26+I30+I34+I38+I42+I46+I50+I54+I58+I62+I66+I70</f>
      </c>
      <c r="R17">
        <f>0+O18+O22+O26+O30+O34+O38+O42+O46+O50+O54+O58+O62+O66+O70</f>
      </c>
    </row>
    <row r="18" spans="1:16" ht="12.75">
      <c r="A18" s="19" t="s">
        <v>35</v>
      </c>
      <c r="B18" s="23" t="s">
        <v>13</v>
      </c>
      <c r="C18" s="23" t="s">
        <v>420</v>
      </c>
      <c r="D18" s="19" t="s">
        <v>37</v>
      </c>
      <c r="E18" s="24" t="s">
        <v>421</v>
      </c>
      <c r="F18" s="25" t="s">
        <v>82</v>
      </c>
      <c r="G18" s="26">
        <v>647</v>
      </c>
      <c r="H18" s="26">
        <v>31</v>
      </c>
      <c r="I18" s="26">
        <f>ROUND(ROUND(H18,2)*ROUND(G18,2),2)</f>
      </c>
      <c r="O18">
        <f>(I18*21)/100</f>
      </c>
      <c r="P18" t="s">
        <v>12</v>
      </c>
    </row>
    <row r="19" spans="1:5" ht="12.75">
      <c r="A19" s="27" t="s">
        <v>40</v>
      </c>
      <c r="E19" s="28" t="s">
        <v>37</v>
      </c>
    </row>
    <row r="20" spans="1:5" ht="38.25">
      <c r="A20" s="29" t="s">
        <v>41</v>
      </c>
      <c r="E20" s="30" t="s">
        <v>683</v>
      </c>
    </row>
    <row r="21" spans="1:5" ht="12.75">
      <c r="A21" t="s">
        <v>43</v>
      </c>
      <c r="E21" s="28" t="s">
        <v>423</v>
      </c>
    </row>
    <row r="22" spans="1:16" ht="12.75">
      <c r="A22" s="19" t="s">
        <v>35</v>
      </c>
      <c r="B22" s="23" t="s">
        <v>23</v>
      </c>
      <c r="C22" s="23" t="s">
        <v>147</v>
      </c>
      <c r="D22" s="19" t="s">
        <v>37</v>
      </c>
      <c r="E22" s="24" t="s">
        <v>148</v>
      </c>
      <c r="F22" s="25" t="s">
        <v>107</v>
      </c>
      <c r="G22" s="26">
        <v>40.12</v>
      </c>
      <c r="H22" s="26">
        <v>641</v>
      </c>
      <c r="I22" s="26">
        <f>ROUND(ROUND(H22,2)*ROUND(G22,2),2)</f>
      </c>
      <c r="O22">
        <f>(I22*21)/100</f>
      </c>
      <c r="P22" t="s">
        <v>12</v>
      </c>
    </row>
    <row r="23" spans="1:5" ht="12.75">
      <c r="A23" s="27" t="s">
        <v>40</v>
      </c>
      <c r="E23" s="28" t="s">
        <v>37</v>
      </c>
    </row>
    <row r="24" spans="1:5" ht="63.75">
      <c r="A24" s="29" t="s">
        <v>41</v>
      </c>
      <c r="E24" s="30" t="s">
        <v>684</v>
      </c>
    </row>
    <row r="25" spans="1:5" ht="63.75">
      <c r="A25" t="s">
        <v>43</v>
      </c>
      <c r="E25" s="28" t="s">
        <v>150</v>
      </c>
    </row>
    <row r="26" spans="1:16" ht="25.5">
      <c r="A26" s="19" t="s">
        <v>35</v>
      </c>
      <c r="B26" s="23" t="s">
        <v>25</v>
      </c>
      <c r="C26" s="23" t="s">
        <v>153</v>
      </c>
      <c r="D26" s="19" t="s">
        <v>37</v>
      </c>
      <c r="E26" s="24" t="s">
        <v>154</v>
      </c>
      <c r="F26" s="25" t="s">
        <v>107</v>
      </c>
      <c r="G26" s="26">
        <v>125.2</v>
      </c>
      <c r="H26" s="26">
        <v>264</v>
      </c>
      <c r="I26" s="26">
        <f>ROUND(ROUND(H26,2)*ROUND(G26,2),2)</f>
      </c>
      <c r="O26">
        <f>(I26*21)/100</f>
      </c>
      <c r="P26" t="s">
        <v>12</v>
      </c>
    </row>
    <row r="27" spans="1:5" ht="12.75">
      <c r="A27" s="27" t="s">
        <v>40</v>
      </c>
      <c r="E27" s="28" t="s">
        <v>37</v>
      </c>
    </row>
    <row r="28" spans="1:5" ht="51">
      <c r="A28" s="29" t="s">
        <v>41</v>
      </c>
      <c r="E28" s="30" t="s">
        <v>685</v>
      </c>
    </row>
    <row r="29" spans="1:5" ht="63.75">
      <c r="A29" t="s">
        <v>43</v>
      </c>
      <c r="E29" s="28" t="s">
        <v>150</v>
      </c>
    </row>
    <row r="30" spans="1:16" ht="12.75">
      <c r="A30" s="19" t="s">
        <v>35</v>
      </c>
      <c r="B30" s="23" t="s">
        <v>27</v>
      </c>
      <c r="C30" s="23" t="s">
        <v>428</v>
      </c>
      <c r="D30" s="19" t="s">
        <v>37</v>
      </c>
      <c r="E30" s="24" t="s">
        <v>429</v>
      </c>
      <c r="F30" s="25" t="s">
        <v>107</v>
      </c>
      <c r="G30" s="26">
        <v>54.74</v>
      </c>
      <c r="H30" s="26">
        <v>1330</v>
      </c>
      <c r="I30" s="26">
        <f>ROUND(ROUND(H30,2)*ROUND(G30,2),2)</f>
      </c>
      <c r="O30">
        <f>(I30*21)/100</f>
      </c>
      <c r="P30" t="s">
        <v>12</v>
      </c>
    </row>
    <row r="31" spans="1:5" ht="12.75">
      <c r="A31" s="27" t="s">
        <v>40</v>
      </c>
      <c r="E31" s="28" t="s">
        <v>37</v>
      </c>
    </row>
    <row r="32" spans="1:5" ht="76.5">
      <c r="A32" s="29" t="s">
        <v>41</v>
      </c>
      <c r="E32" s="30" t="s">
        <v>686</v>
      </c>
    </row>
    <row r="33" spans="1:5" ht="63.75">
      <c r="A33" t="s">
        <v>43</v>
      </c>
      <c r="E33" s="28" t="s">
        <v>150</v>
      </c>
    </row>
    <row r="34" spans="1:16" ht="12.75">
      <c r="A34" s="19" t="s">
        <v>35</v>
      </c>
      <c r="B34" s="23" t="s">
        <v>65</v>
      </c>
      <c r="C34" s="23" t="s">
        <v>161</v>
      </c>
      <c r="D34" s="19" t="s">
        <v>37</v>
      </c>
      <c r="E34" s="24" t="s">
        <v>162</v>
      </c>
      <c r="F34" s="25" t="s">
        <v>163</v>
      </c>
      <c r="G34" s="26">
        <v>23</v>
      </c>
      <c r="H34" s="26">
        <v>140</v>
      </c>
      <c r="I34" s="26">
        <f>ROUND(ROUND(H34,2)*ROUND(G34,2),2)</f>
      </c>
      <c r="O34">
        <f>(I34*21)/100</f>
      </c>
      <c r="P34" t="s">
        <v>12</v>
      </c>
    </row>
    <row r="35" spans="1:5" ht="12.75">
      <c r="A35" s="27" t="s">
        <v>40</v>
      </c>
      <c r="E35" s="28" t="s">
        <v>37</v>
      </c>
    </row>
    <row r="36" spans="1:5" ht="12.75">
      <c r="A36" s="29" t="s">
        <v>41</v>
      </c>
      <c r="E36" s="30" t="s">
        <v>687</v>
      </c>
    </row>
    <row r="37" spans="1:5" ht="25.5">
      <c r="A37" t="s">
        <v>43</v>
      </c>
      <c r="E37" s="28" t="s">
        <v>165</v>
      </c>
    </row>
    <row r="38" spans="1:16" ht="12.75">
      <c r="A38" s="19" t="s">
        <v>35</v>
      </c>
      <c r="B38" s="23" t="s">
        <v>70</v>
      </c>
      <c r="C38" s="23" t="s">
        <v>432</v>
      </c>
      <c r="D38" s="19" t="s">
        <v>37</v>
      </c>
      <c r="E38" s="24" t="s">
        <v>433</v>
      </c>
      <c r="F38" s="25" t="s">
        <v>107</v>
      </c>
      <c r="G38" s="26">
        <v>737</v>
      </c>
      <c r="H38" s="26">
        <v>195</v>
      </c>
      <c r="I38" s="26">
        <f>ROUND(ROUND(H38,2)*ROUND(G38,2),2)</f>
      </c>
      <c r="O38">
        <f>(I38*21)/100</f>
      </c>
      <c r="P38" t="s">
        <v>12</v>
      </c>
    </row>
    <row r="39" spans="1:5" ht="12.75">
      <c r="A39" s="27" t="s">
        <v>40</v>
      </c>
      <c r="E39" s="28" t="s">
        <v>37</v>
      </c>
    </row>
    <row r="40" spans="1:5" ht="38.25">
      <c r="A40" s="29" t="s">
        <v>41</v>
      </c>
      <c r="E40" s="30" t="s">
        <v>688</v>
      </c>
    </row>
    <row r="41" spans="1:5" ht="369.75">
      <c r="A41" t="s">
        <v>43</v>
      </c>
      <c r="E41" s="28" t="s">
        <v>603</v>
      </c>
    </row>
    <row r="42" spans="1:16" ht="12.75">
      <c r="A42" s="19" t="s">
        <v>35</v>
      </c>
      <c r="B42" s="23" t="s">
        <v>30</v>
      </c>
      <c r="C42" s="23" t="s">
        <v>179</v>
      </c>
      <c r="D42" s="19" t="s">
        <v>37</v>
      </c>
      <c r="E42" s="24" t="s">
        <v>180</v>
      </c>
      <c r="F42" s="25" t="s">
        <v>107</v>
      </c>
      <c r="G42" s="26">
        <v>33.59</v>
      </c>
      <c r="H42" s="26">
        <v>242</v>
      </c>
      <c r="I42" s="26">
        <f>ROUND(ROUND(H42,2)*ROUND(G42,2),2)</f>
      </c>
      <c r="O42">
        <f>(I42*21)/100</f>
      </c>
      <c r="P42" t="s">
        <v>12</v>
      </c>
    </row>
    <row r="43" spans="1:5" ht="12.75">
      <c r="A43" s="27" t="s">
        <v>40</v>
      </c>
      <c r="E43" s="28" t="s">
        <v>37</v>
      </c>
    </row>
    <row r="44" spans="1:5" ht="114.75">
      <c r="A44" s="29" t="s">
        <v>41</v>
      </c>
      <c r="E44" s="30" t="s">
        <v>689</v>
      </c>
    </row>
    <row r="45" spans="1:5" ht="318.75">
      <c r="A45" t="s">
        <v>43</v>
      </c>
      <c r="E45" s="28" t="s">
        <v>182</v>
      </c>
    </row>
    <row r="46" spans="1:16" ht="12.75">
      <c r="A46" s="19" t="s">
        <v>35</v>
      </c>
      <c r="B46" s="23" t="s">
        <v>32</v>
      </c>
      <c r="C46" s="23" t="s">
        <v>189</v>
      </c>
      <c r="D46" s="19" t="s">
        <v>37</v>
      </c>
      <c r="E46" s="24" t="s">
        <v>190</v>
      </c>
      <c r="F46" s="25" t="s">
        <v>107</v>
      </c>
      <c r="G46" s="26">
        <v>86.05</v>
      </c>
      <c r="H46" s="26">
        <v>292</v>
      </c>
      <c r="I46" s="26">
        <f>ROUND(ROUND(H46,2)*ROUND(G46,2),2)</f>
      </c>
      <c r="O46">
        <f>(I46*21)/100</f>
      </c>
      <c r="P46" t="s">
        <v>12</v>
      </c>
    </row>
    <row r="47" spans="1:5" ht="12.75">
      <c r="A47" s="27" t="s">
        <v>40</v>
      </c>
      <c r="E47" s="28" t="s">
        <v>37</v>
      </c>
    </row>
    <row r="48" spans="1:5" ht="114.75">
      <c r="A48" s="29" t="s">
        <v>41</v>
      </c>
      <c r="E48" s="30" t="s">
        <v>690</v>
      </c>
    </row>
    <row r="49" spans="1:5" ht="318.75">
      <c r="A49" t="s">
        <v>43</v>
      </c>
      <c r="E49" s="28" t="s">
        <v>182</v>
      </c>
    </row>
    <row r="50" spans="1:16" ht="12.75">
      <c r="A50" s="19" t="s">
        <v>35</v>
      </c>
      <c r="B50" s="23" t="s">
        <v>152</v>
      </c>
      <c r="C50" s="23" t="s">
        <v>606</v>
      </c>
      <c r="D50" s="19" t="s">
        <v>607</v>
      </c>
      <c r="E50" s="24" t="s">
        <v>608</v>
      </c>
      <c r="F50" s="25" t="s">
        <v>107</v>
      </c>
      <c r="G50" s="26">
        <v>262.7</v>
      </c>
      <c r="H50" s="26">
        <v>66</v>
      </c>
      <c r="I50" s="26">
        <f>ROUND(ROUND(H50,2)*ROUND(G50,2),2)</f>
      </c>
      <c r="O50">
        <f>(I50*21)/100</f>
      </c>
      <c r="P50" t="s">
        <v>12</v>
      </c>
    </row>
    <row r="51" spans="1:5" ht="12.75">
      <c r="A51" s="27" t="s">
        <v>40</v>
      </c>
      <c r="E51" s="28" t="s">
        <v>37</v>
      </c>
    </row>
    <row r="52" spans="1:5" ht="140.25">
      <c r="A52" s="29" t="s">
        <v>41</v>
      </c>
      <c r="E52" s="30" t="s">
        <v>691</v>
      </c>
    </row>
    <row r="53" spans="1:5" ht="267.75">
      <c r="A53" t="s">
        <v>43</v>
      </c>
      <c r="E53" s="28" t="s">
        <v>610</v>
      </c>
    </row>
    <row r="54" spans="1:16" ht="12.75">
      <c r="A54" s="19" t="s">
        <v>35</v>
      </c>
      <c r="B54" s="23" t="s">
        <v>156</v>
      </c>
      <c r="C54" s="23" t="s">
        <v>442</v>
      </c>
      <c r="D54" s="19" t="s">
        <v>37</v>
      </c>
      <c r="E54" s="24" t="s">
        <v>443</v>
      </c>
      <c r="F54" s="25" t="s">
        <v>107</v>
      </c>
      <c r="G54" s="26">
        <v>613.8</v>
      </c>
      <c r="H54" s="26">
        <v>591</v>
      </c>
      <c r="I54" s="26">
        <f>ROUND(ROUND(H54,2)*ROUND(G54,2),2)</f>
      </c>
      <c r="O54">
        <f>(I54*21)/100</f>
      </c>
      <c r="P54" t="s">
        <v>12</v>
      </c>
    </row>
    <row r="55" spans="1:5" ht="12.75">
      <c r="A55" s="27" t="s">
        <v>40</v>
      </c>
      <c r="E55" s="28" t="s">
        <v>37</v>
      </c>
    </row>
    <row r="56" spans="1:5" ht="38.25">
      <c r="A56" s="29" t="s">
        <v>41</v>
      </c>
      <c r="E56" s="30" t="s">
        <v>692</v>
      </c>
    </row>
    <row r="57" spans="1:5" ht="280.5">
      <c r="A57" t="s">
        <v>43</v>
      </c>
      <c r="E57" s="28" t="s">
        <v>612</v>
      </c>
    </row>
    <row r="58" spans="1:16" ht="12.75">
      <c r="A58" s="19" t="s">
        <v>35</v>
      </c>
      <c r="B58" s="23" t="s">
        <v>160</v>
      </c>
      <c r="C58" s="23" t="s">
        <v>200</v>
      </c>
      <c r="D58" s="19" t="s">
        <v>37</v>
      </c>
      <c r="E58" s="24" t="s">
        <v>201</v>
      </c>
      <c r="F58" s="25" t="s">
        <v>107</v>
      </c>
      <c r="G58" s="26">
        <v>39.08</v>
      </c>
      <c r="H58" s="26">
        <v>124</v>
      </c>
      <c r="I58" s="26">
        <f>ROUND(ROUND(H58,2)*ROUND(G58,2),2)</f>
      </c>
      <c r="O58">
        <f>(I58*21)/100</f>
      </c>
      <c r="P58" t="s">
        <v>12</v>
      </c>
    </row>
    <row r="59" spans="1:5" ht="12.75">
      <c r="A59" s="27" t="s">
        <v>40</v>
      </c>
      <c r="E59" s="28" t="s">
        <v>37</v>
      </c>
    </row>
    <row r="60" spans="1:5" ht="140.25">
      <c r="A60" s="29" t="s">
        <v>41</v>
      </c>
      <c r="E60" s="30" t="s">
        <v>693</v>
      </c>
    </row>
    <row r="61" spans="1:5" ht="229.5">
      <c r="A61" t="s">
        <v>43</v>
      </c>
      <c r="E61" s="28" t="s">
        <v>203</v>
      </c>
    </row>
    <row r="62" spans="1:16" ht="12.75">
      <c r="A62" s="19" t="s">
        <v>35</v>
      </c>
      <c r="B62" s="23" t="s">
        <v>166</v>
      </c>
      <c r="C62" s="23" t="s">
        <v>212</v>
      </c>
      <c r="D62" s="19" t="s">
        <v>37</v>
      </c>
      <c r="E62" s="24" t="s">
        <v>213</v>
      </c>
      <c r="F62" s="25" t="s">
        <v>82</v>
      </c>
      <c r="G62" s="26">
        <v>1227.6</v>
      </c>
      <c r="H62" s="26">
        <v>15</v>
      </c>
      <c r="I62" s="26">
        <f>ROUND(ROUND(H62,2)*ROUND(G62,2),2)</f>
      </c>
      <c r="O62">
        <f>(I62*21)/100</f>
      </c>
      <c r="P62" t="s">
        <v>12</v>
      </c>
    </row>
    <row r="63" spans="1:5" ht="12.75">
      <c r="A63" s="27" t="s">
        <v>40</v>
      </c>
      <c r="E63" s="28" t="s">
        <v>37</v>
      </c>
    </row>
    <row r="64" spans="1:5" ht="38.25">
      <c r="A64" s="29" t="s">
        <v>41</v>
      </c>
      <c r="E64" s="30" t="s">
        <v>694</v>
      </c>
    </row>
    <row r="65" spans="1:5" ht="25.5">
      <c r="A65" t="s">
        <v>43</v>
      </c>
      <c r="E65" s="28" t="s">
        <v>215</v>
      </c>
    </row>
    <row r="66" spans="1:16" ht="12.75">
      <c r="A66" s="19" t="s">
        <v>35</v>
      </c>
      <c r="B66" s="23" t="s">
        <v>169</v>
      </c>
      <c r="C66" s="23" t="s">
        <v>447</v>
      </c>
      <c r="D66" s="19" t="s">
        <v>37</v>
      </c>
      <c r="E66" s="24" t="s">
        <v>448</v>
      </c>
      <c r="F66" s="25" t="s">
        <v>107</v>
      </c>
      <c r="G66" s="26">
        <v>55.43</v>
      </c>
      <c r="H66" s="26">
        <v>246</v>
      </c>
      <c r="I66" s="26">
        <f>ROUND(ROUND(H66,2)*ROUND(G66,2),2)</f>
      </c>
      <c r="O66">
        <f>(I66*21)/100</f>
      </c>
      <c r="P66" t="s">
        <v>12</v>
      </c>
    </row>
    <row r="67" spans="1:5" ht="12.75">
      <c r="A67" s="27" t="s">
        <v>40</v>
      </c>
      <c r="E67" s="28" t="s">
        <v>37</v>
      </c>
    </row>
    <row r="68" spans="1:5" ht="38.25">
      <c r="A68" s="29" t="s">
        <v>41</v>
      </c>
      <c r="E68" s="30" t="s">
        <v>695</v>
      </c>
    </row>
    <row r="69" spans="1:5" ht="38.25">
      <c r="A69" t="s">
        <v>43</v>
      </c>
      <c r="E69" s="28" t="s">
        <v>450</v>
      </c>
    </row>
    <row r="70" spans="1:16" ht="12.75">
      <c r="A70" s="19" t="s">
        <v>35</v>
      </c>
      <c r="B70" s="23" t="s">
        <v>175</v>
      </c>
      <c r="C70" s="23" t="s">
        <v>217</v>
      </c>
      <c r="D70" s="19" t="s">
        <v>37</v>
      </c>
      <c r="E70" s="24" t="s">
        <v>218</v>
      </c>
      <c r="F70" s="25" t="s">
        <v>107</v>
      </c>
      <c r="G70" s="26">
        <v>95.6</v>
      </c>
      <c r="H70" s="26">
        <v>189</v>
      </c>
      <c r="I70" s="26">
        <f>ROUND(ROUND(H70,2)*ROUND(G70,2),2)</f>
      </c>
      <c r="O70">
        <f>(I70*21)/100</f>
      </c>
      <c r="P70" t="s">
        <v>12</v>
      </c>
    </row>
    <row r="71" spans="1:5" ht="12.75">
      <c r="A71" s="27" t="s">
        <v>40</v>
      </c>
      <c r="E71" s="28" t="s">
        <v>37</v>
      </c>
    </row>
    <row r="72" spans="1:5" ht="38.25">
      <c r="A72" s="29" t="s">
        <v>41</v>
      </c>
      <c r="E72" s="30" t="s">
        <v>696</v>
      </c>
    </row>
    <row r="73" spans="1:5" ht="38.25">
      <c r="A73" t="s">
        <v>43</v>
      </c>
      <c r="E73" s="28" t="s">
        <v>220</v>
      </c>
    </row>
    <row r="74" spans="1:18" ht="12.75" customHeight="1">
      <c r="A74" s="5" t="s">
        <v>33</v>
      </c>
      <c r="B74" s="5"/>
      <c r="C74" s="34" t="s">
        <v>12</v>
      </c>
      <c r="D74" s="5"/>
      <c r="E74" s="21" t="s">
        <v>221</v>
      </c>
      <c r="F74" s="5"/>
      <c r="G74" s="5"/>
      <c r="H74" s="5"/>
      <c r="I74" s="35">
        <f>0+Q74</f>
      </c>
      <c r="O74">
        <f>0+R74</f>
      </c>
      <c r="Q74">
        <f>0+I75</f>
      </c>
      <c r="R74">
        <f>0+O75</f>
      </c>
    </row>
    <row r="75" spans="1:16" ht="12.75">
      <c r="A75" s="19" t="s">
        <v>35</v>
      </c>
      <c r="B75" s="23" t="s">
        <v>178</v>
      </c>
      <c r="C75" s="23" t="s">
        <v>453</v>
      </c>
      <c r="D75" s="19" t="s">
        <v>37</v>
      </c>
      <c r="E75" s="24" t="s">
        <v>454</v>
      </c>
      <c r="F75" s="25" t="s">
        <v>163</v>
      </c>
      <c r="G75" s="26">
        <v>105</v>
      </c>
      <c r="H75" s="26">
        <v>326</v>
      </c>
      <c r="I75" s="26">
        <f>ROUND(ROUND(H75,2)*ROUND(G75,2),2)</f>
      </c>
      <c r="O75">
        <f>(I75*21)/100</f>
      </c>
      <c r="P75" t="s">
        <v>12</v>
      </c>
    </row>
    <row r="76" spans="1:5" ht="12.75">
      <c r="A76" s="27" t="s">
        <v>40</v>
      </c>
      <c r="E76" s="28" t="s">
        <v>37</v>
      </c>
    </row>
    <row r="77" spans="1:5" ht="25.5">
      <c r="A77" s="29" t="s">
        <v>41</v>
      </c>
      <c r="E77" s="30" t="s">
        <v>697</v>
      </c>
    </row>
    <row r="78" spans="1:5" ht="165.75">
      <c r="A78" t="s">
        <v>43</v>
      </c>
      <c r="E78" s="28" t="s">
        <v>226</v>
      </c>
    </row>
    <row r="79" spans="1:18" ht="12.75" customHeight="1">
      <c r="A79" s="5" t="s">
        <v>33</v>
      </c>
      <c r="B79" s="5"/>
      <c r="C79" s="34" t="s">
        <v>13</v>
      </c>
      <c r="D79" s="5"/>
      <c r="E79" s="21" t="s">
        <v>331</v>
      </c>
      <c r="F79" s="5"/>
      <c r="G79" s="5"/>
      <c r="H79" s="5"/>
      <c r="I79" s="35">
        <f>0+Q79</f>
      </c>
      <c r="O79">
        <f>0+R79</f>
      </c>
      <c r="Q79">
        <f>0+I80</f>
      </c>
      <c r="R79">
        <f>0+O80</f>
      </c>
    </row>
    <row r="80" spans="1:16" ht="25.5">
      <c r="A80" s="19" t="s">
        <v>35</v>
      </c>
      <c r="B80" s="23" t="s">
        <v>183</v>
      </c>
      <c r="C80" s="23" t="s">
        <v>332</v>
      </c>
      <c r="D80" s="19" t="s">
        <v>37</v>
      </c>
      <c r="E80" s="24" t="s">
        <v>333</v>
      </c>
      <c r="F80" s="25" t="s">
        <v>137</v>
      </c>
      <c r="G80" s="26">
        <v>0.08</v>
      </c>
      <c r="H80" s="26">
        <v>79910</v>
      </c>
      <c r="I80" s="26">
        <f>ROUND(ROUND(H80,2)*ROUND(G80,2),2)</f>
      </c>
      <c r="O80">
        <f>(I80*21)/100</f>
      </c>
      <c r="P80" t="s">
        <v>12</v>
      </c>
    </row>
    <row r="81" spans="1:5" ht="12.75">
      <c r="A81" s="27" t="s">
        <v>40</v>
      </c>
      <c r="E81" s="28" t="s">
        <v>37</v>
      </c>
    </row>
    <row r="82" spans="1:5" ht="63.75">
      <c r="A82" s="29" t="s">
        <v>41</v>
      </c>
      <c r="E82" s="30" t="s">
        <v>698</v>
      </c>
    </row>
    <row r="83" spans="1:5" ht="38.25">
      <c r="A83" t="s">
        <v>43</v>
      </c>
      <c r="E83" s="28" t="s">
        <v>335</v>
      </c>
    </row>
    <row r="84" spans="1:18" ht="12.75" customHeight="1">
      <c r="A84" s="5" t="s">
        <v>33</v>
      </c>
      <c r="B84" s="5"/>
      <c r="C84" s="34" t="s">
        <v>23</v>
      </c>
      <c r="D84" s="5"/>
      <c r="E84" s="21" t="s">
        <v>227</v>
      </c>
      <c r="F84" s="5"/>
      <c r="G84" s="5"/>
      <c r="H84" s="5"/>
      <c r="I84" s="35">
        <f>0+Q84</f>
      </c>
      <c r="O84">
        <f>0+R84</f>
      </c>
      <c r="Q84">
        <f>0+I85+I89+I93+I97+I101</f>
      </c>
      <c r="R84">
        <f>0+O85+O89+O93+O97+O101</f>
      </c>
    </row>
    <row r="85" spans="1:16" ht="12.75">
      <c r="A85" s="19" t="s">
        <v>35</v>
      </c>
      <c r="B85" s="23" t="s">
        <v>188</v>
      </c>
      <c r="C85" s="23" t="s">
        <v>624</v>
      </c>
      <c r="D85" s="19" t="s">
        <v>37</v>
      </c>
      <c r="E85" s="24" t="s">
        <v>625</v>
      </c>
      <c r="F85" s="25" t="s">
        <v>107</v>
      </c>
      <c r="G85" s="26">
        <v>18.16</v>
      </c>
      <c r="H85" s="26">
        <v>3080</v>
      </c>
      <c r="I85" s="26">
        <f>ROUND(ROUND(H85,2)*ROUND(G85,2),2)</f>
      </c>
      <c r="O85">
        <f>(I85*21)/100</f>
      </c>
      <c r="P85" t="s">
        <v>12</v>
      </c>
    </row>
    <row r="86" spans="1:5" ht="12.75">
      <c r="A86" s="27" t="s">
        <v>40</v>
      </c>
      <c r="E86" s="28" t="s">
        <v>37</v>
      </c>
    </row>
    <row r="87" spans="1:5" ht="153">
      <c r="A87" s="29" t="s">
        <v>41</v>
      </c>
      <c r="E87" s="30" t="s">
        <v>699</v>
      </c>
    </row>
    <row r="88" spans="1:5" ht="369.75">
      <c r="A88" t="s">
        <v>43</v>
      </c>
      <c r="E88" s="28" t="s">
        <v>627</v>
      </c>
    </row>
    <row r="89" spans="1:16" ht="12.75">
      <c r="A89" s="19" t="s">
        <v>35</v>
      </c>
      <c r="B89" s="23" t="s">
        <v>192</v>
      </c>
      <c r="C89" s="23" t="s">
        <v>229</v>
      </c>
      <c r="D89" s="19" t="s">
        <v>37</v>
      </c>
      <c r="E89" s="24" t="s">
        <v>230</v>
      </c>
      <c r="F89" s="25" t="s">
        <v>107</v>
      </c>
      <c r="G89" s="26">
        <v>21.22</v>
      </c>
      <c r="H89" s="26">
        <v>888</v>
      </c>
      <c r="I89" s="26">
        <f>ROUND(ROUND(H89,2)*ROUND(G89,2),2)</f>
      </c>
      <c r="O89">
        <f>(I89*21)/100</f>
      </c>
      <c r="P89" t="s">
        <v>12</v>
      </c>
    </row>
    <row r="90" spans="1:5" ht="12.75">
      <c r="A90" s="27" t="s">
        <v>40</v>
      </c>
      <c r="E90" s="28" t="s">
        <v>37</v>
      </c>
    </row>
    <row r="91" spans="1:5" ht="140.25">
      <c r="A91" s="29" t="s">
        <v>41</v>
      </c>
      <c r="E91" s="30" t="s">
        <v>700</v>
      </c>
    </row>
    <row r="92" spans="1:5" ht="38.25">
      <c r="A92" t="s">
        <v>43</v>
      </c>
      <c r="E92" s="28" t="s">
        <v>232</v>
      </c>
    </row>
    <row r="93" spans="1:16" ht="12.75">
      <c r="A93" s="19" t="s">
        <v>35</v>
      </c>
      <c r="B93" s="23" t="s">
        <v>196</v>
      </c>
      <c r="C93" s="23" t="s">
        <v>629</v>
      </c>
      <c r="D93" s="19" t="s">
        <v>37</v>
      </c>
      <c r="E93" s="24" t="s">
        <v>630</v>
      </c>
      <c r="F93" s="25" t="s">
        <v>107</v>
      </c>
      <c r="G93" s="26">
        <v>0.29</v>
      </c>
      <c r="H93" s="26">
        <v>6020</v>
      </c>
      <c r="I93" s="26">
        <f>ROUND(ROUND(H93,2)*ROUND(G93,2),2)</f>
      </c>
      <c r="O93">
        <f>(I93*21)/100</f>
      </c>
      <c r="P93" t="s">
        <v>12</v>
      </c>
    </row>
    <row r="94" spans="1:5" ht="12.75">
      <c r="A94" s="27" t="s">
        <v>40</v>
      </c>
      <c r="E94" s="28" t="s">
        <v>37</v>
      </c>
    </row>
    <row r="95" spans="1:5" ht="76.5">
      <c r="A95" s="29" t="s">
        <v>41</v>
      </c>
      <c r="E95" s="30" t="s">
        <v>701</v>
      </c>
    </row>
    <row r="96" spans="1:5" ht="229.5">
      <c r="A96" t="s">
        <v>43</v>
      </c>
      <c r="E96" s="28" t="s">
        <v>632</v>
      </c>
    </row>
    <row r="97" spans="1:16" ht="12.75">
      <c r="A97" s="19" t="s">
        <v>35</v>
      </c>
      <c r="B97" s="23" t="s">
        <v>199</v>
      </c>
      <c r="C97" s="23" t="s">
        <v>633</v>
      </c>
      <c r="D97" s="19" t="s">
        <v>37</v>
      </c>
      <c r="E97" s="24" t="s">
        <v>634</v>
      </c>
      <c r="F97" s="25" t="s">
        <v>107</v>
      </c>
      <c r="G97" s="26">
        <v>2.24</v>
      </c>
      <c r="H97" s="26">
        <v>5220</v>
      </c>
      <c r="I97" s="26">
        <f>ROUND(ROUND(H97,2)*ROUND(G97,2),2)</f>
      </c>
      <c r="O97">
        <f>(I97*21)/100</f>
      </c>
      <c r="P97" t="s">
        <v>12</v>
      </c>
    </row>
    <row r="98" spans="1:5" ht="12.75">
      <c r="A98" s="27" t="s">
        <v>40</v>
      </c>
      <c r="E98" s="28" t="s">
        <v>37</v>
      </c>
    </row>
    <row r="99" spans="1:5" ht="102">
      <c r="A99" s="29" t="s">
        <v>41</v>
      </c>
      <c r="E99" s="30" t="s">
        <v>702</v>
      </c>
    </row>
    <row r="100" spans="1:5" ht="102">
      <c r="A100" t="s">
        <v>43</v>
      </c>
      <c r="E100" s="28" t="s">
        <v>636</v>
      </c>
    </row>
    <row r="101" spans="1:16" ht="12.75">
      <c r="A101" s="19" t="s">
        <v>35</v>
      </c>
      <c r="B101" s="23" t="s">
        <v>204</v>
      </c>
      <c r="C101" s="23" t="s">
        <v>637</v>
      </c>
      <c r="D101" s="19" t="s">
        <v>37</v>
      </c>
      <c r="E101" s="24" t="s">
        <v>638</v>
      </c>
      <c r="F101" s="25" t="s">
        <v>107</v>
      </c>
      <c r="G101" s="26">
        <v>1.69</v>
      </c>
      <c r="H101" s="26">
        <v>6170</v>
      </c>
      <c r="I101" s="26">
        <f>ROUND(ROUND(H101,2)*ROUND(G101,2),2)</f>
      </c>
      <c r="O101">
        <f>(I101*21)/100</f>
      </c>
      <c r="P101" t="s">
        <v>12</v>
      </c>
    </row>
    <row r="102" spans="1:5" ht="12.75">
      <c r="A102" s="27" t="s">
        <v>40</v>
      </c>
      <c r="E102" s="28" t="s">
        <v>37</v>
      </c>
    </row>
    <row r="103" spans="1:5" ht="51">
      <c r="A103" s="29" t="s">
        <v>41</v>
      </c>
      <c r="E103" s="30" t="s">
        <v>703</v>
      </c>
    </row>
    <row r="104" spans="1:5" ht="357">
      <c r="A104" t="s">
        <v>43</v>
      </c>
      <c r="E104" s="28" t="s">
        <v>640</v>
      </c>
    </row>
    <row r="105" spans="1:18" ht="12.75" customHeight="1">
      <c r="A105" s="5" t="s">
        <v>33</v>
      </c>
      <c r="B105" s="5"/>
      <c r="C105" s="34" t="s">
        <v>25</v>
      </c>
      <c r="D105" s="5"/>
      <c r="E105" s="21" t="s">
        <v>233</v>
      </c>
      <c r="F105" s="5"/>
      <c r="G105" s="5"/>
      <c r="H105" s="5"/>
      <c r="I105" s="35">
        <f>0+Q105</f>
      </c>
      <c r="O105">
        <f>0+R105</f>
      </c>
      <c r="Q105">
        <f>0+I106+I110+I114+I118+I122+I126+I130+I134+I138</f>
      </c>
      <c r="R105">
        <f>0+O106+O110+O114+O118+O122+O126+O130+O134+O138</f>
      </c>
    </row>
    <row r="106" spans="1:16" ht="12.75">
      <c r="A106" s="19" t="s">
        <v>35</v>
      </c>
      <c r="B106" s="23" t="s">
        <v>206</v>
      </c>
      <c r="C106" s="23" t="s">
        <v>457</v>
      </c>
      <c r="D106" s="19" t="s">
        <v>37</v>
      </c>
      <c r="E106" s="24" t="s">
        <v>458</v>
      </c>
      <c r="F106" s="25" t="s">
        <v>82</v>
      </c>
      <c r="G106" s="26">
        <v>111</v>
      </c>
      <c r="H106" s="26">
        <v>527</v>
      </c>
      <c r="I106" s="26">
        <f>ROUND(ROUND(H106,2)*ROUND(G106,2),2)</f>
      </c>
      <c r="O106">
        <f>(I106*21)/100</f>
      </c>
      <c r="P106" t="s">
        <v>12</v>
      </c>
    </row>
    <row r="107" spans="1:5" ht="12.75">
      <c r="A107" s="27" t="s">
        <v>40</v>
      </c>
      <c r="E107" s="28" t="s">
        <v>37</v>
      </c>
    </row>
    <row r="108" spans="1:5" ht="25.5">
      <c r="A108" s="29" t="s">
        <v>41</v>
      </c>
      <c r="E108" s="30" t="s">
        <v>704</v>
      </c>
    </row>
    <row r="109" spans="1:5" ht="127.5">
      <c r="A109" t="s">
        <v>43</v>
      </c>
      <c r="E109" s="28" t="s">
        <v>238</v>
      </c>
    </row>
    <row r="110" spans="1:16" ht="12.75">
      <c r="A110" s="19" t="s">
        <v>35</v>
      </c>
      <c r="B110" s="23" t="s">
        <v>211</v>
      </c>
      <c r="C110" s="23" t="s">
        <v>245</v>
      </c>
      <c r="D110" s="19" t="s">
        <v>37</v>
      </c>
      <c r="E110" s="24" t="s">
        <v>246</v>
      </c>
      <c r="F110" s="25" t="s">
        <v>107</v>
      </c>
      <c r="G110" s="26">
        <v>289.8</v>
      </c>
      <c r="H110" s="26">
        <v>774</v>
      </c>
      <c r="I110" s="26">
        <f>ROUND(ROUND(H110,2)*ROUND(G110,2),2)</f>
      </c>
      <c r="O110">
        <f>(I110*21)/100</f>
      </c>
      <c r="P110" t="s">
        <v>12</v>
      </c>
    </row>
    <row r="111" spans="1:5" ht="12.75">
      <c r="A111" s="27" t="s">
        <v>40</v>
      </c>
      <c r="E111" s="28" t="s">
        <v>37</v>
      </c>
    </row>
    <row r="112" spans="1:5" ht="76.5">
      <c r="A112" s="29" t="s">
        <v>41</v>
      </c>
      <c r="E112" s="30" t="s">
        <v>705</v>
      </c>
    </row>
    <row r="113" spans="1:5" ht="51">
      <c r="A113" t="s">
        <v>43</v>
      </c>
      <c r="E113" s="28" t="s">
        <v>462</v>
      </c>
    </row>
    <row r="114" spans="1:16" ht="12.75">
      <c r="A114" s="19" t="s">
        <v>35</v>
      </c>
      <c r="B114" s="23" t="s">
        <v>216</v>
      </c>
      <c r="C114" s="23" t="s">
        <v>249</v>
      </c>
      <c r="D114" s="19" t="s">
        <v>37</v>
      </c>
      <c r="E114" s="24" t="s">
        <v>250</v>
      </c>
      <c r="F114" s="25" t="s">
        <v>82</v>
      </c>
      <c r="G114" s="26">
        <v>847</v>
      </c>
      <c r="H114" s="26">
        <v>18</v>
      </c>
      <c r="I114" s="26">
        <f>ROUND(ROUND(H114,2)*ROUND(G114,2),2)</f>
      </c>
      <c r="O114">
        <f>(I114*21)/100</f>
      </c>
      <c r="P114" t="s">
        <v>12</v>
      </c>
    </row>
    <row r="115" spans="1:5" ht="12.75">
      <c r="A115" s="27" t="s">
        <v>40</v>
      </c>
      <c r="E115" s="28" t="s">
        <v>37</v>
      </c>
    </row>
    <row r="116" spans="1:5" ht="25.5">
      <c r="A116" s="29" t="s">
        <v>41</v>
      </c>
      <c r="E116" s="30" t="s">
        <v>706</v>
      </c>
    </row>
    <row r="117" spans="1:5" ht="51">
      <c r="A117" t="s">
        <v>43</v>
      </c>
      <c r="E117" s="28" t="s">
        <v>252</v>
      </c>
    </row>
    <row r="118" spans="1:16" ht="12.75">
      <c r="A118" s="19" t="s">
        <v>35</v>
      </c>
      <c r="B118" s="23" t="s">
        <v>222</v>
      </c>
      <c r="C118" s="23" t="s">
        <v>465</v>
      </c>
      <c r="D118" s="19" t="s">
        <v>37</v>
      </c>
      <c r="E118" s="24" t="s">
        <v>466</v>
      </c>
      <c r="F118" s="25" t="s">
        <v>82</v>
      </c>
      <c r="G118" s="26">
        <v>1935</v>
      </c>
      <c r="H118" s="26">
        <v>12</v>
      </c>
      <c r="I118" s="26">
        <f>ROUND(ROUND(H118,2)*ROUND(G118,2),2)</f>
      </c>
      <c r="O118">
        <f>(I118*21)/100</f>
      </c>
      <c r="P118" t="s">
        <v>12</v>
      </c>
    </row>
    <row r="119" spans="1:5" ht="12.75">
      <c r="A119" s="27" t="s">
        <v>40</v>
      </c>
      <c r="E119" s="28" t="s">
        <v>37</v>
      </c>
    </row>
    <row r="120" spans="1:5" ht="25.5">
      <c r="A120" s="29" t="s">
        <v>41</v>
      </c>
      <c r="E120" s="30" t="s">
        <v>707</v>
      </c>
    </row>
    <row r="121" spans="1:5" ht="51">
      <c r="A121" t="s">
        <v>43</v>
      </c>
      <c r="E121" s="28" t="s">
        <v>252</v>
      </c>
    </row>
    <row r="122" spans="1:16" ht="12.75">
      <c r="A122" s="19" t="s">
        <v>35</v>
      </c>
      <c r="B122" s="23" t="s">
        <v>228</v>
      </c>
      <c r="C122" s="23" t="s">
        <v>258</v>
      </c>
      <c r="D122" s="19" t="s">
        <v>37</v>
      </c>
      <c r="E122" s="24" t="s">
        <v>259</v>
      </c>
      <c r="F122" s="25" t="s">
        <v>107</v>
      </c>
      <c r="G122" s="26">
        <v>41.72</v>
      </c>
      <c r="H122" s="26">
        <v>5430</v>
      </c>
      <c r="I122" s="26">
        <f>ROUND(ROUND(H122,2)*ROUND(G122,2),2)</f>
      </c>
      <c r="O122">
        <f>(I122*21)/100</f>
      </c>
      <c r="P122" t="s">
        <v>12</v>
      </c>
    </row>
    <row r="123" spans="1:5" ht="12.75">
      <c r="A123" s="27" t="s">
        <v>40</v>
      </c>
      <c r="E123" s="28" t="s">
        <v>37</v>
      </c>
    </row>
    <row r="124" spans="1:5" ht="38.25">
      <c r="A124" s="29" t="s">
        <v>41</v>
      </c>
      <c r="E124" s="30" t="s">
        <v>708</v>
      </c>
    </row>
    <row r="125" spans="1:5" ht="140.25">
      <c r="A125" t="s">
        <v>43</v>
      </c>
      <c r="E125" s="28" t="s">
        <v>261</v>
      </c>
    </row>
    <row r="126" spans="1:16" ht="12.75">
      <c r="A126" s="19" t="s">
        <v>35</v>
      </c>
      <c r="B126" s="23" t="s">
        <v>234</v>
      </c>
      <c r="C126" s="23" t="s">
        <v>475</v>
      </c>
      <c r="D126" s="19" t="s">
        <v>37</v>
      </c>
      <c r="E126" s="24" t="s">
        <v>476</v>
      </c>
      <c r="F126" s="25" t="s">
        <v>107</v>
      </c>
      <c r="G126" s="26">
        <v>62.58</v>
      </c>
      <c r="H126" s="26">
        <v>5000</v>
      </c>
      <c r="I126" s="26">
        <f>ROUND(ROUND(H126,2)*ROUND(G126,2),2)</f>
      </c>
      <c r="O126">
        <f>(I126*21)/100</f>
      </c>
      <c r="P126" t="s">
        <v>12</v>
      </c>
    </row>
    <row r="127" spans="1:5" ht="12.75">
      <c r="A127" s="27" t="s">
        <v>40</v>
      </c>
      <c r="E127" s="28" t="s">
        <v>37</v>
      </c>
    </row>
    <row r="128" spans="1:5" ht="38.25">
      <c r="A128" s="29" t="s">
        <v>41</v>
      </c>
      <c r="E128" s="30" t="s">
        <v>709</v>
      </c>
    </row>
    <row r="129" spans="1:5" ht="140.25">
      <c r="A129" t="s">
        <v>43</v>
      </c>
      <c r="E129" s="28" t="s">
        <v>261</v>
      </c>
    </row>
    <row r="130" spans="1:16" ht="12.75">
      <c r="A130" s="19" t="s">
        <v>35</v>
      </c>
      <c r="B130" s="23" t="s">
        <v>239</v>
      </c>
      <c r="C130" s="23" t="s">
        <v>263</v>
      </c>
      <c r="D130" s="19" t="s">
        <v>37</v>
      </c>
      <c r="E130" s="24" t="s">
        <v>264</v>
      </c>
      <c r="F130" s="25" t="s">
        <v>107</v>
      </c>
      <c r="G130" s="26">
        <v>44.6</v>
      </c>
      <c r="H130" s="26">
        <v>4690</v>
      </c>
      <c r="I130" s="26">
        <f>ROUND(ROUND(H130,2)*ROUND(G130,2),2)</f>
      </c>
      <c r="O130">
        <f>(I130*21)/100</f>
      </c>
      <c r="P130" t="s">
        <v>12</v>
      </c>
    </row>
    <row r="131" spans="1:5" ht="12.75">
      <c r="A131" s="27" t="s">
        <v>40</v>
      </c>
      <c r="E131" s="28" t="s">
        <v>37</v>
      </c>
    </row>
    <row r="132" spans="1:5" ht="89.25">
      <c r="A132" s="29" t="s">
        <v>41</v>
      </c>
      <c r="E132" s="30" t="s">
        <v>710</v>
      </c>
    </row>
    <row r="133" spans="1:5" ht="140.25">
      <c r="A133" t="s">
        <v>43</v>
      </c>
      <c r="E133" s="28" t="s">
        <v>261</v>
      </c>
    </row>
    <row r="134" spans="1:16" ht="12.75">
      <c r="A134" s="19" t="s">
        <v>35</v>
      </c>
      <c r="B134" s="23" t="s">
        <v>244</v>
      </c>
      <c r="C134" s="23" t="s">
        <v>478</v>
      </c>
      <c r="D134" s="19" t="s">
        <v>37</v>
      </c>
      <c r="E134" s="24" t="s">
        <v>479</v>
      </c>
      <c r="F134" s="25" t="s">
        <v>82</v>
      </c>
      <c r="G134" s="26">
        <v>847</v>
      </c>
      <c r="H134" s="26">
        <v>5</v>
      </c>
      <c r="I134" s="26">
        <f>ROUND(ROUND(H134,2)*ROUND(G134,2),2)</f>
      </c>
      <c r="O134">
        <f>(I134*21)/100</f>
      </c>
      <c r="P134" t="s">
        <v>12</v>
      </c>
    </row>
    <row r="135" spans="1:5" ht="12.75">
      <c r="A135" s="27" t="s">
        <v>40</v>
      </c>
      <c r="E135" s="28" t="s">
        <v>37</v>
      </c>
    </row>
    <row r="136" spans="1:5" ht="25.5">
      <c r="A136" s="29" t="s">
        <v>41</v>
      </c>
      <c r="E136" s="30" t="s">
        <v>711</v>
      </c>
    </row>
    <row r="137" spans="1:5" ht="25.5">
      <c r="A137" t="s">
        <v>43</v>
      </c>
      <c r="E137" s="28" t="s">
        <v>270</v>
      </c>
    </row>
    <row r="138" spans="1:16" ht="12.75">
      <c r="A138" s="19" t="s">
        <v>35</v>
      </c>
      <c r="B138" s="23" t="s">
        <v>248</v>
      </c>
      <c r="C138" s="23" t="s">
        <v>482</v>
      </c>
      <c r="D138" s="19" t="s">
        <v>37</v>
      </c>
      <c r="E138" s="24" t="s">
        <v>483</v>
      </c>
      <c r="F138" s="25" t="s">
        <v>82</v>
      </c>
      <c r="G138" s="26">
        <v>111</v>
      </c>
      <c r="H138" s="26">
        <v>1080</v>
      </c>
      <c r="I138" s="26">
        <f>ROUND(ROUND(H138,2)*ROUND(G138,2),2)</f>
      </c>
      <c r="O138">
        <f>(I138*21)/100</f>
      </c>
      <c r="P138" t="s">
        <v>12</v>
      </c>
    </row>
    <row r="139" spans="1:5" ht="12.75">
      <c r="A139" s="27" t="s">
        <v>40</v>
      </c>
      <c r="E139" s="28" t="s">
        <v>37</v>
      </c>
    </row>
    <row r="140" spans="1:5" ht="25.5">
      <c r="A140" s="29" t="s">
        <v>41</v>
      </c>
      <c r="E140" s="30" t="s">
        <v>712</v>
      </c>
    </row>
    <row r="141" spans="1:5" ht="153">
      <c r="A141" t="s">
        <v>43</v>
      </c>
      <c r="E141" s="28" t="s">
        <v>650</v>
      </c>
    </row>
    <row r="142" spans="1:18" ht="12.75" customHeight="1">
      <c r="A142" s="5" t="s">
        <v>33</v>
      </c>
      <c r="B142" s="5"/>
      <c r="C142" s="34" t="s">
        <v>65</v>
      </c>
      <c r="D142" s="5"/>
      <c r="E142" s="21" t="s">
        <v>345</v>
      </c>
      <c r="F142" s="5"/>
      <c r="G142" s="5"/>
      <c r="H142" s="5"/>
      <c r="I142" s="35">
        <f>0+Q142</f>
      </c>
      <c r="O142">
        <f>0+R142</f>
      </c>
      <c r="Q142">
        <f>0+I143</f>
      </c>
      <c r="R142">
        <f>0+O143</f>
      </c>
    </row>
    <row r="143" spans="1:16" ht="12.75">
      <c r="A143" s="19" t="s">
        <v>35</v>
      </c>
      <c r="B143" s="23" t="s">
        <v>253</v>
      </c>
      <c r="C143" s="23" t="s">
        <v>346</v>
      </c>
      <c r="D143" s="19" t="s">
        <v>37</v>
      </c>
      <c r="E143" s="24" t="s">
        <v>347</v>
      </c>
      <c r="F143" s="25" t="s">
        <v>82</v>
      </c>
      <c r="G143" s="26">
        <v>28</v>
      </c>
      <c r="H143" s="26">
        <v>208</v>
      </c>
      <c r="I143" s="26">
        <f>ROUND(ROUND(H143,2)*ROUND(G143,2),2)</f>
      </c>
      <c r="O143">
        <f>(I143*21)/100</f>
      </c>
      <c r="P143" t="s">
        <v>12</v>
      </c>
    </row>
    <row r="144" spans="1:5" ht="12.75">
      <c r="A144" s="27" t="s">
        <v>40</v>
      </c>
      <c r="E144" s="28" t="s">
        <v>37</v>
      </c>
    </row>
    <row r="145" spans="1:5" ht="51">
      <c r="A145" s="29" t="s">
        <v>41</v>
      </c>
      <c r="E145" s="30" t="s">
        <v>713</v>
      </c>
    </row>
    <row r="146" spans="1:5" ht="102">
      <c r="A146" t="s">
        <v>43</v>
      </c>
      <c r="E146" s="28" t="s">
        <v>714</v>
      </c>
    </row>
    <row r="147" spans="1:18" ht="12.75" customHeight="1">
      <c r="A147" s="5" t="s">
        <v>33</v>
      </c>
      <c r="B147" s="5"/>
      <c r="C147" s="34" t="s">
        <v>70</v>
      </c>
      <c r="D147" s="5"/>
      <c r="E147" s="21" t="s">
        <v>271</v>
      </c>
      <c r="F147" s="5"/>
      <c r="G147" s="5"/>
      <c r="H147" s="5"/>
      <c r="I147" s="35">
        <f>0+Q147</f>
      </c>
      <c r="O147">
        <f>0+R147</f>
      </c>
      <c r="Q147">
        <f>0+I148+I152+I156+I160</f>
      </c>
      <c r="R147">
        <f>0+O148+O152+O156+O160</f>
      </c>
    </row>
    <row r="148" spans="1:16" ht="12.75">
      <c r="A148" s="19" t="s">
        <v>35</v>
      </c>
      <c r="B148" s="23" t="s">
        <v>257</v>
      </c>
      <c r="C148" s="23" t="s">
        <v>492</v>
      </c>
      <c r="D148" s="19" t="s">
        <v>37</v>
      </c>
      <c r="E148" s="24" t="s">
        <v>493</v>
      </c>
      <c r="F148" s="25" t="s">
        <v>62</v>
      </c>
      <c r="G148" s="26">
        <v>5</v>
      </c>
      <c r="H148" s="26">
        <v>6880</v>
      </c>
      <c r="I148" s="26">
        <f>ROUND(ROUND(H148,2)*ROUND(G148,2),2)</f>
      </c>
      <c r="O148">
        <f>(I148*21)/100</f>
      </c>
      <c r="P148" t="s">
        <v>12</v>
      </c>
    </row>
    <row r="149" spans="1:5" ht="12.75">
      <c r="A149" s="27" t="s">
        <v>40</v>
      </c>
      <c r="E149" s="28" t="s">
        <v>37</v>
      </c>
    </row>
    <row r="150" spans="1:5" ht="25.5">
      <c r="A150" s="29" t="s">
        <v>41</v>
      </c>
      <c r="E150" s="30" t="s">
        <v>715</v>
      </c>
    </row>
    <row r="151" spans="1:5" ht="89.25">
      <c r="A151" t="s">
        <v>43</v>
      </c>
      <c r="E151" s="28" t="s">
        <v>652</v>
      </c>
    </row>
    <row r="152" spans="1:16" ht="12.75">
      <c r="A152" s="19" t="s">
        <v>35</v>
      </c>
      <c r="B152" s="23" t="s">
        <v>262</v>
      </c>
      <c r="C152" s="23" t="s">
        <v>716</v>
      </c>
      <c r="D152" s="19" t="s">
        <v>37</v>
      </c>
      <c r="E152" s="24" t="s">
        <v>717</v>
      </c>
      <c r="F152" s="25" t="s">
        <v>62</v>
      </c>
      <c r="G152" s="26">
        <v>2</v>
      </c>
      <c r="H152" s="26">
        <v>24240</v>
      </c>
      <c r="I152" s="26">
        <f>ROUND(ROUND(H152,2)*ROUND(G152,2),2)</f>
      </c>
      <c r="O152">
        <f>(I152*21)/100</f>
      </c>
      <c r="P152" t="s">
        <v>12</v>
      </c>
    </row>
    <row r="153" spans="1:5" ht="12.75">
      <c r="A153" s="27" t="s">
        <v>40</v>
      </c>
      <c r="E153" s="28" t="s">
        <v>37</v>
      </c>
    </row>
    <row r="154" spans="1:5" ht="12.75">
      <c r="A154" s="29" t="s">
        <v>41</v>
      </c>
      <c r="E154" s="30" t="s">
        <v>718</v>
      </c>
    </row>
    <row r="155" spans="1:5" ht="76.5">
      <c r="A155" t="s">
        <v>43</v>
      </c>
      <c r="E155" s="28" t="s">
        <v>719</v>
      </c>
    </row>
    <row r="156" spans="1:16" ht="12.75">
      <c r="A156" s="19" t="s">
        <v>35</v>
      </c>
      <c r="B156" s="23" t="s">
        <v>266</v>
      </c>
      <c r="C156" s="23" t="s">
        <v>653</v>
      </c>
      <c r="D156" s="19" t="s">
        <v>37</v>
      </c>
      <c r="E156" s="24" t="s">
        <v>654</v>
      </c>
      <c r="F156" s="25" t="s">
        <v>107</v>
      </c>
      <c r="G156" s="26">
        <v>16.19</v>
      </c>
      <c r="H156" s="26">
        <v>3150</v>
      </c>
      <c r="I156" s="26">
        <f>ROUND(ROUND(H156,2)*ROUND(G156,2),2)</f>
      </c>
      <c r="O156">
        <f>(I156*21)/100</f>
      </c>
      <c r="P156" t="s">
        <v>12</v>
      </c>
    </row>
    <row r="157" spans="1:5" ht="12.75">
      <c r="A157" s="27" t="s">
        <v>40</v>
      </c>
      <c r="E157" s="28" t="s">
        <v>37</v>
      </c>
    </row>
    <row r="158" spans="1:5" ht="76.5">
      <c r="A158" s="29" t="s">
        <v>41</v>
      </c>
      <c r="E158" s="30" t="s">
        <v>720</v>
      </c>
    </row>
    <row r="159" spans="1:5" ht="369.75">
      <c r="A159" t="s">
        <v>43</v>
      </c>
      <c r="E159" s="28" t="s">
        <v>627</v>
      </c>
    </row>
    <row r="160" spans="1:16" ht="12.75">
      <c r="A160" s="19" t="s">
        <v>35</v>
      </c>
      <c r="B160" s="23" t="s">
        <v>272</v>
      </c>
      <c r="C160" s="23" t="s">
        <v>290</v>
      </c>
      <c r="D160" s="19" t="s">
        <v>37</v>
      </c>
      <c r="E160" s="24" t="s">
        <v>291</v>
      </c>
      <c r="F160" s="25" t="s">
        <v>163</v>
      </c>
      <c r="G160" s="26">
        <v>105</v>
      </c>
      <c r="H160" s="26">
        <v>112</v>
      </c>
      <c r="I160" s="26">
        <f>ROUND(ROUND(H160,2)*ROUND(G160,2),2)</f>
      </c>
      <c r="O160">
        <f>(I160*21)/100</f>
      </c>
      <c r="P160" t="s">
        <v>12</v>
      </c>
    </row>
    <row r="161" spans="1:5" ht="12.75">
      <c r="A161" s="27" t="s">
        <v>40</v>
      </c>
      <c r="E161" s="28" t="s">
        <v>37</v>
      </c>
    </row>
    <row r="162" spans="1:5" ht="25.5">
      <c r="A162" s="29" t="s">
        <v>41</v>
      </c>
      <c r="E162" s="30" t="s">
        <v>721</v>
      </c>
    </row>
    <row r="163" spans="1:5" ht="25.5">
      <c r="A163" t="s">
        <v>43</v>
      </c>
      <c r="E163" s="28" t="s">
        <v>293</v>
      </c>
    </row>
    <row r="164" spans="1:18" ht="12.75" customHeight="1">
      <c r="A164" s="5" t="s">
        <v>33</v>
      </c>
      <c r="B164" s="5"/>
      <c r="C164" s="34" t="s">
        <v>30</v>
      </c>
      <c r="D164" s="5"/>
      <c r="E164" s="21" t="s">
        <v>294</v>
      </c>
      <c r="F164" s="5"/>
      <c r="G164" s="5"/>
      <c r="H164" s="5"/>
      <c r="I164" s="35">
        <f>0+Q164</f>
      </c>
      <c r="O164">
        <f>0+R164</f>
      </c>
      <c r="Q164">
        <f>0+I165+I169+I173+I177+I181</f>
      </c>
      <c r="R164">
        <f>0+O165+O169+O173+O177+O181</f>
      </c>
    </row>
    <row r="165" spans="1:16" ht="12.75">
      <c r="A165" s="19" t="s">
        <v>35</v>
      </c>
      <c r="B165" s="23" t="s">
        <v>277</v>
      </c>
      <c r="C165" s="23" t="s">
        <v>497</v>
      </c>
      <c r="D165" s="19" t="s">
        <v>37</v>
      </c>
      <c r="E165" s="24" t="s">
        <v>498</v>
      </c>
      <c r="F165" s="25" t="s">
        <v>163</v>
      </c>
      <c r="G165" s="26">
        <v>216</v>
      </c>
      <c r="H165" s="26">
        <v>382</v>
      </c>
      <c r="I165" s="26">
        <f>ROUND(ROUND(H165,2)*ROUND(G165,2),2)</f>
      </c>
      <c r="O165">
        <f>(I165*21)/100</f>
      </c>
      <c r="P165" t="s">
        <v>12</v>
      </c>
    </row>
    <row r="166" spans="1:5" ht="12.75">
      <c r="A166" s="27" t="s">
        <v>40</v>
      </c>
      <c r="E166" s="28" t="s">
        <v>37</v>
      </c>
    </row>
    <row r="167" spans="1:5" ht="63.75">
      <c r="A167" s="29" t="s">
        <v>41</v>
      </c>
      <c r="E167" s="30" t="s">
        <v>722</v>
      </c>
    </row>
    <row r="168" spans="1:5" ht="51">
      <c r="A168" t="s">
        <v>43</v>
      </c>
      <c r="E168" s="28" t="s">
        <v>662</v>
      </c>
    </row>
    <row r="169" spans="1:16" ht="12.75">
      <c r="A169" s="19" t="s">
        <v>35</v>
      </c>
      <c r="B169" s="23" t="s">
        <v>279</v>
      </c>
      <c r="C169" s="23" t="s">
        <v>501</v>
      </c>
      <c r="D169" s="19" t="s">
        <v>37</v>
      </c>
      <c r="E169" s="24" t="s">
        <v>502</v>
      </c>
      <c r="F169" s="25" t="s">
        <v>163</v>
      </c>
      <c r="G169" s="26">
        <v>100</v>
      </c>
      <c r="H169" s="26">
        <v>716</v>
      </c>
      <c r="I169" s="26">
        <f>ROUND(ROUND(H169,2)*ROUND(G169,2),2)</f>
      </c>
      <c r="O169">
        <f>(I169*21)/100</f>
      </c>
      <c r="P169" t="s">
        <v>12</v>
      </c>
    </row>
    <row r="170" spans="1:5" ht="12.75">
      <c r="A170" s="27" t="s">
        <v>40</v>
      </c>
      <c r="E170" s="28" t="s">
        <v>37</v>
      </c>
    </row>
    <row r="171" spans="1:5" ht="51">
      <c r="A171" s="29" t="s">
        <v>41</v>
      </c>
      <c r="E171" s="30" t="s">
        <v>723</v>
      </c>
    </row>
    <row r="172" spans="1:5" ht="51">
      <c r="A172" t="s">
        <v>43</v>
      </c>
      <c r="E172" s="28" t="s">
        <v>662</v>
      </c>
    </row>
    <row r="173" spans="1:16" ht="12.75">
      <c r="A173" s="19" t="s">
        <v>35</v>
      </c>
      <c r="B173" s="23" t="s">
        <v>284</v>
      </c>
      <c r="C173" s="23" t="s">
        <v>667</v>
      </c>
      <c r="D173" s="19" t="s">
        <v>37</v>
      </c>
      <c r="E173" s="24" t="s">
        <v>668</v>
      </c>
      <c r="F173" s="25" t="s">
        <v>163</v>
      </c>
      <c r="G173" s="26">
        <v>29.9</v>
      </c>
      <c r="H173" s="26">
        <v>4310</v>
      </c>
      <c r="I173" s="26">
        <f>ROUND(ROUND(H173,2)*ROUND(G173,2),2)</f>
      </c>
      <c r="O173">
        <f>(I173*21)/100</f>
      </c>
      <c r="P173" t="s">
        <v>12</v>
      </c>
    </row>
    <row r="174" spans="1:5" ht="12.75">
      <c r="A174" s="27" t="s">
        <v>40</v>
      </c>
      <c r="E174" s="28" t="s">
        <v>37</v>
      </c>
    </row>
    <row r="175" spans="1:5" ht="38.25">
      <c r="A175" s="29" t="s">
        <v>41</v>
      </c>
      <c r="E175" s="30" t="s">
        <v>724</v>
      </c>
    </row>
    <row r="176" spans="1:5" ht="63.75">
      <c r="A176" t="s">
        <v>43</v>
      </c>
      <c r="E176" s="28" t="s">
        <v>584</v>
      </c>
    </row>
    <row r="177" spans="1:16" ht="12.75">
      <c r="A177" s="19" t="s">
        <v>35</v>
      </c>
      <c r="B177" s="23" t="s">
        <v>289</v>
      </c>
      <c r="C177" s="23" t="s">
        <v>504</v>
      </c>
      <c r="D177" s="19" t="s">
        <v>37</v>
      </c>
      <c r="E177" s="24" t="s">
        <v>505</v>
      </c>
      <c r="F177" s="25" t="s">
        <v>163</v>
      </c>
      <c r="G177" s="26">
        <v>23</v>
      </c>
      <c r="H177" s="26">
        <v>155</v>
      </c>
      <c r="I177" s="26">
        <f>ROUND(ROUND(H177,2)*ROUND(G177,2),2)</f>
      </c>
      <c r="O177">
        <f>(I177*21)/100</f>
      </c>
      <c r="P177" t="s">
        <v>12</v>
      </c>
    </row>
    <row r="178" spans="1:5" ht="12.75">
      <c r="A178" s="27" t="s">
        <v>40</v>
      </c>
      <c r="E178" s="28" t="s">
        <v>37</v>
      </c>
    </row>
    <row r="179" spans="1:5" ht="25.5">
      <c r="A179" s="29" t="s">
        <v>41</v>
      </c>
      <c r="E179" s="30" t="s">
        <v>725</v>
      </c>
    </row>
    <row r="180" spans="1:5" ht="25.5">
      <c r="A180" t="s">
        <v>43</v>
      </c>
      <c r="E180" s="28" t="s">
        <v>299</v>
      </c>
    </row>
    <row r="181" spans="1:16" ht="12.75">
      <c r="A181" s="19" t="s">
        <v>35</v>
      </c>
      <c r="B181" s="23" t="s">
        <v>295</v>
      </c>
      <c r="C181" s="23" t="s">
        <v>301</v>
      </c>
      <c r="D181" s="19" t="s">
        <v>37</v>
      </c>
      <c r="E181" s="24" t="s">
        <v>302</v>
      </c>
      <c r="F181" s="25" t="s">
        <v>163</v>
      </c>
      <c r="G181" s="26">
        <v>339</v>
      </c>
      <c r="H181" s="26">
        <v>81</v>
      </c>
      <c r="I181" s="26">
        <f>ROUND(ROUND(H181,2)*ROUND(G181,2),2)</f>
      </c>
      <c r="O181">
        <f>(I181*21)/100</f>
      </c>
      <c r="P181" t="s">
        <v>12</v>
      </c>
    </row>
    <row r="182" spans="1:5" ht="12.75">
      <c r="A182" s="27" t="s">
        <v>40</v>
      </c>
      <c r="E182" s="28" t="s">
        <v>37</v>
      </c>
    </row>
    <row r="183" spans="1:5" ht="12.75">
      <c r="A183" s="29" t="s">
        <v>41</v>
      </c>
      <c r="E183" s="30" t="s">
        <v>726</v>
      </c>
    </row>
    <row r="184" spans="1:5" ht="38.25">
      <c r="A184" t="s">
        <v>43</v>
      </c>
      <c r="E184" s="28"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0+O8+O13+O46+O51+O80+O89</f>
      </c>
      <c r="P2" t="s">
        <v>13</v>
      </c>
    </row>
    <row r="3" spans="1:16" ht="15" customHeight="1">
      <c r="A3" t="s">
        <v>1</v>
      </c>
      <c r="B3" s="8" t="s">
        <v>4</v>
      </c>
      <c r="C3" s="9" t="s">
        <v>5</v>
      </c>
      <c r="D3" s="1"/>
      <c r="E3" s="10" t="s">
        <v>6</v>
      </c>
      <c r="F3" s="1"/>
      <c r="G3" s="4"/>
      <c r="H3" s="3" t="s">
        <v>727</v>
      </c>
      <c r="I3" s="31">
        <f>0+I8+I13+I46+I51+I80+I89</f>
      </c>
      <c r="O3" t="s">
        <v>9</v>
      </c>
      <c r="P3" t="s">
        <v>12</v>
      </c>
    </row>
    <row r="4" spans="1:16" ht="15" customHeight="1">
      <c r="A4" t="s">
        <v>7</v>
      </c>
      <c r="B4" s="12" t="s">
        <v>8</v>
      </c>
      <c r="C4" s="13" t="s">
        <v>727</v>
      </c>
      <c r="D4" s="5"/>
      <c r="E4" s="14" t="s">
        <v>728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136</v>
      </c>
      <c r="D9" s="19" t="s">
        <v>37</v>
      </c>
      <c r="E9" s="24" t="s">
        <v>127</v>
      </c>
      <c r="F9" s="25" t="s">
        <v>137</v>
      </c>
      <c r="G9" s="26">
        <v>2.21</v>
      </c>
      <c r="H9" s="26">
        <v>523.78</v>
      </c>
      <c r="I9" s="26">
        <f>ROUND(ROUND(H9,2)*ROUND(G9,2),2)</f>
      </c>
      <c r="O9">
        <f>(I9*21)/100</f>
      </c>
      <c r="P9" t="s">
        <v>12</v>
      </c>
    </row>
    <row r="10" spans="1:5" ht="12.75">
      <c r="A10" s="27" t="s">
        <v>40</v>
      </c>
      <c r="E10" s="28" t="s">
        <v>37</v>
      </c>
    </row>
    <row r="11" spans="1:5" ht="63.75">
      <c r="A11" s="29" t="s">
        <v>41</v>
      </c>
      <c r="E11" s="30" t="s">
        <v>729</v>
      </c>
    </row>
    <row r="12" spans="1:5" ht="25.5">
      <c r="A12" t="s">
        <v>43</v>
      </c>
      <c r="E12" s="28" t="s">
        <v>129</v>
      </c>
    </row>
    <row r="13" spans="1:18" ht="12.75" customHeight="1">
      <c r="A13" s="5" t="s">
        <v>33</v>
      </c>
      <c r="B13" s="5"/>
      <c r="C13" s="34" t="s">
        <v>19</v>
      </c>
      <c r="D13" s="5"/>
      <c r="E13" s="21" t="s">
        <v>34</v>
      </c>
      <c r="F13" s="5"/>
      <c r="G13" s="5"/>
      <c r="H13" s="5"/>
      <c r="I13" s="35">
        <f>0+Q13</f>
      </c>
      <c r="O13">
        <f>0+R13</f>
      </c>
      <c r="Q13">
        <f>0+I14+I18+I22+I26+I30+I34+I38+I42</f>
      </c>
      <c r="R13">
        <f>0+O14+O18+O22+O26+O30+O34+O38+O42</f>
      </c>
    </row>
    <row r="14" spans="1:16" ht="12.75">
      <c r="A14" s="19" t="s">
        <v>35</v>
      </c>
      <c r="B14" s="23" t="s">
        <v>12</v>
      </c>
      <c r="C14" s="23" t="s">
        <v>147</v>
      </c>
      <c r="D14" s="19" t="s">
        <v>37</v>
      </c>
      <c r="E14" s="24" t="s">
        <v>148</v>
      </c>
      <c r="F14" s="25" t="s">
        <v>107</v>
      </c>
      <c r="G14" s="26">
        <v>0.96</v>
      </c>
      <c r="H14" s="26">
        <v>641</v>
      </c>
      <c r="I14" s="26">
        <f>ROUND(ROUND(H14,2)*ROUND(G14,2),2)</f>
      </c>
      <c r="O14">
        <f>(I14*21)/100</f>
      </c>
      <c r="P14" t="s">
        <v>12</v>
      </c>
    </row>
    <row r="15" spans="1:5" ht="12.75">
      <c r="A15" s="27" t="s">
        <v>40</v>
      </c>
      <c r="E15" s="28" t="s">
        <v>37</v>
      </c>
    </row>
    <row r="16" spans="1:5" ht="25.5">
      <c r="A16" s="29" t="s">
        <v>41</v>
      </c>
      <c r="E16" s="30" t="s">
        <v>730</v>
      </c>
    </row>
    <row r="17" spans="1:5" ht="63.75">
      <c r="A17" t="s">
        <v>43</v>
      </c>
      <c r="E17" s="28" t="s">
        <v>150</v>
      </c>
    </row>
    <row r="18" spans="1:16" ht="25.5">
      <c r="A18" s="19" t="s">
        <v>35</v>
      </c>
      <c r="B18" s="23" t="s">
        <v>13</v>
      </c>
      <c r="C18" s="23" t="s">
        <v>153</v>
      </c>
      <c r="D18" s="19" t="s">
        <v>37</v>
      </c>
      <c r="E18" s="24" t="s">
        <v>154</v>
      </c>
      <c r="F18" s="25" t="s">
        <v>107</v>
      </c>
      <c r="G18" s="26">
        <v>3.2</v>
      </c>
      <c r="H18" s="26">
        <v>264</v>
      </c>
      <c r="I18" s="26">
        <f>ROUND(ROUND(H18,2)*ROUND(G18,2),2)</f>
      </c>
      <c r="O18">
        <f>(I18*21)/100</f>
      </c>
      <c r="P18" t="s">
        <v>12</v>
      </c>
    </row>
    <row r="19" spans="1:5" ht="12.75">
      <c r="A19" s="27" t="s">
        <v>40</v>
      </c>
      <c r="E19" s="28" t="s">
        <v>37</v>
      </c>
    </row>
    <row r="20" spans="1:5" ht="38.25">
      <c r="A20" s="29" t="s">
        <v>41</v>
      </c>
      <c r="E20" s="30" t="s">
        <v>731</v>
      </c>
    </row>
    <row r="21" spans="1:5" ht="63.75">
      <c r="A21" t="s">
        <v>43</v>
      </c>
      <c r="E21" s="28" t="s">
        <v>150</v>
      </c>
    </row>
    <row r="22" spans="1:16" ht="12.75">
      <c r="A22" s="19" t="s">
        <v>35</v>
      </c>
      <c r="B22" s="23" t="s">
        <v>23</v>
      </c>
      <c r="C22" s="23" t="s">
        <v>428</v>
      </c>
      <c r="D22" s="19" t="s">
        <v>37</v>
      </c>
      <c r="E22" s="24" t="s">
        <v>429</v>
      </c>
      <c r="F22" s="25" t="s">
        <v>107</v>
      </c>
      <c r="G22" s="26">
        <v>0.64</v>
      </c>
      <c r="H22" s="26">
        <v>1330</v>
      </c>
      <c r="I22" s="26">
        <f>ROUND(ROUND(H22,2)*ROUND(G22,2),2)</f>
      </c>
      <c r="O22">
        <f>(I22*21)/100</f>
      </c>
      <c r="P22" t="s">
        <v>12</v>
      </c>
    </row>
    <row r="23" spans="1:5" ht="12.75">
      <c r="A23" s="27" t="s">
        <v>40</v>
      </c>
      <c r="E23" s="28" t="s">
        <v>37</v>
      </c>
    </row>
    <row r="24" spans="1:5" ht="38.25">
      <c r="A24" s="29" t="s">
        <v>41</v>
      </c>
      <c r="E24" s="30" t="s">
        <v>732</v>
      </c>
    </row>
    <row r="25" spans="1:5" ht="63.75">
      <c r="A25" t="s">
        <v>43</v>
      </c>
      <c r="E25" s="28" t="s">
        <v>150</v>
      </c>
    </row>
    <row r="26" spans="1:16" ht="12.75">
      <c r="A26" s="19" t="s">
        <v>35</v>
      </c>
      <c r="B26" s="23" t="s">
        <v>25</v>
      </c>
      <c r="C26" s="23" t="s">
        <v>161</v>
      </c>
      <c r="D26" s="19" t="s">
        <v>37</v>
      </c>
      <c r="E26" s="24" t="s">
        <v>162</v>
      </c>
      <c r="F26" s="25" t="s">
        <v>163</v>
      </c>
      <c r="G26" s="26">
        <v>123</v>
      </c>
      <c r="H26" s="26">
        <v>140</v>
      </c>
      <c r="I26" s="26">
        <f>ROUND(ROUND(H26,2)*ROUND(G26,2),2)</f>
      </c>
      <c r="O26">
        <f>(I26*21)/100</f>
      </c>
      <c r="P26" t="s">
        <v>12</v>
      </c>
    </row>
    <row r="27" spans="1:5" ht="12.75">
      <c r="A27" s="27" t="s">
        <v>40</v>
      </c>
      <c r="E27" s="28" t="s">
        <v>37</v>
      </c>
    </row>
    <row r="28" spans="1:5" ht="12.75">
      <c r="A28" s="29" t="s">
        <v>41</v>
      </c>
      <c r="E28" s="30" t="s">
        <v>733</v>
      </c>
    </row>
    <row r="29" spans="1:5" ht="25.5">
      <c r="A29" t="s">
        <v>43</v>
      </c>
      <c r="E29" s="28" t="s">
        <v>165</v>
      </c>
    </row>
    <row r="30" spans="1:16" ht="12.75">
      <c r="A30" s="19" t="s">
        <v>35</v>
      </c>
      <c r="B30" s="23" t="s">
        <v>27</v>
      </c>
      <c r="C30" s="23" t="s">
        <v>432</v>
      </c>
      <c r="D30" s="19" t="s">
        <v>37</v>
      </c>
      <c r="E30" s="24" t="s">
        <v>433</v>
      </c>
      <c r="F30" s="25" t="s">
        <v>107</v>
      </c>
      <c r="G30" s="26">
        <v>164.7</v>
      </c>
      <c r="H30" s="26">
        <v>195</v>
      </c>
      <c r="I30" s="26">
        <f>ROUND(ROUND(H30,2)*ROUND(G30,2),2)</f>
      </c>
      <c r="O30">
        <f>(I30*21)/100</f>
      </c>
      <c r="P30" t="s">
        <v>12</v>
      </c>
    </row>
    <row r="31" spans="1:5" ht="12.75">
      <c r="A31" s="27" t="s">
        <v>40</v>
      </c>
      <c r="E31" s="28" t="s">
        <v>37</v>
      </c>
    </row>
    <row r="32" spans="1:5" ht="38.25">
      <c r="A32" s="29" t="s">
        <v>41</v>
      </c>
      <c r="E32" s="30" t="s">
        <v>734</v>
      </c>
    </row>
    <row r="33" spans="1:5" ht="369.75">
      <c r="A33" t="s">
        <v>43</v>
      </c>
      <c r="E33" s="28" t="s">
        <v>603</v>
      </c>
    </row>
    <row r="34" spans="1:16" ht="12.75">
      <c r="A34" s="19" t="s">
        <v>35</v>
      </c>
      <c r="B34" s="23" t="s">
        <v>65</v>
      </c>
      <c r="C34" s="23" t="s">
        <v>179</v>
      </c>
      <c r="D34" s="19" t="s">
        <v>37</v>
      </c>
      <c r="E34" s="24" t="s">
        <v>180</v>
      </c>
      <c r="F34" s="25" t="s">
        <v>107</v>
      </c>
      <c r="G34" s="26">
        <v>6.4</v>
      </c>
      <c r="H34" s="26">
        <v>242</v>
      </c>
      <c r="I34" s="26">
        <f>ROUND(ROUND(H34,2)*ROUND(G34,2),2)</f>
      </c>
      <c r="O34">
        <f>(I34*21)/100</f>
      </c>
      <c r="P34" t="s">
        <v>12</v>
      </c>
    </row>
    <row r="35" spans="1:5" ht="12.75">
      <c r="A35" s="27" t="s">
        <v>40</v>
      </c>
      <c r="E35" s="28" t="s">
        <v>37</v>
      </c>
    </row>
    <row r="36" spans="1:5" ht="51">
      <c r="A36" s="29" t="s">
        <v>41</v>
      </c>
      <c r="E36" s="30" t="s">
        <v>735</v>
      </c>
    </row>
    <row r="37" spans="1:5" ht="318.75">
      <c r="A37" t="s">
        <v>43</v>
      </c>
      <c r="E37" s="28" t="s">
        <v>182</v>
      </c>
    </row>
    <row r="38" spans="1:16" ht="12.75">
      <c r="A38" s="19" t="s">
        <v>35</v>
      </c>
      <c r="B38" s="23" t="s">
        <v>70</v>
      </c>
      <c r="C38" s="23" t="s">
        <v>442</v>
      </c>
      <c r="D38" s="19" t="s">
        <v>37</v>
      </c>
      <c r="E38" s="24" t="s">
        <v>443</v>
      </c>
      <c r="F38" s="25" t="s">
        <v>107</v>
      </c>
      <c r="G38" s="26">
        <v>188.3</v>
      </c>
      <c r="H38" s="26">
        <v>591</v>
      </c>
      <c r="I38" s="26">
        <f>ROUND(ROUND(H38,2)*ROUND(G38,2),2)</f>
      </c>
      <c r="O38">
        <f>(I38*21)/100</f>
      </c>
      <c r="P38" t="s">
        <v>12</v>
      </c>
    </row>
    <row r="39" spans="1:5" ht="12.75">
      <c r="A39" s="27" t="s">
        <v>40</v>
      </c>
      <c r="E39" s="28" t="s">
        <v>37</v>
      </c>
    </row>
    <row r="40" spans="1:5" ht="38.25">
      <c r="A40" s="29" t="s">
        <v>41</v>
      </c>
      <c r="E40" s="30" t="s">
        <v>736</v>
      </c>
    </row>
    <row r="41" spans="1:5" ht="280.5">
      <c r="A41" t="s">
        <v>43</v>
      </c>
      <c r="E41" s="28" t="s">
        <v>612</v>
      </c>
    </row>
    <row r="42" spans="1:16" ht="12.75">
      <c r="A42" s="19" t="s">
        <v>35</v>
      </c>
      <c r="B42" s="23" t="s">
        <v>30</v>
      </c>
      <c r="C42" s="23" t="s">
        <v>212</v>
      </c>
      <c r="D42" s="19" t="s">
        <v>37</v>
      </c>
      <c r="E42" s="24" t="s">
        <v>213</v>
      </c>
      <c r="F42" s="25" t="s">
        <v>82</v>
      </c>
      <c r="G42" s="26">
        <v>753.2</v>
      </c>
      <c r="H42" s="26">
        <v>15</v>
      </c>
      <c r="I42" s="26">
        <f>ROUND(ROUND(H42,2)*ROUND(G42,2),2)</f>
      </c>
      <c r="O42">
        <f>(I42*21)/100</f>
      </c>
      <c r="P42" t="s">
        <v>12</v>
      </c>
    </row>
    <row r="43" spans="1:5" ht="12.75">
      <c r="A43" s="27" t="s">
        <v>40</v>
      </c>
      <c r="E43" s="28" t="s">
        <v>37</v>
      </c>
    </row>
    <row r="44" spans="1:5" ht="51">
      <c r="A44" s="29" t="s">
        <v>41</v>
      </c>
      <c r="E44" s="30" t="s">
        <v>737</v>
      </c>
    </row>
    <row r="45" spans="1:5" ht="25.5">
      <c r="A45" t="s">
        <v>43</v>
      </c>
      <c r="E45" s="28" t="s">
        <v>215</v>
      </c>
    </row>
    <row r="46" spans="1:18" ht="12.75" customHeight="1">
      <c r="A46" s="5" t="s">
        <v>33</v>
      </c>
      <c r="B46" s="5"/>
      <c r="C46" s="34" t="s">
        <v>12</v>
      </c>
      <c r="D46" s="5"/>
      <c r="E46" s="21" t="s">
        <v>221</v>
      </c>
      <c r="F46" s="5"/>
      <c r="G46" s="5"/>
      <c r="H46" s="5"/>
      <c r="I46" s="35">
        <f>0+Q46</f>
      </c>
      <c r="O46">
        <f>0+R46</f>
      </c>
      <c r="Q46">
        <f>0+I47</f>
      </c>
      <c r="R46">
        <f>0+O47</f>
      </c>
    </row>
    <row r="47" spans="1:16" ht="12.75">
      <c r="A47" s="19" t="s">
        <v>35</v>
      </c>
      <c r="B47" s="23" t="s">
        <v>32</v>
      </c>
      <c r="C47" s="23" t="s">
        <v>453</v>
      </c>
      <c r="D47" s="19" t="s">
        <v>37</v>
      </c>
      <c r="E47" s="24" t="s">
        <v>454</v>
      </c>
      <c r="F47" s="25" t="s">
        <v>163</v>
      </c>
      <c r="G47" s="26">
        <v>52</v>
      </c>
      <c r="H47" s="26">
        <v>326</v>
      </c>
      <c r="I47" s="26">
        <f>ROUND(ROUND(H47,2)*ROUND(G47,2),2)</f>
      </c>
      <c r="O47">
        <f>(I47*21)/100</f>
      </c>
      <c r="P47" t="s">
        <v>12</v>
      </c>
    </row>
    <row r="48" spans="1:5" ht="12.75">
      <c r="A48" s="27" t="s">
        <v>40</v>
      </c>
      <c r="E48" s="28" t="s">
        <v>37</v>
      </c>
    </row>
    <row r="49" spans="1:5" ht="25.5">
      <c r="A49" s="29" t="s">
        <v>41</v>
      </c>
      <c r="E49" s="30" t="s">
        <v>738</v>
      </c>
    </row>
    <row r="50" spans="1:5" ht="165.75">
      <c r="A50" t="s">
        <v>43</v>
      </c>
      <c r="E50" s="28" t="s">
        <v>226</v>
      </c>
    </row>
    <row r="51" spans="1:18" ht="12.75" customHeight="1">
      <c r="A51" s="5" t="s">
        <v>33</v>
      </c>
      <c r="B51" s="5"/>
      <c r="C51" s="34" t="s">
        <v>25</v>
      </c>
      <c r="D51" s="5"/>
      <c r="E51" s="21" t="s">
        <v>233</v>
      </c>
      <c r="F51" s="5"/>
      <c r="G51" s="5"/>
      <c r="H51" s="5"/>
      <c r="I51" s="35">
        <f>0+Q51</f>
      </c>
      <c r="O51">
        <f>0+R51</f>
      </c>
      <c r="Q51">
        <f>0+I52+I56+I60+I64+I68+I72+I76</f>
      </c>
      <c r="R51">
        <f>0+O52+O56+O60+O64+O68+O72+O76</f>
      </c>
    </row>
    <row r="52" spans="1:16" ht="12.75">
      <c r="A52" s="19" t="s">
        <v>35</v>
      </c>
      <c r="B52" s="23" t="s">
        <v>152</v>
      </c>
      <c r="C52" s="23" t="s">
        <v>245</v>
      </c>
      <c r="D52" s="19" t="s">
        <v>126</v>
      </c>
      <c r="E52" s="24" t="s">
        <v>246</v>
      </c>
      <c r="F52" s="25" t="s">
        <v>107</v>
      </c>
      <c r="G52" s="26">
        <v>44.85</v>
      </c>
      <c r="H52" s="26">
        <v>774</v>
      </c>
      <c r="I52" s="26">
        <f>ROUND(ROUND(H52,2)*ROUND(G52,2),2)</f>
      </c>
      <c r="O52">
        <f>(I52*21)/100</f>
      </c>
      <c r="P52" t="s">
        <v>12</v>
      </c>
    </row>
    <row r="53" spans="1:5" ht="12.75">
      <c r="A53" s="27" t="s">
        <v>40</v>
      </c>
      <c r="E53" s="28" t="s">
        <v>37</v>
      </c>
    </row>
    <row r="54" spans="1:5" ht="38.25">
      <c r="A54" s="29" t="s">
        <v>41</v>
      </c>
      <c r="E54" s="30" t="s">
        <v>739</v>
      </c>
    </row>
    <row r="55" spans="1:5" ht="51">
      <c r="A55" t="s">
        <v>43</v>
      </c>
      <c r="E55" s="28" t="s">
        <v>243</v>
      </c>
    </row>
    <row r="56" spans="1:16" ht="12.75">
      <c r="A56" s="19" t="s">
        <v>35</v>
      </c>
      <c r="B56" s="23" t="s">
        <v>156</v>
      </c>
      <c r="C56" s="23" t="s">
        <v>245</v>
      </c>
      <c r="D56" s="19" t="s">
        <v>130</v>
      </c>
      <c r="E56" s="24" t="s">
        <v>246</v>
      </c>
      <c r="F56" s="25" t="s">
        <v>107</v>
      </c>
      <c r="G56" s="26">
        <v>56.96</v>
      </c>
      <c r="H56" s="26">
        <v>774</v>
      </c>
      <c r="I56" s="26">
        <f>ROUND(ROUND(H56,2)*ROUND(G56,2),2)</f>
      </c>
      <c r="O56">
        <f>(I56*21)/100</f>
      </c>
      <c r="P56" t="s">
        <v>12</v>
      </c>
    </row>
    <row r="57" spans="1:5" ht="12.75">
      <c r="A57" s="27" t="s">
        <v>40</v>
      </c>
      <c r="E57" s="28" t="s">
        <v>37</v>
      </c>
    </row>
    <row r="58" spans="1:5" ht="63.75">
      <c r="A58" s="29" t="s">
        <v>41</v>
      </c>
      <c r="E58" s="30" t="s">
        <v>740</v>
      </c>
    </row>
    <row r="59" spans="1:5" ht="51">
      <c r="A59" t="s">
        <v>43</v>
      </c>
      <c r="E59" s="28" t="s">
        <v>243</v>
      </c>
    </row>
    <row r="60" spans="1:16" ht="12.75">
      <c r="A60" s="19" t="s">
        <v>35</v>
      </c>
      <c r="B60" s="23" t="s">
        <v>160</v>
      </c>
      <c r="C60" s="23" t="s">
        <v>249</v>
      </c>
      <c r="D60" s="19" t="s">
        <v>37</v>
      </c>
      <c r="E60" s="24" t="s">
        <v>250</v>
      </c>
      <c r="F60" s="25" t="s">
        <v>82</v>
      </c>
      <c r="G60" s="26">
        <v>299</v>
      </c>
      <c r="H60" s="26">
        <v>18</v>
      </c>
      <c r="I60" s="26">
        <f>ROUND(ROUND(H60,2)*ROUND(G60,2),2)</f>
      </c>
      <c r="O60">
        <f>(I60*21)/100</f>
      </c>
      <c r="P60" t="s">
        <v>12</v>
      </c>
    </row>
    <row r="61" spans="1:5" ht="12.75">
      <c r="A61" s="27" t="s">
        <v>40</v>
      </c>
      <c r="E61" s="28" t="s">
        <v>37</v>
      </c>
    </row>
    <row r="62" spans="1:5" ht="25.5">
      <c r="A62" s="29" t="s">
        <v>41</v>
      </c>
      <c r="E62" s="30" t="s">
        <v>741</v>
      </c>
    </row>
    <row r="63" spans="1:5" ht="51">
      <c r="A63" t="s">
        <v>43</v>
      </c>
      <c r="E63" s="28" t="s">
        <v>252</v>
      </c>
    </row>
    <row r="64" spans="1:16" ht="12.75">
      <c r="A64" s="19" t="s">
        <v>35</v>
      </c>
      <c r="B64" s="23" t="s">
        <v>166</v>
      </c>
      <c r="C64" s="23" t="s">
        <v>465</v>
      </c>
      <c r="D64" s="19" t="s">
        <v>37</v>
      </c>
      <c r="E64" s="24" t="s">
        <v>466</v>
      </c>
      <c r="F64" s="25" t="s">
        <v>82</v>
      </c>
      <c r="G64" s="26">
        <v>299</v>
      </c>
      <c r="H64" s="26">
        <v>12</v>
      </c>
      <c r="I64" s="26">
        <f>ROUND(ROUND(H64,2)*ROUND(G64,2),2)</f>
      </c>
      <c r="O64">
        <f>(I64*21)/100</f>
      </c>
      <c r="P64" t="s">
        <v>12</v>
      </c>
    </row>
    <row r="65" spans="1:5" ht="12.75">
      <c r="A65" s="27" t="s">
        <v>40</v>
      </c>
      <c r="E65" s="28" t="s">
        <v>37</v>
      </c>
    </row>
    <row r="66" spans="1:5" ht="25.5">
      <c r="A66" s="29" t="s">
        <v>41</v>
      </c>
      <c r="E66" s="30" t="s">
        <v>742</v>
      </c>
    </row>
    <row r="67" spans="1:5" ht="51">
      <c r="A67" t="s">
        <v>43</v>
      </c>
      <c r="E67" s="28" t="s">
        <v>252</v>
      </c>
    </row>
    <row r="68" spans="1:16" ht="12.75">
      <c r="A68" s="19" t="s">
        <v>35</v>
      </c>
      <c r="B68" s="23" t="s">
        <v>169</v>
      </c>
      <c r="C68" s="23" t="s">
        <v>258</v>
      </c>
      <c r="D68" s="19" t="s">
        <v>37</v>
      </c>
      <c r="E68" s="24" t="s">
        <v>259</v>
      </c>
      <c r="F68" s="25" t="s">
        <v>107</v>
      </c>
      <c r="G68" s="26">
        <v>11.96</v>
      </c>
      <c r="H68" s="26">
        <v>5430</v>
      </c>
      <c r="I68" s="26">
        <f>ROUND(ROUND(H68,2)*ROUND(G68,2),2)</f>
      </c>
      <c r="O68">
        <f>(I68*21)/100</f>
      </c>
      <c r="P68" t="s">
        <v>12</v>
      </c>
    </row>
    <row r="69" spans="1:5" ht="12.75">
      <c r="A69" s="27" t="s">
        <v>40</v>
      </c>
      <c r="E69" s="28" t="s">
        <v>37</v>
      </c>
    </row>
    <row r="70" spans="1:5" ht="38.25">
      <c r="A70" s="29" t="s">
        <v>41</v>
      </c>
      <c r="E70" s="30" t="s">
        <v>743</v>
      </c>
    </row>
    <row r="71" spans="1:5" ht="140.25">
      <c r="A71" t="s">
        <v>43</v>
      </c>
      <c r="E71" s="28" t="s">
        <v>261</v>
      </c>
    </row>
    <row r="72" spans="1:16" ht="12.75">
      <c r="A72" s="19" t="s">
        <v>35</v>
      </c>
      <c r="B72" s="23" t="s">
        <v>175</v>
      </c>
      <c r="C72" s="23" t="s">
        <v>263</v>
      </c>
      <c r="D72" s="19" t="s">
        <v>37</v>
      </c>
      <c r="E72" s="24" t="s">
        <v>264</v>
      </c>
      <c r="F72" s="25" t="s">
        <v>107</v>
      </c>
      <c r="G72" s="26">
        <v>14.95</v>
      </c>
      <c r="H72" s="26">
        <v>4690</v>
      </c>
      <c r="I72" s="26">
        <f>ROUND(ROUND(H72,2)*ROUND(G72,2),2)</f>
      </c>
      <c r="O72">
        <f>(I72*21)/100</f>
      </c>
      <c r="P72" t="s">
        <v>12</v>
      </c>
    </row>
    <row r="73" spans="1:5" ht="12.75">
      <c r="A73" s="27" t="s">
        <v>40</v>
      </c>
      <c r="E73" s="28" t="s">
        <v>37</v>
      </c>
    </row>
    <row r="74" spans="1:5" ht="38.25">
      <c r="A74" s="29" t="s">
        <v>41</v>
      </c>
      <c r="E74" s="30" t="s">
        <v>744</v>
      </c>
    </row>
    <row r="75" spans="1:5" ht="140.25">
      <c r="A75" t="s">
        <v>43</v>
      </c>
      <c r="E75" s="28" t="s">
        <v>261</v>
      </c>
    </row>
    <row r="76" spans="1:16" ht="12.75">
      <c r="A76" s="19" t="s">
        <v>35</v>
      </c>
      <c r="B76" s="23" t="s">
        <v>178</v>
      </c>
      <c r="C76" s="23" t="s">
        <v>478</v>
      </c>
      <c r="D76" s="19" t="s">
        <v>37</v>
      </c>
      <c r="E76" s="24" t="s">
        <v>479</v>
      </c>
      <c r="F76" s="25" t="s">
        <v>82</v>
      </c>
      <c r="G76" s="26">
        <v>299</v>
      </c>
      <c r="H76" s="26">
        <v>5</v>
      </c>
      <c r="I76" s="26">
        <f>ROUND(ROUND(H76,2)*ROUND(G76,2),2)</f>
      </c>
      <c r="O76">
        <f>(I76*21)/100</f>
      </c>
      <c r="P76" t="s">
        <v>12</v>
      </c>
    </row>
    <row r="77" spans="1:5" ht="12.75">
      <c r="A77" s="27" t="s">
        <v>40</v>
      </c>
      <c r="E77" s="28" t="s">
        <v>37</v>
      </c>
    </row>
    <row r="78" spans="1:5" ht="25.5">
      <c r="A78" s="29" t="s">
        <v>41</v>
      </c>
      <c r="E78" s="30" t="s">
        <v>745</v>
      </c>
    </row>
    <row r="79" spans="1:5" ht="25.5">
      <c r="A79" t="s">
        <v>43</v>
      </c>
      <c r="E79" s="28" t="s">
        <v>270</v>
      </c>
    </row>
    <row r="80" spans="1:18" ht="12.75" customHeight="1">
      <c r="A80" s="5" t="s">
        <v>33</v>
      </c>
      <c r="B80" s="5"/>
      <c r="C80" s="34" t="s">
        <v>70</v>
      </c>
      <c r="D80" s="5"/>
      <c r="E80" s="21" t="s">
        <v>271</v>
      </c>
      <c r="F80" s="5"/>
      <c r="G80" s="5"/>
      <c r="H80" s="5"/>
      <c r="I80" s="35">
        <f>0+Q80</f>
      </c>
      <c r="O80">
        <f>0+R80</f>
      </c>
      <c r="Q80">
        <f>0+I81+I85</f>
      </c>
      <c r="R80">
        <f>0+O81+O85</f>
      </c>
    </row>
    <row r="81" spans="1:16" ht="12.75">
      <c r="A81" s="19" t="s">
        <v>35</v>
      </c>
      <c r="B81" s="23" t="s">
        <v>183</v>
      </c>
      <c r="C81" s="23" t="s">
        <v>492</v>
      </c>
      <c r="D81" s="19" t="s">
        <v>37</v>
      </c>
      <c r="E81" s="24" t="s">
        <v>493</v>
      </c>
      <c r="F81" s="25" t="s">
        <v>62</v>
      </c>
      <c r="G81" s="26">
        <v>4</v>
      </c>
      <c r="H81" s="26">
        <v>6880</v>
      </c>
      <c r="I81" s="26">
        <f>ROUND(ROUND(H81,2)*ROUND(G81,2),2)</f>
      </c>
      <c r="O81">
        <f>(I81*21)/100</f>
      </c>
      <c r="P81" t="s">
        <v>12</v>
      </c>
    </row>
    <row r="82" spans="1:5" ht="12.75">
      <c r="A82" s="27" t="s">
        <v>40</v>
      </c>
      <c r="E82" s="28" t="s">
        <v>37</v>
      </c>
    </row>
    <row r="83" spans="1:5" ht="25.5">
      <c r="A83" s="29" t="s">
        <v>41</v>
      </c>
      <c r="E83" s="30" t="s">
        <v>746</v>
      </c>
    </row>
    <row r="84" spans="1:5" ht="89.25">
      <c r="A84" t="s">
        <v>43</v>
      </c>
      <c r="E84" s="28" t="s">
        <v>652</v>
      </c>
    </row>
    <row r="85" spans="1:16" ht="12.75">
      <c r="A85" s="19" t="s">
        <v>35</v>
      </c>
      <c r="B85" s="23" t="s">
        <v>188</v>
      </c>
      <c r="C85" s="23" t="s">
        <v>290</v>
      </c>
      <c r="D85" s="19" t="s">
        <v>37</v>
      </c>
      <c r="E85" s="24" t="s">
        <v>291</v>
      </c>
      <c r="F85" s="25" t="s">
        <v>163</v>
      </c>
      <c r="G85" s="26">
        <v>52</v>
      </c>
      <c r="H85" s="26">
        <v>112</v>
      </c>
      <c r="I85" s="26">
        <f>ROUND(ROUND(H85,2)*ROUND(G85,2),2)</f>
      </c>
      <c r="O85">
        <f>(I85*21)/100</f>
      </c>
      <c r="P85" t="s">
        <v>12</v>
      </c>
    </row>
    <row r="86" spans="1:5" ht="12.75">
      <c r="A86" s="27" t="s">
        <v>40</v>
      </c>
      <c r="E86" s="28" t="s">
        <v>37</v>
      </c>
    </row>
    <row r="87" spans="1:5" ht="25.5">
      <c r="A87" s="29" t="s">
        <v>41</v>
      </c>
      <c r="E87" s="30" t="s">
        <v>747</v>
      </c>
    </row>
    <row r="88" spans="1:5" ht="25.5">
      <c r="A88" t="s">
        <v>43</v>
      </c>
      <c r="E88" s="28" t="s">
        <v>293</v>
      </c>
    </row>
    <row r="89" spans="1:18" ht="12.75" customHeight="1">
      <c r="A89" s="5" t="s">
        <v>33</v>
      </c>
      <c r="B89" s="5"/>
      <c r="C89" s="34" t="s">
        <v>30</v>
      </c>
      <c r="D89" s="5"/>
      <c r="E89" s="21" t="s">
        <v>294</v>
      </c>
      <c r="F89" s="5"/>
      <c r="G89" s="5"/>
      <c r="H89" s="5"/>
      <c r="I89" s="35">
        <f>0+Q89</f>
      </c>
      <c r="O89">
        <f>0+R89</f>
      </c>
      <c r="Q89">
        <f>0+I90+I94+I98</f>
      </c>
      <c r="R89">
        <f>0+O90+O94+O98</f>
      </c>
    </row>
    <row r="90" spans="1:16" ht="12.75">
      <c r="A90" s="19" t="s">
        <v>35</v>
      </c>
      <c r="B90" s="23" t="s">
        <v>192</v>
      </c>
      <c r="C90" s="23" t="s">
        <v>497</v>
      </c>
      <c r="D90" s="19" t="s">
        <v>37</v>
      </c>
      <c r="E90" s="24" t="s">
        <v>498</v>
      </c>
      <c r="F90" s="25" t="s">
        <v>163</v>
      </c>
      <c r="G90" s="26">
        <v>95</v>
      </c>
      <c r="H90" s="26">
        <v>382</v>
      </c>
      <c r="I90" s="26">
        <f>ROUND(ROUND(H90,2)*ROUND(G90,2),2)</f>
      </c>
      <c r="O90">
        <f>(I90*21)/100</f>
      </c>
      <c r="P90" t="s">
        <v>12</v>
      </c>
    </row>
    <row r="91" spans="1:5" ht="12.75">
      <c r="A91" s="27" t="s">
        <v>40</v>
      </c>
      <c r="E91" s="28" t="s">
        <v>37</v>
      </c>
    </row>
    <row r="92" spans="1:5" ht="63.75">
      <c r="A92" s="29" t="s">
        <v>41</v>
      </c>
      <c r="E92" s="30" t="s">
        <v>748</v>
      </c>
    </row>
    <row r="93" spans="1:5" ht="51">
      <c r="A93" t="s">
        <v>43</v>
      </c>
      <c r="E93" s="28" t="s">
        <v>662</v>
      </c>
    </row>
    <row r="94" spans="1:16" ht="12.75">
      <c r="A94" s="19" t="s">
        <v>35</v>
      </c>
      <c r="B94" s="23" t="s">
        <v>196</v>
      </c>
      <c r="C94" s="23" t="s">
        <v>504</v>
      </c>
      <c r="D94" s="19" t="s">
        <v>37</v>
      </c>
      <c r="E94" s="24" t="s">
        <v>505</v>
      </c>
      <c r="F94" s="25" t="s">
        <v>163</v>
      </c>
      <c r="G94" s="26">
        <v>28</v>
      </c>
      <c r="H94" s="26">
        <v>155</v>
      </c>
      <c r="I94" s="26">
        <f>ROUND(ROUND(H94,2)*ROUND(G94,2),2)</f>
      </c>
      <c r="O94">
        <f>(I94*21)/100</f>
      </c>
      <c r="P94" t="s">
        <v>12</v>
      </c>
    </row>
    <row r="95" spans="1:5" ht="12.75">
      <c r="A95" s="27" t="s">
        <v>40</v>
      </c>
      <c r="E95" s="28" t="s">
        <v>37</v>
      </c>
    </row>
    <row r="96" spans="1:5" ht="25.5">
      <c r="A96" s="29" t="s">
        <v>41</v>
      </c>
      <c r="E96" s="30" t="s">
        <v>749</v>
      </c>
    </row>
    <row r="97" spans="1:5" ht="25.5">
      <c r="A97" t="s">
        <v>43</v>
      </c>
      <c r="E97" s="28" t="s">
        <v>299</v>
      </c>
    </row>
    <row r="98" spans="1:16" ht="12.75">
      <c r="A98" s="19" t="s">
        <v>35</v>
      </c>
      <c r="B98" s="23" t="s">
        <v>199</v>
      </c>
      <c r="C98" s="23" t="s">
        <v>301</v>
      </c>
      <c r="D98" s="19" t="s">
        <v>37</v>
      </c>
      <c r="E98" s="24" t="s">
        <v>302</v>
      </c>
      <c r="F98" s="25" t="s">
        <v>163</v>
      </c>
      <c r="G98" s="26">
        <v>123</v>
      </c>
      <c r="H98" s="26">
        <v>81</v>
      </c>
      <c r="I98" s="26">
        <f>ROUND(ROUND(H98,2)*ROUND(G98,2),2)</f>
      </c>
      <c r="O98">
        <f>(I98*21)/100</f>
      </c>
      <c r="P98" t="s">
        <v>12</v>
      </c>
    </row>
    <row r="99" spans="1:5" ht="12.75">
      <c r="A99" s="27" t="s">
        <v>40</v>
      </c>
      <c r="E99" s="28" t="s">
        <v>37</v>
      </c>
    </row>
    <row r="100" spans="1:5" ht="25.5">
      <c r="A100" s="29" t="s">
        <v>41</v>
      </c>
      <c r="E100" s="30" t="s">
        <v>750</v>
      </c>
    </row>
    <row r="101" spans="1:5" ht="38.25">
      <c r="A101" t="s">
        <v>43</v>
      </c>
      <c r="E101" s="28"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5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0+O8+O29+O42</f>
      </c>
      <c r="P2" t="s">
        <v>13</v>
      </c>
    </row>
    <row r="3" spans="1:16" ht="15" customHeight="1">
      <c r="A3" t="s">
        <v>1</v>
      </c>
      <c r="B3" s="8" t="s">
        <v>4</v>
      </c>
      <c r="C3" s="9" t="s">
        <v>5</v>
      </c>
      <c r="D3" s="1"/>
      <c r="E3" s="10" t="s">
        <v>6</v>
      </c>
      <c r="F3" s="1"/>
      <c r="G3" s="4"/>
      <c r="H3" s="3" t="s">
        <v>751</v>
      </c>
      <c r="I3" s="31">
        <f>0+I8+I29+I42</f>
      </c>
      <c r="O3" t="s">
        <v>9</v>
      </c>
      <c r="P3" t="s">
        <v>12</v>
      </c>
    </row>
    <row r="4" spans="1:16" ht="15" customHeight="1">
      <c r="A4" t="s">
        <v>7</v>
      </c>
      <c r="B4" s="12" t="s">
        <v>8</v>
      </c>
      <c r="C4" s="13" t="s">
        <v>751</v>
      </c>
      <c r="D4" s="5"/>
      <c r="E4" s="14" t="s">
        <v>752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0+I9+I13+I17+I21+I25</f>
      </c>
      <c r="R8">
        <f>0+O9+O13+O17+O21+O25</f>
      </c>
    </row>
    <row r="9" spans="1:16" ht="12.75">
      <c r="A9" s="19" t="s">
        <v>35</v>
      </c>
      <c r="B9" s="23" t="s">
        <v>19</v>
      </c>
      <c r="C9" s="23" t="s">
        <v>432</v>
      </c>
      <c r="D9" s="19" t="s">
        <v>37</v>
      </c>
      <c r="E9" s="24" t="s">
        <v>433</v>
      </c>
      <c r="F9" s="25" t="s">
        <v>107</v>
      </c>
      <c r="G9" s="26">
        <v>3</v>
      </c>
      <c r="H9" s="26">
        <v>195</v>
      </c>
      <c r="I9" s="26">
        <f>ROUND(ROUND(H9,2)*ROUND(G9,2),2)</f>
      </c>
      <c r="O9">
        <f>(I9*21)/100</f>
      </c>
      <c r="P9" t="s">
        <v>12</v>
      </c>
    </row>
    <row r="10" spans="1:5" ht="12.75">
      <c r="A10" s="27" t="s">
        <v>40</v>
      </c>
      <c r="E10" s="28" t="s">
        <v>37</v>
      </c>
    </row>
    <row r="11" spans="1:5" ht="51">
      <c r="A11" s="29" t="s">
        <v>41</v>
      </c>
      <c r="E11" s="30" t="s">
        <v>753</v>
      </c>
    </row>
    <row r="12" spans="1:5" ht="369.75">
      <c r="A12" t="s">
        <v>43</v>
      </c>
      <c r="E12" s="28" t="s">
        <v>435</v>
      </c>
    </row>
    <row r="13" spans="1:16" ht="12.75">
      <c r="A13" s="19" t="s">
        <v>35</v>
      </c>
      <c r="B13" s="23" t="s">
        <v>12</v>
      </c>
      <c r="C13" s="23" t="s">
        <v>438</v>
      </c>
      <c r="D13" s="19" t="s">
        <v>37</v>
      </c>
      <c r="E13" s="24" t="s">
        <v>439</v>
      </c>
      <c r="F13" s="25" t="s">
        <v>107</v>
      </c>
      <c r="G13" s="26">
        <v>249.2</v>
      </c>
      <c r="H13" s="26">
        <v>409.4</v>
      </c>
      <c r="I13" s="26">
        <f>ROUND(ROUND(H13,2)*ROUND(G13,2),2)</f>
      </c>
      <c r="O13">
        <f>(I13*21)/100</f>
      </c>
      <c r="P13" t="s">
        <v>12</v>
      </c>
    </row>
    <row r="14" spans="1:5" ht="12.75">
      <c r="A14" s="27" t="s">
        <v>40</v>
      </c>
      <c r="E14" s="28" t="s">
        <v>37</v>
      </c>
    </row>
    <row r="15" spans="1:5" ht="153">
      <c r="A15" s="29" t="s">
        <v>41</v>
      </c>
      <c r="E15" s="30" t="s">
        <v>754</v>
      </c>
    </row>
    <row r="16" spans="1:5" ht="357">
      <c r="A16" t="s">
        <v>43</v>
      </c>
      <c r="E16" s="28" t="s">
        <v>441</v>
      </c>
    </row>
    <row r="17" spans="1:16" ht="12.75">
      <c r="A17" s="19" t="s">
        <v>35</v>
      </c>
      <c r="B17" s="23" t="s">
        <v>13</v>
      </c>
      <c r="C17" s="23" t="s">
        <v>212</v>
      </c>
      <c r="D17" s="19" t="s">
        <v>37</v>
      </c>
      <c r="E17" s="24" t="s">
        <v>213</v>
      </c>
      <c r="F17" s="25" t="s">
        <v>82</v>
      </c>
      <c r="G17" s="26">
        <v>268</v>
      </c>
      <c r="H17" s="26">
        <v>15</v>
      </c>
      <c r="I17" s="26">
        <f>ROUND(ROUND(H17,2)*ROUND(G17,2),2)</f>
      </c>
      <c r="O17">
        <f>(I17*21)/100</f>
      </c>
      <c r="P17" t="s">
        <v>12</v>
      </c>
    </row>
    <row r="18" spans="1:5" ht="12.75">
      <c r="A18" s="27" t="s">
        <v>40</v>
      </c>
      <c r="E18" s="28" t="s">
        <v>37</v>
      </c>
    </row>
    <row r="19" spans="1:5" ht="38.25">
      <c r="A19" s="29" t="s">
        <v>41</v>
      </c>
      <c r="E19" s="30" t="s">
        <v>755</v>
      </c>
    </row>
    <row r="20" spans="1:5" ht="25.5">
      <c r="A20" t="s">
        <v>43</v>
      </c>
      <c r="E20" s="28" t="s">
        <v>215</v>
      </c>
    </row>
    <row r="21" spans="1:16" ht="12.75">
      <c r="A21" s="19" t="s">
        <v>35</v>
      </c>
      <c r="B21" s="23" t="s">
        <v>23</v>
      </c>
      <c r="C21" s="23" t="s">
        <v>447</v>
      </c>
      <c r="D21" s="19" t="s">
        <v>37</v>
      </c>
      <c r="E21" s="24" t="s">
        <v>448</v>
      </c>
      <c r="F21" s="25" t="s">
        <v>107</v>
      </c>
      <c r="G21" s="26">
        <v>6.05</v>
      </c>
      <c r="H21" s="26">
        <v>246</v>
      </c>
      <c r="I21" s="26">
        <f>ROUND(ROUND(H21,2)*ROUND(G21,2),2)</f>
      </c>
      <c r="O21">
        <f>(I21*21)/100</f>
      </c>
      <c r="P21" t="s">
        <v>12</v>
      </c>
    </row>
    <row r="22" spans="1:5" ht="12.75">
      <c r="A22" s="27" t="s">
        <v>40</v>
      </c>
      <c r="E22" s="28" t="s">
        <v>37</v>
      </c>
    </row>
    <row r="23" spans="1:5" ht="38.25">
      <c r="A23" s="29" t="s">
        <v>41</v>
      </c>
      <c r="E23" s="30" t="s">
        <v>756</v>
      </c>
    </row>
    <row r="24" spans="1:5" ht="38.25">
      <c r="A24" t="s">
        <v>43</v>
      </c>
      <c r="E24" s="28" t="s">
        <v>450</v>
      </c>
    </row>
    <row r="25" spans="1:16" ht="12.75">
      <c r="A25" s="19" t="s">
        <v>35</v>
      </c>
      <c r="B25" s="23" t="s">
        <v>25</v>
      </c>
      <c r="C25" s="23" t="s">
        <v>217</v>
      </c>
      <c r="D25" s="19" t="s">
        <v>37</v>
      </c>
      <c r="E25" s="24" t="s">
        <v>218</v>
      </c>
      <c r="F25" s="25" t="s">
        <v>107</v>
      </c>
      <c r="G25" s="26">
        <v>111.6</v>
      </c>
      <c r="H25" s="26">
        <v>189</v>
      </c>
      <c r="I25" s="26">
        <f>ROUND(ROUND(H25,2)*ROUND(G25,2),2)</f>
      </c>
      <c r="O25">
        <f>(I25*21)/100</f>
      </c>
      <c r="P25" t="s">
        <v>12</v>
      </c>
    </row>
    <row r="26" spans="1:5" ht="12.75">
      <c r="A26" s="27" t="s">
        <v>40</v>
      </c>
      <c r="E26" s="28" t="s">
        <v>37</v>
      </c>
    </row>
    <row r="27" spans="1:5" ht="51">
      <c r="A27" s="29" t="s">
        <v>41</v>
      </c>
      <c r="E27" s="30" t="s">
        <v>757</v>
      </c>
    </row>
    <row r="28" spans="1:5" ht="38.25">
      <c r="A28" t="s">
        <v>43</v>
      </c>
      <c r="E28" s="28" t="s">
        <v>452</v>
      </c>
    </row>
    <row r="29" spans="1:18" ht="12.75" customHeight="1">
      <c r="A29" s="5" t="s">
        <v>33</v>
      </c>
      <c r="B29" s="5"/>
      <c r="C29" s="34" t="s">
        <v>25</v>
      </c>
      <c r="D29" s="5"/>
      <c r="E29" s="21" t="s">
        <v>233</v>
      </c>
      <c r="F29" s="5"/>
      <c r="G29" s="5"/>
      <c r="H29" s="5"/>
      <c r="I29" s="35">
        <f>0+Q29</f>
      </c>
      <c r="O29">
        <f>0+R29</f>
      </c>
      <c r="Q29">
        <f>0+I30+I34+I38</f>
      </c>
      <c r="R29">
        <f>0+O30+O34+O38</f>
      </c>
    </row>
    <row r="30" spans="1:16" ht="12.75">
      <c r="A30" s="19" t="s">
        <v>35</v>
      </c>
      <c r="B30" s="23" t="s">
        <v>27</v>
      </c>
      <c r="C30" s="23" t="s">
        <v>245</v>
      </c>
      <c r="D30" s="19" t="s">
        <v>126</v>
      </c>
      <c r="E30" s="24" t="s">
        <v>246</v>
      </c>
      <c r="F30" s="25" t="s">
        <v>107</v>
      </c>
      <c r="G30" s="26">
        <v>40.2</v>
      </c>
      <c r="H30" s="26">
        <v>774</v>
      </c>
      <c r="I30" s="26">
        <f>ROUND(ROUND(H30,2)*ROUND(G30,2),2)</f>
      </c>
      <c r="O30">
        <f>(I30*21)/100</f>
      </c>
      <c r="P30" t="s">
        <v>12</v>
      </c>
    </row>
    <row r="31" spans="1:5" ht="12.75">
      <c r="A31" s="27" t="s">
        <v>40</v>
      </c>
      <c r="E31" s="28" t="s">
        <v>37</v>
      </c>
    </row>
    <row r="32" spans="1:5" ht="25.5">
      <c r="A32" s="29" t="s">
        <v>41</v>
      </c>
      <c r="E32" s="30" t="s">
        <v>758</v>
      </c>
    </row>
    <row r="33" spans="1:5" ht="51">
      <c r="A33" t="s">
        <v>43</v>
      </c>
      <c r="E33" s="28" t="s">
        <v>462</v>
      </c>
    </row>
    <row r="34" spans="1:16" ht="25.5">
      <c r="A34" s="19" t="s">
        <v>35</v>
      </c>
      <c r="B34" s="23" t="s">
        <v>65</v>
      </c>
      <c r="C34" s="23" t="s">
        <v>486</v>
      </c>
      <c r="D34" s="19" t="s">
        <v>37</v>
      </c>
      <c r="E34" s="24" t="s">
        <v>487</v>
      </c>
      <c r="F34" s="25" t="s">
        <v>82</v>
      </c>
      <c r="G34" s="26">
        <v>8.2</v>
      </c>
      <c r="H34" s="26">
        <v>840</v>
      </c>
      <c r="I34" s="26">
        <f>ROUND(ROUND(H34,2)*ROUND(G34,2),2)</f>
      </c>
      <c r="O34">
        <f>(I34*21)/100</f>
      </c>
      <c r="P34" t="s">
        <v>12</v>
      </c>
    </row>
    <row r="35" spans="1:5" ht="12.75">
      <c r="A35" s="27" t="s">
        <v>40</v>
      </c>
      <c r="E35" s="28" t="s">
        <v>37</v>
      </c>
    </row>
    <row r="36" spans="1:5" ht="38.25">
      <c r="A36" s="29" t="s">
        <v>41</v>
      </c>
      <c r="E36" s="30" t="s">
        <v>759</v>
      </c>
    </row>
    <row r="37" spans="1:5" ht="153">
      <c r="A37" t="s">
        <v>43</v>
      </c>
      <c r="E37" s="28" t="s">
        <v>485</v>
      </c>
    </row>
    <row r="38" spans="1:16" ht="12.75">
      <c r="A38" s="19" t="s">
        <v>35</v>
      </c>
      <c r="B38" s="23" t="s">
        <v>70</v>
      </c>
      <c r="C38" s="23" t="s">
        <v>489</v>
      </c>
      <c r="D38" s="19" t="s">
        <v>37</v>
      </c>
      <c r="E38" s="24" t="s">
        <v>490</v>
      </c>
      <c r="F38" s="25" t="s">
        <v>82</v>
      </c>
      <c r="G38" s="26">
        <v>259.8</v>
      </c>
      <c r="H38" s="26">
        <v>467</v>
      </c>
      <c r="I38" s="26">
        <f>ROUND(ROUND(H38,2)*ROUND(G38,2),2)</f>
      </c>
      <c r="O38">
        <f>(I38*21)/100</f>
      </c>
      <c r="P38" t="s">
        <v>12</v>
      </c>
    </row>
    <row r="39" spans="1:5" ht="12.75">
      <c r="A39" s="27" t="s">
        <v>40</v>
      </c>
      <c r="E39" s="28" t="s">
        <v>37</v>
      </c>
    </row>
    <row r="40" spans="1:5" ht="25.5">
      <c r="A40" s="29" t="s">
        <v>41</v>
      </c>
      <c r="E40" s="30" t="s">
        <v>760</v>
      </c>
    </row>
    <row r="41" spans="1:5" ht="153">
      <c r="A41" t="s">
        <v>43</v>
      </c>
      <c r="E41" s="28" t="s">
        <v>485</v>
      </c>
    </row>
    <row r="42" spans="1:18" ht="12.75" customHeight="1">
      <c r="A42" s="5" t="s">
        <v>33</v>
      </c>
      <c r="B42" s="5"/>
      <c r="C42" s="34" t="s">
        <v>30</v>
      </c>
      <c r="D42" s="5"/>
      <c r="E42" s="21" t="s">
        <v>294</v>
      </c>
      <c r="F42" s="5"/>
      <c r="G42" s="5"/>
      <c r="H42" s="5"/>
      <c r="I42" s="35">
        <f>0+Q42</f>
      </c>
      <c r="O42">
        <f>0+R42</f>
      </c>
      <c r="Q42">
        <f>0+I43+I47</f>
      </c>
      <c r="R42">
        <f>0+O43+O47</f>
      </c>
    </row>
    <row r="43" spans="1:16" ht="12.75">
      <c r="A43" s="19" t="s">
        <v>35</v>
      </c>
      <c r="B43" s="23" t="s">
        <v>30</v>
      </c>
      <c r="C43" s="23" t="s">
        <v>761</v>
      </c>
      <c r="D43" s="19" t="s">
        <v>37</v>
      </c>
      <c r="E43" s="24" t="s">
        <v>762</v>
      </c>
      <c r="F43" s="25" t="s">
        <v>163</v>
      </c>
      <c r="G43" s="26">
        <v>131</v>
      </c>
      <c r="H43" s="26">
        <v>275</v>
      </c>
      <c r="I43" s="26">
        <f>ROUND(ROUND(H43,2)*ROUND(G43,2),2)</f>
      </c>
      <c r="O43">
        <f>(I43*21)/100</f>
      </c>
      <c r="P43" t="s">
        <v>12</v>
      </c>
    </row>
    <row r="44" spans="1:5" ht="12.75">
      <c r="A44" s="27" t="s">
        <v>40</v>
      </c>
      <c r="E44" s="28" t="s">
        <v>37</v>
      </c>
    </row>
    <row r="45" spans="1:5" ht="38.25">
      <c r="A45" s="29" t="s">
        <v>41</v>
      </c>
      <c r="E45" s="30" t="s">
        <v>763</v>
      </c>
    </row>
    <row r="46" spans="1:5" ht="51">
      <c r="A46" t="s">
        <v>43</v>
      </c>
      <c r="E46" s="28" t="s">
        <v>500</v>
      </c>
    </row>
    <row r="47" spans="1:16" ht="12.75">
      <c r="A47" s="19" t="s">
        <v>35</v>
      </c>
      <c r="B47" s="23" t="s">
        <v>32</v>
      </c>
      <c r="C47" s="23" t="s">
        <v>497</v>
      </c>
      <c r="D47" s="19" t="s">
        <v>37</v>
      </c>
      <c r="E47" s="24" t="s">
        <v>498</v>
      </c>
      <c r="F47" s="25" t="s">
        <v>163</v>
      </c>
      <c r="G47" s="26">
        <v>35</v>
      </c>
      <c r="H47" s="26">
        <v>382</v>
      </c>
      <c r="I47" s="26">
        <f>ROUND(ROUND(H47,2)*ROUND(G47,2),2)</f>
      </c>
      <c r="O47">
        <f>(I47*21)/100</f>
      </c>
      <c r="P47" t="s">
        <v>12</v>
      </c>
    </row>
    <row r="48" spans="1:5" ht="12.75">
      <c r="A48" s="27" t="s">
        <v>40</v>
      </c>
      <c r="E48" s="28" t="s">
        <v>37</v>
      </c>
    </row>
    <row r="49" spans="1:5" ht="76.5">
      <c r="A49" s="29" t="s">
        <v>41</v>
      </c>
      <c r="E49" s="30" t="s">
        <v>764</v>
      </c>
    </row>
    <row r="50" spans="1:5" ht="51">
      <c r="A50" t="s">
        <v>43</v>
      </c>
      <c r="E50" s="28" t="s">
        <v>500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8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0+O8+O37+O42+O55+O68+O73</f>
      </c>
      <c r="P2" t="s">
        <v>13</v>
      </c>
    </row>
    <row r="3" spans="1:16" ht="15" customHeight="1">
      <c r="A3" t="s">
        <v>1</v>
      </c>
      <c r="B3" s="8" t="s">
        <v>4</v>
      </c>
      <c r="C3" s="9" t="s">
        <v>5</v>
      </c>
      <c r="D3" s="1"/>
      <c r="E3" s="10" t="s">
        <v>6</v>
      </c>
      <c r="F3" s="1"/>
      <c r="G3" s="4"/>
      <c r="H3" s="3" t="s">
        <v>765</v>
      </c>
      <c r="I3" s="31">
        <f>0+I8+I37+I42+I55+I68+I73</f>
      </c>
      <c r="O3" t="s">
        <v>9</v>
      </c>
      <c r="P3" t="s">
        <v>12</v>
      </c>
    </row>
    <row r="4" spans="1:16" ht="15" customHeight="1">
      <c r="A4" t="s">
        <v>7</v>
      </c>
      <c r="B4" s="12" t="s">
        <v>8</v>
      </c>
      <c r="C4" s="13" t="s">
        <v>765</v>
      </c>
      <c r="D4" s="5"/>
      <c r="E4" s="14" t="s">
        <v>766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0+I9+I13+I17+I21+I25+I29+I33</f>
      </c>
      <c r="R8">
        <f>0+O9+O13+O17+O21+O25+O29+O33</f>
      </c>
    </row>
    <row r="9" spans="1:16" ht="12.75">
      <c r="A9" s="19" t="s">
        <v>35</v>
      </c>
      <c r="B9" s="23" t="s">
        <v>19</v>
      </c>
      <c r="C9" s="23" t="s">
        <v>432</v>
      </c>
      <c r="D9" s="19" t="s">
        <v>37</v>
      </c>
      <c r="E9" s="24" t="s">
        <v>433</v>
      </c>
      <c r="F9" s="25" t="s">
        <v>107</v>
      </c>
      <c r="G9" s="26">
        <v>899.76</v>
      </c>
      <c r="H9" s="26">
        <v>195</v>
      </c>
      <c r="I9" s="26">
        <f>ROUND(ROUND(H9,2)*ROUND(G9,2),2)</f>
      </c>
      <c r="O9">
        <f>(I9*21)/100</f>
      </c>
      <c r="P9" t="s">
        <v>12</v>
      </c>
    </row>
    <row r="10" spans="1:5" ht="12.75">
      <c r="A10" s="27" t="s">
        <v>40</v>
      </c>
      <c r="E10" s="28" t="s">
        <v>37</v>
      </c>
    </row>
    <row r="11" spans="1:5" ht="51">
      <c r="A11" s="29" t="s">
        <v>41</v>
      </c>
      <c r="E11" s="30" t="s">
        <v>767</v>
      </c>
    </row>
    <row r="12" spans="1:5" ht="369.75">
      <c r="A12" t="s">
        <v>43</v>
      </c>
      <c r="E12" s="28" t="s">
        <v>435</v>
      </c>
    </row>
    <row r="13" spans="1:16" ht="12.75">
      <c r="A13" s="19" t="s">
        <v>35</v>
      </c>
      <c r="B13" s="23" t="s">
        <v>12</v>
      </c>
      <c r="C13" s="23" t="s">
        <v>438</v>
      </c>
      <c r="D13" s="19" t="s">
        <v>37</v>
      </c>
      <c r="E13" s="24" t="s">
        <v>439</v>
      </c>
      <c r="F13" s="25" t="s">
        <v>107</v>
      </c>
      <c r="G13" s="26">
        <v>2032.72</v>
      </c>
      <c r="H13" s="26">
        <v>409.4</v>
      </c>
      <c r="I13" s="26">
        <f>ROUND(ROUND(H13,2)*ROUND(G13,2),2)</f>
      </c>
      <c r="O13">
        <f>(I13*21)/100</f>
      </c>
      <c r="P13" t="s">
        <v>12</v>
      </c>
    </row>
    <row r="14" spans="1:5" ht="12.75">
      <c r="A14" s="27" t="s">
        <v>40</v>
      </c>
      <c r="E14" s="28" t="s">
        <v>37</v>
      </c>
    </row>
    <row r="15" spans="1:5" ht="63.75">
      <c r="A15" s="29" t="s">
        <v>41</v>
      </c>
      <c r="E15" s="30" t="s">
        <v>768</v>
      </c>
    </row>
    <row r="16" spans="1:5" ht="357">
      <c r="A16" t="s">
        <v>43</v>
      </c>
      <c r="E16" s="28" t="s">
        <v>441</v>
      </c>
    </row>
    <row r="17" spans="1:16" ht="12.75">
      <c r="A17" s="19" t="s">
        <v>35</v>
      </c>
      <c r="B17" s="23" t="s">
        <v>13</v>
      </c>
      <c r="C17" s="23" t="s">
        <v>556</v>
      </c>
      <c r="D17" s="19" t="s">
        <v>37</v>
      </c>
      <c r="E17" s="24" t="s">
        <v>557</v>
      </c>
      <c r="F17" s="25" t="s">
        <v>107</v>
      </c>
      <c r="G17" s="26">
        <v>327</v>
      </c>
      <c r="H17" s="26">
        <v>164</v>
      </c>
      <c r="I17" s="26">
        <f>ROUND(ROUND(H17,2)*ROUND(G17,2),2)</f>
      </c>
      <c r="O17">
        <f>(I17*21)/100</f>
      </c>
      <c r="P17" t="s">
        <v>12</v>
      </c>
    </row>
    <row r="18" spans="1:5" ht="12.75">
      <c r="A18" s="27" t="s">
        <v>40</v>
      </c>
      <c r="E18" s="28" t="s">
        <v>37</v>
      </c>
    </row>
    <row r="19" spans="1:5" ht="25.5">
      <c r="A19" s="29" t="s">
        <v>41</v>
      </c>
      <c r="E19" s="30" t="s">
        <v>769</v>
      </c>
    </row>
    <row r="20" spans="1:5" ht="216.75">
      <c r="A20" t="s">
        <v>43</v>
      </c>
      <c r="E20" s="28" t="s">
        <v>559</v>
      </c>
    </row>
    <row r="21" spans="1:16" ht="12.75">
      <c r="A21" s="19" t="s">
        <v>35</v>
      </c>
      <c r="B21" s="23" t="s">
        <v>23</v>
      </c>
      <c r="C21" s="23" t="s">
        <v>200</v>
      </c>
      <c r="D21" s="19" t="s">
        <v>37</v>
      </c>
      <c r="E21" s="24" t="s">
        <v>201</v>
      </c>
      <c r="F21" s="25" t="s">
        <v>107</v>
      </c>
      <c r="G21" s="26">
        <v>0.68</v>
      </c>
      <c r="H21" s="26">
        <v>124</v>
      </c>
      <c r="I21" s="26">
        <f>ROUND(ROUND(H21,2)*ROUND(G21,2),2)</f>
      </c>
      <c r="O21">
        <f>(I21*21)/100</f>
      </c>
      <c r="P21" t="s">
        <v>12</v>
      </c>
    </row>
    <row r="22" spans="1:5" ht="12.75">
      <c r="A22" s="27" t="s">
        <v>40</v>
      </c>
      <c r="E22" s="28" t="s">
        <v>37</v>
      </c>
    </row>
    <row r="23" spans="1:5" ht="76.5">
      <c r="A23" s="29" t="s">
        <v>41</v>
      </c>
      <c r="E23" s="30" t="s">
        <v>770</v>
      </c>
    </row>
    <row r="24" spans="1:5" ht="229.5">
      <c r="A24" t="s">
        <v>43</v>
      </c>
      <c r="E24" s="28" t="s">
        <v>203</v>
      </c>
    </row>
    <row r="25" spans="1:16" ht="12.75">
      <c r="A25" s="19" t="s">
        <v>35</v>
      </c>
      <c r="B25" s="23" t="s">
        <v>25</v>
      </c>
      <c r="C25" s="23" t="s">
        <v>212</v>
      </c>
      <c r="D25" s="19" t="s">
        <v>37</v>
      </c>
      <c r="E25" s="24" t="s">
        <v>213</v>
      </c>
      <c r="F25" s="25" t="s">
        <v>82</v>
      </c>
      <c r="G25" s="26">
        <v>4233</v>
      </c>
      <c r="H25" s="26">
        <v>15</v>
      </c>
      <c r="I25" s="26">
        <f>ROUND(ROUND(H25,2)*ROUND(G25,2),2)</f>
      </c>
      <c r="O25">
        <f>(I25*21)/100</f>
      </c>
      <c r="P25" t="s">
        <v>12</v>
      </c>
    </row>
    <row r="26" spans="1:5" ht="12.75">
      <c r="A26" s="27" t="s">
        <v>40</v>
      </c>
      <c r="E26" s="28" t="s">
        <v>37</v>
      </c>
    </row>
    <row r="27" spans="1:5" ht="38.25">
      <c r="A27" s="29" t="s">
        <v>41</v>
      </c>
      <c r="E27" s="30" t="s">
        <v>771</v>
      </c>
    </row>
    <row r="28" spans="1:5" ht="25.5">
      <c r="A28" t="s">
        <v>43</v>
      </c>
      <c r="E28" s="28" t="s">
        <v>215</v>
      </c>
    </row>
    <row r="29" spans="1:16" ht="12.75">
      <c r="A29" s="19" t="s">
        <v>35</v>
      </c>
      <c r="B29" s="23" t="s">
        <v>27</v>
      </c>
      <c r="C29" s="23" t="s">
        <v>447</v>
      </c>
      <c r="D29" s="19" t="s">
        <v>37</v>
      </c>
      <c r="E29" s="24" t="s">
        <v>448</v>
      </c>
      <c r="F29" s="25" t="s">
        <v>107</v>
      </c>
      <c r="G29" s="26">
        <v>330.49</v>
      </c>
      <c r="H29" s="26">
        <v>246</v>
      </c>
      <c r="I29" s="26">
        <f>ROUND(ROUND(H29,2)*ROUND(G29,2),2)</f>
      </c>
      <c r="O29">
        <f>(I29*21)/100</f>
      </c>
      <c r="P29" t="s">
        <v>12</v>
      </c>
    </row>
    <row r="30" spans="1:5" ht="12.75">
      <c r="A30" s="27" t="s">
        <v>40</v>
      </c>
      <c r="E30" s="28" t="s">
        <v>37</v>
      </c>
    </row>
    <row r="31" spans="1:5" ht="38.25">
      <c r="A31" s="29" t="s">
        <v>41</v>
      </c>
      <c r="E31" s="30" t="s">
        <v>772</v>
      </c>
    </row>
    <row r="32" spans="1:5" ht="38.25">
      <c r="A32" t="s">
        <v>43</v>
      </c>
      <c r="E32" s="28" t="s">
        <v>450</v>
      </c>
    </row>
    <row r="33" spans="1:16" ht="12.75">
      <c r="A33" s="19" t="s">
        <v>35</v>
      </c>
      <c r="B33" s="23" t="s">
        <v>65</v>
      </c>
      <c r="C33" s="23" t="s">
        <v>217</v>
      </c>
      <c r="D33" s="19" t="s">
        <v>37</v>
      </c>
      <c r="E33" s="24" t="s">
        <v>218</v>
      </c>
      <c r="F33" s="25" t="s">
        <v>107</v>
      </c>
      <c r="G33" s="26">
        <v>1146</v>
      </c>
      <c r="H33" s="26">
        <v>189</v>
      </c>
      <c r="I33" s="26">
        <f>ROUND(ROUND(H33,2)*ROUND(G33,2),2)</f>
      </c>
      <c r="O33">
        <f>(I33*21)/100</f>
      </c>
      <c r="P33" t="s">
        <v>12</v>
      </c>
    </row>
    <row r="34" spans="1:5" ht="12.75">
      <c r="A34" s="27" t="s">
        <v>40</v>
      </c>
      <c r="E34" s="28" t="s">
        <v>37</v>
      </c>
    </row>
    <row r="35" spans="1:5" ht="51">
      <c r="A35" s="29" t="s">
        <v>41</v>
      </c>
      <c r="E35" s="30" t="s">
        <v>773</v>
      </c>
    </row>
    <row r="36" spans="1:5" ht="38.25">
      <c r="A36" t="s">
        <v>43</v>
      </c>
      <c r="E36" s="28" t="s">
        <v>452</v>
      </c>
    </row>
    <row r="37" spans="1:18" ht="12.75" customHeight="1">
      <c r="A37" s="5" t="s">
        <v>33</v>
      </c>
      <c r="B37" s="5"/>
      <c r="C37" s="34" t="s">
        <v>13</v>
      </c>
      <c r="D37" s="5"/>
      <c r="E37" s="21" t="s">
        <v>331</v>
      </c>
      <c r="F37" s="5"/>
      <c r="G37" s="5"/>
      <c r="H37" s="5"/>
      <c r="I37" s="35">
        <f>0+Q37</f>
      </c>
      <c r="O37">
        <f>0+R37</f>
      </c>
      <c r="Q37">
        <f>0+I38</f>
      </c>
      <c r="R37">
        <f>0+O38</f>
      </c>
    </row>
    <row r="38" spans="1:16" ht="25.5">
      <c r="A38" s="19" t="s">
        <v>35</v>
      </c>
      <c r="B38" s="23" t="s">
        <v>70</v>
      </c>
      <c r="C38" s="23" t="s">
        <v>620</v>
      </c>
      <c r="D38" s="19" t="s">
        <v>37</v>
      </c>
      <c r="E38" s="24" t="s">
        <v>621</v>
      </c>
      <c r="F38" s="25" t="s">
        <v>107</v>
      </c>
      <c r="G38" s="26">
        <v>138.65</v>
      </c>
      <c r="H38" s="26">
        <v>3310</v>
      </c>
      <c r="I38" s="26">
        <f>ROUND(ROUND(H38,2)*ROUND(G38,2),2)</f>
      </c>
      <c r="O38">
        <f>(I38*21)/100</f>
      </c>
      <c r="P38" t="s">
        <v>12</v>
      </c>
    </row>
    <row r="39" spans="1:5" ht="12.75">
      <c r="A39" s="27" t="s">
        <v>40</v>
      </c>
      <c r="E39" s="28" t="s">
        <v>37</v>
      </c>
    </row>
    <row r="40" spans="1:5" ht="89.25">
      <c r="A40" s="29" t="s">
        <v>41</v>
      </c>
      <c r="E40" s="30" t="s">
        <v>774</v>
      </c>
    </row>
    <row r="41" spans="1:5" ht="25.5">
      <c r="A41" t="s">
        <v>43</v>
      </c>
      <c r="E41" s="28" t="s">
        <v>623</v>
      </c>
    </row>
    <row r="42" spans="1:18" ht="12.75" customHeight="1">
      <c r="A42" s="5" t="s">
        <v>33</v>
      </c>
      <c r="B42" s="5"/>
      <c r="C42" s="34" t="s">
        <v>23</v>
      </c>
      <c r="D42" s="5"/>
      <c r="E42" s="21" t="s">
        <v>227</v>
      </c>
      <c r="F42" s="5"/>
      <c r="G42" s="5"/>
      <c r="H42" s="5"/>
      <c r="I42" s="35">
        <f>0+Q42</f>
      </c>
      <c r="O42">
        <f>0+R42</f>
      </c>
      <c r="Q42">
        <f>0+I43+I47+I51</f>
      </c>
      <c r="R42">
        <f>0+O43+O47+O51</f>
      </c>
    </row>
    <row r="43" spans="1:16" ht="12.75">
      <c r="A43" s="19" t="s">
        <v>35</v>
      </c>
      <c r="B43" s="23" t="s">
        <v>30</v>
      </c>
      <c r="C43" s="23" t="s">
        <v>624</v>
      </c>
      <c r="D43" s="19" t="s">
        <v>37</v>
      </c>
      <c r="E43" s="24" t="s">
        <v>625</v>
      </c>
      <c r="F43" s="25" t="s">
        <v>107</v>
      </c>
      <c r="G43" s="26">
        <v>1.03</v>
      </c>
      <c r="H43" s="26">
        <v>3080</v>
      </c>
      <c r="I43" s="26">
        <f>ROUND(ROUND(H43,2)*ROUND(G43,2),2)</f>
      </c>
      <c r="O43">
        <f>(I43*21)/100</f>
      </c>
      <c r="P43" t="s">
        <v>12</v>
      </c>
    </row>
    <row r="44" spans="1:5" ht="12.75">
      <c r="A44" s="27" t="s">
        <v>40</v>
      </c>
      <c r="E44" s="28" t="s">
        <v>37</v>
      </c>
    </row>
    <row r="45" spans="1:5" ht="89.25">
      <c r="A45" s="29" t="s">
        <v>41</v>
      </c>
      <c r="E45" s="30" t="s">
        <v>775</v>
      </c>
    </row>
    <row r="46" spans="1:5" ht="369.75">
      <c r="A46" t="s">
        <v>43</v>
      </c>
      <c r="E46" s="28" t="s">
        <v>627</v>
      </c>
    </row>
    <row r="47" spans="1:16" ht="12.75">
      <c r="A47" s="19" t="s">
        <v>35</v>
      </c>
      <c r="B47" s="23" t="s">
        <v>32</v>
      </c>
      <c r="C47" s="23" t="s">
        <v>633</v>
      </c>
      <c r="D47" s="19" t="s">
        <v>37</v>
      </c>
      <c r="E47" s="24" t="s">
        <v>634</v>
      </c>
      <c r="F47" s="25" t="s">
        <v>107</v>
      </c>
      <c r="G47" s="26">
        <v>0.63</v>
      </c>
      <c r="H47" s="26">
        <v>5220</v>
      </c>
      <c r="I47" s="26">
        <f>ROUND(ROUND(H47,2)*ROUND(G47,2),2)</f>
      </c>
      <c r="O47">
        <f>(I47*21)/100</f>
      </c>
      <c r="P47" t="s">
        <v>12</v>
      </c>
    </row>
    <row r="48" spans="1:5" ht="12.75">
      <c r="A48" s="27" t="s">
        <v>40</v>
      </c>
      <c r="E48" s="28" t="s">
        <v>37</v>
      </c>
    </row>
    <row r="49" spans="1:5" ht="38.25">
      <c r="A49" s="29" t="s">
        <v>41</v>
      </c>
      <c r="E49" s="30" t="s">
        <v>776</v>
      </c>
    </row>
    <row r="50" spans="1:5" ht="102">
      <c r="A50" t="s">
        <v>43</v>
      </c>
      <c r="E50" s="28" t="s">
        <v>777</v>
      </c>
    </row>
    <row r="51" spans="1:16" ht="12.75">
      <c r="A51" s="19" t="s">
        <v>35</v>
      </c>
      <c r="B51" s="23" t="s">
        <v>152</v>
      </c>
      <c r="C51" s="23" t="s">
        <v>637</v>
      </c>
      <c r="D51" s="19" t="s">
        <v>37</v>
      </c>
      <c r="E51" s="24" t="s">
        <v>638</v>
      </c>
      <c r="F51" s="25" t="s">
        <v>107</v>
      </c>
      <c r="G51" s="26">
        <v>0.65</v>
      </c>
      <c r="H51" s="26">
        <v>6170</v>
      </c>
      <c r="I51" s="26">
        <f>ROUND(ROUND(H51,2)*ROUND(G51,2),2)</f>
      </c>
      <c r="O51">
        <f>(I51*21)/100</f>
      </c>
      <c r="P51" t="s">
        <v>12</v>
      </c>
    </row>
    <row r="52" spans="1:5" ht="12.75">
      <c r="A52" s="27" t="s">
        <v>40</v>
      </c>
      <c r="E52" s="28" t="s">
        <v>37</v>
      </c>
    </row>
    <row r="53" spans="1:5" ht="38.25">
      <c r="A53" s="29" t="s">
        <v>41</v>
      </c>
      <c r="E53" s="30" t="s">
        <v>778</v>
      </c>
    </row>
    <row r="54" spans="1:5" ht="357">
      <c r="A54" t="s">
        <v>43</v>
      </c>
      <c r="E54" s="28" t="s">
        <v>779</v>
      </c>
    </row>
    <row r="55" spans="1:18" ht="12.75" customHeight="1">
      <c r="A55" s="5" t="s">
        <v>33</v>
      </c>
      <c r="B55" s="5"/>
      <c r="C55" s="34" t="s">
        <v>25</v>
      </c>
      <c r="D55" s="5"/>
      <c r="E55" s="21" t="s">
        <v>233</v>
      </c>
      <c r="F55" s="5"/>
      <c r="G55" s="5"/>
      <c r="H55" s="5"/>
      <c r="I55" s="35">
        <f>0+Q55</f>
      </c>
      <c r="O55">
        <f>0+R55</f>
      </c>
      <c r="Q55">
        <f>0+I56+I60+I64</f>
      </c>
      <c r="R55">
        <f>0+O56+O60+O64</f>
      </c>
    </row>
    <row r="56" spans="1:16" ht="12.75">
      <c r="A56" s="19" t="s">
        <v>35</v>
      </c>
      <c r="B56" s="23" t="s">
        <v>156</v>
      </c>
      <c r="C56" s="23" t="s">
        <v>245</v>
      </c>
      <c r="D56" s="19" t="s">
        <v>37</v>
      </c>
      <c r="E56" s="24" t="s">
        <v>246</v>
      </c>
      <c r="F56" s="25" t="s">
        <v>107</v>
      </c>
      <c r="G56" s="26">
        <v>677.28</v>
      </c>
      <c r="H56" s="26">
        <v>774</v>
      </c>
      <c r="I56" s="26">
        <f>ROUND(ROUND(H56,2)*ROUND(G56,2),2)</f>
      </c>
      <c r="O56">
        <f>(I56*21)/100</f>
      </c>
      <c r="P56" t="s">
        <v>12</v>
      </c>
    </row>
    <row r="57" spans="1:5" ht="12.75">
      <c r="A57" s="27" t="s">
        <v>40</v>
      </c>
      <c r="E57" s="28" t="s">
        <v>37</v>
      </c>
    </row>
    <row r="58" spans="1:5" ht="38.25">
      <c r="A58" s="29" t="s">
        <v>41</v>
      </c>
      <c r="E58" s="30" t="s">
        <v>780</v>
      </c>
    </row>
    <row r="59" spans="1:5" ht="51">
      <c r="A59" t="s">
        <v>43</v>
      </c>
      <c r="E59" s="28" t="s">
        <v>462</v>
      </c>
    </row>
    <row r="60" spans="1:16" ht="25.5">
      <c r="A60" s="19" t="s">
        <v>35</v>
      </c>
      <c r="B60" s="23" t="s">
        <v>160</v>
      </c>
      <c r="C60" s="23" t="s">
        <v>486</v>
      </c>
      <c r="D60" s="19" t="s">
        <v>37</v>
      </c>
      <c r="E60" s="24" t="s">
        <v>487</v>
      </c>
      <c r="F60" s="25" t="s">
        <v>82</v>
      </c>
      <c r="G60" s="26">
        <v>126</v>
      </c>
      <c r="H60" s="26">
        <v>840</v>
      </c>
      <c r="I60" s="26">
        <f>ROUND(ROUND(H60,2)*ROUND(G60,2),2)</f>
      </c>
      <c r="O60">
        <f>(I60*21)/100</f>
      </c>
      <c r="P60" t="s">
        <v>12</v>
      </c>
    </row>
    <row r="61" spans="1:5" ht="12.75">
      <c r="A61" s="27" t="s">
        <v>40</v>
      </c>
      <c r="E61" s="28" t="s">
        <v>37</v>
      </c>
    </row>
    <row r="62" spans="1:5" ht="38.25">
      <c r="A62" s="29" t="s">
        <v>41</v>
      </c>
      <c r="E62" s="30" t="s">
        <v>781</v>
      </c>
    </row>
    <row r="63" spans="1:5" ht="153">
      <c r="A63" t="s">
        <v>43</v>
      </c>
      <c r="E63" s="28" t="s">
        <v>485</v>
      </c>
    </row>
    <row r="64" spans="1:16" ht="12.75">
      <c r="A64" s="19" t="s">
        <v>35</v>
      </c>
      <c r="B64" s="23" t="s">
        <v>166</v>
      </c>
      <c r="C64" s="23" t="s">
        <v>489</v>
      </c>
      <c r="D64" s="19" t="s">
        <v>37</v>
      </c>
      <c r="E64" s="24" t="s">
        <v>490</v>
      </c>
      <c r="F64" s="25" t="s">
        <v>82</v>
      </c>
      <c r="G64" s="26">
        <v>4107</v>
      </c>
      <c r="H64" s="26">
        <v>467</v>
      </c>
      <c r="I64" s="26">
        <f>ROUND(ROUND(H64,2)*ROUND(G64,2),2)</f>
      </c>
      <c r="O64">
        <f>(I64*21)/100</f>
      </c>
      <c r="P64" t="s">
        <v>12</v>
      </c>
    </row>
    <row r="65" spans="1:5" ht="12.75">
      <c r="A65" s="27" t="s">
        <v>40</v>
      </c>
      <c r="E65" s="28" t="s">
        <v>37</v>
      </c>
    </row>
    <row r="66" spans="1:5" ht="25.5">
      <c r="A66" s="29" t="s">
        <v>41</v>
      </c>
      <c r="E66" s="30" t="s">
        <v>782</v>
      </c>
    </row>
    <row r="67" spans="1:5" ht="153">
      <c r="A67" t="s">
        <v>43</v>
      </c>
      <c r="E67" s="28" t="s">
        <v>485</v>
      </c>
    </row>
    <row r="68" spans="1:18" ht="12.75" customHeight="1">
      <c r="A68" s="5" t="s">
        <v>33</v>
      </c>
      <c r="B68" s="5"/>
      <c r="C68" s="34" t="s">
        <v>70</v>
      </c>
      <c r="D68" s="5"/>
      <c r="E68" s="21" t="s">
        <v>271</v>
      </c>
      <c r="F68" s="5"/>
      <c r="G68" s="5"/>
      <c r="H68" s="5"/>
      <c r="I68" s="35">
        <f>0+Q68</f>
      </c>
      <c r="O68">
        <f>0+R68</f>
      </c>
      <c r="Q68">
        <f>0+I69</f>
      </c>
      <c r="R68">
        <f>0+O69</f>
      </c>
    </row>
    <row r="69" spans="1:16" ht="12.75">
      <c r="A69" s="19" t="s">
        <v>35</v>
      </c>
      <c r="B69" s="23" t="s">
        <v>169</v>
      </c>
      <c r="C69" s="23" t="s">
        <v>653</v>
      </c>
      <c r="D69" s="19" t="s">
        <v>37</v>
      </c>
      <c r="E69" s="24" t="s">
        <v>654</v>
      </c>
      <c r="F69" s="25" t="s">
        <v>107</v>
      </c>
      <c r="G69" s="26">
        <v>1.04</v>
      </c>
      <c r="H69" s="26">
        <v>3150</v>
      </c>
      <c r="I69" s="26">
        <f>ROUND(ROUND(H69,2)*ROUND(G69,2),2)</f>
      </c>
      <c r="O69">
        <f>(I69*21)/100</f>
      </c>
      <c r="P69" t="s">
        <v>12</v>
      </c>
    </row>
    <row r="70" spans="1:5" ht="12.75">
      <c r="A70" s="27" t="s">
        <v>40</v>
      </c>
      <c r="E70" s="28" t="s">
        <v>37</v>
      </c>
    </row>
    <row r="71" spans="1:5" ht="38.25">
      <c r="A71" s="29" t="s">
        <v>41</v>
      </c>
      <c r="E71" s="30" t="s">
        <v>783</v>
      </c>
    </row>
    <row r="72" spans="1:5" ht="369.75">
      <c r="A72" t="s">
        <v>43</v>
      </c>
      <c r="E72" s="28" t="s">
        <v>784</v>
      </c>
    </row>
    <row r="73" spans="1:18" ht="12.75" customHeight="1">
      <c r="A73" s="5" t="s">
        <v>33</v>
      </c>
      <c r="B73" s="5"/>
      <c r="C73" s="34" t="s">
        <v>30</v>
      </c>
      <c r="D73" s="5"/>
      <c r="E73" s="21" t="s">
        <v>294</v>
      </c>
      <c r="F73" s="5"/>
      <c r="G73" s="5"/>
      <c r="H73" s="5"/>
      <c r="I73" s="35">
        <f>0+Q73</f>
      </c>
      <c r="O73">
        <f>0+R73</f>
      </c>
      <c r="Q73">
        <f>0+I74+I78+I82+I86</f>
      </c>
      <c r="R73">
        <f>0+O74+O78+O82+O86</f>
      </c>
    </row>
    <row r="74" spans="1:16" ht="12.75">
      <c r="A74" s="19" t="s">
        <v>35</v>
      </c>
      <c r="B74" s="23" t="s">
        <v>175</v>
      </c>
      <c r="C74" s="23" t="s">
        <v>761</v>
      </c>
      <c r="D74" s="19" t="s">
        <v>37</v>
      </c>
      <c r="E74" s="24" t="s">
        <v>762</v>
      </c>
      <c r="F74" s="25" t="s">
        <v>163</v>
      </c>
      <c r="G74" s="26">
        <v>2215</v>
      </c>
      <c r="H74" s="26">
        <v>275</v>
      </c>
      <c r="I74" s="26">
        <f>ROUND(ROUND(H74,2)*ROUND(G74,2),2)</f>
      </c>
      <c r="O74">
        <f>(I74*21)/100</f>
      </c>
      <c r="P74" t="s">
        <v>12</v>
      </c>
    </row>
    <row r="75" spans="1:5" ht="12.75">
      <c r="A75" s="27" t="s">
        <v>40</v>
      </c>
      <c r="E75" s="28" t="s">
        <v>37</v>
      </c>
    </row>
    <row r="76" spans="1:5" ht="38.25">
      <c r="A76" s="29" t="s">
        <v>41</v>
      </c>
      <c r="E76" s="30" t="s">
        <v>785</v>
      </c>
    </row>
    <row r="77" spans="1:5" ht="51">
      <c r="A77" t="s">
        <v>43</v>
      </c>
      <c r="E77" s="28" t="s">
        <v>500</v>
      </c>
    </row>
    <row r="78" spans="1:16" ht="12.75">
      <c r="A78" s="19" t="s">
        <v>35</v>
      </c>
      <c r="B78" s="23" t="s">
        <v>178</v>
      </c>
      <c r="C78" s="23" t="s">
        <v>497</v>
      </c>
      <c r="D78" s="19" t="s">
        <v>37</v>
      </c>
      <c r="E78" s="24" t="s">
        <v>498</v>
      </c>
      <c r="F78" s="25" t="s">
        <v>163</v>
      </c>
      <c r="G78" s="26">
        <v>10</v>
      </c>
      <c r="H78" s="26">
        <v>382</v>
      </c>
      <c r="I78" s="26">
        <f>ROUND(ROUND(H78,2)*ROUND(G78,2),2)</f>
      </c>
      <c r="O78">
        <f>(I78*21)/100</f>
      </c>
      <c r="P78" t="s">
        <v>12</v>
      </c>
    </row>
    <row r="79" spans="1:5" ht="12.75">
      <c r="A79" s="27" t="s">
        <v>40</v>
      </c>
      <c r="E79" s="28" t="s">
        <v>37</v>
      </c>
    </row>
    <row r="80" spans="1:5" ht="51">
      <c r="A80" s="29" t="s">
        <v>41</v>
      </c>
      <c r="E80" s="30" t="s">
        <v>786</v>
      </c>
    </row>
    <row r="81" spans="1:5" ht="51">
      <c r="A81" t="s">
        <v>43</v>
      </c>
      <c r="E81" s="28" t="s">
        <v>500</v>
      </c>
    </row>
    <row r="82" spans="1:16" ht="12.75">
      <c r="A82" s="19" t="s">
        <v>35</v>
      </c>
      <c r="B82" s="23" t="s">
        <v>183</v>
      </c>
      <c r="C82" s="23" t="s">
        <v>581</v>
      </c>
      <c r="D82" s="19" t="s">
        <v>37</v>
      </c>
      <c r="E82" s="24" t="s">
        <v>582</v>
      </c>
      <c r="F82" s="25" t="s">
        <v>163</v>
      </c>
      <c r="G82" s="26">
        <v>4</v>
      </c>
      <c r="H82" s="26">
        <v>1830</v>
      </c>
      <c r="I82" s="26">
        <f>ROUND(ROUND(H82,2)*ROUND(G82,2),2)</f>
      </c>
      <c r="O82">
        <f>(I82*21)/100</f>
      </c>
      <c r="P82" t="s">
        <v>12</v>
      </c>
    </row>
    <row r="83" spans="1:5" ht="12.75">
      <c r="A83" s="27" t="s">
        <v>40</v>
      </c>
      <c r="E83" s="28" t="s">
        <v>37</v>
      </c>
    </row>
    <row r="84" spans="1:5" ht="25.5">
      <c r="A84" s="29" t="s">
        <v>41</v>
      </c>
      <c r="E84" s="30" t="s">
        <v>787</v>
      </c>
    </row>
    <row r="85" spans="1:5" ht="63.75">
      <c r="A85" t="s">
        <v>43</v>
      </c>
      <c r="E85" s="28" t="s">
        <v>584</v>
      </c>
    </row>
    <row r="86" spans="1:16" ht="12.75">
      <c r="A86" s="19" t="s">
        <v>35</v>
      </c>
      <c r="B86" s="23" t="s">
        <v>188</v>
      </c>
      <c r="C86" s="23" t="s">
        <v>587</v>
      </c>
      <c r="D86" s="19" t="s">
        <v>37</v>
      </c>
      <c r="E86" s="24" t="s">
        <v>588</v>
      </c>
      <c r="F86" s="25" t="s">
        <v>163</v>
      </c>
      <c r="G86" s="26">
        <v>14</v>
      </c>
      <c r="H86" s="26">
        <v>561</v>
      </c>
      <c r="I86" s="26">
        <f>ROUND(ROUND(H86,2)*ROUND(G86,2),2)</f>
      </c>
      <c r="O86">
        <f>(I86*21)/100</f>
      </c>
      <c r="P86" t="s">
        <v>12</v>
      </c>
    </row>
    <row r="87" spans="1:5" ht="12.75">
      <c r="A87" s="27" t="s">
        <v>40</v>
      </c>
      <c r="E87" s="28" t="s">
        <v>37</v>
      </c>
    </row>
    <row r="88" spans="1:5" ht="51">
      <c r="A88" s="29" t="s">
        <v>41</v>
      </c>
      <c r="E88" s="30" t="s">
        <v>788</v>
      </c>
    </row>
    <row r="89" spans="1:5" ht="89.25">
      <c r="A89" t="s">
        <v>43</v>
      </c>
      <c r="E89" s="28" t="s">
        <v>590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6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0+O8+O29+O58</f>
      </c>
      <c r="P2" t="s">
        <v>13</v>
      </c>
    </row>
    <row r="3" spans="1:16" ht="15" customHeight="1">
      <c r="A3" t="s">
        <v>1</v>
      </c>
      <c r="B3" s="8" t="s">
        <v>4</v>
      </c>
      <c r="C3" s="9" t="s">
        <v>5</v>
      </c>
      <c r="D3" s="1"/>
      <c r="E3" s="10" t="s">
        <v>6</v>
      </c>
      <c r="F3" s="1"/>
      <c r="G3" s="4"/>
      <c r="H3" s="3" t="s">
        <v>789</v>
      </c>
      <c r="I3" s="31">
        <f>0+I8+I29+I58</f>
      </c>
      <c r="O3" t="s">
        <v>9</v>
      </c>
      <c r="P3" t="s">
        <v>12</v>
      </c>
    </row>
    <row r="4" spans="1:16" ht="15" customHeight="1">
      <c r="A4" t="s">
        <v>7</v>
      </c>
      <c r="B4" s="12" t="s">
        <v>8</v>
      </c>
      <c r="C4" s="13" t="s">
        <v>789</v>
      </c>
      <c r="D4" s="5"/>
      <c r="E4" s="14" t="s">
        <v>790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0+I9+I13+I17+I21+I25</f>
      </c>
      <c r="R8">
        <f>0+O9+O13+O17+O21+O25</f>
      </c>
    </row>
    <row r="9" spans="1:16" ht="12.75">
      <c r="A9" s="19" t="s">
        <v>35</v>
      </c>
      <c r="B9" s="23" t="s">
        <v>19</v>
      </c>
      <c r="C9" s="23" t="s">
        <v>432</v>
      </c>
      <c r="D9" s="19" t="s">
        <v>37</v>
      </c>
      <c r="E9" s="24" t="s">
        <v>433</v>
      </c>
      <c r="F9" s="25" t="s">
        <v>107</v>
      </c>
      <c r="G9" s="26">
        <v>272.7</v>
      </c>
      <c r="H9" s="26">
        <v>195</v>
      </c>
      <c r="I9" s="26">
        <f>ROUND(ROUND(H9,2)*ROUND(G9,2),2)</f>
      </c>
      <c r="O9">
        <f>(I9*21)/100</f>
      </c>
      <c r="P9" t="s">
        <v>12</v>
      </c>
    </row>
    <row r="10" spans="1:5" ht="12.75">
      <c r="A10" s="27" t="s">
        <v>40</v>
      </c>
      <c r="E10" s="28" t="s">
        <v>37</v>
      </c>
    </row>
    <row r="11" spans="1:5" ht="38.25">
      <c r="A11" s="29" t="s">
        <v>41</v>
      </c>
      <c r="E11" s="30" t="s">
        <v>791</v>
      </c>
    </row>
    <row r="12" spans="1:5" ht="369.75">
      <c r="A12" t="s">
        <v>43</v>
      </c>
      <c r="E12" s="28" t="s">
        <v>603</v>
      </c>
    </row>
    <row r="13" spans="1:16" ht="12.75">
      <c r="A13" s="19" t="s">
        <v>35</v>
      </c>
      <c r="B13" s="23" t="s">
        <v>12</v>
      </c>
      <c r="C13" s="23" t="s">
        <v>442</v>
      </c>
      <c r="D13" s="19" t="s">
        <v>37</v>
      </c>
      <c r="E13" s="24" t="s">
        <v>443</v>
      </c>
      <c r="F13" s="25" t="s">
        <v>107</v>
      </c>
      <c r="G13" s="26">
        <v>295.2</v>
      </c>
      <c r="H13" s="26">
        <v>591</v>
      </c>
      <c r="I13" s="26">
        <f>ROUND(ROUND(H13,2)*ROUND(G13,2),2)</f>
      </c>
      <c r="O13">
        <f>(I13*21)/100</f>
      </c>
      <c r="P13" t="s">
        <v>12</v>
      </c>
    </row>
    <row r="14" spans="1:5" ht="12.75">
      <c r="A14" s="27" t="s">
        <v>40</v>
      </c>
      <c r="E14" s="28" t="s">
        <v>37</v>
      </c>
    </row>
    <row r="15" spans="1:5" ht="51">
      <c r="A15" s="29" t="s">
        <v>41</v>
      </c>
      <c r="E15" s="30" t="s">
        <v>792</v>
      </c>
    </row>
    <row r="16" spans="1:5" ht="280.5">
      <c r="A16" t="s">
        <v>43</v>
      </c>
      <c r="E16" s="28" t="s">
        <v>612</v>
      </c>
    </row>
    <row r="17" spans="1:16" ht="12.75">
      <c r="A17" s="19" t="s">
        <v>35</v>
      </c>
      <c r="B17" s="23" t="s">
        <v>13</v>
      </c>
      <c r="C17" s="23" t="s">
        <v>212</v>
      </c>
      <c r="D17" s="19" t="s">
        <v>37</v>
      </c>
      <c r="E17" s="24" t="s">
        <v>213</v>
      </c>
      <c r="F17" s="25" t="s">
        <v>82</v>
      </c>
      <c r="G17" s="26">
        <v>1180.8</v>
      </c>
      <c r="H17" s="26">
        <v>15</v>
      </c>
      <c r="I17" s="26">
        <f>ROUND(ROUND(H17,2)*ROUND(G17,2),2)</f>
      </c>
      <c r="O17">
        <f>(I17*21)/100</f>
      </c>
      <c r="P17" t="s">
        <v>12</v>
      </c>
    </row>
    <row r="18" spans="1:5" ht="12.75">
      <c r="A18" s="27" t="s">
        <v>40</v>
      </c>
      <c r="E18" s="28" t="s">
        <v>37</v>
      </c>
    </row>
    <row r="19" spans="1:5" ht="38.25">
      <c r="A19" s="29" t="s">
        <v>41</v>
      </c>
      <c r="E19" s="30" t="s">
        <v>793</v>
      </c>
    </row>
    <row r="20" spans="1:5" ht="25.5">
      <c r="A20" t="s">
        <v>43</v>
      </c>
      <c r="E20" s="28" t="s">
        <v>215</v>
      </c>
    </row>
    <row r="21" spans="1:16" ht="12.75">
      <c r="A21" s="19" t="s">
        <v>35</v>
      </c>
      <c r="B21" s="23" t="s">
        <v>23</v>
      </c>
      <c r="C21" s="23" t="s">
        <v>447</v>
      </c>
      <c r="D21" s="19" t="s">
        <v>37</v>
      </c>
      <c r="E21" s="24" t="s">
        <v>448</v>
      </c>
      <c r="F21" s="25" t="s">
        <v>107</v>
      </c>
      <c r="G21" s="26">
        <v>4.18</v>
      </c>
      <c r="H21" s="26">
        <v>246</v>
      </c>
      <c r="I21" s="26">
        <f>ROUND(ROUND(H21,2)*ROUND(G21,2),2)</f>
      </c>
      <c r="O21">
        <f>(I21*21)/100</f>
      </c>
      <c r="P21" t="s">
        <v>12</v>
      </c>
    </row>
    <row r="22" spans="1:5" ht="12.75">
      <c r="A22" s="27" t="s">
        <v>40</v>
      </c>
      <c r="E22" s="28" t="s">
        <v>37</v>
      </c>
    </row>
    <row r="23" spans="1:5" ht="38.25">
      <c r="A23" s="29" t="s">
        <v>41</v>
      </c>
      <c r="E23" s="30" t="s">
        <v>794</v>
      </c>
    </row>
    <row r="24" spans="1:5" ht="38.25">
      <c r="A24" t="s">
        <v>43</v>
      </c>
      <c r="E24" s="28" t="s">
        <v>795</v>
      </c>
    </row>
    <row r="25" spans="1:16" ht="12.75">
      <c r="A25" s="19" t="s">
        <v>35</v>
      </c>
      <c r="B25" s="23" t="s">
        <v>25</v>
      </c>
      <c r="C25" s="23" t="s">
        <v>217</v>
      </c>
      <c r="D25" s="19" t="s">
        <v>37</v>
      </c>
      <c r="E25" s="24" t="s">
        <v>218</v>
      </c>
      <c r="F25" s="25" t="s">
        <v>107</v>
      </c>
      <c r="G25" s="26">
        <v>18.2</v>
      </c>
      <c r="H25" s="26">
        <v>189</v>
      </c>
      <c r="I25" s="26">
        <f>ROUND(ROUND(H25,2)*ROUND(G25,2),2)</f>
      </c>
      <c r="O25">
        <f>(I25*21)/100</f>
      </c>
      <c r="P25" t="s">
        <v>12</v>
      </c>
    </row>
    <row r="26" spans="1:5" ht="12.75">
      <c r="A26" s="27" t="s">
        <v>40</v>
      </c>
      <c r="E26" s="28" t="s">
        <v>37</v>
      </c>
    </row>
    <row r="27" spans="1:5" ht="38.25">
      <c r="A27" s="29" t="s">
        <v>41</v>
      </c>
      <c r="E27" s="30" t="s">
        <v>796</v>
      </c>
    </row>
    <row r="28" spans="1:5" ht="38.25">
      <c r="A28" t="s">
        <v>43</v>
      </c>
      <c r="E28" s="28" t="s">
        <v>220</v>
      </c>
    </row>
    <row r="29" spans="1:18" ht="12.75" customHeight="1">
      <c r="A29" s="5" t="s">
        <v>33</v>
      </c>
      <c r="B29" s="5"/>
      <c r="C29" s="34" t="s">
        <v>25</v>
      </c>
      <c r="D29" s="5"/>
      <c r="E29" s="21" t="s">
        <v>233</v>
      </c>
      <c r="F29" s="5"/>
      <c r="G29" s="5"/>
      <c r="H29" s="5"/>
      <c r="I29" s="35">
        <f>0+Q29</f>
      </c>
      <c r="O29">
        <f>0+R29</f>
      </c>
      <c r="Q29">
        <f>0+I30+I34+I38+I42+I46+I50+I54</f>
      </c>
      <c r="R29">
        <f>0+O30+O34+O38+O42+O46+O50+O54</f>
      </c>
    </row>
    <row r="30" spans="1:16" ht="12.75">
      <c r="A30" s="19" t="s">
        <v>35</v>
      </c>
      <c r="B30" s="23" t="s">
        <v>27</v>
      </c>
      <c r="C30" s="23" t="s">
        <v>245</v>
      </c>
      <c r="D30" s="19" t="s">
        <v>126</v>
      </c>
      <c r="E30" s="24" t="s">
        <v>246</v>
      </c>
      <c r="F30" s="25" t="s">
        <v>107</v>
      </c>
      <c r="G30" s="26">
        <v>66.75</v>
      </c>
      <c r="H30" s="26">
        <v>774</v>
      </c>
      <c r="I30" s="26">
        <f>ROUND(ROUND(H30,2)*ROUND(G30,2),2)</f>
      </c>
      <c r="O30">
        <f>(I30*21)/100</f>
      </c>
      <c r="P30" t="s">
        <v>12</v>
      </c>
    </row>
    <row r="31" spans="1:5" ht="12.75">
      <c r="A31" s="27" t="s">
        <v>40</v>
      </c>
      <c r="E31" s="28" t="s">
        <v>37</v>
      </c>
    </row>
    <row r="32" spans="1:5" ht="25.5">
      <c r="A32" s="29" t="s">
        <v>41</v>
      </c>
      <c r="E32" s="30" t="s">
        <v>797</v>
      </c>
    </row>
    <row r="33" spans="1:5" ht="51">
      <c r="A33" t="s">
        <v>43</v>
      </c>
      <c r="E33" s="28" t="s">
        <v>243</v>
      </c>
    </row>
    <row r="34" spans="1:16" ht="12.75">
      <c r="A34" s="19" t="s">
        <v>35</v>
      </c>
      <c r="B34" s="23" t="s">
        <v>65</v>
      </c>
      <c r="C34" s="23" t="s">
        <v>245</v>
      </c>
      <c r="D34" s="19" t="s">
        <v>130</v>
      </c>
      <c r="E34" s="24" t="s">
        <v>246</v>
      </c>
      <c r="F34" s="25" t="s">
        <v>107</v>
      </c>
      <c r="G34" s="26">
        <v>95.39</v>
      </c>
      <c r="H34" s="26">
        <v>774</v>
      </c>
      <c r="I34" s="26">
        <f>ROUND(ROUND(H34,2)*ROUND(G34,2),2)</f>
      </c>
      <c r="O34">
        <f>(I34*21)/100</f>
      </c>
      <c r="P34" t="s">
        <v>12</v>
      </c>
    </row>
    <row r="35" spans="1:5" ht="12.75">
      <c r="A35" s="27" t="s">
        <v>40</v>
      </c>
      <c r="E35" s="28" t="s">
        <v>37</v>
      </c>
    </row>
    <row r="36" spans="1:5" ht="38.25">
      <c r="A36" s="29" t="s">
        <v>41</v>
      </c>
      <c r="E36" s="30" t="s">
        <v>798</v>
      </c>
    </row>
    <row r="37" spans="1:5" ht="51">
      <c r="A37" t="s">
        <v>43</v>
      </c>
      <c r="E37" s="28" t="s">
        <v>243</v>
      </c>
    </row>
    <row r="38" spans="1:16" ht="12.75">
      <c r="A38" s="19" t="s">
        <v>35</v>
      </c>
      <c r="B38" s="23" t="s">
        <v>70</v>
      </c>
      <c r="C38" s="23" t="s">
        <v>249</v>
      </c>
      <c r="D38" s="19" t="s">
        <v>37</v>
      </c>
      <c r="E38" s="24" t="s">
        <v>250</v>
      </c>
      <c r="F38" s="25" t="s">
        <v>82</v>
      </c>
      <c r="G38" s="26">
        <v>445</v>
      </c>
      <c r="H38" s="26">
        <v>18</v>
      </c>
      <c r="I38" s="26">
        <f>ROUND(ROUND(H38,2)*ROUND(G38,2),2)</f>
      </c>
      <c r="O38">
        <f>(I38*21)/100</f>
      </c>
      <c r="P38" t="s">
        <v>12</v>
      </c>
    </row>
    <row r="39" spans="1:5" ht="12.75">
      <c r="A39" s="27" t="s">
        <v>40</v>
      </c>
      <c r="E39" s="28" t="s">
        <v>37</v>
      </c>
    </row>
    <row r="40" spans="1:5" ht="25.5">
      <c r="A40" s="29" t="s">
        <v>41</v>
      </c>
      <c r="E40" s="30" t="s">
        <v>799</v>
      </c>
    </row>
    <row r="41" spans="1:5" ht="51">
      <c r="A41" t="s">
        <v>43</v>
      </c>
      <c r="E41" s="28" t="s">
        <v>252</v>
      </c>
    </row>
    <row r="42" spans="1:16" ht="12.75">
      <c r="A42" s="19" t="s">
        <v>35</v>
      </c>
      <c r="B42" s="23" t="s">
        <v>30</v>
      </c>
      <c r="C42" s="23" t="s">
        <v>465</v>
      </c>
      <c r="D42" s="19" t="s">
        <v>37</v>
      </c>
      <c r="E42" s="24" t="s">
        <v>466</v>
      </c>
      <c r="F42" s="25" t="s">
        <v>82</v>
      </c>
      <c r="G42" s="26">
        <v>445</v>
      </c>
      <c r="H42" s="26">
        <v>12</v>
      </c>
      <c r="I42" s="26">
        <f>ROUND(ROUND(H42,2)*ROUND(G42,2),2)</f>
      </c>
      <c r="O42">
        <f>(I42*21)/100</f>
      </c>
      <c r="P42" t="s">
        <v>12</v>
      </c>
    </row>
    <row r="43" spans="1:5" ht="12.75">
      <c r="A43" s="27" t="s">
        <v>40</v>
      </c>
      <c r="E43" s="28" t="s">
        <v>37</v>
      </c>
    </row>
    <row r="44" spans="1:5" ht="25.5">
      <c r="A44" s="29" t="s">
        <v>41</v>
      </c>
      <c r="E44" s="30" t="s">
        <v>800</v>
      </c>
    </row>
    <row r="45" spans="1:5" ht="51">
      <c r="A45" t="s">
        <v>43</v>
      </c>
      <c r="E45" s="28" t="s">
        <v>252</v>
      </c>
    </row>
    <row r="46" spans="1:16" ht="12.75">
      <c r="A46" s="19" t="s">
        <v>35</v>
      </c>
      <c r="B46" s="23" t="s">
        <v>32</v>
      </c>
      <c r="C46" s="23" t="s">
        <v>258</v>
      </c>
      <c r="D46" s="19" t="s">
        <v>37</v>
      </c>
      <c r="E46" s="24" t="s">
        <v>259</v>
      </c>
      <c r="F46" s="25" t="s">
        <v>107</v>
      </c>
      <c r="G46" s="26">
        <v>17.8</v>
      </c>
      <c r="H46" s="26">
        <v>5430</v>
      </c>
      <c r="I46" s="26">
        <f>ROUND(ROUND(H46,2)*ROUND(G46,2),2)</f>
      </c>
      <c r="O46">
        <f>(I46*21)/100</f>
      </c>
      <c r="P46" t="s">
        <v>12</v>
      </c>
    </row>
    <row r="47" spans="1:5" ht="12.75">
      <c r="A47" s="27" t="s">
        <v>40</v>
      </c>
      <c r="E47" s="28" t="s">
        <v>37</v>
      </c>
    </row>
    <row r="48" spans="1:5" ht="38.25">
      <c r="A48" s="29" t="s">
        <v>41</v>
      </c>
      <c r="E48" s="30" t="s">
        <v>801</v>
      </c>
    </row>
    <row r="49" spans="1:5" ht="140.25">
      <c r="A49" t="s">
        <v>43</v>
      </c>
      <c r="E49" s="28" t="s">
        <v>261</v>
      </c>
    </row>
    <row r="50" spans="1:16" ht="12.75">
      <c r="A50" s="19" t="s">
        <v>35</v>
      </c>
      <c r="B50" s="23" t="s">
        <v>152</v>
      </c>
      <c r="C50" s="23" t="s">
        <v>263</v>
      </c>
      <c r="D50" s="19" t="s">
        <v>37</v>
      </c>
      <c r="E50" s="24" t="s">
        <v>264</v>
      </c>
      <c r="F50" s="25" t="s">
        <v>107</v>
      </c>
      <c r="G50" s="26">
        <v>22.25</v>
      </c>
      <c r="H50" s="26">
        <v>4690</v>
      </c>
      <c r="I50" s="26">
        <f>ROUND(ROUND(H50,2)*ROUND(G50,2),2)</f>
      </c>
      <c r="O50">
        <f>(I50*21)/100</f>
      </c>
      <c r="P50" t="s">
        <v>12</v>
      </c>
    </row>
    <row r="51" spans="1:5" ht="12.75">
      <c r="A51" s="27" t="s">
        <v>40</v>
      </c>
      <c r="E51" s="28" t="s">
        <v>37</v>
      </c>
    </row>
    <row r="52" spans="1:5" ht="38.25">
      <c r="A52" s="29" t="s">
        <v>41</v>
      </c>
      <c r="E52" s="30" t="s">
        <v>802</v>
      </c>
    </row>
    <row r="53" spans="1:5" ht="140.25">
      <c r="A53" t="s">
        <v>43</v>
      </c>
      <c r="E53" s="28" t="s">
        <v>261</v>
      </c>
    </row>
    <row r="54" spans="1:16" ht="12.75">
      <c r="A54" s="19" t="s">
        <v>35</v>
      </c>
      <c r="B54" s="23" t="s">
        <v>156</v>
      </c>
      <c r="C54" s="23" t="s">
        <v>478</v>
      </c>
      <c r="D54" s="19" t="s">
        <v>37</v>
      </c>
      <c r="E54" s="24" t="s">
        <v>479</v>
      </c>
      <c r="F54" s="25" t="s">
        <v>82</v>
      </c>
      <c r="G54" s="26">
        <v>445</v>
      </c>
      <c r="H54" s="26">
        <v>5</v>
      </c>
      <c r="I54" s="26">
        <f>ROUND(ROUND(H54,2)*ROUND(G54,2),2)</f>
      </c>
      <c r="O54">
        <f>(I54*21)/100</f>
      </c>
      <c r="P54" t="s">
        <v>12</v>
      </c>
    </row>
    <row r="55" spans="1:5" ht="12.75">
      <c r="A55" s="27" t="s">
        <v>40</v>
      </c>
      <c r="E55" s="28" t="s">
        <v>37</v>
      </c>
    </row>
    <row r="56" spans="1:5" ht="25.5">
      <c r="A56" s="29" t="s">
        <v>41</v>
      </c>
      <c r="E56" s="30" t="s">
        <v>803</v>
      </c>
    </row>
    <row r="57" spans="1:5" ht="25.5">
      <c r="A57" t="s">
        <v>43</v>
      </c>
      <c r="E57" s="28" t="s">
        <v>270</v>
      </c>
    </row>
    <row r="58" spans="1:18" ht="12.75" customHeight="1">
      <c r="A58" s="5" t="s">
        <v>33</v>
      </c>
      <c r="B58" s="5"/>
      <c r="C58" s="34" t="s">
        <v>30</v>
      </c>
      <c r="D58" s="5"/>
      <c r="E58" s="21" t="s">
        <v>294</v>
      </c>
      <c r="F58" s="5"/>
      <c r="G58" s="5"/>
      <c r="H58" s="5"/>
      <c r="I58" s="35">
        <f>0+Q58</f>
      </c>
      <c r="O58">
        <f>0+R58</f>
      </c>
      <c r="Q58">
        <f>0+I59+I63</f>
      </c>
      <c r="R58">
        <f>0+O59+O63</f>
      </c>
    </row>
    <row r="59" spans="1:16" ht="12.75">
      <c r="A59" s="19" t="s">
        <v>35</v>
      </c>
      <c r="B59" s="23" t="s">
        <v>160</v>
      </c>
      <c r="C59" s="23" t="s">
        <v>497</v>
      </c>
      <c r="D59" s="19" t="s">
        <v>37</v>
      </c>
      <c r="E59" s="24" t="s">
        <v>498</v>
      </c>
      <c r="F59" s="25" t="s">
        <v>163</v>
      </c>
      <c r="G59" s="26">
        <v>199</v>
      </c>
      <c r="H59" s="26">
        <v>382</v>
      </c>
      <c r="I59" s="26">
        <f>ROUND(ROUND(H59,2)*ROUND(G59,2),2)</f>
      </c>
      <c r="O59">
        <f>(I59*21)/100</f>
      </c>
      <c r="P59" t="s">
        <v>12</v>
      </c>
    </row>
    <row r="60" spans="1:5" ht="12.75">
      <c r="A60" s="27" t="s">
        <v>40</v>
      </c>
      <c r="E60" s="28" t="s">
        <v>37</v>
      </c>
    </row>
    <row r="61" spans="1:5" ht="76.5">
      <c r="A61" s="29" t="s">
        <v>41</v>
      </c>
      <c r="E61" s="30" t="s">
        <v>804</v>
      </c>
    </row>
    <row r="62" spans="1:5" ht="51">
      <c r="A62" t="s">
        <v>43</v>
      </c>
      <c r="E62" s="28" t="s">
        <v>662</v>
      </c>
    </row>
    <row r="63" spans="1:16" ht="12.75">
      <c r="A63" s="19" t="s">
        <v>35</v>
      </c>
      <c r="B63" s="23" t="s">
        <v>166</v>
      </c>
      <c r="C63" s="23" t="s">
        <v>301</v>
      </c>
      <c r="D63" s="19" t="s">
        <v>37</v>
      </c>
      <c r="E63" s="24" t="s">
        <v>302</v>
      </c>
      <c r="F63" s="25" t="s">
        <v>163</v>
      </c>
      <c r="G63" s="26">
        <v>199</v>
      </c>
      <c r="H63" s="26">
        <v>81</v>
      </c>
      <c r="I63" s="26">
        <f>ROUND(ROUND(H63,2)*ROUND(G63,2),2)</f>
      </c>
      <c r="O63">
        <f>(I63*21)/100</f>
      </c>
      <c r="P63" t="s">
        <v>12</v>
      </c>
    </row>
    <row r="64" spans="1:5" ht="12.75">
      <c r="A64" s="27" t="s">
        <v>40</v>
      </c>
      <c r="E64" s="28" t="s">
        <v>37</v>
      </c>
    </row>
    <row r="65" spans="1:5" ht="12.75">
      <c r="A65" s="29" t="s">
        <v>41</v>
      </c>
      <c r="E65" s="30" t="s">
        <v>805</v>
      </c>
    </row>
    <row r="66" spans="1:5" ht="38.25">
      <c r="A66" t="s">
        <v>43</v>
      </c>
      <c r="E66" s="28"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7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0+O8+O33+O62</f>
      </c>
      <c r="P2" t="s">
        <v>13</v>
      </c>
    </row>
    <row r="3" spans="1:16" ht="15" customHeight="1">
      <c r="A3" t="s">
        <v>1</v>
      </c>
      <c r="B3" s="8" t="s">
        <v>4</v>
      </c>
      <c r="C3" s="9" t="s">
        <v>5</v>
      </c>
      <c r="D3" s="1"/>
      <c r="E3" s="10" t="s">
        <v>6</v>
      </c>
      <c r="F3" s="1"/>
      <c r="G3" s="4"/>
      <c r="H3" s="3" t="s">
        <v>806</v>
      </c>
      <c r="I3" s="31">
        <f>0+I8+I33+I62</f>
      </c>
      <c r="O3" t="s">
        <v>9</v>
      </c>
      <c r="P3" t="s">
        <v>12</v>
      </c>
    </row>
    <row r="4" spans="1:16" ht="15" customHeight="1">
      <c r="A4" t="s">
        <v>7</v>
      </c>
      <c r="B4" s="12" t="s">
        <v>8</v>
      </c>
      <c r="C4" s="13" t="s">
        <v>806</v>
      </c>
      <c r="D4" s="5"/>
      <c r="E4" s="14" t="s">
        <v>807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0+I9+I13+I17+I21+I25+I29</f>
      </c>
      <c r="R8">
        <f>0+O9+O13+O17+O21+O25+O29</f>
      </c>
    </row>
    <row r="9" spans="1:16" ht="12.75">
      <c r="A9" s="19" t="s">
        <v>35</v>
      </c>
      <c r="B9" s="23" t="s">
        <v>19</v>
      </c>
      <c r="C9" s="23" t="s">
        <v>161</v>
      </c>
      <c r="D9" s="19" t="s">
        <v>37</v>
      </c>
      <c r="E9" s="24" t="s">
        <v>162</v>
      </c>
      <c r="F9" s="25" t="s">
        <v>163</v>
      </c>
      <c r="G9" s="26">
        <v>41</v>
      </c>
      <c r="H9" s="26">
        <v>140</v>
      </c>
      <c r="I9" s="26">
        <f>ROUND(ROUND(H9,2)*ROUND(G9,2),2)</f>
      </c>
      <c r="O9">
        <f>(I9*21)/100</f>
      </c>
      <c r="P9" t="s">
        <v>12</v>
      </c>
    </row>
    <row r="10" spans="1:5" ht="12.75">
      <c r="A10" s="27" t="s">
        <v>40</v>
      </c>
      <c r="E10" s="28" t="s">
        <v>37</v>
      </c>
    </row>
    <row r="11" spans="1:5" ht="12.75">
      <c r="A11" s="29" t="s">
        <v>41</v>
      </c>
      <c r="E11" s="30" t="s">
        <v>808</v>
      </c>
    </row>
    <row r="12" spans="1:5" ht="25.5">
      <c r="A12" t="s">
        <v>43</v>
      </c>
      <c r="E12" s="28" t="s">
        <v>165</v>
      </c>
    </row>
    <row r="13" spans="1:16" ht="12.75">
      <c r="A13" s="19" t="s">
        <v>35</v>
      </c>
      <c r="B13" s="23" t="s">
        <v>12</v>
      </c>
      <c r="C13" s="23" t="s">
        <v>432</v>
      </c>
      <c r="D13" s="19" t="s">
        <v>37</v>
      </c>
      <c r="E13" s="24" t="s">
        <v>433</v>
      </c>
      <c r="F13" s="25" t="s">
        <v>107</v>
      </c>
      <c r="G13" s="26">
        <v>583</v>
      </c>
      <c r="H13" s="26">
        <v>195</v>
      </c>
      <c r="I13" s="26">
        <f>ROUND(ROUND(H13,2)*ROUND(G13,2),2)</f>
      </c>
      <c r="O13">
        <f>(I13*21)/100</f>
      </c>
      <c r="P13" t="s">
        <v>12</v>
      </c>
    </row>
    <row r="14" spans="1:5" ht="12.75">
      <c r="A14" s="27" t="s">
        <v>40</v>
      </c>
      <c r="E14" s="28" t="s">
        <v>37</v>
      </c>
    </row>
    <row r="15" spans="1:5" ht="38.25">
      <c r="A15" s="29" t="s">
        <v>41</v>
      </c>
      <c r="E15" s="30" t="s">
        <v>809</v>
      </c>
    </row>
    <row r="16" spans="1:5" ht="369.75">
      <c r="A16" t="s">
        <v>43</v>
      </c>
      <c r="E16" s="28" t="s">
        <v>603</v>
      </c>
    </row>
    <row r="17" spans="1:16" ht="12.75">
      <c r="A17" s="19" t="s">
        <v>35</v>
      </c>
      <c r="B17" s="23" t="s">
        <v>13</v>
      </c>
      <c r="C17" s="23" t="s">
        <v>442</v>
      </c>
      <c r="D17" s="19" t="s">
        <v>37</v>
      </c>
      <c r="E17" s="24" t="s">
        <v>443</v>
      </c>
      <c r="F17" s="25" t="s">
        <v>107</v>
      </c>
      <c r="G17" s="26">
        <v>557</v>
      </c>
      <c r="H17" s="26">
        <v>591</v>
      </c>
      <c r="I17" s="26">
        <f>ROUND(ROUND(H17,2)*ROUND(G17,2),2)</f>
      </c>
      <c r="O17">
        <f>(I17*21)/100</f>
      </c>
      <c r="P17" t="s">
        <v>12</v>
      </c>
    </row>
    <row r="18" spans="1:5" ht="12.75">
      <c r="A18" s="27" t="s">
        <v>40</v>
      </c>
      <c r="E18" s="28" t="s">
        <v>37</v>
      </c>
    </row>
    <row r="19" spans="1:5" ht="51">
      <c r="A19" s="29" t="s">
        <v>41</v>
      </c>
      <c r="E19" s="30" t="s">
        <v>810</v>
      </c>
    </row>
    <row r="20" spans="1:5" ht="280.5">
      <c r="A20" t="s">
        <v>43</v>
      </c>
      <c r="E20" s="28" t="s">
        <v>612</v>
      </c>
    </row>
    <row r="21" spans="1:16" ht="12.75">
      <c r="A21" s="19" t="s">
        <v>35</v>
      </c>
      <c r="B21" s="23" t="s">
        <v>23</v>
      </c>
      <c r="C21" s="23" t="s">
        <v>212</v>
      </c>
      <c r="D21" s="19" t="s">
        <v>37</v>
      </c>
      <c r="E21" s="24" t="s">
        <v>213</v>
      </c>
      <c r="F21" s="25" t="s">
        <v>82</v>
      </c>
      <c r="G21" s="26">
        <v>2228</v>
      </c>
      <c r="H21" s="26">
        <v>15</v>
      </c>
      <c r="I21" s="26">
        <f>ROUND(ROUND(H21,2)*ROUND(G21,2),2)</f>
      </c>
      <c r="O21">
        <f>(I21*21)/100</f>
      </c>
      <c r="P21" t="s">
        <v>12</v>
      </c>
    </row>
    <row r="22" spans="1:5" ht="12.75">
      <c r="A22" s="27" t="s">
        <v>40</v>
      </c>
      <c r="E22" s="28" t="s">
        <v>37</v>
      </c>
    </row>
    <row r="23" spans="1:5" ht="38.25">
      <c r="A23" s="29" t="s">
        <v>41</v>
      </c>
      <c r="E23" s="30" t="s">
        <v>811</v>
      </c>
    </row>
    <row r="24" spans="1:5" ht="25.5">
      <c r="A24" t="s">
        <v>43</v>
      </c>
      <c r="E24" s="28" t="s">
        <v>215</v>
      </c>
    </row>
    <row r="25" spans="1:16" ht="12.75">
      <c r="A25" s="19" t="s">
        <v>35</v>
      </c>
      <c r="B25" s="23" t="s">
        <v>25</v>
      </c>
      <c r="C25" s="23" t="s">
        <v>447</v>
      </c>
      <c r="D25" s="19" t="s">
        <v>37</v>
      </c>
      <c r="E25" s="24" t="s">
        <v>448</v>
      </c>
      <c r="F25" s="25" t="s">
        <v>107</v>
      </c>
      <c r="G25" s="26">
        <v>4.1</v>
      </c>
      <c r="H25" s="26">
        <v>246</v>
      </c>
      <c r="I25" s="26">
        <f>ROUND(ROUND(H25,2)*ROUND(G25,2),2)</f>
      </c>
      <c r="O25">
        <f>(I25*21)/100</f>
      </c>
      <c r="P25" t="s">
        <v>12</v>
      </c>
    </row>
    <row r="26" spans="1:5" ht="12.75">
      <c r="A26" s="27" t="s">
        <v>40</v>
      </c>
      <c r="E26" s="28" t="s">
        <v>37</v>
      </c>
    </row>
    <row r="27" spans="1:5" ht="38.25">
      <c r="A27" s="29" t="s">
        <v>41</v>
      </c>
      <c r="E27" s="30" t="s">
        <v>812</v>
      </c>
    </row>
    <row r="28" spans="1:5" ht="38.25">
      <c r="A28" t="s">
        <v>43</v>
      </c>
      <c r="E28" s="28" t="s">
        <v>795</v>
      </c>
    </row>
    <row r="29" spans="1:16" ht="12.75">
      <c r="A29" s="19" t="s">
        <v>35</v>
      </c>
      <c r="B29" s="23" t="s">
        <v>27</v>
      </c>
      <c r="C29" s="23" t="s">
        <v>217</v>
      </c>
      <c r="D29" s="19" t="s">
        <v>37</v>
      </c>
      <c r="E29" s="24" t="s">
        <v>218</v>
      </c>
      <c r="F29" s="25" t="s">
        <v>107</v>
      </c>
      <c r="G29" s="26">
        <v>16</v>
      </c>
      <c r="H29" s="26">
        <v>189</v>
      </c>
      <c r="I29" s="26">
        <f>ROUND(ROUND(H29,2)*ROUND(G29,2),2)</f>
      </c>
      <c r="O29">
        <f>(I29*21)/100</f>
      </c>
      <c r="P29" t="s">
        <v>12</v>
      </c>
    </row>
    <row r="30" spans="1:5" ht="12.75">
      <c r="A30" s="27" t="s">
        <v>40</v>
      </c>
      <c r="E30" s="28" t="s">
        <v>37</v>
      </c>
    </row>
    <row r="31" spans="1:5" ht="38.25">
      <c r="A31" s="29" t="s">
        <v>41</v>
      </c>
      <c r="E31" s="30" t="s">
        <v>813</v>
      </c>
    </row>
    <row r="32" spans="1:5" ht="38.25">
      <c r="A32" t="s">
        <v>43</v>
      </c>
      <c r="E32" s="28" t="s">
        <v>220</v>
      </c>
    </row>
    <row r="33" spans="1:18" ht="12.75" customHeight="1">
      <c r="A33" s="5" t="s">
        <v>33</v>
      </c>
      <c r="B33" s="5"/>
      <c r="C33" s="34" t="s">
        <v>25</v>
      </c>
      <c r="D33" s="5"/>
      <c r="E33" s="21" t="s">
        <v>233</v>
      </c>
      <c r="F33" s="5"/>
      <c r="G33" s="5"/>
      <c r="H33" s="5"/>
      <c r="I33" s="35">
        <f>0+Q33</f>
      </c>
      <c r="O33">
        <f>0+R33</f>
      </c>
      <c r="Q33">
        <f>0+I34+I38+I42+I46+I50+I54+I58</f>
      </c>
      <c r="R33">
        <f>0+O34+O38+O42+O46+O50+O54+O58</f>
      </c>
    </row>
    <row r="34" spans="1:16" ht="12.75">
      <c r="A34" s="19" t="s">
        <v>35</v>
      </c>
      <c r="B34" s="23" t="s">
        <v>65</v>
      </c>
      <c r="C34" s="23" t="s">
        <v>245</v>
      </c>
      <c r="D34" s="19" t="s">
        <v>126</v>
      </c>
      <c r="E34" s="24" t="s">
        <v>246</v>
      </c>
      <c r="F34" s="25" t="s">
        <v>107</v>
      </c>
      <c r="G34" s="26">
        <v>131.7</v>
      </c>
      <c r="H34" s="26">
        <v>774</v>
      </c>
      <c r="I34" s="26">
        <f>ROUND(ROUND(H34,2)*ROUND(G34,2),2)</f>
      </c>
      <c r="O34">
        <f>(I34*21)/100</f>
      </c>
      <c r="P34" t="s">
        <v>12</v>
      </c>
    </row>
    <row r="35" spans="1:5" ht="12.75">
      <c r="A35" s="27" t="s">
        <v>40</v>
      </c>
      <c r="E35" s="28" t="s">
        <v>37</v>
      </c>
    </row>
    <row r="36" spans="1:5" ht="25.5">
      <c r="A36" s="29" t="s">
        <v>41</v>
      </c>
      <c r="E36" s="30" t="s">
        <v>814</v>
      </c>
    </row>
    <row r="37" spans="1:5" ht="51">
      <c r="A37" t="s">
        <v>43</v>
      </c>
      <c r="E37" s="28" t="s">
        <v>243</v>
      </c>
    </row>
    <row r="38" spans="1:16" ht="12.75">
      <c r="A38" s="19" t="s">
        <v>35</v>
      </c>
      <c r="B38" s="23" t="s">
        <v>70</v>
      </c>
      <c r="C38" s="23" t="s">
        <v>245</v>
      </c>
      <c r="D38" s="19" t="s">
        <v>130</v>
      </c>
      <c r="E38" s="24" t="s">
        <v>246</v>
      </c>
      <c r="F38" s="25" t="s">
        <v>107</v>
      </c>
      <c r="G38" s="26">
        <v>181.39</v>
      </c>
      <c r="H38" s="26">
        <v>774</v>
      </c>
      <c r="I38" s="26">
        <f>ROUND(ROUND(H38,2)*ROUND(G38,2),2)</f>
      </c>
      <c r="O38">
        <f>(I38*21)/100</f>
      </c>
      <c r="P38" t="s">
        <v>12</v>
      </c>
    </row>
    <row r="39" spans="1:5" ht="12.75">
      <c r="A39" s="27" t="s">
        <v>40</v>
      </c>
      <c r="E39" s="28" t="s">
        <v>37</v>
      </c>
    </row>
    <row r="40" spans="1:5" ht="38.25">
      <c r="A40" s="29" t="s">
        <v>41</v>
      </c>
      <c r="E40" s="30" t="s">
        <v>815</v>
      </c>
    </row>
    <row r="41" spans="1:5" ht="51">
      <c r="A41" t="s">
        <v>43</v>
      </c>
      <c r="E41" s="28" t="s">
        <v>243</v>
      </c>
    </row>
    <row r="42" spans="1:16" ht="12.75">
      <c r="A42" s="19" t="s">
        <v>35</v>
      </c>
      <c r="B42" s="23" t="s">
        <v>30</v>
      </c>
      <c r="C42" s="23" t="s">
        <v>249</v>
      </c>
      <c r="D42" s="19" t="s">
        <v>37</v>
      </c>
      <c r="E42" s="24" t="s">
        <v>250</v>
      </c>
      <c r="F42" s="25" t="s">
        <v>82</v>
      </c>
      <c r="G42" s="26">
        <v>878</v>
      </c>
      <c r="H42" s="26">
        <v>18</v>
      </c>
      <c r="I42" s="26">
        <f>ROUND(ROUND(H42,2)*ROUND(G42,2),2)</f>
      </c>
      <c r="O42">
        <f>(I42*21)/100</f>
      </c>
      <c r="P42" t="s">
        <v>12</v>
      </c>
    </row>
    <row r="43" spans="1:5" ht="12.75">
      <c r="A43" s="27" t="s">
        <v>40</v>
      </c>
      <c r="E43" s="28" t="s">
        <v>37</v>
      </c>
    </row>
    <row r="44" spans="1:5" ht="25.5">
      <c r="A44" s="29" t="s">
        <v>41</v>
      </c>
      <c r="E44" s="30" t="s">
        <v>816</v>
      </c>
    </row>
    <row r="45" spans="1:5" ht="51">
      <c r="A45" t="s">
        <v>43</v>
      </c>
      <c r="E45" s="28" t="s">
        <v>252</v>
      </c>
    </row>
    <row r="46" spans="1:16" ht="12.75">
      <c r="A46" s="19" t="s">
        <v>35</v>
      </c>
      <c r="B46" s="23" t="s">
        <v>32</v>
      </c>
      <c r="C46" s="23" t="s">
        <v>465</v>
      </c>
      <c r="D46" s="19" t="s">
        <v>37</v>
      </c>
      <c r="E46" s="24" t="s">
        <v>466</v>
      </c>
      <c r="F46" s="25" t="s">
        <v>82</v>
      </c>
      <c r="G46" s="26">
        <v>1230</v>
      </c>
      <c r="H46" s="26">
        <v>12</v>
      </c>
      <c r="I46" s="26">
        <f>ROUND(ROUND(H46,2)*ROUND(G46,2),2)</f>
      </c>
      <c r="O46">
        <f>(I46*21)/100</f>
      </c>
      <c r="P46" t="s">
        <v>12</v>
      </c>
    </row>
    <row r="47" spans="1:5" ht="12.75">
      <c r="A47" s="27" t="s">
        <v>40</v>
      </c>
      <c r="E47" s="28" t="s">
        <v>37</v>
      </c>
    </row>
    <row r="48" spans="1:5" ht="51">
      <c r="A48" s="29" t="s">
        <v>41</v>
      </c>
      <c r="E48" s="30" t="s">
        <v>817</v>
      </c>
    </row>
    <row r="49" spans="1:5" ht="51">
      <c r="A49" t="s">
        <v>43</v>
      </c>
      <c r="E49" s="28" t="s">
        <v>252</v>
      </c>
    </row>
    <row r="50" spans="1:16" ht="12.75">
      <c r="A50" s="19" t="s">
        <v>35</v>
      </c>
      <c r="B50" s="23" t="s">
        <v>152</v>
      </c>
      <c r="C50" s="23" t="s">
        <v>258</v>
      </c>
      <c r="D50" s="19" t="s">
        <v>37</v>
      </c>
      <c r="E50" s="24" t="s">
        <v>259</v>
      </c>
      <c r="F50" s="25" t="s">
        <v>107</v>
      </c>
      <c r="G50" s="26">
        <v>42.16</v>
      </c>
      <c r="H50" s="26">
        <v>5430</v>
      </c>
      <c r="I50" s="26">
        <f>ROUND(ROUND(H50,2)*ROUND(G50,2),2)</f>
      </c>
      <c r="O50">
        <f>(I50*21)/100</f>
      </c>
      <c r="P50" t="s">
        <v>12</v>
      </c>
    </row>
    <row r="51" spans="1:5" ht="12.75">
      <c r="A51" s="27" t="s">
        <v>40</v>
      </c>
      <c r="E51" s="28" t="s">
        <v>37</v>
      </c>
    </row>
    <row r="52" spans="1:5" ht="38.25">
      <c r="A52" s="29" t="s">
        <v>41</v>
      </c>
      <c r="E52" s="30" t="s">
        <v>818</v>
      </c>
    </row>
    <row r="53" spans="1:5" ht="140.25">
      <c r="A53" t="s">
        <v>43</v>
      </c>
      <c r="E53" s="28" t="s">
        <v>261</v>
      </c>
    </row>
    <row r="54" spans="1:16" ht="12.75">
      <c r="A54" s="19" t="s">
        <v>35</v>
      </c>
      <c r="B54" s="23" t="s">
        <v>156</v>
      </c>
      <c r="C54" s="23" t="s">
        <v>263</v>
      </c>
      <c r="D54" s="19" t="s">
        <v>37</v>
      </c>
      <c r="E54" s="24" t="s">
        <v>264</v>
      </c>
      <c r="F54" s="25" t="s">
        <v>107</v>
      </c>
      <c r="G54" s="26">
        <v>52.7</v>
      </c>
      <c r="H54" s="26">
        <v>4690</v>
      </c>
      <c r="I54" s="26">
        <f>ROUND(ROUND(H54,2)*ROUND(G54,2),2)</f>
      </c>
      <c r="O54">
        <f>(I54*21)/100</f>
      </c>
      <c r="P54" t="s">
        <v>12</v>
      </c>
    </row>
    <row r="55" spans="1:5" ht="12.75">
      <c r="A55" s="27" t="s">
        <v>40</v>
      </c>
      <c r="E55" s="28" t="s">
        <v>37</v>
      </c>
    </row>
    <row r="56" spans="1:5" ht="38.25">
      <c r="A56" s="29" t="s">
        <v>41</v>
      </c>
      <c r="E56" s="30" t="s">
        <v>819</v>
      </c>
    </row>
    <row r="57" spans="1:5" ht="140.25">
      <c r="A57" t="s">
        <v>43</v>
      </c>
      <c r="E57" s="28" t="s">
        <v>261</v>
      </c>
    </row>
    <row r="58" spans="1:16" ht="12.75">
      <c r="A58" s="19" t="s">
        <v>35</v>
      </c>
      <c r="B58" s="23" t="s">
        <v>160</v>
      </c>
      <c r="C58" s="23" t="s">
        <v>478</v>
      </c>
      <c r="D58" s="19" t="s">
        <v>37</v>
      </c>
      <c r="E58" s="24" t="s">
        <v>479</v>
      </c>
      <c r="F58" s="25" t="s">
        <v>82</v>
      </c>
      <c r="G58" s="26">
        <v>878</v>
      </c>
      <c r="H58" s="26">
        <v>5</v>
      </c>
      <c r="I58" s="26">
        <f>ROUND(ROUND(H58,2)*ROUND(G58,2),2)</f>
      </c>
      <c r="O58">
        <f>(I58*21)/100</f>
      </c>
      <c r="P58" t="s">
        <v>12</v>
      </c>
    </row>
    <row r="59" spans="1:5" ht="12.75">
      <c r="A59" s="27" t="s">
        <v>40</v>
      </c>
      <c r="E59" s="28" t="s">
        <v>37</v>
      </c>
    </row>
    <row r="60" spans="1:5" ht="25.5">
      <c r="A60" s="29" t="s">
        <v>41</v>
      </c>
      <c r="E60" s="30" t="s">
        <v>820</v>
      </c>
    </row>
    <row r="61" spans="1:5" ht="25.5">
      <c r="A61" t="s">
        <v>43</v>
      </c>
      <c r="E61" s="28" t="s">
        <v>270</v>
      </c>
    </row>
    <row r="62" spans="1:18" ht="12.75" customHeight="1">
      <c r="A62" s="5" t="s">
        <v>33</v>
      </c>
      <c r="B62" s="5"/>
      <c r="C62" s="34" t="s">
        <v>30</v>
      </c>
      <c r="D62" s="5"/>
      <c r="E62" s="21" t="s">
        <v>294</v>
      </c>
      <c r="F62" s="5"/>
      <c r="G62" s="5"/>
      <c r="H62" s="5"/>
      <c r="I62" s="35">
        <f>0+Q62</f>
      </c>
      <c r="O62">
        <f>0+R62</f>
      </c>
      <c r="Q62">
        <f>0+I63+I67+I71</f>
      </c>
      <c r="R62">
        <f>0+O63+O67+O71</f>
      </c>
    </row>
    <row r="63" spans="1:16" ht="12.75">
      <c r="A63" s="19" t="s">
        <v>35</v>
      </c>
      <c r="B63" s="23" t="s">
        <v>166</v>
      </c>
      <c r="C63" s="23" t="s">
        <v>497</v>
      </c>
      <c r="D63" s="19" t="s">
        <v>37</v>
      </c>
      <c r="E63" s="24" t="s">
        <v>498</v>
      </c>
      <c r="F63" s="25" t="s">
        <v>163</v>
      </c>
      <c r="G63" s="26">
        <v>716</v>
      </c>
      <c r="H63" s="26">
        <v>382</v>
      </c>
      <c r="I63" s="26">
        <f>ROUND(ROUND(H63,2)*ROUND(G63,2),2)</f>
      </c>
      <c r="O63">
        <f>(I63*21)/100</f>
      </c>
      <c r="P63" t="s">
        <v>12</v>
      </c>
    </row>
    <row r="64" spans="1:5" ht="12.75">
      <c r="A64" s="27" t="s">
        <v>40</v>
      </c>
      <c r="E64" s="28" t="s">
        <v>37</v>
      </c>
    </row>
    <row r="65" spans="1:5" ht="89.25">
      <c r="A65" s="29" t="s">
        <v>41</v>
      </c>
      <c r="E65" s="30" t="s">
        <v>821</v>
      </c>
    </row>
    <row r="66" spans="1:5" ht="51">
      <c r="A66" t="s">
        <v>43</v>
      </c>
      <c r="E66" s="28" t="s">
        <v>662</v>
      </c>
    </row>
    <row r="67" spans="1:16" ht="12.75">
      <c r="A67" s="19" t="s">
        <v>35</v>
      </c>
      <c r="B67" s="23" t="s">
        <v>169</v>
      </c>
      <c r="C67" s="23" t="s">
        <v>504</v>
      </c>
      <c r="D67" s="19" t="s">
        <v>37</v>
      </c>
      <c r="E67" s="24" t="s">
        <v>505</v>
      </c>
      <c r="F67" s="25" t="s">
        <v>163</v>
      </c>
      <c r="G67" s="26">
        <v>41</v>
      </c>
      <c r="H67" s="26">
        <v>155</v>
      </c>
      <c r="I67" s="26">
        <f>ROUND(ROUND(H67,2)*ROUND(G67,2),2)</f>
      </c>
      <c r="O67">
        <f>(I67*21)/100</f>
      </c>
      <c r="P67" t="s">
        <v>12</v>
      </c>
    </row>
    <row r="68" spans="1:5" ht="12.75">
      <c r="A68" s="27" t="s">
        <v>40</v>
      </c>
      <c r="E68" s="28" t="s">
        <v>37</v>
      </c>
    </row>
    <row r="69" spans="1:5" ht="12.75">
      <c r="A69" s="29" t="s">
        <v>41</v>
      </c>
      <c r="E69" s="30" t="s">
        <v>822</v>
      </c>
    </row>
    <row r="70" spans="1:5" ht="25.5">
      <c r="A70" t="s">
        <v>43</v>
      </c>
      <c r="E70" s="28" t="s">
        <v>299</v>
      </c>
    </row>
    <row r="71" spans="1:16" ht="12.75">
      <c r="A71" s="19" t="s">
        <v>35</v>
      </c>
      <c r="B71" s="23" t="s">
        <v>175</v>
      </c>
      <c r="C71" s="23" t="s">
        <v>301</v>
      </c>
      <c r="D71" s="19" t="s">
        <v>37</v>
      </c>
      <c r="E71" s="24" t="s">
        <v>302</v>
      </c>
      <c r="F71" s="25" t="s">
        <v>163</v>
      </c>
      <c r="G71" s="26">
        <v>757</v>
      </c>
      <c r="H71" s="26">
        <v>81</v>
      </c>
      <c r="I71" s="26">
        <f>ROUND(ROUND(H71,2)*ROUND(G71,2),2)</f>
      </c>
      <c r="O71">
        <f>(I71*21)/100</f>
      </c>
      <c r="P71" t="s">
        <v>12</v>
      </c>
    </row>
    <row r="72" spans="1:5" ht="12.75">
      <c r="A72" s="27" t="s">
        <v>40</v>
      </c>
      <c r="E72" s="28" t="s">
        <v>37</v>
      </c>
    </row>
    <row r="73" spans="1:5" ht="12.75">
      <c r="A73" s="29" t="s">
        <v>41</v>
      </c>
      <c r="E73" s="30" t="s">
        <v>823</v>
      </c>
    </row>
    <row r="74" spans="1:5" ht="38.25">
      <c r="A74" t="s">
        <v>43</v>
      </c>
      <c r="E74" s="28"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0+O8+O13+O74+O103+O108</f>
      </c>
      <c r="P2" t="s">
        <v>13</v>
      </c>
    </row>
    <row r="3" spans="1:16" ht="15" customHeight="1">
      <c r="A3" t="s">
        <v>1</v>
      </c>
      <c r="B3" s="8" t="s">
        <v>4</v>
      </c>
      <c r="C3" s="9" t="s">
        <v>5</v>
      </c>
      <c r="D3" s="1"/>
      <c r="E3" s="10" t="s">
        <v>6</v>
      </c>
      <c r="F3" s="1"/>
      <c r="G3" s="4"/>
      <c r="H3" s="3" t="s">
        <v>824</v>
      </c>
      <c r="I3" s="31">
        <f>0+I8+I13+I74+I103+I108</f>
      </c>
      <c r="O3" t="s">
        <v>9</v>
      </c>
      <c r="P3" t="s">
        <v>12</v>
      </c>
    </row>
    <row r="4" spans="1:16" ht="15" customHeight="1">
      <c r="A4" t="s">
        <v>7</v>
      </c>
      <c r="B4" s="12" t="s">
        <v>8</v>
      </c>
      <c r="C4" s="13" t="s">
        <v>824</v>
      </c>
      <c r="D4" s="5"/>
      <c r="E4" s="14" t="s">
        <v>825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45</v>
      </c>
      <c r="D9" s="19" t="s">
        <v>37</v>
      </c>
      <c r="E9" s="24" t="s">
        <v>47</v>
      </c>
      <c r="F9" s="25" t="s">
        <v>39</v>
      </c>
      <c r="G9" s="26">
        <v>1</v>
      </c>
      <c r="H9" s="26">
        <v>314265.68</v>
      </c>
      <c r="I9" s="26">
        <f>ROUND(ROUND(H9,2)*ROUND(G9,2),2)</f>
      </c>
      <c r="O9">
        <f>(I9*21)/100</f>
      </c>
      <c r="P9" t="s">
        <v>12</v>
      </c>
    </row>
    <row r="10" spans="1:5" ht="12.75">
      <c r="A10" s="27" t="s">
        <v>40</v>
      </c>
      <c r="E10" s="28" t="s">
        <v>37</v>
      </c>
    </row>
    <row r="11" spans="1:5" ht="127.5">
      <c r="A11" s="29" t="s">
        <v>41</v>
      </c>
      <c r="E11" s="30" t="s">
        <v>826</v>
      </c>
    </row>
    <row r="12" spans="1:5" ht="12.75">
      <c r="A12" t="s">
        <v>43</v>
      </c>
      <c r="E12" s="28" t="s">
        <v>49</v>
      </c>
    </row>
    <row r="13" spans="1:18" ht="12.75" customHeight="1">
      <c r="A13" s="5" t="s">
        <v>33</v>
      </c>
      <c r="B13" s="5"/>
      <c r="C13" s="34" t="s">
        <v>19</v>
      </c>
      <c r="D13" s="5"/>
      <c r="E13" s="21" t="s">
        <v>79</v>
      </c>
      <c r="F13" s="5"/>
      <c r="G13" s="5"/>
      <c r="H13" s="5"/>
      <c r="I13" s="35">
        <f>0+Q13</f>
      </c>
      <c r="O13">
        <f>0+R13</f>
      </c>
      <c r="Q13">
        <f>0+I14+I18+I22+I26+I30+I34+I38+I42+I46+I50+I54+I58+I62+I66+I70</f>
      </c>
      <c r="R13">
        <f>0+O14+O18+O22+O26+O30+O34+O38+O42+O46+O50+O54+O58+O62+O66+O70</f>
      </c>
    </row>
    <row r="14" spans="1:16" ht="25.5">
      <c r="A14" s="19" t="s">
        <v>35</v>
      </c>
      <c r="B14" s="23" t="s">
        <v>12</v>
      </c>
      <c r="C14" s="23" t="s">
        <v>153</v>
      </c>
      <c r="D14" s="19" t="s">
        <v>37</v>
      </c>
      <c r="E14" s="24" t="s">
        <v>154</v>
      </c>
      <c r="F14" s="25" t="s">
        <v>107</v>
      </c>
      <c r="G14" s="26">
        <v>426.71</v>
      </c>
      <c r="H14" s="26">
        <v>264</v>
      </c>
      <c r="I14" s="26">
        <f>ROUND(ROUND(H14,2)*ROUND(G14,2),2)</f>
      </c>
      <c r="O14">
        <f>(I14*21)/100</f>
      </c>
      <c r="P14" t="s">
        <v>12</v>
      </c>
    </row>
    <row r="15" spans="1:5" ht="12.75">
      <c r="A15" s="27" t="s">
        <v>40</v>
      </c>
      <c r="E15" s="28" t="s">
        <v>37</v>
      </c>
    </row>
    <row r="16" spans="1:5" ht="51">
      <c r="A16" s="29" t="s">
        <v>41</v>
      </c>
      <c r="E16" s="30" t="s">
        <v>827</v>
      </c>
    </row>
    <row r="17" spans="1:5" ht="63.75">
      <c r="A17" t="s">
        <v>43</v>
      </c>
      <c r="E17" s="28" t="s">
        <v>150</v>
      </c>
    </row>
    <row r="18" spans="1:16" ht="25.5">
      <c r="A18" s="19" t="s">
        <v>35</v>
      </c>
      <c r="B18" s="23" t="s">
        <v>13</v>
      </c>
      <c r="C18" s="23" t="s">
        <v>157</v>
      </c>
      <c r="D18" s="19" t="s">
        <v>37</v>
      </c>
      <c r="E18" s="24" t="s">
        <v>158</v>
      </c>
      <c r="F18" s="25" t="s">
        <v>107</v>
      </c>
      <c r="G18" s="26">
        <v>10.35</v>
      </c>
      <c r="H18" s="26">
        <v>1030</v>
      </c>
      <c r="I18" s="26">
        <f>ROUND(ROUND(H18,2)*ROUND(G18,2),2)</f>
      </c>
      <c r="O18">
        <f>(I18*21)/100</f>
      </c>
      <c r="P18" t="s">
        <v>12</v>
      </c>
    </row>
    <row r="19" spans="1:5" ht="12.75">
      <c r="A19" s="27" t="s">
        <v>40</v>
      </c>
      <c r="E19" s="28" t="s">
        <v>37</v>
      </c>
    </row>
    <row r="20" spans="1:5" ht="38.25">
      <c r="A20" s="29" t="s">
        <v>41</v>
      </c>
      <c r="E20" s="30" t="s">
        <v>828</v>
      </c>
    </row>
    <row r="21" spans="1:5" ht="63.75">
      <c r="A21" t="s">
        <v>43</v>
      </c>
      <c r="E21" s="28" t="s">
        <v>150</v>
      </c>
    </row>
    <row r="22" spans="1:16" ht="12.75">
      <c r="A22" s="19" t="s">
        <v>35</v>
      </c>
      <c r="B22" s="23" t="s">
        <v>23</v>
      </c>
      <c r="C22" s="23" t="s">
        <v>428</v>
      </c>
      <c r="D22" s="19" t="s">
        <v>126</v>
      </c>
      <c r="E22" s="24" t="s">
        <v>429</v>
      </c>
      <c r="F22" s="25" t="s">
        <v>107</v>
      </c>
      <c r="G22" s="26">
        <v>2.59</v>
      </c>
      <c r="H22" s="26">
        <v>1330</v>
      </c>
      <c r="I22" s="26">
        <f>ROUND(ROUND(H22,2)*ROUND(G22,2),2)</f>
      </c>
      <c r="O22">
        <f>(I22*21)/100</f>
      </c>
      <c r="P22" t="s">
        <v>12</v>
      </c>
    </row>
    <row r="23" spans="1:5" ht="12.75">
      <c r="A23" s="27" t="s">
        <v>40</v>
      </c>
      <c r="E23" s="28" t="s">
        <v>37</v>
      </c>
    </row>
    <row r="24" spans="1:5" ht="25.5">
      <c r="A24" s="29" t="s">
        <v>41</v>
      </c>
      <c r="E24" s="30" t="s">
        <v>829</v>
      </c>
    </row>
    <row r="25" spans="1:5" ht="63.75">
      <c r="A25" t="s">
        <v>43</v>
      </c>
      <c r="E25" s="28" t="s">
        <v>150</v>
      </c>
    </row>
    <row r="26" spans="1:16" ht="12.75">
      <c r="A26" s="19" t="s">
        <v>35</v>
      </c>
      <c r="B26" s="23" t="s">
        <v>25</v>
      </c>
      <c r="C26" s="23" t="s">
        <v>428</v>
      </c>
      <c r="D26" s="19" t="s">
        <v>130</v>
      </c>
      <c r="E26" s="24" t="s">
        <v>429</v>
      </c>
      <c r="F26" s="25" t="s">
        <v>107</v>
      </c>
      <c r="G26" s="26">
        <v>88.27</v>
      </c>
      <c r="H26" s="26">
        <v>1330</v>
      </c>
      <c r="I26" s="26">
        <f>ROUND(ROUND(H26,2)*ROUND(G26,2),2)</f>
      </c>
      <c r="O26">
        <f>(I26*21)/100</f>
      </c>
      <c r="P26" t="s">
        <v>12</v>
      </c>
    </row>
    <row r="27" spans="1:5" ht="12.75">
      <c r="A27" s="27" t="s">
        <v>40</v>
      </c>
      <c r="E27" s="28" t="s">
        <v>37</v>
      </c>
    </row>
    <row r="28" spans="1:5" ht="63.75">
      <c r="A28" s="29" t="s">
        <v>41</v>
      </c>
      <c r="E28" s="30" t="s">
        <v>830</v>
      </c>
    </row>
    <row r="29" spans="1:5" ht="63.75">
      <c r="A29" t="s">
        <v>43</v>
      </c>
      <c r="E29" s="28" t="s">
        <v>150</v>
      </c>
    </row>
    <row r="30" spans="1:16" ht="12.75">
      <c r="A30" s="19" t="s">
        <v>35</v>
      </c>
      <c r="B30" s="23" t="s">
        <v>27</v>
      </c>
      <c r="C30" s="23" t="s">
        <v>161</v>
      </c>
      <c r="D30" s="19" t="s">
        <v>37</v>
      </c>
      <c r="E30" s="24" t="s">
        <v>162</v>
      </c>
      <c r="F30" s="25" t="s">
        <v>163</v>
      </c>
      <c r="G30" s="26">
        <v>61</v>
      </c>
      <c r="H30" s="26">
        <v>140</v>
      </c>
      <c r="I30" s="26">
        <f>ROUND(ROUND(H30,2)*ROUND(G30,2),2)</f>
      </c>
      <c r="O30">
        <f>(I30*21)/100</f>
      </c>
      <c r="P30" t="s">
        <v>12</v>
      </c>
    </row>
    <row r="31" spans="1:5" ht="12.75">
      <c r="A31" s="27" t="s">
        <v>40</v>
      </c>
      <c r="E31" s="28" t="s">
        <v>37</v>
      </c>
    </row>
    <row r="32" spans="1:5" ht="12.75">
      <c r="A32" s="29" t="s">
        <v>41</v>
      </c>
      <c r="E32" s="30" t="s">
        <v>831</v>
      </c>
    </row>
    <row r="33" spans="1:5" ht="25.5">
      <c r="A33" t="s">
        <v>43</v>
      </c>
      <c r="E33" s="28" t="s">
        <v>165</v>
      </c>
    </row>
    <row r="34" spans="1:16" ht="12.75">
      <c r="A34" s="19" t="s">
        <v>35</v>
      </c>
      <c r="B34" s="23" t="s">
        <v>65</v>
      </c>
      <c r="C34" s="23" t="s">
        <v>105</v>
      </c>
      <c r="D34" s="19" t="s">
        <v>37</v>
      </c>
      <c r="E34" s="24" t="s">
        <v>106</v>
      </c>
      <c r="F34" s="25" t="s">
        <v>107</v>
      </c>
      <c r="G34" s="26">
        <v>300</v>
      </c>
      <c r="H34" s="26">
        <v>58</v>
      </c>
      <c r="I34" s="26">
        <f>ROUND(ROUND(H34,2)*ROUND(G34,2),2)</f>
      </c>
      <c r="O34">
        <f>(I34*21)/100</f>
      </c>
      <c r="P34" t="s">
        <v>12</v>
      </c>
    </row>
    <row r="35" spans="1:5" ht="12.75">
      <c r="A35" s="27" t="s">
        <v>40</v>
      </c>
      <c r="E35" s="28" t="s">
        <v>37</v>
      </c>
    </row>
    <row r="36" spans="1:5" ht="25.5">
      <c r="A36" s="29" t="s">
        <v>41</v>
      </c>
      <c r="E36" s="30" t="s">
        <v>832</v>
      </c>
    </row>
    <row r="37" spans="1:5" ht="38.25">
      <c r="A37" t="s">
        <v>43</v>
      </c>
      <c r="E37" s="28" t="s">
        <v>109</v>
      </c>
    </row>
    <row r="38" spans="1:16" ht="12.75">
      <c r="A38" s="19" t="s">
        <v>35</v>
      </c>
      <c r="B38" s="23" t="s">
        <v>70</v>
      </c>
      <c r="C38" s="23" t="s">
        <v>432</v>
      </c>
      <c r="D38" s="19" t="s">
        <v>37</v>
      </c>
      <c r="E38" s="24" t="s">
        <v>433</v>
      </c>
      <c r="F38" s="25" t="s">
        <v>107</v>
      </c>
      <c r="G38" s="26">
        <v>96.4</v>
      </c>
      <c r="H38" s="26">
        <v>195</v>
      </c>
      <c r="I38" s="26">
        <f>ROUND(ROUND(H38,2)*ROUND(G38,2),2)</f>
      </c>
      <c r="O38">
        <f>(I38*21)/100</f>
      </c>
      <c r="P38" t="s">
        <v>12</v>
      </c>
    </row>
    <row r="39" spans="1:5" ht="12.75">
      <c r="A39" s="27" t="s">
        <v>40</v>
      </c>
      <c r="E39" s="28" t="s">
        <v>37</v>
      </c>
    </row>
    <row r="40" spans="1:5" ht="63.75">
      <c r="A40" s="29" t="s">
        <v>41</v>
      </c>
      <c r="E40" s="30" t="s">
        <v>833</v>
      </c>
    </row>
    <row r="41" spans="1:5" ht="369.75">
      <c r="A41" t="s">
        <v>43</v>
      </c>
      <c r="E41" s="28" t="s">
        <v>435</v>
      </c>
    </row>
    <row r="42" spans="1:16" ht="12.75">
      <c r="A42" s="19" t="s">
        <v>35</v>
      </c>
      <c r="B42" s="23" t="s">
        <v>30</v>
      </c>
      <c r="C42" s="23" t="s">
        <v>432</v>
      </c>
      <c r="D42" s="19" t="s">
        <v>126</v>
      </c>
      <c r="E42" s="24" t="s">
        <v>433</v>
      </c>
      <c r="F42" s="25" t="s">
        <v>107</v>
      </c>
      <c r="G42" s="26">
        <v>277.5</v>
      </c>
      <c r="H42" s="26">
        <v>195</v>
      </c>
      <c r="I42" s="26">
        <f>ROUND(ROUND(H42,2)*ROUND(G42,2),2)</f>
      </c>
      <c r="O42">
        <f>(I42*21)/100</f>
      </c>
      <c r="P42" t="s">
        <v>12</v>
      </c>
    </row>
    <row r="43" spans="1:5" ht="12.75">
      <c r="A43" s="27" t="s">
        <v>40</v>
      </c>
      <c r="E43" s="28" t="s">
        <v>37</v>
      </c>
    </row>
    <row r="44" spans="1:5" ht="25.5">
      <c r="A44" s="29" t="s">
        <v>41</v>
      </c>
      <c r="E44" s="30" t="s">
        <v>834</v>
      </c>
    </row>
    <row r="45" spans="1:5" ht="369.75">
      <c r="A45" t="s">
        <v>43</v>
      </c>
      <c r="E45" s="28" t="s">
        <v>435</v>
      </c>
    </row>
    <row r="46" spans="1:16" ht="12.75">
      <c r="A46" s="19" t="s">
        <v>35</v>
      </c>
      <c r="B46" s="23" t="s">
        <v>32</v>
      </c>
      <c r="C46" s="23" t="s">
        <v>438</v>
      </c>
      <c r="D46" s="19" t="s">
        <v>37</v>
      </c>
      <c r="E46" s="24" t="s">
        <v>439</v>
      </c>
      <c r="F46" s="25" t="s">
        <v>107</v>
      </c>
      <c r="G46" s="26">
        <v>277.5</v>
      </c>
      <c r="H46" s="26">
        <v>409.4</v>
      </c>
      <c r="I46" s="26">
        <f>ROUND(ROUND(H46,2)*ROUND(G46,2),2)</f>
      </c>
      <c r="O46">
        <f>(I46*21)/100</f>
      </c>
      <c r="P46" t="s">
        <v>12</v>
      </c>
    </row>
    <row r="47" spans="1:5" ht="12.75">
      <c r="A47" s="27" t="s">
        <v>40</v>
      </c>
      <c r="E47" s="28" t="s">
        <v>37</v>
      </c>
    </row>
    <row r="48" spans="1:5" ht="165.75">
      <c r="A48" s="29" t="s">
        <v>41</v>
      </c>
      <c r="E48" s="30" t="s">
        <v>835</v>
      </c>
    </row>
    <row r="49" spans="1:5" ht="357">
      <c r="A49" t="s">
        <v>43</v>
      </c>
      <c r="E49" s="28" t="s">
        <v>441</v>
      </c>
    </row>
    <row r="50" spans="1:16" ht="12.75">
      <c r="A50" s="19" t="s">
        <v>35</v>
      </c>
      <c r="B50" s="23" t="s">
        <v>152</v>
      </c>
      <c r="C50" s="23" t="s">
        <v>110</v>
      </c>
      <c r="D50" s="19" t="s">
        <v>37</v>
      </c>
      <c r="E50" s="24" t="s">
        <v>111</v>
      </c>
      <c r="F50" s="25" t="s">
        <v>107</v>
      </c>
      <c r="G50" s="26">
        <v>96.4</v>
      </c>
      <c r="H50" s="26">
        <v>18</v>
      </c>
      <c r="I50" s="26">
        <f>ROUND(ROUND(H50,2)*ROUND(G50,2),2)</f>
      </c>
      <c r="O50">
        <f>(I50*21)/100</f>
      </c>
      <c r="P50" t="s">
        <v>12</v>
      </c>
    </row>
    <row r="51" spans="1:5" ht="12.75">
      <c r="A51" s="27" t="s">
        <v>40</v>
      </c>
      <c r="E51" s="28" t="s">
        <v>37</v>
      </c>
    </row>
    <row r="52" spans="1:5" ht="25.5">
      <c r="A52" s="29" t="s">
        <v>41</v>
      </c>
      <c r="E52" s="30" t="s">
        <v>836</v>
      </c>
    </row>
    <row r="53" spans="1:5" ht="191.25">
      <c r="A53" t="s">
        <v>43</v>
      </c>
      <c r="E53" s="28" t="s">
        <v>113</v>
      </c>
    </row>
    <row r="54" spans="1:16" ht="12.75">
      <c r="A54" s="19" t="s">
        <v>35</v>
      </c>
      <c r="B54" s="23" t="s">
        <v>156</v>
      </c>
      <c r="C54" s="23" t="s">
        <v>552</v>
      </c>
      <c r="D54" s="19" t="s">
        <v>37</v>
      </c>
      <c r="E54" s="24" t="s">
        <v>553</v>
      </c>
      <c r="F54" s="25" t="s">
        <v>107</v>
      </c>
      <c r="G54" s="26">
        <v>68.54</v>
      </c>
      <c r="H54" s="26">
        <v>224</v>
      </c>
      <c r="I54" s="26">
        <f>ROUND(ROUND(H54,2)*ROUND(G54,2),2)</f>
      </c>
      <c r="O54">
        <f>(I54*21)/100</f>
      </c>
      <c r="P54" t="s">
        <v>12</v>
      </c>
    </row>
    <row r="55" spans="1:5" ht="12.75">
      <c r="A55" s="27" t="s">
        <v>40</v>
      </c>
      <c r="E55" s="28" t="s">
        <v>37</v>
      </c>
    </row>
    <row r="56" spans="1:5" ht="25.5">
      <c r="A56" s="29" t="s">
        <v>41</v>
      </c>
      <c r="E56" s="30" t="s">
        <v>837</v>
      </c>
    </row>
    <row r="57" spans="1:5" ht="242.25">
      <c r="A57" t="s">
        <v>43</v>
      </c>
      <c r="E57" s="28" t="s">
        <v>555</v>
      </c>
    </row>
    <row r="58" spans="1:16" ht="12.75">
      <c r="A58" s="19" t="s">
        <v>35</v>
      </c>
      <c r="B58" s="23" t="s">
        <v>160</v>
      </c>
      <c r="C58" s="23" t="s">
        <v>212</v>
      </c>
      <c r="D58" s="19" t="s">
        <v>37</v>
      </c>
      <c r="E58" s="24" t="s">
        <v>213</v>
      </c>
      <c r="F58" s="25" t="s">
        <v>82</v>
      </c>
      <c r="G58" s="26">
        <v>1201.6</v>
      </c>
      <c r="H58" s="26">
        <v>15</v>
      </c>
      <c r="I58" s="26">
        <f>ROUND(ROUND(H58,2)*ROUND(G58,2),2)</f>
      </c>
      <c r="O58">
        <f>(I58*21)/100</f>
      </c>
      <c r="P58" t="s">
        <v>12</v>
      </c>
    </row>
    <row r="59" spans="1:5" ht="12.75">
      <c r="A59" s="27" t="s">
        <v>40</v>
      </c>
      <c r="E59" s="28" t="s">
        <v>37</v>
      </c>
    </row>
    <row r="60" spans="1:5" ht="25.5">
      <c r="A60" s="29" t="s">
        <v>41</v>
      </c>
      <c r="E60" s="30" t="s">
        <v>838</v>
      </c>
    </row>
    <row r="61" spans="1:5" ht="25.5">
      <c r="A61" t="s">
        <v>43</v>
      </c>
      <c r="E61" s="28" t="s">
        <v>215</v>
      </c>
    </row>
    <row r="62" spans="1:16" ht="12.75">
      <c r="A62" s="19" t="s">
        <v>35</v>
      </c>
      <c r="B62" s="23" t="s">
        <v>166</v>
      </c>
      <c r="C62" s="23" t="s">
        <v>217</v>
      </c>
      <c r="D62" s="19" t="s">
        <v>37</v>
      </c>
      <c r="E62" s="24" t="s">
        <v>218</v>
      </c>
      <c r="F62" s="25" t="s">
        <v>107</v>
      </c>
      <c r="G62" s="26">
        <v>300</v>
      </c>
      <c r="H62" s="26">
        <v>189</v>
      </c>
      <c r="I62" s="26">
        <f>ROUND(ROUND(H62,2)*ROUND(G62,2),2)</f>
      </c>
      <c r="O62">
        <f>(I62*21)/100</f>
      </c>
      <c r="P62" t="s">
        <v>12</v>
      </c>
    </row>
    <row r="63" spans="1:5" ht="12.75">
      <c r="A63" s="27" t="s">
        <v>40</v>
      </c>
      <c r="E63" s="28" t="s">
        <v>37</v>
      </c>
    </row>
    <row r="64" spans="1:5" ht="38.25">
      <c r="A64" s="29" t="s">
        <v>41</v>
      </c>
      <c r="E64" s="30" t="s">
        <v>839</v>
      </c>
    </row>
    <row r="65" spans="1:5" ht="38.25">
      <c r="A65" t="s">
        <v>43</v>
      </c>
      <c r="E65" s="28" t="s">
        <v>452</v>
      </c>
    </row>
    <row r="66" spans="1:16" ht="12.75">
      <c r="A66" s="19" t="s">
        <v>35</v>
      </c>
      <c r="B66" s="23" t="s">
        <v>169</v>
      </c>
      <c r="C66" s="23" t="s">
        <v>840</v>
      </c>
      <c r="D66" s="19" t="s">
        <v>37</v>
      </c>
      <c r="E66" s="24" t="s">
        <v>841</v>
      </c>
      <c r="F66" s="25" t="s">
        <v>82</v>
      </c>
      <c r="G66" s="26">
        <v>567</v>
      </c>
      <c r="H66" s="26">
        <v>27</v>
      </c>
      <c r="I66" s="26">
        <f>ROUND(ROUND(H66,2)*ROUND(G66,2),2)</f>
      </c>
      <c r="O66">
        <f>(I66*21)/100</f>
      </c>
      <c r="P66" t="s">
        <v>12</v>
      </c>
    </row>
    <row r="67" spans="1:5" ht="12.75">
      <c r="A67" s="27" t="s">
        <v>40</v>
      </c>
      <c r="E67" s="28" t="s">
        <v>37</v>
      </c>
    </row>
    <row r="68" spans="1:5" ht="25.5">
      <c r="A68" s="29" t="s">
        <v>41</v>
      </c>
      <c r="E68" s="30" t="s">
        <v>842</v>
      </c>
    </row>
    <row r="69" spans="1:5" ht="25.5">
      <c r="A69" t="s">
        <v>43</v>
      </c>
      <c r="E69" s="28" t="s">
        <v>843</v>
      </c>
    </row>
    <row r="70" spans="1:16" ht="12.75">
      <c r="A70" s="19" t="s">
        <v>35</v>
      </c>
      <c r="B70" s="23" t="s">
        <v>175</v>
      </c>
      <c r="C70" s="23" t="s">
        <v>844</v>
      </c>
      <c r="D70" s="19" t="s">
        <v>37</v>
      </c>
      <c r="E70" s="24" t="s">
        <v>845</v>
      </c>
      <c r="F70" s="25" t="s">
        <v>82</v>
      </c>
      <c r="G70" s="26">
        <v>1134</v>
      </c>
      <c r="H70" s="26">
        <v>4</v>
      </c>
      <c r="I70" s="26">
        <f>ROUND(ROUND(H70,2)*ROUND(G70,2),2)</f>
      </c>
      <c r="O70">
        <f>(I70*21)/100</f>
      </c>
      <c r="P70" t="s">
        <v>12</v>
      </c>
    </row>
    <row r="71" spans="1:5" ht="12.75">
      <c r="A71" s="27" t="s">
        <v>40</v>
      </c>
      <c r="E71" s="28" t="s">
        <v>37</v>
      </c>
    </row>
    <row r="72" spans="1:5" ht="25.5">
      <c r="A72" s="29" t="s">
        <v>41</v>
      </c>
      <c r="E72" s="30" t="s">
        <v>846</v>
      </c>
    </row>
    <row r="73" spans="1:5" ht="38.25">
      <c r="A73" t="s">
        <v>43</v>
      </c>
      <c r="E73" s="28" t="s">
        <v>847</v>
      </c>
    </row>
    <row r="74" spans="1:18" ht="12.75" customHeight="1">
      <c r="A74" s="5" t="s">
        <v>33</v>
      </c>
      <c r="B74" s="5"/>
      <c r="C74" s="34" t="s">
        <v>25</v>
      </c>
      <c r="D74" s="5"/>
      <c r="E74" s="21" t="s">
        <v>233</v>
      </c>
      <c r="F74" s="5"/>
      <c r="G74" s="5"/>
      <c r="H74" s="5"/>
      <c r="I74" s="35">
        <f>0+Q74</f>
      </c>
      <c r="O74">
        <f>0+R74</f>
      </c>
      <c r="Q74">
        <f>0+I75+I79+I83+I87+I91+I95+I99</f>
      </c>
      <c r="R74">
        <f>0+O75+O79+O83+O87+O91+O95+O99</f>
      </c>
    </row>
    <row r="75" spans="1:16" ht="12.75">
      <c r="A75" s="19" t="s">
        <v>35</v>
      </c>
      <c r="B75" s="23" t="s">
        <v>178</v>
      </c>
      <c r="C75" s="23" t="s">
        <v>245</v>
      </c>
      <c r="D75" s="19" t="s">
        <v>37</v>
      </c>
      <c r="E75" s="24" t="s">
        <v>246</v>
      </c>
      <c r="F75" s="25" t="s">
        <v>107</v>
      </c>
      <c r="G75" s="26">
        <v>164.6</v>
      </c>
      <c r="H75" s="26">
        <v>774</v>
      </c>
      <c r="I75" s="26">
        <f>ROUND(ROUND(H75,2)*ROUND(G75,2),2)</f>
      </c>
      <c r="O75">
        <f>(I75*21)/100</f>
      </c>
      <c r="P75" t="s">
        <v>12</v>
      </c>
    </row>
    <row r="76" spans="1:5" ht="12.75">
      <c r="A76" s="27" t="s">
        <v>40</v>
      </c>
      <c r="E76" s="28" t="s">
        <v>37</v>
      </c>
    </row>
    <row r="77" spans="1:5" ht="51">
      <c r="A77" s="29" t="s">
        <v>41</v>
      </c>
      <c r="E77" s="30" t="s">
        <v>848</v>
      </c>
    </row>
    <row r="78" spans="1:5" ht="51">
      <c r="A78" t="s">
        <v>43</v>
      </c>
      <c r="E78" s="28" t="s">
        <v>462</v>
      </c>
    </row>
    <row r="79" spans="1:16" ht="12.75">
      <c r="A79" s="19" t="s">
        <v>35</v>
      </c>
      <c r="B79" s="23" t="s">
        <v>183</v>
      </c>
      <c r="C79" s="23" t="s">
        <v>245</v>
      </c>
      <c r="D79" s="19" t="s">
        <v>126</v>
      </c>
      <c r="E79" s="24" t="s">
        <v>246</v>
      </c>
      <c r="F79" s="25" t="s">
        <v>107</v>
      </c>
      <c r="G79" s="26">
        <v>204.87</v>
      </c>
      <c r="H79" s="26">
        <v>774</v>
      </c>
      <c r="I79" s="26">
        <f>ROUND(ROUND(H79,2)*ROUND(G79,2),2)</f>
      </c>
      <c r="O79">
        <f>(I79*21)/100</f>
      </c>
      <c r="P79" t="s">
        <v>12</v>
      </c>
    </row>
    <row r="80" spans="1:5" ht="12.75">
      <c r="A80" s="27" t="s">
        <v>40</v>
      </c>
      <c r="E80" s="28" t="s">
        <v>37</v>
      </c>
    </row>
    <row r="81" spans="1:5" ht="89.25">
      <c r="A81" s="29" t="s">
        <v>41</v>
      </c>
      <c r="E81" s="30" t="s">
        <v>849</v>
      </c>
    </row>
    <row r="82" spans="1:5" ht="51">
      <c r="A82" t="s">
        <v>43</v>
      </c>
      <c r="E82" s="28" t="s">
        <v>462</v>
      </c>
    </row>
    <row r="83" spans="1:16" ht="12.75">
      <c r="A83" s="19" t="s">
        <v>35</v>
      </c>
      <c r="B83" s="23" t="s">
        <v>188</v>
      </c>
      <c r="C83" s="23" t="s">
        <v>249</v>
      </c>
      <c r="D83" s="19" t="s">
        <v>37</v>
      </c>
      <c r="E83" s="24" t="s">
        <v>250</v>
      </c>
      <c r="F83" s="25" t="s">
        <v>82</v>
      </c>
      <c r="G83" s="26">
        <v>1097.3</v>
      </c>
      <c r="H83" s="26">
        <v>18</v>
      </c>
      <c r="I83" s="26">
        <f>ROUND(ROUND(H83,2)*ROUND(G83,2),2)</f>
      </c>
      <c r="O83">
        <f>(I83*21)/100</f>
      </c>
      <c r="P83" t="s">
        <v>12</v>
      </c>
    </row>
    <row r="84" spans="1:5" ht="12.75">
      <c r="A84" s="27" t="s">
        <v>40</v>
      </c>
      <c r="E84" s="28" t="s">
        <v>37</v>
      </c>
    </row>
    <row r="85" spans="1:5" ht="25.5">
      <c r="A85" s="29" t="s">
        <v>41</v>
      </c>
      <c r="E85" s="30" t="s">
        <v>850</v>
      </c>
    </row>
    <row r="86" spans="1:5" ht="51">
      <c r="A86" t="s">
        <v>43</v>
      </c>
      <c r="E86" s="28" t="s">
        <v>464</v>
      </c>
    </row>
    <row r="87" spans="1:16" ht="12.75">
      <c r="A87" s="19" t="s">
        <v>35</v>
      </c>
      <c r="B87" s="23" t="s">
        <v>192</v>
      </c>
      <c r="C87" s="23" t="s">
        <v>465</v>
      </c>
      <c r="D87" s="19" t="s">
        <v>37</v>
      </c>
      <c r="E87" s="24" t="s">
        <v>466</v>
      </c>
      <c r="F87" s="25" t="s">
        <v>82</v>
      </c>
      <c r="G87" s="26">
        <v>1022.8</v>
      </c>
      <c r="H87" s="26">
        <v>12</v>
      </c>
      <c r="I87" s="26">
        <f>ROUND(ROUND(H87,2)*ROUND(G87,2),2)</f>
      </c>
      <c r="O87">
        <f>(I87*21)/100</f>
      </c>
      <c r="P87" t="s">
        <v>12</v>
      </c>
    </row>
    <row r="88" spans="1:5" ht="12.75">
      <c r="A88" s="27" t="s">
        <v>40</v>
      </c>
      <c r="E88" s="28" t="s">
        <v>37</v>
      </c>
    </row>
    <row r="89" spans="1:5" ht="25.5">
      <c r="A89" s="29" t="s">
        <v>41</v>
      </c>
      <c r="E89" s="30" t="s">
        <v>851</v>
      </c>
    </row>
    <row r="90" spans="1:5" ht="51">
      <c r="A90" t="s">
        <v>43</v>
      </c>
      <c r="E90" s="28" t="s">
        <v>464</v>
      </c>
    </row>
    <row r="91" spans="1:16" ht="12.75">
      <c r="A91" s="19" t="s">
        <v>35</v>
      </c>
      <c r="B91" s="23" t="s">
        <v>196</v>
      </c>
      <c r="C91" s="23" t="s">
        <v>468</v>
      </c>
      <c r="D91" s="19" t="s">
        <v>37</v>
      </c>
      <c r="E91" s="24" t="s">
        <v>264</v>
      </c>
      <c r="F91" s="25" t="s">
        <v>107</v>
      </c>
      <c r="G91" s="26">
        <v>51.14</v>
      </c>
      <c r="H91" s="26">
        <v>4483.52</v>
      </c>
      <c r="I91" s="26">
        <f>ROUND(ROUND(H91,2)*ROUND(G91,2),2)</f>
      </c>
      <c r="O91">
        <f>(I91*21)/100</f>
      </c>
      <c r="P91" t="s">
        <v>12</v>
      </c>
    </row>
    <row r="92" spans="1:5" ht="12.75">
      <c r="A92" s="27" t="s">
        <v>40</v>
      </c>
      <c r="E92" s="28" t="s">
        <v>37</v>
      </c>
    </row>
    <row r="93" spans="1:5" ht="38.25">
      <c r="A93" s="29" t="s">
        <v>41</v>
      </c>
      <c r="E93" s="30" t="s">
        <v>852</v>
      </c>
    </row>
    <row r="94" spans="1:5" ht="140.25">
      <c r="A94" t="s">
        <v>43</v>
      </c>
      <c r="E94" s="28" t="s">
        <v>261</v>
      </c>
    </row>
    <row r="95" spans="1:16" ht="12.75">
      <c r="A95" s="19" t="s">
        <v>35</v>
      </c>
      <c r="B95" s="23" t="s">
        <v>199</v>
      </c>
      <c r="C95" s="23" t="s">
        <v>258</v>
      </c>
      <c r="D95" s="19" t="s">
        <v>37</v>
      </c>
      <c r="E95" s="24" t="s">
        <v>259</v>
      </c>
      <c r="F95" s="25" t="s">
        <v>107</v>
      </c>
      <c r="G95" s="26">
        <v>39.72</v>
      </c>
      <c r="H95" s="26">
        <v>5430</v>
      </c>
      <c r="I95" s="26">
        <f>ROUND(ROUND(H95,2)*ROUND(G95,2),2)</f>
      </c>
      <c r="O95">
        <f>(I95*21)/100</f>
      </c>
      <c r="P95" t="s">
        <v>12</v>
      </c>
    </row>
    <row r="96" spans="1:5" ht="12.75">
      <c r="A96" s="27" t="s">
        <v>40</v>
      </c>
      <c r="E96" s="28" t="s">
        <v>37</v>
      </c>
    </row>
    <row r="97" spans="1:5" ht="38.25">
      <c r="A97" s="29" t="s">
        <v>41</v>
      </c>
      <c r="E97" s="30" t="s">
        <v>853</v>
      </c>
    </row>
    <row r="98" spans="1:5" ht="140.25">
      <c r="A98" t="s">
        <v>43</v>
      </c>
      <c r="E98" s="28" t="s">
        <v>474</v>
      </c>
    </row>
    <row r="99" spans="1:16" ht="12.75">
      <c r="A99" s="19" t="s">
        <v>35</v>
      </c>
      <c r="B99" s="23" t="s">
        <v>204</v>
      </c>
      <c r="C99" s="23" t="s">
        <v>854</v>
      </c>
      <c r="D99" s="19" t="s">
        <v>37</v>
      </c>
      <c r="E99" s="24" t="s">
        <v>855</v>
      </c>
      <c r="F99" s="25" t="s">
        <v>107</v>
      </c>
      <c r="G99" s="26">
        <v>10.35</v>
      </c>
      <c r="H99" s="26">
        <v>7680</v>
      </c>
      <c r="I99" s="26">
        <f>ROUND(ROUND(H99,2)*ROUND(G99,2),2)</f>
      </c>
      <c r="O99">
        <f>(I99*21)/100</f>
      </c>
      <c r="P99" t="s">
        <v>12</v>
      </c>
    </row>
    <row r="100" spans="1:5" ht="12.75">
      <c r="A100" s="27" t="s">
        <v>40</v>
      </c>
      <c r="E100" s="28" t="s">
        <v>37</v>
      </c>
    </row>
    <row r="101" spans="1:5" ht="38.25">
      <c r="A101" s="29" t="s">
        <v>41</v>
      </c>
      <c r="E101" s="30" t="s">
        <v>856</v>
      </c>
    </row>
    <row r="102" spans="1:5" ht="153">
      <c r="A102" t="s">
        <v>43</v>
      </c>
      <c r="E102" s="28" t="s">
        <v>857</v>
      </c>
    </row>
    <row r="103" spans="1:18" ht="12.75" customHeight="1">
      <c r="A103" s="5" t="s">
        <v>33</v>
      </c>
      <c r="B103" s="5"/>
      <c r="C103" s="34" t="s">
        <v>70</v>
      </c>
      <c r="D103" s="5"/>
      <c r="E103" s="21" t="s">
        <v>271</v>
      </c>
      <c r="F103" s="5"/>
      <c r="G103" s="5"/>
      <c r="H103" s="5"/>
      <c r="I103" s="35">
        <f>0+Q103</f>
      </c>
      <c r="O103">
        <f>0+R103</f>
      </c>
      <c r="Q103">
        <f>0+I104</f>
      </c>
      <c r="R103">
        <f>0+O104</f>
      </c>
    </row>
    <row r="104" spans="1:16" ht="12.75">
      <c r="A104" s="19" t="s">
        <v>35</v>
      </c>
      <c r="B104" s="23" t="s">
        <v>206</v>
      </c>
      <c r="C104" s="23" t="s">
        <v>858</v>
      </c>
      <c r="D104" s="19" t="s">
        <v>37</v>
      </c>
      <c r="E104" s="24" t="s">
        <v>859</v>
      </c>
      <c r="F104" s="25" t="s">
        <v>163</v>
      </c>
      <c r="G104" s="26">
        <v>10.45</v>
      </c>
      <c r="H104" s="26">
        <v>2810</v>
      </c>
      <c r="I104" s="26">
        <f>ROUND(ROUND(H104,2)*ROUND(G104,2),2)</f>
      </c>
      <c r="O104">
        <f>(I104*21)/100</f>
      </c>
      <c r="P104" t="s">
        <v>12</v>
      </c>
    </row>
    <row r="105" spans="1:5" ht="12.75">
      <c r="A105" s="27" t="s">
        <v>40</v>
      </c>
      <c r="E105" s="28" t="s">
        <v>37</v>
      </c>
    </row>
    <row r="106" spans="1:5" ht="25.5">
      <c r="A106" s="29" t="s">
        <v>41</v>
      </c>
      <c r="E106" s="30" t="s">
        <v>860</v>
      </c>
    </row>
    <row r="107" spans="1:5" ht="255">
      <c r="A107" t="s">
        <v>43</v>
      </c>
      <c r="E107" s="28" t="s">
        <v>861</v>
      </c>
    </row>
    <row r="108" spans="1:18" ht="12.75" customHeight="1">
      <c r="A108" s="5" t="s">
        <v>33</v>
      </c>
      <c r="B108" s="5"/>
      <c r="C108" s="34" t="s">
        <v>30</v>
      </c>
      <c r="D108" s="5"/>
      <c r="E108" s="21" t="s">
        <v>294</v>
      </c>
      <c r="F108" s="5"/>
      <c r="G108" s="5"/>
      <c r="H108" s="5"/>
      <c r="I108" s="35">
        <f>0+Q108</f>
      </c>
      <c r="O108">
        <f>0+R108</f>
      </c>
      <c r="Q108">
        <f>0+I109+I113+I117</f>
      </c>
      <c r="R108">
        <f>0+O109+O113+O117</f>
      </c>
    </row>
    <row r="109" spans="1:16" ht="12.75">
      <c r="A109" s="19" t="s">
        <v>35</v>
      </c>
      <c r="B109" s="23" t="s">
        <v>211</v>
      </c>
      <c r="C109" s="23" t="s">
        <v>504</v>
      </c>
      <c r="D109" s="19" t="s">
        <v>37</v>
      </c>
      <c r="E109" s="24" t="s">
        <v>505</v>
      </c>
      <c r="F109" s="25" t="s">
        <v>163</v>
      </c>
      <c r="G109" s="26">
        <v>131</v>
      </c>
      <c r="H109" s="26">
        <v>155</v>
      </c>
      <c r="I109" s="26">
        <f>ROUND(ROUND(H109,2)*ROUND(G109,2),2)</f>
      </c>
      <c r="O109">
        <f>(I109*21)/100</f>
      </c>
      <c r="P109" t="s">
        <v>12</v>
      </c>
    </row>
    <row r="110" spans="1:5" ht="12.75">
      <c r="A110" s="27" t="s">
        <v>40</v>
      </c>
      <c r="E110" s="28" t="s">
        <v>37</v>
      </c>
    </row>
    <row r="111" spans="1:5" ht="25.5">
      <c r="A111" s="29" t="s">
        <v>41</v>
      </c>
      <c r="E111" s="30" t="s">
        <v>862</v>
      </c>
    </row>
    <row r="112" spans="1:5" ht="25.5">
      <c r="A112" t="s">
        <v>43</v>
      </c>
      <c r="E112" s="28" t="s">
        <v>299</v>
      </c>
    </row>
    <row r="113" spans="1:16" ht="12.75">
      <c r="A113" s="19" t="s">
        <v>35</v>
      </c>
      <c r="B113" s="23" t="s">
        <v>216</v>
      </c>
      <c r="C113" s="23" t="s">
        <v>301</v>
      </c>
      <c r="D113" s="19" t="s">
        <v>37</v>
      </c>
      <c r="E113" s="24" t="s">
        <v>302</v>
      </c>
      <c r="F113" s="25" t="s">
        <v>163</v>
      </c>
      <c r="G113" s="26">
        <v>61</v>
      </c>
      <c r="H113" s="26">
        <v>81</v>
      </c>
      <c r="I113" s="26">
        <f>ROUND(ROUND(H113,2)*ROUND(G113,2),2)</f>
      </c>
      <c r="O113">
        <f>(I113*21)/100</f>
      </c>
      <c r="P113" t="s">
        <v>12</v>
      </c>
    </row>
    <row r="114" spans="1:5" ht="12.75">
      <c r="A114" s="27" t="s">
        <v>40</v>
      </c>
      <c r="E114" s="28" t="s">
        <v>37</v>
      </c>
    </row>
    <row r="115" spans="1:5" ht="12.75">
      <c r="A115" s="29" t="s">
        <v>41</v>
      </c>
      <c r="E115" s="30" t="s">
        <v>863</v>
      </c>
    </row>
    <row r="116" spans="1:5" ht="38.25">
      <c r="A116" t="s">
        <v>43</v>
      </c>
      <c r="E116" s="28" t="s">
        <v>508</v>
      </c>
    </row>
    <row r="117" spans="1:16" ht="12.75">
      <c r="A117" s="19" t="s">
        <v>35</v>
      </c>
      <c r="B117" s="23" t="s">
        <v>222</v>
      </c>
      <c r="C117" s="23" t="s">
        <v>864</v>
      </c>
      <c r="D117" s="19" t="s">
        <v>37</v>
      </c>
      <c r="E117" s="24" t="s">
        <v>865</v>
      </c>
      <c r="F117" s="25" t="s">
        <v>137</v>
      </c>
      <c r="G117" s="26">
        <v>0.8</v>
      </c>
      <c r="H117" s="26">
        <v>3730</v>
      </c>
      <c r="I117" s="26">
        <f>ROUND(ROUND(H117,2)*ROUND(G117,2),2)</f>
      </c>
      <c r="O117">
        <f>(I117*21)/100</f>
      </c>
      <c r="P117" t="s">
        <v>12</v>
      </c>
    </row>
    <row r="118" spans="1:5" ht="12.75">
      <c r="A118" s="27" t="s">
        <v>40</v>
      </c>
      <c r="E118" s="28" t="s">
        <v>37</v>
      </c>
    </row>
    <row r="119" spans="1:5" ht="51">
      <c r="A119" s="29" t="s">
        <v>41</v>
      </c>
      <c r="E119" s="30" t="s">
        <v>866</v>
      </c>
    </row>
    <row r="120" spans="1:5" ht="102">
      <c r="A120" t="s">
        <v>43</v>
      </c>
      <c r="E120" s="28" t="s">
        <v>867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77</v>
      </c>
      <c r="I3" s="31">
        <f>0+I8</f>
      </c>
      <c r="O3" t="s">
        <v>9</v>
      </c>
      <c r="P3" t="s">
        <v>12</v>
      </c>
    </row>
    <row r="4" spans="1:16" ht="15" customHeight="1">
      <c r="A4" t="s">
        <v>7</v>
      </c>
      <c r="B4" s="12" t="s">
        <v>8</v>
      </c>
      <c r="C4" s="13" t="s">
        <v>77</v>
      </c>
      <c r="D4" s="5"/>
      <c r="E4" s="14" t="s">
        <v>78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f>
      </c>
      <c r="R8">
        <f>0+O9+O13</f>
      </c>
    </row>
    <row r="9" spans="1:16" ht="12.75">
      <c r="A9" s="19" t="s">
        <v>35</v>
      </c>
      <c r="B9" s="23" t="s">
        <v>19</v>
      </c>
      <c r="C9" s="23" t="s">
        <v>80</v>
      </c>
      <c r="D9" s="19" t="s">
        <v>37</v>
      </c>
      <c r="E9" s="24" t="s">
        <v>81</v>
      </c>
      <c r="F9" s="25" t="s">
        <v>82</v>
      </c>
      <c r="G9" s="26">
        <v>495</v>
      </c>
      <c r="H9" s="26">
        <v>47</v>
      </c>
      <c r="I9" s="26">
        <f>ROUND(ROUND(H9,2)*ROUND(G9,2),2)</f>
      </c>
      <c r="O9">
        <f>(I9*21)/100</f>
      </c>
      <c r="P9" t="s">
        <v>12</v>
      </c>
    </row>
    <row r="10" spans="1:5" ht="12.75">
      <c r="A10" s="27" t="s">
        <v>40</v>
      </c>
      <c r="E10" s="28" t="s">
        <v>37</v>
      </c>
    </row>
    <row r="11" spans="1:5" ht="38.25">
      <c r="A11" s="29" t="s">
        <v>41</v>
      </c>
      <c r="E11" s="30" t="s">
        <v>83</v>
      </c>
    </row>
    <row r="12" spans="1:5" ht="38.25">
      <c r="A12" t="s">
        <v>43</v>
      </c>
      <c r="E12" s="28" t="s">
        <v>84</v>
      </c>
    </row>
    <row r="13" spans="1:16" ht="12.75">
      <c r="A13" s="19" t="s">
        <v>35</v>
      </c>
      <c r="B13" s="23" t="s">
        <v>12</v>
      </c>
      <c r="C13" s="23" t="s">
        <v>85</v>
      </c>
      <c r="D13" s="19" t="s">
        <v>37</v>
      </c>
      <c r="E13" s="24" t="s">
        <v>86</v>
      </c>
      <c r="F13" s="25" t="s">
        <v>62</v>
      </c>
      <c r="G13" s="26">
        <v>27</v>
      </c>
      <c r="H13" s="26">
        <v>1120</v>
      </c>
      <c r="I13" s="26">
        <f>ROUND(ROUND(H13,2)*ROUND(G13,2),2)</f>
      </c>
      <c r="O13">
        <f>(I13*21)/100</f>
      </c>
      <c r="P13" t="s">
        <v>12</v>
      </c>
    </row>
    <row r="14" spans="1:5" ht="12.75">
      <c r="A14" s="27" t="s">
        <v>40</v>
      </c>
      <c r="E14" s="28" t="s">
        <v>37</v>
      </c>
    </row>
    <row r="15" spans="1:5" ht="38.25">
      <c r="A15" s="29" t="s">
        <v>41</v>
      </c>
      <c r="E15" s="30" t="s">
        <v>87</v>
      </c>
    </row>
    <row r="16" spans="1:5" ht="76.5">
      <c r="A16" t="s">
        <v>43</v>
      </c>
      <c r="E16" s="28" t="s">
        <v>88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9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0+O8+O13+O58+O87</f>
      </c>
      <c r="P2" t="s">
        <v>13</v>
      </c>
    </row>
    <row r="3" spans="1:16" ht="15" customHeight="1">
      <c r="A3" t="s">
        <v>1</v>
      </c>
      <c r="B3" s="8" t="s">
        <v>4</v>
      </c>
      <c r="C3" s="9" t="s">
        <v>5</v>
      </c>
      <c r="D3" s="1"/>
      <c r="E3" s="10" t="s">
        <v>6</v>
      </c>
      <c r="F3" s="1"/>
      <c r="G3" s="4"/>
      <c r="H3" s="3" t="s">
        <v>868</v>
      </c>
      <c r="I3" s="31">
        <f>0+I8+I13+I58+I87</f>
      </c>
      <c r="O3" t="s">
        <v>9</v>
      </c>
      <c r="P3" t="s">
        <v>12</v>
      </c>
    </row>
    <row r="4" spans="1:16" ht="15" customHeight="1">
      <c r="A4" t="s">
        <v>7</v>
      </c>
      <c r="B4" s="12" t="s">
        <v>8</v>
      </c>
      <c r="C4" s="13" t="s">
        <v>868</v>
      </c>
      <c r="D4" s="5"/>
      <c r="E4" s="14" t="s">
        <v>869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45</v>
      </c>
      <c r="D9" s="19" t="s">
        <v>37</v>
      </c>
      <c r="E9" s="24" t="s">
        <v>47</v>
      </c>
      <c r="F9" s="25" t="s">
        <v>39</v>
      </c>
      <c r="G9" s="26">
        <v>1</v>
      </c>
      <c r="H9" s="26">
        <v>50000</v>
      </c>
      <c r="I9" s="26">
        <f>ROUND(ROUND(H9,2)*ROUND(G9,2),2)</f>
      </c>
      <c r="O9">
        <f>(I9*21)/100</f>
      </c>
      <c r="P9" t="s">
        <v>12</v>
      </c>
    </row>
    <row r="10" spans="1:5" ht="12.75">
      <c r="A10" s="27" t="s">
        <v>40</v>
      </c>
      <c r="E10" s="28" t="s">
        <v>37</v>
      </c>
    </row>
    <row r="11" spans="1:5" ht="127.5">
      <c r="A11" s="29" t="s">
        <v>41</v>
      </c>
      <c r="E11" s="30" t="s">
        <v>826</v>
      </c>
    </row>
    <row r="12" spans="1:5" ht="12.75">
      <c r="A12" t="s">
        <v>43</v>
      </c>
      <c r="E12" s="28" t="s">
        <v>49</v>
      </c>
    </row>
    <row r="13" spans="1:18" ht="12.75" customHeight="1">
      <c r="A13" s="5" t="s">
        <v>33</v>
      </c>
      <c r="B13" s="5"/>
      <c r="C13" s="34" t="s">
        <v>19</v>
      </c>
      <c r="D13" s="5"/>
      <c r="E13" s="21" t="s">
        <v>34</v>
      </c>
      <c r="F13" s="5"/>
      <c r="G13" s="5"/>
      <c r="H13" s="5"/>
      <c r="I13" s="35">
        <f>0+Q13</f>
      </c>
      <c r="O13">
        <f>0+R13</f>
      </c>
      <c r="Q13">
        <f>0+I14+I18+I22+I26+I30+I34+I38+I42+I46+I50+I54</f>
      </c>
      <c r="R13">
        <f>0+O14+O18+O22+O26+O30+O34+O38+O42+O46+O50+O54</f>
      </c>
    </row>
    <row r="14" spans="1:16" ht="25.5">
      <c r="A14" s="19" t="s">
        <v>35</v>
      </c>
      <c r="B14" s="23" t="s">
        <v>12</v>
      </c>
      <c r="C14" s="23" t="s">
        <v>153</v>
      </c>
      <c r="D14" s="19" t="s">
        <v>37</v>
      </c>
      <c r="E14" s="24" t="s">
        <v>154</v>
      </c>
      <c r="F14" s="25" t="s">
        <v>107</v>
      </c>
      <c r="G14" s="26">
        <v>35.1</v>
      </c>
      <c r="H14" s="26">
        <v>264</v>
      </c>
      <c r="I14" s="26">
        <f>ROUND(ROUND(H14,2)*ROUND(G14,2),2)</f>
      </c>
      <c r="O14">
        <f>(I14*21)/100</f>
      </c>
      <c r="P14" t="s">
        <v>12</v>
      </c>
    </row>
    <row r="15" spans="1:5" ht="12.75">
      <c r="A15" s="27" t="s">
        <v>40</v>
      </c>
      <c r="E15" s="28" t="s">
        <v>37</v>
      </c>
    </row>
    <row r="16" spans="1:5" ht="51">
      <c r="A16" s="29" t="s">
        <v>41</v>
      </c>
      <c r="E16" s="30" t="s">
        <v>870</v>
      </c>
    </row>
    <row r="17" spans="1:5" ht="63.75">
      <c r="A17" t="s">
        <v>43</v>
      </c>
      <c r="E17" s="28" t="s">
        <v>150</v>
      </c>
    </row>
    <row r="18" spans="1:16" ht="12.75">
      <c r="A18" s="19" t="s">
        <v>35</v>
      </c>
      <c r="B18" s="23" t="s">
        <v>13</v>
      </c>
      <c r="C18" s="23" t="s">
        <v>428</v>
      </c>
      <c r="D18" s="19" t="s">
        <v>37</v>
      </c>
      <c r="E18" s="24" t="s">
        <v>429</v>
      </c>
      <c r="F18" s="25" t="s">
        <v>107</v>
      </c>
      <c r="G18" s="26">
        <v>6.16</v>
      </c>
      <c r="H18" s="26">
        <v>1330</v>
      </c>
      <c r="I18" s="26">
        <f>ROUND(ROUND(H18,2)*ROUND(G18,2),2)</f>
      </c>
      <c r="O18">
        <f>(I18*21)/100</f>
      </c>
      <c r="P18" t="s">
        <v>12</v>
      </c>
    </row>
    <row r="19" spans="1:5" ht="12.75">
      <c r="A19" s="27" t="s">
        <v>40</v>
      </c>
      <c r="E19" s="28" t="s">
        <v>37</v>
      </c>
    </row>
    <row r="20" spans="1:5" ht="51">
      <c r="A20" s="29" t="s">
        <v>41</v>
      </c>
      <c r="E20" s="30" t="s">
        <v>871</v>
      </c>
    </row>
    <row r="21" spans="1:5" ht="63.75">
      <c r="A21" t="s">
        <v>43</v>
      </c>
      <c r="E21" s="28" t="s">
        <v>150</v>
      </c>
    </row>
    <row r="22" spans="1:16" ht="12.75">
      <c r="A22" s="19" t="s">
        <v>35</v>
      </c>
      <c r="B22" s="23" t="s">
        <v>23</v>
      </c>
      <c r="C22" s="23" t="s">
        <v>161</v>
      </c>
      <c r="D22" s="19" t="s">
        <v>37</v>
      </c>
      <c r="E22" s="24" t="s">
        <v>162</v>
      </c>
      <c r="F22" s="25" t="s">
        <v>163</v>
      </c>
      <c r="G22" s="26">
        <v>6.5</v>
      </c>
      <c r="H22" s="26">
        <v>140</v>
      </c>
      <c r="I22" s="26">
        <f>ROUND(ROUND(H22,2)*ROUND(G22,2),2)</f>
      </c>
      <c r="O22">
        <f>(I22*21)/100</f>
      </c>
      <c r="P22" t="s">
        <v>12</v>
      </c>
    </row>
    <row r="23" spans="1:5" ht="12.75">
      <c r="A23" s="27" t="s">
        <v>40</v>
      </c>
      <c r="E23" s="28" t="s">
        <v>37</v>
      </c>
    </row>
    <row r="24" spans="1:5" ht="12.75">
      <c r="A24" s="29" t="s">
        <v>41</v>
      </c>
      <c r="E24" s="30" t="s">
        <v>872</v>
      </c>
    </row>
    <row r="25" spans="1:5" ht="25.5">
      <c r="A25" t="s">
        <v>43</v>
      </c>
      <c r="E25" s="28" t="s">
        <v>165</v>
      </c>
    </row>
    <row r="26" spans="1:16" ht="12.75">
      <c r="A26" s="19" t="s">
        <v>35</v>
      </c>
      <c r="B26" s="23" t="s">
        <v>25</v>
      </c>
      <c r="C26" s="23" t="s">
        <v>105</v>
      </c>
      <c r="D26" s="19" t="s">
        <v>37</v>
      </c>
      <c r="E26" s="24" t="s">
        <v>106</v>
      </c>
      <c r="F26" s="25" t="s">
        <v>107</v>
      </c>
      <c r="G26" s="26">
        <v>12.3</v>
      </c>
      <c r="H26" s="26">
        <v>58</v>
      </c>
      <c r="I26" s="26">
        <f>ROUND(ROUND(H26,2)*ROUND(G26,2),2)</f>
      </c>
      <c r="O26">
        <f>(I26*21)/100</f>
      </c>
      <c r="P26" t="s">
        <v>12</v>
      </c>
    </row>
    <row r="27" spans="1:5" ht="12.75">
      <c r="A27" s="27" t="s">
        <v>40</v>
      </c>
      <c r="E27" s="28" t="s">
        <v>37</v>
      </c>
    </row>
    <row r="28" spans="1:5" ht="25.5">
      <c r="A28" s="29" t="s">
        <v>41</v>
      </c>
      <c r="E28" s="30" t="s">
        <v>873</v>
      </c>
    </row>
    <row r="29" spans="1:5" ht="38.25">
      <c r="A29" t="s">
        <v>43</v>
      </c>
      <c r="E29" s="28" t="s">
        <v>168</v>
      </c>
    </row>
    <row r="30" spans="1:16" ht="12.75">
      <c r="A30" s="19" t="s">
        <v>35</v>
      </c>
      <c r="B30" s="23" t="s">
        <v>27</v>
      </c>
      <c r="C30" s="23" t="s">
        <v>432</v>
      </c>
      <c r="D30" s="19" t="s">
        <v>37</v>
      </c>
      <c r="E30" s="24" t="s">
        <v>433</v>
      </c>
      <c r="F30" s="25" t="s">
        <v>107</v>
      </c>
      <c r="G30" s="26">
        <v>77</v>
      </c>
      <c r="H30" s="26">
        <v>195</v>
      </c>
      <c r="I30" s="26">
        <f>ROUND(ROUND(H30,2)*ROUND(G30,2),2)</f>
      </c>
      <c r="O30">
        <f>(I30*21)/100</f>
      </c>
      <c r="P30" t="s">
        <v>12</v>
      </c>
    </row>
    <row r="31" spans="1:5" ht="12.75">
      <c r="A31" s="27" t="s">
        <v>40</v>
      </c>
      <c r="E31" s="28" t="s">
        <v>37</v>
      </c>
    </row>
    <row r="32" spans="1:5" ht="63.75">
      <c r="A32" s="29" t="s">
        <v>41</v>
      </c>
      <c r="E32" s="30" t="s">
        <v>874</v>
      </c>
    </row>
    <row r="33" spans="1:5" ht="369.75">
      <c r="A33" t="s">
        <v>43</v>
      </c>
      <c r="E33" s="28" t="s">
        <v>603</v>
      </c>
    </row>
    <row r="34" spans="1:16" ht="12.75">
      <c r="A34" s="19" t="s">
        <v>35</v>
      </c>
      <c r="B34" s="23" t="s">
        <v>65</v>
      </c>
      <c r="C34" s="23" t="s">
        <v>110</v>
      </c>
      <c r="D34" s="19" t="s">
        <v>37</v>
      </c>
      <c r="E34" s="24" t="s">
        <v>111</v>
      </c>
      <c r="F34" s="25" t="s">
        <v>107</v>
      </c>
      <c r="G34" s="26">
        <v>77</v>
      </c>
      <c r="H34" s="26">
        <v>18</v>
      </c>
      <c r="I34" s="26">
        <f>ROUND(ROUND(H34,2)*ROUND(G34,2),2)</f>
      </c>
      <c r="O34">
        <f>(I34*21)/100</f>
      </c>
      <c r="P34" t="s">
        <v>12</v>
      </c>
    </row>
    <row r="35" spans="1:5" ht="12.75">
      <c r="A35" s="27" t="s">
        <v>40</v>
      </c>
      <c r="E35" s="28" t="s">
        <v>37</v>
      </c>
    </row>
    <row r="36" spans="1:5" ht="25.5">
      <c r="A36" s="29" t="s">
        <v>41</v>
      </c>
      <c r="E36" s="30" t="s">
        <v>875</v>
      </c>
    </row>
    <row r="37" spans="1:5" ht="191.25">
      <c r="A37" t="s">
        <v>43</v>
      </c>
      <c r="E37" s="28" t="s">
        <v>198</v>
      </c>
    </row>
    <row r="38" spans="1:16" ht="12.75">
      <c r="A38" s="19" t="s">
        <v>35</v>
      </c>
      <c r="B38" s="23" t="s">
        <v>70</v>
      </c>
      <c r="C38" s="23" t="s">
        <v>552</v>
      </c>
      <c r="D38" s="19" t="s">
        <v>37</v>
      </c>
      <c r="E38" s="24" t="s">
        <v>553</v>
      </c>
      <c r="F38" s="25" t="s">
        <v>107</v>
      </c>
      <c r="G38" s="26">
        <v>7.56</v>
      </c>
      <c r="H38" s="26">
        <v>224</v>
      </c>
      <c r="I38" s="26">
        <f>ROUND(ROUND(H38,2)*ROUND(G38,2),2)</f>
      </c>
      <c r="O38">
        <f>(I38*21)/100</f>
      </c>
      <c r="P38" t="s">
        <v>12</v>
      </c>
    </row>
    <row r="39" spans="1:5" ht="12.75">
      <c r="A39" s="27" t="s">
        <v>40</v>
      </c>
      <c r="E39" s="28" t="s">
        <v>37</v>
      </c>
    </row>
    <row r="40" spans="1:5" ht="38.25">
      <c r="A40" s="29" t="s">
        <v>41</v>
      </c>
      <c r="E40" s="30" t="s">
        <v>876</v>
      </c>
    </row>
    <row r="41" spans="1:5" ht="242.25">
      <c r="A41" t="s">
        <v>43</v>
      </c>
      <c r="E41" s="28" t="s">
        <v>877</v>
      </c>
    </row>
    <row r="42" spans="1:16" ht="12.75">
      <c r="A42" s="19" t="s">
        <v>35</v>
      </c>
      <c r="B42" s="23" t="s">
        <v>30</v>
      </c>
      <c r="C42" s="23" t="s">
        <v>212</v>
      </c>
      <c r="D42" s="19" t="s">
        <v>37</v>
      </c>
      <c r="E42" s="24" t="s">
        <v>213</v>
      </c>
      <c r="F42" s="25" t="s">
        <v>82</v>
      </c>
      <c r="G42" s="26">
        <v>96.1</v>
      </c>
      <c r="H42" s="26">
        <v>15</v>
      </c>
      <c r="I42" s="26">
        <f>ROUND(ROUND(H42,2)*ROUND(G42,2),2)</f>
      </c>
      <c r="O42">
        <f>(I42*21)/100</f>
      </c>
      <c r="P42" t="s">
        <v>12</v>
      </c>
    </row>
    <row r="43" spans="1:5" ht="12.75">
      <c r="A43" s="27" t="s">
        <v>40</v>
      </c>
      <c r="E43" s="28" t="s">
        <v>37</v>
      </c>
    </row>
    <row r="44" spans="1:5" ht="25.5">
      <c r="A44" s="29" t="s">
        <v>41</v>
      </c>
      <c r="E44" s="30" t="s">
        <v>878</v>
      </c>
    </row>
    <row r="45" spans="1:5" ht="25.5">
      <c r="A45" t="s">
        <v>43</v>
      </c>
      <c r="E45" s="28" t="s">
        <v>215</v>
      </c>
    </row>
    <row r="46" spans="1:16" ht="12.75">
      <c r="A46" s="19" t="s">
        <v>35</v>
      </c>
      <c r="B46" s="23" t="s">
        <v>32</v>
      </c>
      <c r="C46" s="23" t="s">
        <v>217</v>
      </c>
      <c r="D46" s="19" t="s">
        <v>37</v>
      </c>
      <c r="E46" s="24" t="s">
        <v>218</v>
      </c>
      <c r="F46" s="25" t="s">
        <v>107</v>
      </c>
      <c r="G46" s="26">
        <v>12.3</v>
      </c>
      <c r="H46" s="26">
        <v>189</v>
      </c>
      <c r="I46" s="26">
        <f>ROUND(ROUND(H46,2)*ROUND(G46,2),2)</f>
      </c>
      <c r="O46">
        <f>(I46*21)/100</f>
      </c>
      <c r="P46" t="s">
        <v>12</v>
      </c>
    </row>
    <row r="47" spans="1:5" ht="12.75">
      <c r="A47" s="27" t="s">
        <v>40</v>
      </c>
      <c r="E47" s="28" t="s">
        <v>37</v>
      </c>
    </row>
    <row r="48" spans="1:5" ht="38.25">
      <c r="A48" s="29" t="s">
        <v>41</v>
      </c>
      <c r="E48" s="30" t="s">
        <v>879</v>
      </c>
    </row>
    <row r="49" spans="1:5" ht="38.25">
      <c r="A49" t="s">
        <v>43</v>
      </c>
      <c r="E49" s="28" t="s">
        <v>220</v>
      </c>
    </row>
    <row r="50" spans="1:16" ht="12.75">
      <c r="A50" s="19" t="s">
        <v>35</v>
      </c>
      <c r="B50" s="23" t="s">
        <v>152</v>
      </c>
      <c r="C50" s="23" t="s">
        <v>840</v>
      </c>
      <c r="D50" s="19" t="s">
        <v>37</v>
      </c>
      <c r="E50" s="24" t="s">
        <v>841</v>
      </c>
      <c r="F50" s="25" t="s">
        <v>82</v>
      </c>
      <c r="G50" s="26">
        <v>144.88</v>
      </c>
      <c r="H50" s="26">
        <v>27</v>
      </c>
      <c r="I50" s="26">
        <f>ROUND(ROUND(H50,2)*ROUND(G50,2),2)</f>
      </c>
      <c r="O50">
        <f>(I50*21)/100</f>
      </c>
      <c r="P50" t="s">
        <v>12</v>
      </c>
    </row>
    <row r="51" spans="1:5" ht="12.75">
      <c r="A51" s="27" t="s">
        <v>40</v>
      </c>
      <c r="E51" s="28" t="s">
        <v>37</v>
      </c>
    </row>
    <row r="52" spans="1:5" ht="25.5">
      <c r="A52" s="29" t="s">
        <v>41</v>
      </c>
      <c r="E52" s="30" t="s">
        <v>880</v>
      </c>
    </row>
    <row r="53" spans="1:5" ht="25.5">
      <c r="A53" t="s">
        <v>43</v>
      </c>
      <c r="E53" s="28" t="s">
        <v>843</v>
      </c>
    </row>
    <row r="54" spans="1:16" ht="12.75">
      <c r="A54" s="19" t="s">
        <v>35</v>
      </c>
      <c r="B54" s="23" t="s">
        <v>156</v>
      </c>
      <c r="C54" s="23" t="s">
        <v>844</v>
      </c>
      <c r="D54" s="19" t="s">
        <v>37</v>
      </c>
      <c r="E54" s="24" t="s">
        <v>845</v>
      </c>
      <c r="F54" s="25" t="s">
        <v>82</v>
      </c>
      <c r="G54" s="26">
        <v>289.76</v>
      </c>
      <c r="H54" s="26">
        <v>4</v>
      </c>
      <c r="I54" s="26">
        <f>ROUND(ROUND(H54,2)*ROUND(G54,2),2)</f>
      </c>
      <c r="O54">
        <f>(I54*21)/100</f>
      </c>
      <c r="P54" t="s">
        <v>12</v>
      </c>
    </row>
    <row r="55" spans="1:5" ht="12.75">
      <c r="A55" s="27" t="s">
        <v>40</v>
      </c>
      <c r="E55" s="28" t="s">
        <v>37</v>
      </c>
    </row>
    <row r="56" spans="1:5" ht="25.5">
      <c r="A56" s="29" t="s">
        <v>41</v>
      </c>
      <c r="E56" s="30" t="s">
        <v>881</v>
      </c>
    </row>
    <row r="57" spans="1:5" ht="38.25">
      <c r="A57" t="s">
        <v>43</v>
      </c>
      <c r="E57" s="28" t="s">
        <v>882</v>
      </c>
    </row>
    <row r="58" spans="1:18" ht="12.75" customHeight="1">
      <c r="A58" s="5" t="s">
        <v>33</v>
      </c>
      <c r="B58" s="5"/>
      <c r="C58" s="34" t="s">
        <v>25</v>
      </c>
      <c r="D58" s="5"/>
      <c r="E58" s="21" t="s">
        <v>233</v>
      </c>
      <c r="F58" s="5"/>
      <c r="G58" s="5"/>
      <c r="H58" s="5"/>
      <c r="I58" s="35">
        <f>0+Q58</f>
      </c>
      <c r="O58">
        <f>0+R58</f>
      </c>
      <c r="Q58">
        <f>0+I59+I63+I67+I71+I75+I79+I83</f>
      </c>
      <c r="R58">
        <f>0+O59+O63+O67+O71+O75+O79+O83</f>
      </c>
    </row>
    <row r="59" spans="1:16" ht="12.75">
      <c r="A59" s="19" t="s">
        <v>35</v>
      </c>
      <c r="B59" s="23" t="s">
        <v>160</v>
      </c>
      <c r="C59" s="23" t="s">
        <v>245</v>
      </c>
      <c r="D59" s="19" t="s">
        <v>126</v>
      </c>
      <c r="E59" s="24" t="s">
        <v>246</v>
      </c>
      <c r="F59" s="25" t="s">
        <v>107</v>
      </c>
      <c r="G59" s="26">
        <v>12.16</v>
      </c>
      <c r="H59" s="26">
        <v>774</v>
      </c>
      <c r="I59" s="26">
        <f>ROUND(ROUND(H59,2)*ROUND(G59,2),2)</f>
      </c>
      <c r="O59">
        <f>(I59*21)/100</f>
      </c>
      <c r="P59" t="s">
        <v>12</v>
      </c>
    </row>
    <row r="60" spans="1:5" ht="12.75">
      <c r="A60" s="27" t="s">
        <v>40</v>
      </c>
      <c r="E60" s="28" t="s">
        <v>37</v>
      </c>
    </row>
    <row r="61" spans="1:5" ht="51">
      <c r="A61" s="29" t="s">
        <v>41</v>
      </c>
      <c r="E61" s="30" t="s">
        <v>883</v>
      </c>
    </row>
    <row r="62" spans="1:5" ht="51">
      <c r="A62" t="s">
        <v>43</v>
      </c>
      <c r="E62" s="28" t="s">
        <v>243</v>
      </c>
    </row>
    <row r="63" spans="1:16" ht="12.75">
      <c r="A63" s="19" t="s">
        <v>35</v>
      </c>
      <c r="B63" s="23" t="s">
        <v>166</v>
      </c>
      <c r="C63" s="23" t="s">
        <v>245</v>
      </c>
      <c r="D63" s="19" t="s">
        <v>130</v>
      </c>
      <c r="E63" s="24" t="s">
        <v>246</v>
      </c>
      <c r="F63" s="25" t="s">
        <v>107</v>
      </c>
      <c r="G63" s="26">
        <v>15.38</v>
      </c>
      <c r="H63" s="26">
        <v>774</v>
      </c>
      <c r="I63" s="26">
        <f>ROUND(ROUND(H63,2)*ROUND(G63,2),2)</f>
      </c>
      <c r="O63">
        <f>(I63*21)/100</f>
      </c>
      <c r="P63" t="s">
        <v>12</v>
      </c>
    </row>
    <row r="64" spans="1:5" ht="12.75">
      <c r="A64" s="27" t="s">
        <v>40</v>
      </c>
      <c r="E64" s="28" t="s">
        <v>37</v>
      </c>
    </row>
    <row r="65" spans="1:5" ht="51">
      <c r="A65" s="29" t="s">
        <v>41</v>
      </c>
      <c r="E65" s="30" t="s">
        <v>884</v>
      </c>
    </row>
    <row r="66" spans="1:5" ht="51">
      <c r="A66" t="s">
        <v>43</v>
      </c>
      <c r="E66" s="28" t="s">
        <v>243</v>
      </c>
    </row>
    <row r="67" spans="1:16" ht="12.75">
      <c r="A67" s="19" t="s">
        <v>35</v>
      </c>
      <c r="B67" s="23" t="s">
        <v>169</v>
      </c>
      <c r="C67" s="23" t="s">
        <v>249</v>
      </c>
      <c r="D67" s="19" t="s">
        <v>37</v>
      </c>
      <c r="E67" s="24" t="s">
        <v>250</v>
      </c>
      <c r="F67" s="25" t="s">
        <v>82</v>
      </c>
      <c r="G67" s="26">
        <v>81.05</v>
      </c>
      <c r="H67" s="26">
        <v>18</v>
      </c>
      <c r="I67" s="26">
        <f>ROUND(ROUND(H67,2)*ROUND(G67,2),2)</f>
      </c>
      <c r="O67">
        <f>(I67*21)/100</f>
      </c>
      <c r="P67" t="s">
        <v>12</v>
      </c>
    </row>
    <row r="68" spans="1:5" ht="12.75">
      <c r="A68" s="27" t="s">
        <v>40</v>
      </c>
      <c r="E68" s="28" t="s">
        <v>37</v>
      </c>
    </row>
    <row r="69" spans="1:5" ht="25.5">
      <c r="A69" s="29" t="s">
        <v>41</v>
      </c>
      <c r="E69" s="30" t="s">
        <v>885</v>
      </c>
    </row>
    <row r="70" spans="1:5" ht="51">
      <c r="A70" t="s">
        <v>43</v>
      </c>
      <c r="E70" s="28" t="s">
        <v>252</v>
      </c>
    </row>
    <row r="71" spans="1:16" ht="12.75">
      <c r="A71" s="19" t="s">
        <v>35</v>
      </c>
      <c r="B71" s="23" t="s">
        <v>175</v>
      </c>
      <c r="C71" s="23" t="s">
        <v>465</v>
      </c>
      <c r="D71" s="19" t="s">
        <v>37</v>
      </c>
      <c r="E71" s="24" t="s">
        <v>466</v>
      </c>
      <c r="F71" s="25" t="s">
        <v>82</v>
      </c>
      <c r="G71" s="26">
        <v>70.3</v>
      </c>
      <c r="H71" s="26">
        <v>12</v>
      </c>
      <c r="I71" s="26">
        <f>ROUND(ROUND(H71,2)*ROUND(G71,2),2)</f>
      </c>
      <c r="O71">
        <f>(I71*21)/100</f>
      </c>
      <c r="P71" t="s">
        <v>12</v>
      </c>
    </row>
    <row r="72" spans="1:5" ht="12.75">
      <c r="A72" s="27" t="s">
        <v>40</v>
      </c>
      <c r="E72" s="28" t="s">
        <v>37</v>
      </c>
    </row>
    <row r="73" spans="1:5" ht="25.5">
      <c r="A73" s="29" t="s">
        <v>41</v>
      </c>
      <c r="E73" s="30" t="s">
        <v>886</v>
      </c>
    </row>
    <row r="74" spans="1:5" ht="51">
      <c r="A74" t="s">
        <v>43</v>
      </c>
      <c r="E74" s="28" t="s">
        <v>252</v>
      </c>
    </row>
    <row r="75" spans="1:16" ht="12.75">
      <c r="A75" s="19" t="s">
        <v>35</v>
      </c>
      <c r="B75" s="23" t="s">
        <v>178</v>
      </c>
      <c r="C75" s="23" t="s">
        <v>258</v>
      </c>
      <c r="D75" s="19" t="s">
        <v>37</v>
      </c>
      <c r="E75" s="24" t="s">
        <v>259</v>
      </c>
      <c r="F75" s="25" t="s">
        <v>107</v>
      </c>
      <c r="G75" s="26">
        <v>2.64</v>
      </c>
      <c r="H75" s="26">
        <v>5430</v>
      </c>
      <c r="I75" s="26">
        <f>ROUND(ROUND(H75,2)*ROUND(G75,2),2)</f>
      </c>
      <c r="O75">
        <f>(I75*21)/100</f>
      </c>
      <c r="P75" t="s">
        <v>12</v>
      </c>
    </row>
    <row r="76" spans="1:5" ht="12.75">
      <c r="A76" s="27" t="s">
        <v>40</v>
      </c>
      <c r="E76" s="28" t="s">
        <v>37</v>
      </c>
    </row>
    <row r="77" spans="1:5" ht="38.25">
      <c r="A77" s="29" t="s">
        <v>41</v>
      </c>
      <c r="E77" s="30" t="s">
        <v>887</v>
      </c>
    </row>
    <row r="78" spans="1:5" ht="140.25">
      <c r="A78" t="s">
        <v>43</v>
      </c>
      <c r="E78" s="28" t="s">
        <v>261</v>
      </c>
    </row>
    <row r="79" spans="1:16" ht="12.75">
      <c r="A79" s="19" t="s">
        <v>35</v>
      </c>
      <c r="B79" s="23" t="s">
        <v>183</v>
      </c>
      <c r="C79" s="23" t="s">
        <v>263</v>
      </c>
      <c r="D79" s="19" t="s">
        <v>37</v>
      </c>
      <c r="E79" s="24" t="s">
        <v>264</v>
      </c>
      <c r="F79" s="25" t="s">
        <v>107</v>
      </c>
      <c r="G79" s="26">
        <v>3.52</v>
      </c>
      <c r="H79" s="26">
        <v>4690</v>
      </c>
      <c r="I79" s="26">
        <f>ROUND(ROUND(H79,2)*ROUND(G79,2),2)</f>
      </c>
      <c r="O79">
        <f>(I79*21)/100</f>
      </c>
      <c r="P79" t="s">
        <v>12</v>
      </c>
    </row>
    <row r="80" spans="1:5" ht="12.75">
      <c r="A80" s="27" t="s">
        <v>40</v>
      </c>
      <c r="E80" s="28" t="s">
        <v>37</v>
      </c>
    </row>
    <row r="81" spans="1:5" ht="38.25">
      <c r="A81" s="29" t="s">
        <v>41</v>
      </c>
      <c r="E81" s="30" t="s">
        <v>888</v>
      </c>
    </row>
    <row r="82" spans="1:5" ht="140.25">
      <c r="A82" t="s">
        <v>43</v>
      </c>
      <c r="E82" s="28" t="s">
        <v>261</v>
      </c>
    </row>
    <row r="83" spans="1:16" ht="12.75">
      <c r="A83" s="19" t="s">
        <v>35</v>
      </c>
      <c r="B83" s="23" t="s">
        <v>188</v>
      </c>
      <c r="C83" s="23" t="s">
        <v>478</v>
      </c>
      <c r="D83" s="19" t="s">
        <v>37</v>
      </c>
      <c r="E83" s="24" t="s">
        <v>479</v>
      </c>
      <c r="F83" s="25" t="s">
        <v>82</v>
      </c>
      <c r="G83" s="26">
        <v>81.05</v>
      </c>
      <c r="H83" s="26">
        <v>5</v>
      </c>
      <c r="I83" s="26">
        <f>ROUND(ROUND(H83,2)*ROUND(G83,2),2)</f>
      </c>
      <c r="O83">
        <f>(I83*21)/100</f>
      </c>
      <c r="P83" t="s">
        <v>12</v>
      </c>
    </row>
    <row r="84" spans="1:5" ht="12.75">
      <c r="A84" s="27" t="s">
        <v>40</v>
      </c>
      <c r="E84" s="28" t="s">
        <v>37</v>
      </c>
    </row>
    <row r="85" spans="1:5" ht="25.5">
      <c r="A85" s="29" t="s">
        <v>41</v>
      </c>
      <c r="E85" s="30" t="s">
        <v>889</v>
      </c>
    </row>
    <row r="86" spans="1:5" ht="25.5">
      <c r="A86" t="s">
        <v>43</v>
      </c>
      <c r="E86" s="28" t="s">
        <v>270</v>
      </c>
    </row>
    <row r="87" spans="1:18" ht="12.75" customHeight="1">
      <c r="A87" s="5" t="s">
        <v>33</v>
      </c>
      <c r="B87" s="5"/>
      <c r="C87" s="34" t="s">
        <v>30</v>
      </c>
      <c r="D87" s="5"/>
      <c r="E87" s="21" t="s">
        <v>294</v>
      </c>
      <c r="F87" s="5"/>
      <c r="G87" s="5"/>
      <c r="H87" s="5"/>
      <c r="I87" s="35">
        <f>0+Q87</f>
      </c>
      <c r="O87">
        <f>0+R87</f>
      </c>
      <c r="Q87">
        <f>0+I88+I92</f>
      </c>
      <c r="R87">
        <f>0+O88+O92</f>
      </c>
    </row>
    <row r="88" spans="1:16" ht="12.75">
      <c r="A88" s="19" t="s">
        <v>35</v>
      </c>
      <c r="B88" s="23" t="s">
        <v>192</v>
      </c>
      <c r="C88" s="23" t="s">
        <v>504</v>
      </c>
      <c r="D88" s="19" t="s">
        <v>37</v>
      </c>
      <c r="E88" s="24" t="s">
        <v>505</v>
      </c>
      <c r="F88" s="25" t="s">
        <v>163</v>
      </c>
      <c r="G88" s="26">
        <v>6.5</v>
      </c>
      <c r="H88" s="26">
        <v>155</v>
      </c>
      <c r="I88" s="26">
        <f>ROUND(ROUND(H88,2)*ROUND(G88,2),2)</f>
      </c>
      <c r="O88">
        <f>(I88*21)/100</f>
      </c>
      <c r="P88" t="s">
        <v>12</v>
      </c>
    </row>
    <row r="89" spans="1:5" ht="12.75">
      <c r="A89" s="27" t="s">
        <v>40</v>
      </c>
      <c r="E89" s="28" t="s">
        <v>37</v>
      </c>
    </row>
    <row r="90" spans="1:5" ht="25.5">
      <c r="A90" s="29" t="s">
        <v>41</v>
      </c>
      <c r="E90" s="30" t="s">
        <v>890</v>
      </c>
    </row>
    <row r="91" spans="1:5" ht="25.5">
      <c r="A91" t="s">
        <v>43</v>
      </c>
      <c r="E91" s="28" t="s">
        <v>299</v>
      </c>
    </row>
    <row r="92" spans="1:16" ht="12.75">
      <c r="A92" s="19" t="s">
        <v>35</v>
      </c>
      <c r="B92" s="23" t="s">
        <v>196</v>
      </c>
      <c r="C92" s="23" t="s">
        <v>301</v>
      </c>
      <c r="D92" s="19" t="s">
        <v>37</v>
      </c>
      <c r="E92" s="24" t="s">
        <v>302</v>
      </c>
      <c r="F92" s="25" t="s">
        <v>163</v>
      </c>
      <c r="G92" s="26">
        <v>6.5</v>
      </c>
      <c r="H92" s="26">
        <v>81</v>
      </c>
      <c r="I92" s="26">
        <f>ROUND(ROUND(H92,2)*ROUND(G92,2),2)</f>
      </c>
      <c r="O92">
        <f>(I92*21)/100</f>
      </c>
      <c r="P92" t="s">
        <v>12</v>
      </c>
    </row>
    <row r="93" spans="1:5" ht="12.75">
      <c r="A93" s="27" t="s">
        <v>40</v>
      </c>
      <c r="E93" s="28" t="s">
        <v>37</v>
      </c>
    </row>
    <row r="94" spans="1:5" ht="12.75">
      <c r="A94" s="29" t="s">
        <v>41</v>
      </c>
      <c r="E94" s="30" t="s">
        <v>891</v>
      </c>
    </row>
    <row r="95" spans="1:5" ht="38.25">
      <c r="A95" t="s">
        <v>43</v>
      </c>
      <c r="E95" s="28"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0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0+O8+O13+O54+O87+O92</f>
      </c>
      <c r="P2" t="s">
        <v>13</v>
      </c>
    </row>
    <row r="3" spans="1:16" ht="15" customHeight="1">
      <c r="A3" t="s">
        <v>1</v>
      </c>
      <c r="B3" s="8" t="s">
        <v>4</v>
      </c>
      <c r="C3" s="9" t="s">
        <v>5</v>
      </c>
      <c r="D3" s="1"/>
      <c r="E3" s="10" t="s">
        <v>6</v>
      </c>
      <c r="F3" s="1"/>
      <c r="G3" s="4"/>
      <c r="H3" s="3" t="s">
        <v>892</v>
      </c>
      <c r="I3" s="31">
        <f>0+I8+I13+I54+I87+I92</f>
      </c>
      <c r="O3" t="s">
        <v>9</v>
      </c>
      <c r="P3" t="s">
        <v>12</v>
      </c>
    </row>
    <row r="4" spans="1:16" ht="15" customHeight="1">
      <c r="A4" t="s">
        <v>7</v>
      </c>
      <c r="B4" s="12" t="s">
        <v>8</v>
      </c>
      <c r="C4" s="13" t="s">
        <v>892</v>
      </c>
      <c r="D4" s="5"/>
      <c r="E4" s="14" t="s">
        <v>893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45</v>
      </c>
      <c r="D9" s="19" t="s">
        <v>37</v>
      </c>
      <c r="E9" s="24" t="s">
        <v>47</v>
      </c>
      <c r="F9" s="25" t="s">
        <v>39</v>
      </c>
      <c r="G9" s="26">
        <v>1</v>
      </c>
      <c r="H9" s="26">
        <v>50000</v>
      </c>
      <c r="I9" s="26">
        <f>ROUND(ROUND(H9,2)*ROUND(G9,2),2)</f>
      </c>
      <c r="O9">
        <f>(I9*21)/100</f>
      </c>
      <c r="P9" t="s">
        <v>12</v>
      </c>
    </row>
    <row r="10" spans="1:5" ht="12.75">
      <c r="A10" s="27" t="s">
        <v>40</v>
      </c>
      <c r="E10" s="28" t="s">
        <v>37</v>
      </c>
    </row>
    <row r="11" spans="1:5" ht="127.5">
      <c r="A11" s="29" t="s">
        <v>41</v>
      </c>
      <c r="E11" s="30" t="s">
        <v>826</v>
      </c>
    </row>
    <row r="12" spans="1:5" ht="12.75">
      <c r="A12" t="s">
        <v>43</v>
      </c>
      <c r="E12" s="28" t="s">
        <v>49</v>
      </c>
    </row>
    <row r="13" spans="1:18" ht="12.75" customHeight="1">
      <c r="A13" s="5" t="s">
        <v>33</v>
      </c>
      <c r="B13" s="5"/>
      <c r="C13" s="34" t="s">
        <v>19</v>
      </c>
      <c r="D13" s="5"/>
      <c r="E13" s="21" t="s">
        <v>34</v>
      </c>
      <c r="F13" s="5"/>
      <c r="G13" s="5"/>
      <c r="H13" s="5"/>
      <c r="I13" s="35">
        <f>0+Q13</f>
      </c>
      <c r="O13">
        <f>0+R13</f>
      </c>
      <c r="Q13">
        <f>0+I14+I18+I22+I26+I30+I34+I38+I42+I46+I50</f>
      </c>
      <c r="R13">
        <f>0+O14+O18+O22+O26+O30+O34+O38+O42+O46+O50</f>
      </c>
    </row>
    <row r="14" spans="1:16" ht="25.5">
      <c r="A14" s="19" t="s">
        <v>35</v>
      </c>
      <c r="B14" s="23" t="s">
        <v>12</v>
      </c>
      <c r="C14" s="23" t="s">
        <v>153</v>
      </c>
      <c r="D14" s="19" t="s">
        <v>37</v>
      </c>
      <c r="E14" s="24" t="s">
        <v>154</v>
      </c>
      <c r="F14" s="25" t="s">
        <v>107</v>
      </c>
      <c r="G14" s="26">
        <v>146.18</v>
      </c>
      <c r="H14" s="26">
        <v>264</v>
      </c>
      <c r="I14" s="26">
        <f>ROUND(ROUND(H14,2)*ROUND(G14,2),2)</f>
      </c>
      <c r="O14">
        <f>(I14*21)/100</f>
      </c>
      <c r="P14" t="s">
        <v>12</v>
      </c>
    </row>
    <row r="15" spans="1:5" ht="12.75">
      <c r="A15" s="27" t="s">
        <v>40</v>
      </c>
      <c r="E15" s="28" t="s">
        <v>37</v>
      </c>
    </row>
    <row r="16" spans="1:5" ht="51">
      <c r="A16" s="29" t="s">
        <v>41</v>
      </c>
      <c r="E16" s="30" t="s">
        <v>894</v>
      </c>
    </row>
    <row r="17" spans="1:5" ht="63.75">
      <c r="A17" t="s">
        <v>43</v>
      </c>
      <c r="E17" s="28" t="s">
        <v>150</v>
      </c>
    </row>
    <row r="18" spans="1:16" ht="12.75">
      <c r="A18" s="19" t="s">
        <v>35</v>
      </c>
      <c r="B18" s="23" t="s">
        <v>13</v>
      </c>
      <c r="C18" s="23" t="s">
        <v>428</v>
      </c>
      <c r="D18" s="19" t="s">
        <v>37</v>
      </c>
      <c r="E18" s="24" t="s">
        <v>429</v>
      </c>
      <c r="F18" s="25" t="s">
        <v>107</v>
      </c>
      <c r="G18" s="26">
        <v>29.95</v>
      </c>
      <c r="H18" s="26">
        <v>1330</v>
      </c>
      <c r="I18" s="26">
        <f>ROUND(ROUND(H18,2)*ROUND(G18,2),2)</f>
      </c>
      <c r="O18">
        <f>(I18*21)/100</f>
      </c>
      <c r="P18" t="s">
        <v>12</v>
      </c>
    </row>
    <row r="19" spans="1:5" ht="12.75">
      <c r="A19" s="27" t="s">
        <v>40</v>
      </c>
      <c r="E19" s="28" t="s">
        <v>37</v>
      </c>
    </row>
    <row r="20" spans="1:5" ht="51">
      <c r="A20" s="29" t="s">
        <v>41</v>
      </c>
      <c r="E20" s="30" t="s">
        <v>895</v>
      </c>
    </row>
    <row r="21" spans="1:5" ht="63.75">
      <c r="A21" t="s">
        <v>43</v>
      </c>
      <c r="E21" s="28" t="s">
        <v>150</v>
      </c>
    </row>
    <row r="22" spans="1:16" ht="12.75">
      <c r="A22" s="19" t="s">
        <v>35</v>
      </c>
      <c r="B22" s="23" t="s">
        <v>23</v>
      </c>
      <c r="C22" s="23" t="s">
        <v>161</v>
      </c>
      <c r="D22" s="19" t="s">
        <v>37</v>
      </c>
      <c r="E22" s="24" t="s">
        <v>162</v>
      </c>
      <c r="F22" s="25" t="s">
        <v>163</v>
      </c>
      <c r="G22" s="26">
        <v>24</v>
      </c>
      <c r="H22" s="26">
        <v>140</v>
      </c>
      <c r="I22" s="26">
        <f>ROUND(ROUND(H22,2)*ROUND(G22,2),2)</f>
      </c>
      <c r="O22">
        <f>(I22*21)/100</f>
      </c>
      <c r="P22" t="s">
        <v>12</v>
      </c>
    </row>
    <row r="23" spans="1:5" ht="12.75">
      <c r="A23" s="27" t="s">
        <v>40</v>
      </c>
      <c r="E23" s="28" t="s">
        <v>37</v>
      </c>
    </row>
    <row r="24" spans="1:5" ht="12.75">
      <c r="A24" s="29" t="s">
        <v>41</v>
      </c>
      <c r="E24" s="30" t="s">
        <v>896</v>
      </c>
    </row>
    <row r="25" spans="1:5" ht="25.5">
      <c r="A25" t="s">
        <v>43</v>
      </c>
      <c r="E25" s="28" t="s">
        <v>165</v>
      </c>
    </row>
    <row r="26" spans="1:16" ht="12.75">
      <c r="A26" s="19" t="s">
        <v>35</v>
      </c>
      <c r="B26" s="23" t="s">
        <v>25</v>
      </c>
      <c r="C26" s="23" t="s">
        <v>432</v>
      </c>
      <c r="D26" s="19" t="s">
        <v>37</v>
      </c>
      <c r="E26" s="24" t="s">
        <v>433</v>
      </c>
      <c r="F26" s="25" t="s">
        <v>107</v>
      </c>
      <c r="G26" s="26">
        <v>234</v>
      </c>
      <c r="H26" s="26">
        <v>195</v>
      </c>
      <c r="I26" s="26">
        <f>ROUND(ROUND(H26,2)*ROUND(G26,2),2)</f>
      </c>
      <c r="O26">
        <f>(I26*21)/100</f>
      </c>
      <c r="P26" t="s">
        <v>12</v>
      </c>
    </row>
    <row r="27" spans="1:5" ht="12.75">
      <c r="A27" s="27" t="s">
        <v>40</v>
      </c>
      <c r="E27" s="28" t="s">
        <v>37</v>
      </c>
    </row>
    <row r="28" spans="1:5" ht="51">
      <c r="A28" s="29" t="s">
        <v>41</v>
      </c>
      <c r="E28" s="30" t="s">
        <v>897</v>
      </c>
    </row>
    <row r="29" spans="1:5" ht="369.75">
      <c r="A29" t="s">
        <v>43</v>
      </c>
      <c r="E29" s="28" t="s">
        <v>603</v>
      </c>
    </row>
    <row r="30" spans="1:16" ht="12.75">
      <c r="A30" s="19" t="s">
        <v>35</v>
      </c>
      <c r="B30" s="23" t="s">
        <v>27</v>
      </c>
      <c r="C30" s="23" t="s">
        <v>110</v>
      </c>
      <c r="D30" s="19" t="s">
        <v>37</v>
      </c>
      <c r="E30" s="24" t="s">
        <v>111</v>
      </c>
      <c r="F30" s="25" t="s">
        <v>107</v>
      </c>
      <c r="G30" s="26">
        <v>234</v>
      </c>
      <c r="H30" s="26">
        <v>18</v>
      </c>
      <c r="I30" s="26">
        <f>ROUND(ROUND(H30,2)*ROUND(G30,2),2)</f>
      </c>
      <c r="O30">
        <f>(I30*21)/100</f>
      </c>
      <c r="P30" t="s">
        <v>12</v>
      </c>
    </row>
    <row r="31" spans="1:5" ht="12.75">
      <c r="A31" s="27" t="s">
        <v>40</v>
      </c>
      <c r="E31" s="28" t="s">
        <v>37</v>
      </c>
    </row>
    <row r="32" spans="1:5" ht="25.5">
      <c r="A32" s="29" t="s">
        <v>41</v>
      </c>
      <c r="E32" s="30" t="s">
        <v>898</v>
      </c>
    </row>
    <row r="33" spans="1:5" ht="191.25">
      <c r="A33" t="s">
        <v>43</v>
      </c>
      <c r="E33" s="28" t="s">
        <v>198</v>
      </c>
    </row>
    <row r="34" spans="1:16" ht="12.75">
      <c r="A34" s="19" t="s">
        <v>35</v>
      </c>
      <c r="B34" s="23" t="s">
        <v>65</v>
      </c>
      <c r="C34" s="23" t="s">
        <v>552</v>
      </c>
      <c r="D34" s="19" t="s">
        <v>37</v>
      </c>
      <c r="E34" s="24" t="s">
        <v>553</v>
      </c>
      <c r="F34" s="25" t="s">
        <v>107</v>
      </c>
      <c r="G34" s="26">
        <v>22.4</v>
      </c>
      <c r="H34" s="26">
        <v>224</v>
      </c>
      <c r="I34" s="26">
        <f>ROUND(ROUND(H34,2)*ROUND(G34,2),2)</f>
      </c>
      <c r="O34">
        <f>(I34*21)/100</f>
      </c>
      <c r="P34" t="s">
        <v>12</v>
      </c>
    </row>
    <row r="35" spans="1:5" ht="12.75">
      <c r="A35" s="27" t="s">
        <v>40</v>
      </c>
      <c r="E35" s="28" t="s">
        <v>37</v>
      </c>
    </row>
    <row r="36" spans="1:5" ht="25.5">
      <c r="A36" s="29" t="s">
        <v>41</v>
      </c>
      <c r="E36" s="30" t="s">
        <v>899</v>
      </c>
    </row>
    <row r="37" spans="1:5" ht="242.25">
      <c r="A37" t="s">
        <v>43</v>
      </c>
      <c r="E37" s="28" t="s">
        <v>877</v>
      </c>
    </row>
    <row r="38" spans="1:16" ht="12.75">
      <c r="A38" s="19" t="s">
        <v>35</v>
      </c>
      <c r="B38" s="23" t="s">
        <v>70</v>
      </c>
      <c r="C38" s="23" t="s">
        <v>212</v>
      </c>
      <c r="D38" s="19" t="s">
        <v>37</v>
      </c>
      <c r="E38" s="24" t="s">
        <v>213</v>
      </c>
      <c r="F38" s="25" t="s">
        <v>82</v>
      </c>
      <c r="G38" s="26">
        <v>423</v>
      </c>
      <c r="H38" s="26">
        <v>15</v>
      </c>
      <c r="I38" s="26">
        <f>ROUND(ROUND(H38,2)*ROUND(G38,2),2)</f>
      </c>
      <c r="O38">
        <f>(I38*21)/100</f>
      </c>
      <c r="P38" t="s">
        <v>12</v>
      </c>
    </row>
    <row r="39" spans="1:5" ht="12.75">
      <c r="A39" s="27" t="s">
        <v>40</v>
      </c>
      <c r="E39" s="28" t="s">
        <v>37</v>
      </c>
    </row>
    <row r="40" spans="1:5" ht="25.5">
      <c r="A40" s="29" t="s">
        <v>41</v>
      </c>
      <c r="E40" s="30" t="s">
        <v>900</v>
      </c>
    </row>
    <row r="41" spans="1:5" ht="25.5">
      <c r="A41" t="s">
        <v>43</v>
      </c>
      <c r="E41" s="28" t="s">
        <v>215</v>
      </c>
    </row>
    <row r="42" spans="1:16" ht="12.75">
      <c r="A42" s="19" t="s">
        <v>35</v>
      </c>
      <c r="B42" s="23" t="s">
        <v>30</v>
      </c>
      <c r="C42" s="23" t="s">
        <v>447</v>
      </c>
      <c r="D42" s="19" t="s">
        <v>37</v>
      </c>
      <c r="E42" s="24" t="s">
        <v>448</v>
      </c>
      <c r="F42" s="25" t="s">
        <v>107</v>
      </c>
      <c r="G42" s="26">
        <v>15.34</v>
      </c>
      <c r="H42" s="26">
        <v>246</v>
      </c>
      <c r="I42" s="26">
        <f>ROUND(ROUND(H42,2)*ROUND(G42,2),2)</f>
      </c>
      <c r="O42">
        <f>(I42*21)/100</f>
      </c>
      <c r="P42" t="s">
        <v>12</v>
      </c>
    </row>
    <row r="43" spans="1:5" ht="12.75">
      <c r="A43" s="27" t="s">
        <v>40</v>
      </c>
      <c r="E43" s="28" t="s">
        <v>37</v>
      </c>
    </row>
    <row r="44" spans="1:5" ht="38.25">
      <c r="A44" s="29" t="s">
        <v>41</v>
      </c>
      <c r="E44" s="30" t="s">
        <v>901</v>
      </c>
    </row>
    <row r="45" spans="1:5" ht="38.25">
      <c r="A45" t="s">
        <v>43</v>
      </c>
      <c r="E45" s="28" t="s">
        <v>450</v>
      </c>
    </row>
    <row r="46" spans="1:16" ht="12.75">
      <c r="A46" s="19" t="s">
        <v>35</v>
      </c>
      <c r="B46" s="23" t="s">
        <v>32</v>
      </c>
      <c r="C46" s="23" t="s">
        <v>217</v>
      </c>
      <c r="D46" s="19" t="s">
        <v>37</v>
      </c>
      <c r="E46" s="24" t="s">
        <v>218</v>
      </c>
      <c r="F46" s="25" t="s">
        <v>107</v>
      </c>
      <c r="G46" s="26">
        <v>45.2</v>
      </c>
      <c r="H46" s="26">
        <v>189</v>
      </c>
      <c r="I46" s="26">
        <f>ROUND(ROUND(H46,2)*ROUND(G46,2),2)</f>
      </c>
      <c r="O46">
        <f>(I46*21)/100</f>
      </c>
      <c r="P46" t="s">
        <v>12</v>
      </c>
    </row>
    <row r="47" spans="1:5" ht="12.75">
      <c r="A47" s="27" t="s">
        <v>40</v>
      </c>
      <c r="E47" s="28" t="s">
        <v>37</v>
      </c>
    </row>
    <row r="48" spans="1:5" ht="38.25">
      <c r="A48" s="29" t="s">
        <v>41</v>
      </c>
      <c r="E48" s="30" t="s">
        <v>902</v>
      </c>
    </row>
    <row r="49" spans="1:5" ht="38.25">
      <c r="A49" t="s">
        <v>43</v>
      </c>
      <c r="E49" s="28" t="s">
        <v>220</v>
      </c>
    </row>
    <row r="50" spans="1:16" ht="12.75">
      <c r="A50" s="19" t="s">
        <v>35</v>
      </c>
      <c r="B50" s="23" t="s">
        <v>152</v>
      </c>
      <c r="C50" s="23" t="s">
        <v>840</v>
      </c>
      <c r="D50" s="19" t="s">
        <v>37</v>
      </c>
      <c r="E50" s="24" t="s">
        <v>841</v>
      </c>
      <c r="F50" s="25" t="s">
        <v>82</v>
      </c>
      <c r="G50" s="26">
        <v>302.68</v>
      </c>
      <c r="H50" s="26">
        <v>27</v>
      </c>
      <c r="I50" s="26">
        <f>ROUND(ROUND(H50,2)*ROUND(G50,2),2)</f>
      </c>
      <c r="O50">
        <f>(I50*21)/100</f>
      </c>
      <c r="P50" t="s">
        <v>12</v>
      </c>
    </row>
    <row r="51" spans="1:5" ht="12.75">
      <c r="A51" s="27" t="s">
        <v>40</v>
      </c>
      <c r="E51" s="28" t="s">
        <v>37</v>
      </c>
    </row>
    <row r="52" spans="1:5" ht="25.5">
      <c r="A52" s="29" t="s">
        <v>41</v>
      </c>
      <c r="E52" s="30" t="s">
        <v>903</v>
      </c>
    </row>
    <row r="53" spans="1:5" ht="25.5">
      <c r="A53" t="s">
        <v>43</v>
      </c>
      <c r="E53" s="28" t="s">
        <v>843</v>
      </c>
    </row>
    <row r="54" spans="1:18" ht="12.75" customHeight="1">
      <c r="A54" s="5" t="s">
        <v>33</v>
      </c>
      <c r="B54" s="5"/>
      <c r="C54" s="34" t="s">
        <v>25</v>
      </c>
      <c r="D54" s="5"/>
      <c r="E54" s="21" t="s">
        <v>233</v>
      </c>
      <c r="F54" s="5"/>
      <c r="G54" s="5"/>
      <c r="H54" s="5"/>
      <c r="I54" s="35">
        <f>0+Q54</f>
      </c>
      <c r="O54">
        <f>0+R54</f>
      </c>
      <c r="Q54">
        <f>0+I55+I59+I63+I67+I71+I75+I79+I83</f>
      </c>
      <c r="R54">
        <f>0+O55+O59+O63+O67+O71+O75+O79+O83</f>
      </c>
    </row>
    <row r="55" spans="1:16" ht="12.75">
      <c r="A55" s="19" t="s">
        <v>35</v>
      </c>
      <c r="B55" s="23" t="s">
        <v>156</v>
      </c>
      <c r="C55" s="23" t="s">
        <v>245</v>
      </c>
      <c r="D55" s="19" t="s">
        <v>126</v>
      </c>
      <c r="E55" s="24" t="s">
        <v>246</v>
      </c>
      <c r="F55" s="25" t="s">
        <v>107</v>
      </c>
      <c r="G55" s="26">
        <v>56.1</v>
      </c>
      <c r="H55" s="26">
        <v>774</v>
      </c>
      <c r="I55" s="26">
        <f>ROUND(ROUND(H55,2)*ROUND(G55,2),2)</f>
      </c>
      <c r="O55">
        <f>(I55*21)/100</f>
      </c>
      <c r="P55" t="s">
        <v>12</v>
      </c>
    </row>
    <row r="56" spans="1:5" ht="12.75">
      <c r="A56" s="27" t="s">
        <v>40</v>
      </c>
      <c r="E56" s="28" t="s">
        <v>37</v>
      </c>
    </row>
    <row r="57" spans="1:5" ht="51">
      <c r="A57" s="29" t="s">
        <v>41</v>
      </c>
      <c r="E57" s="30" t="s">
        <v>904</v>
      </c>
    </row>
    <row r="58" spans="1:5" ht="51">
      <c r="A58" t="s">
        <v>43</v>
      </c>
      <c r="E58" s="28" t="s">
        <v>243</v>
      </c>
    </row>
    <row r="59" spans="1:16" ht="12.75">
      <c r="A59" s="19" t="s">
        <v>35</v>
      </c>
      <c r="B59" s="23" t="s">
        <v>160</v>
      </c>
      <c r="C59" s="23" t="s">
        <v>245</v>
      </c>
      <c r="D59" s="19" t="s">
        <v>130</v>
      </c>
      <c r="E59" s="24" t="s">
        <v>246</v>
      </c>
      <c r="F59" s="25" t="s">
        <v>107</v>
      </c>
      <c r="G59" s="26">
        <v>67.68</v>
      </c>
      <c r="H59" s="26">
        <v>774</v>
      </c>
      <c r="I59" s="26">
        <f>ROUND(ROUND(H59,2)*ROUND(G59,2),2)</f>
      </c>
      <c r="O59">
        <f>(I59*21)/100</f>
      </c>
      <c r="P59" t="s">
        <v>12</v>
      </c>
    </row>
    <row r="60" spans="1:5" ht="12.75">
      <c r="A60" s="27" t="s">
        <v>40</v>
      </c>
      <c r="E60" s="28" t="s">
        <v>37</v>
      </c>
    </row>
    <row r="61" spans="1:5" ht="51">
      <c r="A61" s="29" t="s">
        <v>41</v>
      </c>
      <c r="E61" s="30" t="s">
        <v>905</v>
      </c>
    </row>
    <row r="62" spans="1:5" ht="51">
      <c r="A62" t="s">
        <v>43</v>
      </c>
      <c r="E62" s="28" t="s">
        <v>243</v>
      </c>
    </row>
    <row r="63" spans="1:16" ht="12.75">
      <c r="A63" s="19" t="s">
        <v>35</v>
      </c>
      <c r="B63" s="23" t="s">
        <v>166</v>
      </c>
      <c r="C63" s="23" t="s">
        <v>249</v>
      </c>
      <c r="D63" s="19" t="s">
        <v>37</v>
      </c>
      <c r="E63" s="24" t="s">
        <v>250</v>
      </c>
      <c r="F63" s="25" t="s">
        <v>82</v>
      </c>
      <c r="G63" s="26">
        <v>374</v>
      </c>
      <c r="H63" s="26">
        <v>18</v>
      </c>
      <c r="I63" s="26">
        <f>ROUND(ROUND(H63,2)*ROUND(G63,2),2)</f>
      </c>
      <c r="O63">
        <f>(I63*21)/100</f>
      </c>
      <c r="P63" t="s">
        <v>12</v>
      </c>
    </row>
    <row r="64" spans="1:5" ht="12.75">
      <c r="A64" s="27" t="s">
        <v>40</v>
      </c>
      <c r="E64" s="28" t="s">
        <v>37</v>
      </c>
    </row>
    <row r="65" spans="1:5" ht="25.5">
      <c r="A65" s="29" t="s">
        <v>41</v>
      </c>
      <c r="E65" s="30" t="s">
        <v>906</v>
      </c>
    </row>
    <row r="66" spans="1:5" ht="51">
      <c r="A66" t="s">
        <v>43</v>
      </c>
      <c r="E66" s="28" t="s">
        <v>252</v>
      </c>
    </row>
    <row r="67" spans="1:16" ht="12.75">
      <c r="A67" s="19" t="s">
        <v>35</v>
      </c>
      <c r="B67" s="23" t="s">
        <v>169</v>
      </c>
      <c r="C67" s="23" t="s">
        <v>465</v>
      </c>
      <c r="D67" s="19" t="s">
        <v>37</v>
      </c>
      <c r="E67" s="24" t="s">
        <v>466</v>
      </c>
      <c r="F67" s="25" t="s">
        <v>82</v>
      </c>
      <c r="G67" s="26">
        <v>339</v>
      </c>
      <c r="H67" s="26">
        <v>12</v>
      </c>
      <c r="I67" s="26">
        <f>ROUND(ROUND(H67,2)*ROUND(G67,2),2)</f>
      </c>
      <c r="O67">
        <f>(I67*21)/100</f>
      </c>
      <c r="P67" t="s">
        <v>12</v>
      </c>
    </row>
    <row r="68" spans="1:5" ht="12.75">
      <c r="A68" s="27" t="s">
        <v>40</v>
      </c>
      <c r="E68" s="28" t="s">
        <v>37</v>
      </c>
    </row>
    <row r="69" spans="1:5" ht="25.5">
      <c r="A69" s="29" t="s">
        <v>41</v>
      </c>
      <c r="E69" s="30" t="s">
        <v>907</v>
      </c>
    </row>
    <row r="70" spans="1:5" ht="51">
      <c r="A70" t="s">
        <v>43</v>
      </c>
      <c r="E70" s="28" t="s">
        <v>252</v>
      </c>
    </row>
    <row r="71" spans="1:16" ht="12.75">
      <c r="A71" s="19" t="s">
        <v>35</v>
      </c>
      <c r="B71" s="23" t="s">
        <v>175</v>
      </c>
      <c r="C71" s="23" t="s">
        <v>258</v>
      </c>
      <c r="D71" s="19" t="s">
        <v>37</v>
      </c>
      <c r="E71" s="24" t="s">
        <v>259</v>
      </c>
      <c r="F71" s="25" t="s">
        <v>107</v>
      </c>
      <c r="G71" s="26">
        <v>13</v>
      </c>
      <c r="H71" s="26">
        <v>5430</v>
      </c>
      <c r="I71" s="26">
        <f>ROUND(ROUND(H71,2)*ROUND(G71,2),2)</f>
      </c>
      <c r="O71">
        <f>(I71*21)/100</f>
      </c>
      <c r="P71" t="s">
        <v>12</v>
      </c>
    </row>
    <row r="72" spans="1:5" ht="12.75">
      <c r="A72" s="27" t="s">
        <v>40</v>
      </c>
      <c r="E72" s="28" t="s">
        <v>37</v>
      </c>
    </row>
    <row r="73" spans="1:5" ht="38.25">
      <c r="A73" s="29" t="s">
        <v>41</v>
      </c>
      <c r="E73" s="30" t="s">
        <v>908</v>
      </c>
    </row>
    <row r="74" spans="1:5" ht="140.25">
      <c r="A74" t="s">
        <v>43</v>
      </c>
      <c r="E74" s="28" t="s">
        <v>261</v>
      </c>
    </row>
    <row r="75" spans="1:16" ht="12.75">
      <c r="A75" s="19" t="s">
        <v>35</v>
      </c>
      <c r="B75" s="23" t="s">
        <v>178</v>
      </c>
      <c r="C75" s="23" t="s">
        <v>263</v>
      </c>
      <c r="D75" s="19" t="s">
        <v>37</v>
      </c>
      <c r="E75" s="24" t="s">
        <v>264</v>
      </c>
      <c r="F75" s="25" t="s">
        <v>107</v>
      </c>
      <c r="G75" s="26">
        <v>16.95</v>
      </c>
      <c r="H75" s="26">
        <v>4690</v>
      </c>
      <c r="I75" s="26">
        <f>ROUND(ROUND(H75,2)*ROUND(G75,2),2)</f>
      </c>
      <c r="O75">
        <f>(I75*21)/100</f>
      </c>
      <c r="P75" t="s">
        <v>12</v>
      </c>
    </row>
    <row r="76" spans="1:5" ht="12.75">
      <c r="A76" s="27" t="s">
        <v>40</v>
      </c>
      <c r="E76" s="28" t="s">
        <v>37</v>
      </c>
    </row>
    <row r="77" spans="1:5" ht="38.25">
      <c r="A77" s="29" t="s">
        <v>41</v>
      </c>
      <c r="E77" s="30" t="s">
        <v>909</v>
      </c>
    </row>
    <row r="78" spans="1:5" ht="140.25">
      <c r="A78" t="s">
        <v>43</v>
      </c>
      <c r="E78" s="28" t="s">
        <v>261</v>
      </c>
    </row>
    <row r="79" spans="1:16" ht="12.75">
      <c r="A79" s="19" t="s">
        <v>35</v>
      </c>
      <c r="B79" s="23" t="s">
        <v>183</v>
      </c>
      <c r="C79" s="23" t="s">
        <v>478</v>
      </c>
      <c r="D79" s="19" t="s">
        <v>37</v>
      </c>
      <c r="E79" s="24" t="s">
        <v>479</v>
      </c>
      <c r="F79" s="25" t="s">
        <v>82</v>
      </c>
      <c r="G79" s="26">
        <v>374</v>
      </c>
      <c r="H79" s="26">
        <v>5</v>
      </c>
      <c r="I79" s="26">
        <f>ROUND(ROUND(H79,2)*ROUND(G79,2),2)</f>
      </c>
      <c r="O79">
        <f>(I79*21)/100</f>
      </c>
      <c r="P79" t="s">
        <v>12</v>
      </c>
    </row>
    <row r="80" spans="1:5" ht="12.75">
      <c r="A80" s="27" t="s">
        <v>40</v>
      </c>
      <c r="E80" s="28" t="s">
        <v>37</v>
      </c>
    </row>
    <row r="81" spans="1:5" ht="25.5">
      <c r="A81" s="29" t="s">
        <v>41</v>
      </c>
      <c r="E81" s="30" t="s">
        <v>910</v>
      </c>
    </row>
    <row r="82" spans="1:5" ht="25.5">
      <c r="A82" t="s">
        <v>43</v>
      </c>
      <c r="E82" s="28" t="s">
        <v>270</v>
      </c>
    </row>
    <row r="83" spans="1:16" ht="12.75">
      <c r="A83" s="19" t="s">
        <v>35</v>
      </c>
      <c r="B83" s="23" t="s">
        <v>188</v>
      </c>
      <c r="C83" s="23" t="s">
        <v>854</v>
      </c>
      <c r="D83" s="19" t="s">
        <v>37</v>
      </c>
      <c r="E83" s="24" t="s">
        <v>855</v>
      </c>
      <c r="F83" s="25" t="s">
        <v>107</v>
      </c>
      <c r="G83" s="26">
        <v>5.4</v>
      </c>
      <c r="H83" s="26">
        <v>7680</v>
      </c>
      <c r="I83" s="26">
        <f>ROUND(ROUND(H83,2)*ROUND(G83,2),2)</f>
      </c>
      <c r="O83">
        <f>(I83*21)/100</f>
      </c>
      <c r="P83" t="s">
        <v>12</v>
      </c>
    </row>
    <row r="84" spans="1:5" ht="12.75">
      <c r="A84" s="27" t="s">
        <v>40</v>
      </c>
      <c r="E84" s="28" t="s">
        <v>37</v>
      </c>
    </row>
    <row r="85" spans="1:5" ht="25.5">
      <c r="A85" s="29" t="s">
        <v>41</v>
      </c>
      <c r="E85" s="30" t="s">
        <v>911</v>
      </c>
    </row>
    <row r="86" spans="1:5" ht="153">
      <c r="A86" t="s">
        <v>43</v>
      </c>
      <c r="E86" s="28" t="s">
        <v>912</v>
      </c>
    </row>
    <row r="87" spans="1:18" ht="12.75" customHeight="1">
      <c r="A87" s="5" t="s">
        <v>33</v>
      </c>
      <c r="B87" s="5"/>
      <c r="C87" s="34" t="s">
        <v>70</v>
      </c>
      <c r="D87" s="5"/>
      <c r="E87" s="21" t="s">
        <v>271</v>
      </c>
      <c r="F87" s="5"/>
      <c r="G87" s="5"/>
      <c r="H87" s="5"/>
      <c r="I87" s="35">
        <f>0+Q87</f>
      </c>
      <c r="O87">
        <f>0+R87</f>
      </c>
      <c r="Q87">
        <f>0+I88</f>
      </c>
      <c r="R87">
        <f>0+O88</f>
      </c>
    </row>
    <row r="88" spans="1:16" ht="12.75">
      <c r="A88" s="19" t="s">
        <v>35</v>
      </c>
      <c r="B88" s="23" t="s">
        <v>192</v>
      </c>
      <c r="C88" s="23" t="s">
        <v>913</v>
      </c>
      <c r="D88" s="19" t="s">
        <v>37</v>
      </c>
      <c r="E88" s="24" t="s">
        <v>914</v>
      </c>
      <c r="F88" s="25" t="s">
        <v>163</v>
      </c>
      <c r="G88" s="26">
        <v>27</v>
      </c>
      <c r="H88" s="26">
        <v>909</v>
      </c>
      <c r="I88" s="26">
        <f>ROUND(ROUND(H88,2)*ROUND(G88,2),2)</f>
      </c>
      <c r="O88">
        <f>(I88*21)/100</f>
      </c>
      <c r="P88" t="s">
        <v>12</v>
      </c>
    </row>
    <row r="89" spans="1:5" ht="12.75">
      <c r="A89" s="27" t="s">
        <v>40</v>
      </c>
      <c r="E89" s="28" t="s">
        <v>37</v>
      </c>
    </row>
    <row r="90" spans="1:5" ht="12.75">
      <c r="A90" s="29" t="s">
        <v>41</v>
      </c>
      <c r="E90" s="30" t="s">
        <v>915</v>
      </c>
    </row>
    <row r="91" spans="1:5" ht="255">
      <c r="A91" t="s">
        <v>43</v>
      </c>
      <c r="E91" s="28" t="s">
        <v>861</v>
      </c>
    </row>
    <row r="92" spans="1:18" ht="12.75" customHeight="1">
      <c r="A92" s="5" t="s">
        <v>33</v>
      </c>
      <c r="B92" s="5"/>
      <c r="C92" s="34" t="s">
        <v>30</v>
      </c>
      <c r="D92" s="5"/>
      <c r="E92" s="21" t="s">
        <v>294</v>
      </c>
      <c r="F92" s="5"/>
      <c r="G92" s="5"/>
      <c r="H92" s="5"/>
      <c r="I92" s="35">
        <f>0+Q92</f>
      </c>
      <c r="O92">
        <f>0+R92</f>
      </c>
      <c r="Q92">
        <f>0+I93+I97+I101</f>
      </c>
      <c r="R92">
        <f>0+O93+O97+O101</f>
      </c>
    </row>
    <row r="93" spans="1:16" ht="12.75">
      <c r="A93" s="19" t="s">
        <v>35</v>
      </c>
      <c r="B93" s="23" t="s">
        <v>196</v>
      </c>
      <c r="C93" s="23" t="s">
        <v>504</v>
      </c>
      <c r="D93" s="19" t="s">
        <v>37</v>
      </c>
      <c r="E93" s="24" t="s">
        <v>505</v>
      </c>
      <c r="F93" s="25" t="s">
        <v>163</v>
      </c>
      <c r="G93" s="26">
        <v>28</v>
      </c>
      <c r="H93" s="26">
        <v>155</v>
      </c>
      <c r="I93" s="26">
        <f>ROUND(ROUND(H93,2)*ROUND(G93,2),2)</f>
      </c>
      <c r="O93">
        <f>(I93*21)/100</f>
      </c>
      <c r="P93" t="s">
        <v>12</v>
      </c>
    </row>
    <row r="94" spans="1:5" ht="12.75">
      <c r="A94" s="27" t="s">
        <v>40</v>
      </c>
      <c r="E94" s="28" t="s">
        <v>37</v>
      </c>
    </row>
    <row r="95" spans="1:5" ht="25.5">
      <c r="A95" s="29" t="s">
        <v>41</v>
      </c>
      <c r="E95" s="30" t="s">
        <v>916</v>
      </c>
    </row>
    <row r="96" spans="1:5" ht="25.5">
      <c r="A96" t="s">
        <v>43</v>
      </c>
      <c r="E96" s="28" t="s">
        <v>299</v>
      </c>
    </row>
    <row r="97" spans="1:16" ht="12.75">
      <c r="A97" s="19" t="s">
        <v>35</v>
      </c>
      <c r="B97" s="23" t="s">
        <v>199</v>
      </c>
      <c r="C97" s="23" t="s">
        <v>301</v>
      </c>
      <c r="D97" s="19" t="s">
        <v>37</v>
      </c>
      <c r="E97" s="24" t="s">
        <v>302</v>
      </c>
      <c r="F97" s="25" t="s">
        <v>163</v>
      </c>
      <c r="G97" s="26">
        <v>28</v>
      </c>
      <c r="H97" s="26">
        <v>81</v>
      </c>
      <c r="I97" s="26">
        <f>ROUND(ROUND(H97,2)*ROUND(G97,2),2)</f>
      </c>
      <c r="O97">
        <f>(I97*21)/100</f>
      </c>
      <c r="P97" t="s">
        <v>12</v>
      </c>
    </row>
    <row r="98" spans="1:5" ht="12.75">
      <c r="A98" s="27" t="s">
        <v>40</v>
      </c>
      <c r="E98" s="28" t="s">
        <v>37</v>
      </c>
    </row>
    <row r="99" spans="1:5" ht="12.75">
      <c r="A99" s="29" t="s">
        <v>41</v>
      </c>
      <c r="E99" s="30" t="s">
        <v>917</v>
      </c>
    </row>
    <row r="100" spans="1:5" ht="38.25">
      <c r="A100" t="s">
        <v>43</v>
      </c>
      <c r="E100" s="28" t="s">
        <v>508</v>
      </c>
    </row>
    <row r="101" spans="1:16" ht="12.75">
      <c r="A101" s="19" t="s">
        <v>35</v>
      </c>
      <c r="B101" s="23" t="s">
        <v>204</v>
      </c>
      <c r="C101" s="23" t="s">
        <v>864</v>
      </c>
      <c r="D101" s="19" t="s">
        <v>37</v>
      </c>
      <c r="E101" s="24" t="s">
        <v>865</v>
      </c>
      <c r="F101" s="25" t="s">
        <v>137</v>
      </c>
      <c r="G101" s="26">
        <v>10.8</v>
      </c>
      <c r="H101" s="26">
        <v>3730</v>
      </c>
      <c r="I101" s="26">
        <f>ROUND(ROUND(H101,2)*ROUND(G101,2),2)</f>
      </c>
      <c r="O101">
        <f>(I101*21)/100</f>
      </c>
      <c r="P101" t="s">
        <v>12</v>
      </c>
    </row>
    <row r="102" spans="1:5" ht="12.75">
      <c r="A102" s="27" t="s">
        <v>40</v>
      </c>
      <c r="E102" s="28" t="s">
        <v>37</v>
      </c>
    </row>
    <row r="103" spans="1:5" ht="51">
      <c r="A103" s="29" t="s">
        <v>41</v>
      </c>
      <c r="E103" s="30" t="s">
        <v>918</v>
      </c>
    </row>
    <row r="104" spans="1:5" ht="102">
      <c r="A104" t="s">
        <v>43</v>
      </c>
      <c r="E104" s="28" t="s">
        <v>919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7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920</v>
      </c>
      <c r="I3" s="31">
        <f>0+I8</f>
      </c>
      <c r="O3" t="s">
        <v>9</v>
      </c>
      <c r="P3" t="s">
        <v>12</v>
      </c>
    </row>
    <row r="4" spans="1:16" ht="15" customHeight="1">
      <c r="A4" t="s">
        <v>7</v>
      </c>
      <c r="B4" s="12" t="s">
        <v>8</v>
      </c>
      <c r="C4" s="13" t="s">
        <v>920</v>
      </c>
      <c r="D4" s="5"/>
      <c r="E4" s="14" t="s">
        <v>921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294</v>
      </c>
      <c r="F8" s="15"/>
      <c r="G8" s="15"/>
      <c r="H8" s="15"/>
      <c r="I8" s="22">
        <f>0+Q8</f>
      </c>
      <c r="O8">
        <f>0+R8</f>
      </c>
      <c r="Q8">
        <f>0+I9+I13+I17+I21+I25+I29+I33+I37+I41+I45+I49+I53+I57+I61+I65+I69</f>
      </c>
      <c r="R8">
        <f>0+O9+O13+O17+O21+O25+O29+O33+O37+O41+O45+O49+O53+O57+O61+O65+O69</f>
      </c>
    </row>
    <row r="9" spans="1:16" ht="12.75">
      <c r="A9" s="19" t="s">
        <v>35</v>
      </c>
      <c r="B9" s="23" t="s">
        <v>19</v>
      </c>
      <c r="C9" s="23" t="s">
        <v>922</v>
      </c>
      <c r="D9" s="19" t="s">
        <v>37</v>
      </c>
      <c r="E9" s="24" t="s">
        <v>923</v>
      </c>
      <c r="F9" s="25" t="s">
        <v>62</v>
      </c>
      <c r="G9" s="26">
        <v>7</v>
      </c>
      <c r="H9" s="26">
        <v>181</v>
      </c>
      <c r="I9" s="26">
        <f>ROUND(ROUND(H9,2)*ROUND(G9,2),2)</f>
      </c>
      <c r="O9">
        <f>(I9*21)/100</f>
      </c>
      <c r="P9" t="s">
        <v>12</v>
      </c>
    </row>
    <row r="10" spans="1:5" ht="12.75">
      <c r="A10" s="27" t="s">
        <v>40</v>
      </c>
      <c r="E10" s="28" t="s">
        <v>924</v>
      </c>
    </row>
    <row r="11" spans="1:5" ht="25.5">
      <c r="A11" s="29" t="s">
        <v>41</v>
      </c>
      <c r="E11" s="30" t="s">
        <v>925</v>
      </c>
    </row>
    <row r="12" spans="1:5" ht="25.5">
      <c r="A12" t="s">
        <v>43</v>
      </c>
      <c r="E12" s="28" t="s">
        <v>926</v>
      </c>
    </row>
    <row r="13" spans="1:16" ht="25.5">
      <c r="A13" s="19" t="s">
        <v>35</v>
      </c>
      <c r="B13" s="23" t="s">
        <v>12</v>
      </c>
      <c r="C13" s="23" t="s">
        <v>927</v>
      </c>
      <c r="D13" s="19" t="s">
        <v>37</v>
      </c>
      <c r="E13" s="24" t="s">
        <v>928</v>
      </c>
      <c r="F13" s="25" t="s">
        <v>62</v>
      </c>
      <c r="G13" s="26">
        <v>19</v>
      </c>
      <c r="H13" s="26">
        <v>2650</v>
      </c>
      <c r="I13" s="26">
        <f>ROUND(ROUND(H13,2)*ROUND(G13,2),2)</f>
      </c>
      <c r="O13">
        <f>(I13*21)/100</f>
      </c>
      <c r="P13" t="s">
        <v>12</v>
      </c>
    </row>
    <row r="14" spans="1:5" ht="12.75">
      <c r="A14" s="27" t="s">
        <v>40</v>
      </c>
      <c r="E14" s="28" t="s">
        <v>929</v>
      </c>
    </row>
    <row r="15" spans="1:5" ht="127.5">
      <c r="A15" s="29" t="s">
        <v>41</v>
      </c>
      <c r="E15" s="30" t="s">
        <v>930</v>
      </c>
    </row>
    <row r="16" spans="1:5" ht="25.5">
      <c r="A16" t="s">
        <v>43</v>
      </c>
      <c r="E16" s="28" t="s">
        <v>931</v>
      </c>
    </row>
    <row r="17" spans="1:16" ht="12.75">
      <c r="A17" s="19" t="s">
        <v>35</v>
      </c>
      <c r="B17" s="23" t="s">
        <v>13</v>
      </c>
      <c r="C17" s="23" t="s">
        <v>932</v>
      </c>
      <c r="D17" s="19" t="s">
        <v>37</v>
      </c>
      <c r="E17" s="24" t="s">
        <v>933</v>
      </c>
      <c r="F17" s="25" t="s">
        <v>62</v>
      </c>
      <c r="G17" s="26">
        <v>6</v>
      </c>
      <c r="H17" s="26">
        <v>181</v>
      </c>
      <c r="I17" s="26">
        <f>ROUND(ROUND(H17,2)*ROUND(G17,2),2)</f>
      </c>
      <c r="O17">
        <f>(I17*21)/100</f>
      </c>
      <c r="P17" t="s">
        <v>12</v>
      </c>
    </row>
    <row r="18" spans="1:5" ht="25.5">
      <c r="A18" s="27" t="s">
        <v>40</v>
      </c>
      <c r="E18" s="28" t="s">
        <v>934</v>
      </c>
    </row>
    <row r="19" spans="1:5" ht="25.5">
      <c r="A19" s="29" t="s">
        <v>41</v>
      </c>
      <c r="E19" s="30" t="s">
        <v>935</v>
      </c>
    </row>
    <row r="20" spans="1:5" ht="25.5">
      <c r="A20" t="s">
        <v>43</v>
      </c>
      <c r="E20" s="28" t="s">
        <v>926</v>
      </c>
    </row>
    <row r="21" spans="1:16" ht="12.75">
      <c r="A21" s="19" t="s">
        <v>35</v>
      </c>
      <c r="B21" s="23" t="s">
        <v>23</v>
      </c>
      <c r="C21" s="23" t="s">
        <v>936</v>
      </c>
      <c r="D21" s="19" t="s">
        <v>37</v>
      </c>
      <c r="E21" s="24" t="s">
        <v>937</v>
      </c>
      <c r="F21" s="25" t="s">
        <v>62</v>
      </c>
      <c r="G21" s="26">
        <v>3</v>
      </c>
      <c r="H21" s="26">
        <v>2370</v>
      </c>
      <c r="I21" s="26">
        <f>ROUND(ROUND(H21,2)*ROUND(G21,2),2)</f>
      </c>
      <c r="O21">
        <f>(I21*21)/100</f>
      </c>
      <c r="P21" t="s">
        <v>12</v>
      </c>
    </row>
    <row r="22" spans="1:5" ht="12.75">
      <c r="A22" s="27" t="s">
        <v>40</v>
      </c>
      <c r="E22" s="28" t="s">
        <v>37</v>
      </c>
    </row>
    <row r="23" spans="1:5" ht="25.5">
      <c r="A23" s="29" t="s">
        <v>41</v>
      </c>
      <c r="E23" s="30" t="s">
        <v>938</v>
      </c>
    </row>
    <row r="24" spans="1:5" ht="25.5">
      <c r="A24" t="s">
        <v>43</v>
      </c>
      <c r="E24" s="28" t="s">
        <v>931</v>
      </c>
    </row>
    <row r="25" spans="1:16" ht="12.75">
      <c r="A25" s="19" t="s">
        <v>35</v>
      </c>
      <c r="B25" s="23" t="s">
        <v>25</v>
      </c>
      <c r="C25" s="23" t="s">
        <v>939</v>
      </c>
      <c r="D25" s="19" t="s">
        <v>37</v>
      </c>
      <c r="E25" s="24" t="s">
        <v>940</v>
      </c>
      <c r="F25" s="25" t="s">
        <v>62</v>
      </c>
      <c r="G25" s="26">
        <v>2</v>
      </c>
      <c r="H25" s="26">
        <v>361</v>
      </c>
      <c r="I25" s="26">
        <f>ROUND(ROUND(H25,2)*ROUND(G25,2),2)</f>
      </c>
      <c r="O25">
        <f>(I25*21)/100</f>
      </c>
      <c r="P25" t="s">
        <v>12</v>
      </c>
    </row>
    <row r="26" spans="1:5" ht="12.75">
      <c r="A26" s="27" t="s">
        <v>40</v>
      </c>
      <c r="E26" s="28" t="s">
        <v>924</v>
      </c>
    </row>
    <row r="27" spans="1:5" ht="25.5">
      <c r="A27" s="29" t="s">
        <v>41</v>
      </c>
      <c r="E27" s="30" t="s">
        <v>941</v>
      </c>
    </row>
    <row r="28" spans="1:5" ht="25.5">
      <c r="A28" t="s">
        <v>43</v>
      </c>
      <c r="E28" s="28" t="s">
        <v>926</v>
      </c>
    </row>
    <row r="29" spans="1:16" ht="12.75">
      <c r="A29" s="19" t="s">
        <v>35</v>
      </c>
      <c r="B29" s="23" t="s">
        <v>27</v>
      </c>
      <c r="C29" s="23" t="s">
        <v>942</v>
      </c>
      <c r="D29" s="19" t="s">
        <v>37</v>
      </c>
      <c r="E29" s="24" t="s">
        <v>943</v>
      </c>
      <c r="F29" s="25" t="s">
        <v>82</v>
      </c>
      <c r="G29" s="26">
        <v>23.9</v>
      </c>
      <c r="H29" s="26">
        <v>6330</v>
      </c>
      <c r="I29" s="26">
        <f>ROUND(ROUND(H29,2)*ROUND(G29,2),2)</f>
      </c>
      <c r="O29">
        <f>(I29*21)/100</f>
      </c>
      <c r="P29" t="s">
        <v>12</v>
      </c>
    </row>
    <row r="30" spans="1:5" ht="12.75">
      <c r="A30" s="27" t="s">
        <v>40</v>
      </c>
      <c r="E30" s="28" t="s">
        <v>929</v>
      </c>
    </row>
    <row r="31" spans="1:5" ht="25.5">
      <c r="A31" s="29" t="s">
        <v>41</v>
      </c>
      <c r="E31" s="30" t="s">
        <v>944</v>
      </c>
    </row>
    <row r="32" spans="1:5" ht="25.5">
      <c r="A32" t="s">
        <v>43</v>
      </c>
      <c r="E32" s="28" t="s">
        <v>931</v>
      </c>
    </row>
    <row r="33" spans="1:16" ht="25.5">
      <c r="A33" s="19" t="s">
        <v>35</v>
      </c>
      <c r="B33" s="23" t="s">
        <v>65</v>
      </c>
      <c r="C33" s="23" t="s">
        <v>945</v>
      </c>
      <c r="D33" s="19" t="s">
        <v>37</v>
      </c>
      <c r="E33" s="24" t="s">
        <v>946</v>
      </c>
      <c r="F33" s="25" t="s">
        <v>62</v>
      </c>
      <c r="G33" s="26">
        <v>12</v>
      </c>
      <c r="H33" s="26">
        <v>3910</v>
      </c>
      <c r="I33" s="26">
        <f>ROUND(ROUND(H33,2)*ROUND(G33,2),2)</f>
      </c>
      <c r="O33">
        <f>(I33*21)/100</f>
      </c>
      <c r="P33" t="s">
        <v>12</v>
      </c>
    </row>
    <row r="34" spans="1:5" ht="12.75">
      <c r="A34" s="27" t="s">
        <v>40</v>
      </c>
      <c r="E34" s="28" t="s">
        <v>947</v>
      </c>
    </row>
    <row r="35" spans="1:5" ht="12.75">
      <c r="A35" s="29" t="s">
        <v>41</v>
      </c>
      <c r="E35" s="30" t="s">
        <v>37</v>
      </c>
    </row>
    <row r="36" spans="1:5" ht="25.5">
      <c r="A36" t="s">
        <v>43</v>
      </c>
      <c r="E36" s="28" t="s">
        <v>931</v>
      </c>
    </row>
    <row r="37" spans="1:16" ht="12.75">
      <c r="A37" s="19" t="s">
        <v>35</v>
      </c>
      <c r="B37" s="23" t="s">
        <v>70</v>
      </c>
      <c r="C37" s="23" t="s">
        <v>948</v>
      </c>
      <c r="D37" s="19" t="s">
        <v>37</v>
      </c>
      <c r="E37" s="24" t="s">
        <v>949</v>
      </c>
      <c r="F37" s="25" t="s">
        <v>62</v>
      </c>
      <c r="G37" s="26">
        <v>3</v>
      </c>
      <c r="H37" s="26">
        <v>1850</v>
      </c>
      <c r="I37" s="26">
        <f>ROUND(ROUND(H37,2)*ROUND(G37,2),2)</f>
      </c>
      <c r="O37">
        <f>(I37*21)/100</f>
      </c>
      <c r="P37" t="s">
        <v>12</v>
      </c>
    </row>
    <row r="38" spans="1:5" ht="12.75">
      <c r="A38" s="27" t="s">
        <v>40</v>
      </c>
      <c r="E38" s="28" t="s">
        <v>37</v>
      </c>
    </row>
    <row r="39" spans="1:5" ht="25.5">
      <c r="A39" s="29" t="s">
        <v>41</v>
      </c>
      <c r="E39" s="30" t="s">
        <v>950</v>
      </c>
    </row>
    <row r="40" spans="1:5" ht="25.5">
      <c r="A40" t="s">
        <v>43</v>
      </c>
      <c r="E40" s="28" t="s">
        <v>931</v>
      </c>
    </row>
    <row r="41" spans="1:16" ht="25.5">
      <c r="A41" s="19" t="s">
        <v>35</v>
      </c>
      <c r="B41" s="23" t="s">
        <v>30</v>
      </c>
      <c r="C41" s="23" t="s">
        <v>951</v>
      </c>
      <c r="D41" s="19" t="s">
        <v>37</v>
      </c>
      <c r="E41" s="24" t="s">
        <v>952</v>
      </c>
      <c r="F41" s="25" t="s">
        <v>62</v>
      </c>
      <c r="G41" s="26">
        <v>27</v>
      </c>
      <c r="H41" s="26">
        <v>1590</v>
      </c>
      <c r="I41" s="26">
        <f>ROUND(ROUND(H41,2)*ROUND(G41,2),2)</f>
      </c>
      <c r="O41">
        <f>(I41*21)/100</f>
      </c>
      <c r="P41" t="s">
        <v>12</v>
      </c>
    </row>
    <row r="42" spans="1:5" ht="12.75">
      <c r="A42" s="27" t="s">
        <v>40</v>
      </c>
      <c r="E42" s="28" t="s">
        <v>953</v>
      </c>
    </row>
    <row r="43" spans="1:5" ht="12.75">
      <c r="A43" s="29" t="s">
        <v>41</v>
      </c>
      <c r="E43" s="30" t="s">
        <v>37</v>
      </c>
    </row>
    <row r="44" spans="1:5" ht="25.5">
      <c r="A44" t="s">
        <v>43</v>
      </c>
      <c r="E44" s="28" t="s">
        <v>954</v>
      </c>
    </row>
    <row r="45" spans="1:16" ht="12.75">
      <c r="A45" s="19" t="s">
        <v>35</v>
      </c>
      <c r="B45" s="23" t="s">
        <v>32</v>
      </c>
      <c r="C45" s="23" t="s">
        <v>955</v>
      </c>
      <c r="D45" s="19" t="s">
        <v>37</v>
      </c>
      <c r="E45" s="24" t="s">
        <v>956</v>
      </c>
      <c r="F45" s="25" t="s">
        <v>62</v>
      </c>
      <c r="G45" s="26">
        <v>11</v>
      </c>
      <c r="H45" s="26">
        <v>181</v>
      </c>
      <c r="I45" s="26">
        <f>ROUND(ROUND(H45,2)*ROUND(G45,2),2)</f>
      </c>
      <c r="O45">
        <f>(I45*21)/100</f>
      </c>
      <c r="P45" t="s">
        <v>12</v>
      </c>
    </row>
    <row r="46" spans="1:5" ht="12.75">
      <c r="A46" s="27" t="s">
        <v>40</v>
      </c>
      <c r="E46" s="28" t="s">
        <v>957</v>
      </c>
    </row>
    <row r="47" spans="1:5" ht="12.75">
      <c r="A47" s="29" t="s">
        <v>41</v>
      </c>
      <c r="E47" s="30" t="s">
        <v>37</v>
      </c>
    </row>
    <row r="48" spans="1:5" ht="25.5">
      <c r="A48" t="s">
        <v>43</v>
      </c>
      <c r="E48" s="28" t="s">
        <v>926</v>
      </c>
    </row>
    <row r="49" spans="1:16" ht="12.75">
      <c r="A49" s="19" t="s">
        <v>35</v>
      </c>
      <c r="B49" s="23" t="s">
        <v>152</v>
      </c>
      <c r="C49" s="23" t="s">
        <v>958</v>
      </c>
      <c r="D49" s="19" t="s">
        <v>37</v>
      </c>
      <c r="E49" s="24" t="s">
        <v>959</v>
      </c>
      <c r="F49" s="25" t="s">
        <v>62</v>
      </c>
      <c r="G49" s="26">
        <v>8</v>
      </c>
      <c r="H49" s="26">
        <v>22900</v>
      </c>
      <c r="I49" s="26">
        <f>ROUND(ROUND(H49,2)*ROUND(G49,2),2)</f>
      </c>
      <c r="O49">
        <f>(I49*21)/100</f>
      </c>
      <c r="P49" t="s">
        <v>12</v>
      </c>
    </row>
    <row r="50" spans="1:5" ht="12.75">
      <c r="A50" s="27" t="s">
        <v>40</v>
      </c>
      <c r="E50" s="28" t="s">
        <v>953</v>
      </c>
    </row>
    <row r="51" spans="1:5" ht="12.75">
      <c r="A51" s="29" t="s">
        <v>41</v>
      </c>
      <c r="E51" s="30" t="s">
        <v>37</v>
      </c>
    </row>
    <row r="52" spans="1:5" ht="25.5">
      <c r="A52" t="s">
        <v>43</v>
      </c>
      <c r="E52" s="28" t="s">
        <v>954</v>
      </c>
    </row>
    <row r="53" spans="1:16" ht="25.5">
      <c r="A53" s="19" t="s">
        <v>35</v>
      </c>
      <c r="B53" s="23" t="s">
        <v>156</v>
      </c>
      <c r="C53" s="23" t="s">
        <v>960</v>
      </c>
      <c r="D53" s="19" t="s">
        <v>37</v>
      </c>
      <c r="E53" s="24" t="s">
        <v>961</v>
      </c>
      <c r="F53" s="25" t="s">
        <v>82</v>
      </c>
      <c r="G53" s="26">
        <v>153.3</v>
      </c>
      <c r="H53" s="26">
        <v>117</v>
      </c>
      <c r="I53" s="26">
        <f>ROUND(ROUND(H53,2)*ROUND(G53,2),2)</f>
      </c>
      <c r="O53">
        <f>(I53*21)/100</f>
      </c>
      <c r="P53" t="s">
        <v>12</v>
      </c>
    </row>
    <row r="54" spans="1:5" ht="12.75">
      <c r="A54" s="27" t="s">
        <v>40</v>
      </c>
      <c r="E54" s="28" t="s">
        <v>37</v>
      </c>
    </row>
    <row r="55" spans="1:5" ht="76.5">
      <c r="A55" s="29" t="s">
        <v>41</v>
      </c>
      <c r="E55" s="30" t="s">
        <v>962</v>
      </c>
    </row>
    <row r="56" spans="1:5" ht="38.25">
      <c r="A56" t="s">
        <v>43</v>
      </c>
      <c r="E56" s="28" t="s">
        <v>963</v>
      </c>
    </row>
    <row r="57" spans="1:16" ht="25.5">
      <c r="A57" s="19" t="s">
        <v>35</v>
      </c>
      <c r="B57" s="23" t="s">
        <v>160</v>
      </c>
      <c r="C57" s="23" t="s">
        <v>964</v>
      </c>
      <c r="D57" s="19" t="s">
        <v>37</v>
      </c>
      <c r="E57" s="24" t="s">
        <v>965</v>
      </c>
      <c r="F57" s="25" t="s">
        <v>82</v>
      </c>
      <c r="G57" s="26">
        <v>18.3</v>
      </c>
      <c r="H57" s="26">
        <v>384</v>
      </c>
      <c r="I57" s="26">
        <f>ROUND(ROUND(H57,2)*ROUND(G57,2),2)</f>
      </c>
      <c r="O57">
        <f>(I57*21)/100</f>
      </c>
      <c r="P57" t="s">
        <v>12</v>
      </c>
    </row>
    <row r="58" spans="1:5" ht="12.75">
      <c r="A58" s="27" t="s">
        <v>40</v>
      </c>
      <c r="E58" s="28" t="s">
        <v>37</v>
      </c>
    </row>
    <row r="59" spans="1:5" ht="25.5">
      <c r="A59" s="29" t="s">
        <v>41</v>
      </c>
      <c r="E59" s="30" t="s">
        <v>966</v>
      </c>
    </row>
    <row r="60" spans="1:5" ht="38.25">
      <c r="A60" t="s">
        <v>43</v>
      </c>
      <c r="E60" s="28" t="s">
        <v>963</v>
      </c>
    </row>
    <row r="61" spans="1:16" ht="25.5">
      <c r="A61" s="19" t="s">
        <v>35</v>
      </c>
      <c r="B61" s="23" t="s">
        <v>166</v>
      </c>
      <c r="C61" s="23" t="s">
        <v>967</v>
      </c>
      <c r="D61" s="19" t="s">
        <v>37</v>
      </c>
      <c r="E61" s="24" t="s">
        <v>968</v>
      </c>
      <c r="F61" s="25" t="s">
        <v>82</v>
      </c>
      <c r="G61" s="26">
        <v>135</v>
      </c>
      <c r="H61" s="26">
        <v>361</v>
      </c>
      <c r="I61" s="26">
        <f>ROUND(ROUND(H61,2)*ROUND(G61,2),2)</f>
      </c>
      <c r="O61">
        <f>(I61*21)/100</f>
      </c>
      <c r="P61" t="s">
        <v>12</v>
      </c>
    </row>
    <row r="62" spans="1:5" ht="12.75">
      <c r="A62" s="27" t="s">
        <v>40</v>
      </c>
      <c r="E62" s="28" t="s">
        <v>37</v>
      </c>
    </row>
    <row r="63" spans="1:5" ht="63.75">
      <c r="A63" s="29" t="s">
        <v>41</v>
      </c>
      <c r="E63" s="30" t="s">
        <v>969</v>
      </c>
    </row>
    <row r="64" spans="1:5" ht="38.25">
      <c r="A64" t="s">
        <v>43</v>
      </c>
      <c r="E64" s="28" t="s">
        <v>963</v>
      </c>
    </row>
    <row r="65" spans="1:16" ht="12.75">
      <c r="A65" s="19" t="s">
        <v>35</v>
      </c>
      <c r="B65" s="23" t="s">
        <v>169</v>
      </c>
      <c r="C65" s="23" t="s">
        <v>970</v>
      </c>
      <c r="D65" s="19" t="s">
        <v>37</v>
      </c>
      <c r="E65" s="24" t="s">
        <v>971</v>
      </c>
      <c r="F65" s="25" t="s">
        <v>82</v>
      </c>
      <c r="G65" s="26">
        <v>31.3</v>
      </c>
      <c r="H65" s="26">
        <v>246</v>
      </c>
      <c r="I65" s="26">
        <f>ROUND(ROUND(H65,2)*ROUND(G65,2),2)</f>
      </c>
      <c r="O65">
        <f>(I65*21)/100</f>
      </c>
      <c r="P65" t="s">
        <v>12</v>
      </c>
    </row>
    <row r="66" spans="1:5" ht="12.75">
      <c r="A66" s="27" t="s">
        <v>40</v>
      </c>
      <c r="E66" s="28" t="s">
        <v>37</v>
      </c>
    </row>
    <row r="67" spans="1:5" ht="25.5">
      <c r="A67" s="29" t="s">
        <v>41</v>
      </c>
      <c r="E67" s="30" t="s">
        <v>972</v>
      </c>
    </row>
    <row r="68" spans="1:5" ht="25.5">
      <c r="A68" t="s">
        <v>43</v>
      </c>
      <c r="E68" s="28" t="s">
        <v>973</v>
      </c>
    </row>
    <row r="69" spans="1:16" ht="25.5">
      <c r="A69" s="19" t="s">
        <v>35</v>
      </c>
      <c r="B69" s="23" t="s">
        <v>175</v>
      </c>
      <c r="C69" s="23" t="s">
        <v>974</v>
      </c>
      <c r="D69" s="19" t="s">
        <v>37</v>
      </c>
      <c r="E69" s="24" t="s">
        <v>975</v>
      </c>
      <c r="F69" s="25" t="s">
        <v>62</v>
      </c>
      <c r="G69" s="26">
        <v>2</v>
      </c>
      <c r="H69" s="26">
        <v>555.2</v>
      </c>
      <c r="I69" s="26">
        <f>ROUND(ROUND(H69,2)*ROUND(G69,2),2)</f>
      </c>
      <c r="O69">
        <f>(I69*21)/100</f>
      </c>
      <c r="P69" t="s">
        <v>12</v>
      </c>
    </row>
    <row r="70" spans="1:5" ht="12.75">
      <c r="A70" s="27" t="s">
        <v>40</v>
      </c>
      <c r="E70" s="28" t="s">
        <v>37</v>
      </c>
    </row>
    <row r="71" spans="1:5" ht="25.5">
      <c r="A71" s="29" t="s">
        <v>41</v>
      </c>
      <c r="E71" s="30" t="s">
        <v>976</v>
      </c>
    </row>
    <row r="72" spans="1:5" ht="38.25">
      <c r="A72" t="s">
        <v>43</v>
      </c>
      <c r="E72" s="28" t="s">
        <v>977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8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978</v>
      </c>
      <c r="I3" s="31">
        <f>0+I8</f>
      </c>
      <c r="O3" t="s">
        <v>9</v>
      </c>
      <c r="P3" t="s">
        <v>12</v>
      </c>
    </row>
    <row r="4" spans="1:16" ht="15" customHeight="1">
      <c r="A4" t="s">
        <v>7</v>
      </c>
      <c r="B4" s="12" t="s">
        <v>8</v>
      </c>
      <c r="C4" s="13" t="s">
        <v>978</v>
      </c>
      <c r="D4" s="5"/>
      <c r="E4" s="14" t="s">
        <v>979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294</v>
      </c>
      <c r="F8" s="15"/>
      <c r="G8" s="15"/>
      <c r="H8" s="15"/>
      <c r="I8" s="22">
        <f>0+Q8</f>
      </c>
      <c r="O8">
        <f>0+R8</f>
      </c>
      <c r="Q8">
        <f>0+I9+I13+I17+I21+I25+I29+I33+I37+I41+I45+I49+I53+I57+I61+I65+I69+I73+I77+I81+I85</f>
      </c>
      <c r="R8">
        <f>0+O9+O13+O17+O21+O25+O29+O33+O37+O41+O45+O49+O53+O57+O61+O65+O69+O73+O77+O81+O85</f>
      </c>
    </row>
    <row r="9" spans="1:16" ht="12.75">
      <c r="A9" s="19" t="s">
        <v>35</v>
      </c>
      <c r="B9" s="23" t="s">
        <v>19</v>
      </c>
      <c r="C9" s="23" t="s">
        <v>657</v>
      </c>
      <c r="D9" s="19" t="s">
        <v>37</v>
      </c>
      <c r="E9" s="24" t="s">
        <v>658</v>
      </c>
      <c r="F9" s="25" t="s">
        <v>62</v>
      </c>
      <c r="G9" s="26">
        <v>10</v>
      </c>
      <c r="H9" s="26">
        <v>343</v>
      </c>
      <c r="I9" s="26">
        <f>ROUND(ROUND(H9,2)*ROUND(G9,2),2)</f>
      </c>
      <c r="O9">
        <f>(I9*21)/100</f>
      </c>
      <c r="P9" t="s">
        <v>12</v>
      </c>
    </row>
    <row r="10" spans="1:5" ht="12.75">
      <c r="A10" s="27" t="s">
        <v>40</v>
      </c>
      <c r="E10" s="28" t="s">
        <v>980</v>
      </c>
    </row>
    <row r="11" spans="1:5" ht="12.75">
      <c r="A11" s="29" t="s">
        <v>41</v>
      </c>
      <c r="E11" s="30" t="s">
        <v>981</v>
      </c>
    </row>
    <row r="12" spans="1:5" ht="51">
      <c r="A12" t="s">
        <v>43</v>
      </c>
      <c r="E12" s="28" t="s">
        <v>660</v>
      </c>
    </row>
    <row r="13" spans="1:16" ht="12.75">
      <c r="A13" s="19" t="s">
        <v>35</v>
      </c>
      <c r="B13" s="23" t="s">
        <v>12</v>
      </c>
      <c r="C13" s="23" t="s">
        <v>982</v>
      </c>
      <c r="D13" s="19" t="s">
        <v>37</v>
      </c>
      <c r="E13" s="24" t="s">
        <v>983</v>
      </c>
      <c r="F13" s="25" t="s">
        <v>62</v>
      </c>
      <c r="G13" s="26">
        <v>3</v>
      </c>
      <c r="H13" s="26">
        <v>3350</v>
      </c>
      <c r="I13" s="26">
        <f>ROUND(ROUND(H13,2)*ROUND(G13,2),2)</f>
      </c>
      <c r="O13">
        <f>(I13*21)/100</f>
      </c>
      <c r="P13" t="s">
        <v>12</v>
      </c>
    </row>
    <row r="14" spans="1:5" ht="12.75">
      <c r="A14" s="27" t="s">
        <v>40</v>
      </c>
      <c r="E14" s="28" t="s">
        <v>37</v>
      </c>
    </row>
    <row r="15" spans="1:5" ht="12.75">
      <c r="A15" s="29" t="s">
        <v>41</v>
      </c>
      <c r="E15" s="30" t="s">
        <v>984</v>
      </c>
    </row>
    <row r="16" spans="1:5" ht="63.75">
      <c r="A16" t="s">
        <v>43</v>
      </c>
      <c r="E16" s="28" t="s">
        <v>985</v>
      </c>
    </row>
    <row r="17" spans="1:16" ht="25.5">
      <c r="A17" s="19" t="s">
        <v>35</v>
      </c>
      <c r="B17" s="23" t="s">
        <v>13</v>
      </c>
      <c r="C17" s="23" t="s">
        <v>986</v>
      </c>
      <c r="D17" s="19" t="s">
        <v>37</v>
      </c>
      <c r="E17" s="24" t="s">
        <v>987</v>
      </c>
      <c r="F17" s="25" t="s">
        <v>62</v>
      </c>
      <c r="G17" s="26">
        <v>17</v>
      </c>
      <c r="H17" s="26">
        <v>2110</v>
      </c>
      <c r="I17" s="26">
        <f>ROUND(ROUND(H17,2)*ROUND(G17,2),2)</f>
      </c>
      <c r="O17">
        <f>(I17*21)/100</f>
      </c>
      <c r="P17" t="s">
        <v>12</v>
      </c>
    </row>
    <row r="18" spans="1:5" ht="12.75">
      <c r="A18" s="27" t="s">
        <v>40</v>
      </c>
      <c r="E18" s="28" t="s">
        <v>929</v>
      </c>
    </row>
    <row r="19" spans="1:5" ht="114.75">
      <c r="A19" s="29" t="s">
        <v>41</v>
      </c>
      <c r="E19" s="30" t="s">
        <v>988</v>
      </c>
    </row>
    <row r="20" spans="1:5" ht="25.5">
      <c r="A20" t="s">
        <v>43</v>
      </c>
      <c r="E20" s="28" t="s">
        <v>931</v>
      </c>
    </row>
    <row r="21" spans="1:16" ht="25.5">
      <c r="A21" s="19" t="s">
        <v>35</v>
      </c>
      <c r="B21" s="23" t="s">
        <v>23</v>
      </c>
      <c r="C21" s="23" t="s">
        <v>989</v>
      </c>
      <c r="D21" s="19" t="s">
        <v>37</v>
      </c>
      <c r="E21" s="24" t="s">
        <v>990</v>
      </c>
      <c r="F21" s="25" t="s">
        <v>62</v>
      </c>
      <c r="G21" s="26">
        <v>1</v>
      </c>
      <c r="H21" s="26">
        <v>310</v>
      </c>
      <c r="I21" s="26">
        <f>ROUND(ROUND(H21,2)*ROUND(G21,2),2)</f>
      </c>
      <c r="O21">
        <f>(I21*21)/100</f>
      </c>
      <c r="P21" t="s">
        <v>12</v>
      </c>
    </row>
    <row r="22" spans="1:5" ht="12.75">
      <c r="A22" s="27" t="s">
        <v>40</v>
      </c>
      <c r="E22" s="28" t="s">
        <v>37</v>
      </c>
    </row>
    <row r="23" spans="1:5" ht="12.75">
      <c r="A23" s="29" t="s">
        <v>41</v>
      </c>
      <c r="E23" s="30" t="s">
        <v>991</v>
      </c>
    </row>
    <row r="24" spans="1:5" ht="63.75">
      <c r="A24" t="s">
        <v>43</v>
      </c>
      <c r="E24" s="28" t="s">
        <v>992</v>
      </c>
    </row>
    <row r="25" spans="1:16" ht="12.75">
      <c r="A25" s="19" t="s">
        <v>35</v>
      </c>
      <c r="B25" s="23" t="s">
        <v>25</v>
      </c>
      <c r="C25" s="23" t="s">
        <v>922</v>
      </c>
      <c r="D25" s="19" t="s">
        <v>37</v>
      </c>
      <c r="E25" s="24" t="s">
        <v>923</v>
      </c>
      <c r="F25" s="25" t="s">
        <v>62</v>
      </c>
      <c r="G25" s="26">
        <v>12</v>
      </c>
      <c r="H25" s="26">
        <v>181</v>
      </c>
      <c r="I25" s="26">
        <f>ROUND(ROUND(H25,2)*ROUND(G25,2),2)</f>
      </c>
      <c r="O25">
        <f>(I25*21)/100</f>
      </c>
      <c r="P25" t="s">
        <v>12</v>
      </c>
    </row>
    <row r="26" spans="1:5" ht="12.75">
      <c r="A26" s="27" t="s">
        <v>40</v>
      </c>
      <c r="E26" s="28" t="s">
        <v>924</v>
      </c>
    </row>
    <row r="27" spans="1:5" ht="51">
      <c r="A27" s="29" t="s">
        <v>41</v>
      </c>
      <c r="E27" s="30" t="s">
        <v>993</v>
      </c>
    </row>
    <row r="28" spans="1:5" ht="25.5">
      <c r="A28" t="s">
        <v>43</v>
      </c>
      <c r="E28" s="28" t="s">
        <v>926</v>
      </c>
    </row>
    <row r="29" spans="1:16" ht="25.5">
      <c r="A29" s="19" t="s">
        <v>35</v>
      </c>
      <c r="B29" s="23" t="s">
        <v>27</v>
      </c>
      <c r="C29" s="23" t="s">
        <v>927</v>
      </c>
      <c r="D29" s="19" t="s">
        <v>37</v>
      </c>
      <c r="E29" s="24" t="s">
        <v>928</v>
      </c>
      <c r="F29" s="25" t="s">
        <v>62</v>
      </c>
      <c r="G29" s="26">
        <v>35</v>
      </c>
      <c r="H29" s="26">
        <v>2650</v>
      </c>
      <c r="I29" s="26">
        <f>ROUND(ROUND(H29,2)*ROUND(G29,2),2)</f>
      </c>
      <c r="O29">
        <f>(I29*21)/100</f>
      </c>
      <c r="P29" t="s">
        <v>12</v>
      </c>
    </row>
    <row r="30" spans="1:5" ht="12.75">
      <c r="A30" s="27" t="s">
        <v>40</v>
      </c>
      <c r="E30" s="28" t="s">
        <v>929</v>
      </c>
    </row>
    <row r="31" spans="1:5" ht="191.25">
      <c r="A31" s="29" t="s">
        <v>41</v>
      </c>
      <c r="E31" s="30" t="s">
        <v>994</v>
      </c>
    </row>
    <row r="32" spans="1:5" ht="25.5">
      <c r="A32" t="s">
        <v>43</v>
      </c>
      <c r="E32" s="28" t="s">
        <v>931</v>
      </c>
    </row>
    <row r="33" spans="1:16" ht="12.75">
      <c r="A33" s="19" t="s">
        <v>35</v>
      </c>
      <c r="B33" s="23" t="s">
        <v>65</v>
      </c>
      <c r="C33" s="23" t="s">
        <v>936</v>
      </c>
      <c r="D33" s="19" t="s">
        <v>37</v>
      </c>
      <c r="E33" s="24" t="s">
        <v>937</v>
      </c>
      <c r="F33" s="25" t="s">
        <v>62</v>
      </c>
      <c r="G33" s="26">
        <v>3</v>
      </c>
      <c r="H33" s="26">
        <v>2370</v>
      </c>
      <c r="I33" s="26">
        <f>ROUND(ROUND(H33,2)*ROUND(G33,2),2)</f>
      </c>
      <c r="O33">
        <f>(I33*21)/100</f>
      </c>
      <c r="P33" t="s">
        <v>12</v>
      </c>
    </row>
    <row r="34" spans="1:5" ht="12.75">
      <c r="A34" s="27" t="s">
        <v>40</v>
      </c>
      <c r="E34" s="28" t="s">
        <v>37</v>
      </c>
    </row>
    <row r="35" spans="1:5" ht="12.75">
      <c r="A35" s="29" t="s">
        <v>41</v>
      </c>
      <c r="E35" s="30" t="s">
        <v>995</v>
      </c>
    </row>
    <row r="36" spans="1:5" ht="25.5">
      <c r="A36" t="s">
        <v>43</v>
      </c>
      <c r="E36" s="28" t="s">
        <v>931</v>
      </c>
    </row>
    <row r="37" spans="1:16" ht="12.75">
      <c r="A37" s="19" t="s">
        <v>35</v>
      </c>
      <c r="B37" s="23" t="s">
        <v>70</v>
      </c>
      <c r="C37" s="23" t="s">
        <v>942</v>
      </c>
      <c r="D37" s="19" t="s">
        <v>37</v>
      </c>
      <c r="E37" s="24" t="s">
        <v>943</v>
      </c>
      <c r="F37" s="25" t="s">
        <v>82</v>
      </c>
      <c r="G37" s="26">
        <v>13.8</v>
      </c>
      <c r="H37" s="26">
        <v>6330</v>
      </c>
      <c r="I37" s="26">
        <f>ROUND(ROUND(H37,2)*ROUND(G37,2),2)</f>
      </c>
      <c r="O37">
        <f>(I37*21)/100</f>
      </c>
      <c r="P37" t="s">
        <v>12</v>
      </c>
    </row>
    <row r="38" spans="1:5" ht="12.75">
      <c r="A38" s="27" t="s">
        <v>40</v>
      </c>
      <c r="E38" s="28" t="s">
        <v>929</v>
      </c>
    </row>
    <row r="39" spans="1:5" ht="25.5">
      <c r="A39" s="29" t="s">
        <v>41</v>
      </c>
      <c r="E39" s="30" t="s">
        <v>996</v>
      </c>
    </row>
    <row r="40" spans="1:5" ht="25.5">
      <c r="A40" t="s">
        <v>43</v>
      </c>
      <c r="E40" s="28" t="s">
        <v>931</v>
      </c>
    </row>
    <row r="41" spans="1:16" ht="12.75">
      <c r="A41" s="19" t="s">
        <v>35</v>
      </c>
      <c r="B41" s="23" t="s">
        <v>30</v>
      </c>
      <c r="C41" s="23" t="s">
        <v>997</v>
      </c>
      <c r="D41" s="19" t="s">
        <v>37</v>
      </c>
      <c r="E41" s="24" t="s">
        <v>998</v>
      </c>
      <c r="F41" s="25" t="s">
        <v>82</v>
      </c>
      <c r="G41" s="26">
        <v>0.81</v>
      </c>
      <c r="H41" s="26">
        <v>6270</v>
      </c>
      <c r="I41" s="26">
        <f>ROUND(ROUND(H41,2)*ROUND(G41,2),2)</f>
      </c>
      <c r="O41">
        <f>(I41*21)/100</f>
      </c>
      <c r="P41" t="s">
        <v>12</v>
      </c>
    </row>
    <row r="42" spans="1:5" ht="12.75">
      <c r="A42" s="27" t="s">
        <v>40</v>
      </c>
      <c r="E42" s="28" t="s">
        <v>37</v>
      </c>
    </row>
    <row r="43" spans="1:5" ht="25.5">
      <c r="A43" s="29" t="s">
        <v>41</v>
      </c>
      <c r="E43" s="30" t="s">
        <v>999</v>
      </c>
    </row>
    <row r="44" spans="1:5" ht="25.5">
      <c r="A44" t="s">
        <v>43</v>
      </c>
      <c r="E44" s="28" t="s">
        <v>931</v>
      </c>
    </row>
    <row r="45" spans="1:16" ht="12.75">
      <c r="A45" s="19" t="s">
        <v>35</v>
      </c>
      <c r="B45" s="23" t="s">
        <v>32</v>
      </c>
      <c r="C45" s="23" t="s">
        <v>1000</v>
      </c>
      <c r="D45" s="19" t="s">
        <v>37</v>
      </c>
      <c r="E45" s="24" t="s">
        <v>1001</v>
      </c>
      <c r="F45" s="25" t="s">
        <v>82</v>
      </c>
      <c r="G45" s="26">
        <v>6</v>
      </c>
      <c r="H45" s="26">
        <v>1220</v>
      </c>
      <c r="I45" s="26">
        <f>ROUND(ROUND(H45,2)*ROUND(G45,2),2)</f>
      </c>
      <c r="O45">
        <f>(I45*21)/100</f>
      </c>
      <c r="P45" t="s">
        <v>12</v>
      </c>
    </row>
    <row r="46" spans="1:5" ht="25.5">
      <c r="A46" s="27" t="s">
        <v>40</v>
      </c>
      <c r="E46" s="28" t="s">
        <v>1002</v>
      </c>
    </row>
    <row r="47" spans="1:5" ht="25.5">
      <c r="A47" s="29" t="s">
        <v>41</v>
      </c>
      <c r="E47" s="30" t="s">
        <v>1003</v>
      </c>
    </row>
    <row r="48" spans="1:5" ht="38.25">
      <c r="A48" t="s">
        <v>43</v>
      </c>
      <c r="E48" s="28" t="s">
        <v>1004</v>
      </c>
    </row>
    <row r="49" spans="1:16" ht="25.5">
      <c r="A49" s="19" t="s">
        <v>35</v>
      </c>
      <c r="B49" s="23" t="s">
        <v>152</v>
      </c>
      <c r="C49" s="23" t="s">
        <v>1005</v>
      </c>
      <c r="D49" s="19" t="s">
        <v>37</v>
      </c>
      <c r="E49" s="24" t="s">
        <v>946</v>
      </c>
      <c r="F49" s="25" t="s">
        <v>62</v>
      </c>
      <c r="G49" s="26">
        <v>12</v>
      </c>
      <c r="H49" s="26">
        <v>3880</v>
      </c>
      <c r="I49" s="26">
        <f>ROUND(ROUND(H49,2)*ROUND(G49,2),2)</f>
      </c>
      <c r="O49">
        <f>(I49*21)/100</f>
      </c>
      <c r="P49" t="s">
        <v>12</v>
      </c>
    </row>
    <row r="50" spans="1:5" ht="12.75">
      <c r="A50" s="27" t="s">
        <v>40</v>
      </c>
      <c r="E50" s="28" t="s">
        <v>1006</v>
      </c>
    </row>
    <row r="51" spans="1:5" ht="12.75">
      <c r="A51" s="29" t="s">
        <v>41</v>
      </c>
      <c r="E51" s="30" t="s">
        <v>1007</v>
      </c>
    </row>
    <row r="52" spans="1:5" ht="25.5">
      <c r="A52" t="s">
        <v>43</v>
      </c>
      <c r="E52" s="28" t="s">
        <v>931</v>
      </c>
    </row>
    <row r="53" spans="1:16" ht="12.75">
      <c r="A53" s="19" t="s">
        <v>35</v>
      </c>
      <c r="B53" s="23" t="s">
        <v>156</v>
      </c>
      <c r="C53" s="23" t="s">
        <v>948</v>
      </c>
      <c r="D53" s="19" t="s">
        <v>37</v>
      </c>
      <c r="E53" s="24" t="s">
        <v>949</v>
      </c>
      <c r="F53" s="25" t="s">
        <v>62</v>
      </c>
      <c r="G53" s="26">
        <v>3</v>
      </c>
      <c r="H53" s="26">
        <v>1850</v>
      </c>
      <c r="I53" s="26">
        <f>ROUND(ROUND(H53,2)*ROUND(G53,2),2)</f>
      </c>
      <c r="O53">
        <f>(I53*21)/100</f>
      </c>
      <c r="P53" t="s">
        <v>12</v>
      </c>
    </row>
    <row r="54" spans="1:5" ht="12.75">
      <c r="A54" s="27" t="s">
        <v>40</v>
      </c>
      <c r="E54" s="28" t="s">
        <v>37</v>
      </c>
    </row>
    <row r="55" spans="1:5" ht="12.75">
      <c r="A55" s="29" t="s">
        <v>41</v>
      </c>
      <c r="E55" s="30" t="s">
        <v>1008</v>
      </c>
    </row>
    <row r="56" spans="1:5" ht="25.5">
      <c r="A56" t="s">
        <v>43</v>
      </c>
      <c r="E56" s="28" t="s">
        <v>931</v>
      </c>
    </row>
    <row r="57" spans="1:16" ht="25.5">
      <c r="A57" s="19" t="s">
        <v>35</v>
      </c>
      <c r="B57" s="23" t="s">
        <v>160</v>
      </c>
      <c r="C57" s="23" t="s">
        <v>951</v>
      </c>
      <c r="D57" s="19" t="s">
        <v>37</v>
      </c>
      <c r="E57" s="24" t="s">
        <v>952</v>
      </c>
      <c r="F57" s="25" t="s">
        <v>62</v>
      </c>
      <c r="G57" s="26">
        <v>46</v>
      </c>
      <c r="H57" s="26">
        <v>1590</v>
      </c>
      <c r="I57" s="26">
        <f>ROUND(ROUND(H57,2)*ROUND(G57,2),2)</f>
      </c>
      <c r="O57">
        <f>(I57*21)/100</f>
      </c>
      <c r="P57" t="s">
        <v>12</v>
      </c>
    </row>
    <row r="58" spans="1:5" ht="12.75">
      <c r="A58" s="27" t="s">
        <v>40</v>
      </c>
      <c r="E58" s="28" t="s">
        <v>953</v>
      </c>
    </row>
    <row r="59" spans="1:5" ht="12.75">
      <c r="A59" s="29" t="s">
        <v>41</v>
      </c>
      <c r="E59" s="30" t="s">
        <v>1009</v>
      </c>
    </row>
    <row r="60" spans="1:5" ht="25.5">
      <c r="A60" t="s">
        <v>43</v>
      </c>
      <c r="E60" s="28" t="s">
        <v>954</v>
      </c>
    </row>
    <row r="61" spans="1:16" ht="12.75">
      <c r="A61" s="19" t="s">
        <v>35</v>
      </c>
      <c r="B61" s="23" t="s">
        <v>166</v>
      </c>
      <c r="C61" s="23" t="s">
        <v>955</v>
      </c>
      <c r="D61" s="19" t="s">
        <v>37</v>
      </c>
      <c r="E61" s="24" t="s">
        <v>956</v>
      </c>
      <c r="F61" s="25" t="s">
        <v>62</v>
      </c>
      <c r="G61" s="26">
        <v>12</v>
      </c>
      <c r="H61" s="26">
        <v>181</v>
      </c>
      <c r="I61" s="26">
        <f>ROUND(ROUND(H61,2)*ROUND(G61,2),2)</f>
      </c>
      <c r="O61">
        <f>(I61*21)/100</f>
      </c>
      <c r="P61" t="s">
        <v>12</v>
      </c>
    </row>
    <row r="62" spans="1:5" ht="12.75">
      <c r="A62" s="27" t="s">
        <v>40</v>
      </c>
      <c r="E62" s="28" t="s">
        <v>37</v>
      </c>
    </row>
    <row r="63" spans="1:5" ht="25.5">
      <c r="A63" s="29" t="s">
        <v>41</v>
      </c>
      <c r="E63" s="30" t="s">
        <v>1010</v>
      </c>
    </row>
    <row r="64" spans="1:5" ht="25.5">
      <c r="A64" t="s">
        <v>43</v>
      </c>
      <c r="E64" s="28" t="s">
        <v>926</v>
      </c>
    </row>
    <row r="65" spans="1:16" ht="12.75">
      <c r="A65" s="19" t="s">
        <v>35</v>
      </c>
      <c r="B65" s="23" t="s">
        <v>169</v>
      </c>
      <c r="C65" s="23" t="s">
        <v>958</v>
      </c>
      <c r="D65" s="19" t="s">
        <v>37</v>
      </c>
      <c r="E65" s="24" t="s">
        <v>959</v>
      </c>
      <c r="F65" s="25" t="s">
        <v>62</v>
      </c>
      <c r="G65" s="26">
        <v>8</v>
      </c>
      <c r="H65" s="26">
        <v>22900</v>
      </c>
      <c r="I65" s="26">
        <f>ROUND(ROUND(H65,2)*ROUND(G65,2),2)</f>
      </c>
      <c r="O65">
        <f>(I65*21)/100</f>
      </c>
      <c r="P65" t="s">
        <v>12</v>
      </c>
    </row>
    <row r="66" spans="1:5" ht="12.75">
      <c r="A66" s="27" t="s">
        <v>40</v>
      </c>
      <c r="E66" s="28" t="s">
        <v>953</v>
      </c>
    </row>
    <row r="67" spans="1:5" ht="12.75">
      <c r="A67" s="29" t="s">
        <v>41</v>
      </c>
      <c r="E67" s="30" t="s">
        <v>1011</v>
      </c>
    </row>
    <row r="68" spans="1:5" ht="25.5">
      <c r="A68" t="s">
        <v>43</v>
      </c>
      <c r="E68" s="28" t="s">
        <v>954</v>
      </c>
    </row>
    <row r="69" spans="1:16" ht="12.75">
      <c r="A69" s="19" t="s">
        <v>35</v>
      </c>
      <c r="B69" s="23" t="s">
        <v>175</v>
      </c>
      <c r="C69" s="23" t="s">
        <v>1012</v>
      </c>
      <c r="D69" s="19" t="s">
        <v>37</v>
      </c>
      <c r="E69" s="24" t="s">
        <v>1013</v>
      </c>
      <c r="F69" s="25" t="s">
        <v>62</v>
      </c>
      <c r="G69" s="26">
        <v>2</v>
      </c>
      <c r="H69" s="26">
        <v>452</v>
      </c>
      <c r="I69" s="26">
        <f>ROUND(ROUND(H69,2)*ROUND(G69,2),2)</f>
      </c>
      <c r="O69">
        <f>(I69*21)/100</f>
      </c>
      <c r="P69" t="s">
        <v>12</v>
      </c>
    </row>
    <row r="70" spans="1:5" ht="12.75">
      <c r="A70" s="27" t="s">
        <v>40</v>
      </c>
      <c r="E70" s="28" t="s">
        <v>37</v>
      </c>
    </row>
    <row r="71" spans="1:5" ht="12.75">
      <c r="A71" s="29" t="s">
        <v>41</v>
      </c>
      <c r="E71" s="30" t="s">
        <v>1014</v>
      </c>
    </row>
    <row r="72" spans="1:5" ht="25.5">
      <c r="A72" t="s">
        <v>43</v>
      </c>
      <c r="E72" s="28" t="s">
        <v>926</v>
      </c>
    </row>
    <row r="73" spans="1:16" ht="25.5">
      <c r="A73" s="19" t="s">
        <v>35</v>
      </c>
      <c r="B73" s="23" t="s">
        <v>178</v>
      </c>
      <c r="C73" s="23" t="s">
        <v>960</v>
      </c>
      <c r="D73" s="19" t="s">
        <v>37</v>
      </c>
      <c r="E73" s="24" t="s">
        <v>961</v>
      </c>
      <c r="F73" s="25" t="s">
        <v>82</v>
      </c>
      <c r="G73" s="26">
        <v>1065.05</v>
      </c>
      <c r="H73" s="26">
        <v>117</v>
      </c>
      <c r="I73" s="26">
        <f>ROUND(ROUND(H73,2)*ROUND(G73,2),2)</f>
      </c>
      <c r="O73">
        <f>(I73*21)/100</f>
      </c>
      <c r="P73" t="s">
        <v>12</v>
      </c>
    </row>
    <row r="74" spans="1:5" ht="12.75">
      <c r="A74" s="27" t="s">
        <v>40</v>
      </c>
      <c r="E74" s="28" t="s">
        <v>37</v>
      </c>
    </row>
    <row r="75" spans="1:5" ht="153">
      <c r="A75" s="29" t="s">
        <v>41</v>
      </c>
      <c r="E75" s="30" t="s">
        <v>1015</v>
      </c>
    </row>
    <row r="76" spans="1:5" ht="38.25">
      <c r="A76" t="s">
        <v>43</v>
      </c>
      <c r="E76" s="28" t="s">
        <v>963</v>
      </c>
    </row>
    <row r="77" spans="1:16" ht="25.5">
      <c r="A77" s="19" t="s">
        <v>35</v>
      </c>
      <c r="B77" s="23" t="s">
        <v>183</v>
      </c>
      <c r="C77" s="23" t="s">
        <v>964</v>
      </c>
      <c r="D77" s="19" t="s">
        <v>37</v>
      </c>
      <c r="E77" s="24" t="s">
        <v>965</v>
      </c>
      <c r="F77" s="25" t="s">
        <v>82</v>
      </c>
      <c r="G77" s="26">
        <v>43.03</v>
      </c>
      <c r="H77" s="26">
        <v>384</v>
      </c>
      <c r="I77" s="26">
        <f>ROUND(ROUND(H77,2)*ROUND(G77,2),2)</f>
      </c>
      <c r="O77">
        <f>(I77*21)/100</f>
      </c>
      <c r="P77" t="s">
        <v>12</v>
      </c>
    </row>
    <row r="78" spans="1:5" ht="12.75">
      <c r="A78" s="27" t="s">
        <v>40</v>
      </c>
      <c r="E78" s="28" t="s">
        <v>37</v>
      </c>
    </row>
    <row r="79" spans="1:5" ht="51">
      <c r="A79" s="29" t="s">
        <v>41</v>
      </c>
      <c r="E79" s="30" t="s">
        <v>1016</v>
      </c>
    </row>
    <row r="80" spans="1:5" ht="38.25">
      <c r="A80" t="s">
        <v>43</v>
      </c>
      <c r="E80" s="28" t="s">
        <v>963</v>
      </c>
    </row>
    <row r="81" spans="1:16" ht="25.5">
      <c r="A81" s="19" t="s">
        <v>35</v>
      </c>
      <c r="B81" s="23" t="s">
        <v>188</v>
      </c>
      <c r="C81" s="23" t="s">
        <v>967</v>
      </c>
      <c r="D81" s="19" t="s">
        <v>37</v>
      </c>
      <c r="E81" s="24" t="s">
        <v>968</v>
      </c>
      <c r="F81" s="25" t="s">
        <v>82</v>
      </c>
      <c r="G81" s="26">
        <v>994.27</v>
      </c>
      <c r="H81" s="26">
        <v>361</v>
      </c>
      <c r="I81" s="26">
        <f>ROUND(ROUND(H81,2)*ROUND(G81,2),2)</f>
      </c>
      <c r="O81">
        <f>(I81*21)/100</f>
      </c>
      <c r="P81" t="s">
        <v>12</v>
      </c>
    </row>
    <row r="82" spans="1:5" ht="12.75">
      <c r="A82" s="27" t="s">
        <v>40</v>
      </c>
      <c r="E82" s="28" t="s">
        <v>37</v>
      </c>
    </row>
    <row r="83" spans="1:5" ht="153">
      <c r="A83" s="29" t="s">
        <v>41</v>
      </c>
      <c r="E83" s="30" t="s">
        <v>1017</v>
      </c>
    </row>
    <row r="84" spans="1:5" ht="38.25">
      <c r="A84" t="s">
        <v>43</v>
      </c>
      <c r="E84" s="28" t="s">
        <v>963</v>
      </c>
    </row>
    <row r="85" spans="1:16" ht="12.75">
      <c r="A85" s="19" t="s">
        <v>35</v>
      </c>
      <c r="B85" s="23" t="s">
        <v>192</v>
      </c>
      <c r="C85" s="23" t="s">
        <v>1018</v>
      </c>
      <c r="D85" s="19" t="s">
        <v>37</v>
      </c>
      <c r="E85" s="24" t="s">
        <v>1019</v>
      </c>
      <c r="F85" s="25" t="s">
        <v>62</v>
      </c>
      <c r="G85" s="26">
        <v>12</v>
      </c>
      <c r="H85" s="26">
        <v>727</v>
      </c>
      <c r="I85" s="26">
        <f>ROUND(ROUND(H85,2)*ROUND(G85,2),2)</f>
      </c>
      <c r="O85">
        <f>(I85*21)/100</f>
      </c>
      <c r="P85" t="s">
        <v>12</v>
      </c>
    </row>
    <row r="86" spans="1:5" ht="12.75">
      <c r="A86" s="27" t="s">
        <v>40</v>
      </c>
      <c r="E86" s="28" t="s">
        <v>37</v>
      </c>
    </row>
    <row r="87" spans="1:5" ht="25.5">
      <c r="A87" s="29" t="s">
        <v>41</v>
      </c>
      <c r="E87" s="30" t="s">
        <v>1020</v>
      </c>
    </row>
    <row r="88" spans="1:5" ht="38.25">
      <c r="A88" t="s">
        <v>43</v>
      </c>
      <c r="E88" s="28" t="s">
        <v>1021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0+O8+O13+O30+O55+O68</f>
      </c>
      <c r="P2" t="s">
        <v>13</v>
      </c>
    </row>
    <row r="3" spans="1:16" ht="15" customHeight="1">
      <c r="A3" t="s">
        <v>1</v>
      </c>
      <c r="B3" s="8" t="s">
        <v>4</v>
      </c>
      <c r="C3" s="9" t="s">
        <v>5</v>
      </c>
      <c r="D3" s="1"/>
      <c r="E3" s="10" t="s">
        <v>6</v>
      </c>
      <c r="F3" s="1"/>
      <c r="G3" s="4"/>
      <c r="H3" s="3" t="s">
        <v>1022</v>
      </c>
      <c r="I3" s="31">
        <f>0+I8+I13+I30+I55+I68</f>
      </c>
      <c r="O3" t="s">
        <v>9</v>
      </c>
      <c r="P3" t="s">
        <v>12</v>
      </c>
    </row>
    <row r="4" spans="1:16" ht="15" customHeight="1">
      <c r="A4" t="s">
        <v>7</v>
      </c>
      <c r="B4" s="12" t="s">
        <v>8</v>
      </c>
      <c r="C4" s="13" t="s">
        <v>1022</v>
      </c>
      <c r="D4" s="5"/>
      <c r="E4" s="14" t="s">
        <v>1023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9.27</v>
      </c>
      <c r="H9" s="26">
        <v>300</v>
      </c>
      <c r="I9" s="26">
        <f>ROUND(ROUND(H9,2)*ROUND(G9,2),2)</f>
      </c>
      <c r="O9">
        <f>(I9*21)/100</f>
      </c>
      <c r="P9" t="s">
        <v>12</v>
      </c>
    </row>
    <row r="10" spans="1:5" ht="12.75">
      <c r="A10" s="27" t="s">
        <v>40</v>
      </c>
      <c r="E10" s="28" t="s">
        <v>1024</v>
      </c>
    </row>
    <row r="11" spans="1:5" ht="12.75">
      <c r="A11" s="29" t="s">
        <v>41</v>
      </c>
      <c r="E11" s="30" t="s">
        <v>1025</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f>
      </c>
      <c r="R13">
        <f>0+O14+O18+O22+O26</f>
      </c>
    </row>
    <row r="14" spans="1:16" ht="12.75">
      <c r="A14" s="19" t="s">
        <v>35</v>
      </c>
      <c r="B14" s="23" t="s">
        <v>12</v>
      </c>
      <c r="C14" s="23" t="s">
        <v>170</v>
      </c>
      <c r="D14" s="19" t="s">
        <v>37</v>
      </c>
      <c r="E14" s="24" t="s">
        <v>172</v>
      </c>
      <c r="F14" s="25" t="s">
        <v>107</v>
      </c>
      <c r="G14" s="26">
        <v>12.52</v>
      </c>
      <c r="H14" s="26">
        <v>102</v>
      </c>
      <c r="I14" s="26">
        <f>ROUND(ROUND(H14,2)*ROUND(G14,2),2)</f>
      </c>
      <c r="O14">
        <f>(I14*21)/100</f>
      </c>
      <c r="P14" t="s">
        <v>12</v>
      </c>
    </row>
    <row r="15" spans="1:5" ht="12.75">
      <c r="A15" s="27" t="s">
        <v>40</v>
      </c>
      <c r="E15" s="28" t="s">
        <v>1026</v>
      </c>
    </row>
    <row r="16" spans="1:5" ht="25.5">
      <c r="A16" s="29" t="s">
        <v>41</v>
      </c>
      <c r="E16" s="30" t="s">
        <v>1027</v>
      </c>
    </row>
    <row r="17" spans="1:5" ht="306">
      <c r="A17" t="s">
        <v>43</v>
      </c>
      <c r="E17" s="28" t="s">
        <v>174</v>
      </c>
    </row>
    <row r="18" spans="1:16" ht="12.75">
      <c r="A18" s="19" t="s">
        <v>35</v>
      </c>
      <c r="B18" s="23" t="s">
        <v>13</v>
      </c>
      <c r="C18" s="23" t="s">
        <v>179</v>
      </c>
      <c r="D18" s="19" t="s">
        <v>37</v>
      </c>
      <c r="E18" s="24" t="s">
        <v>180</v>
      </c>
      <c r="F18" s="25" t="s">
        <v>107</v>
      </c>
      <c r="G18" s="26">
        <v>14.38</v>
      </c>
      <c r="H18" s="26">
        <v>242</v>
      </c>
      <c r="I18" s="26">
        <f>ROUND(ROUND(H18,2)*ROUND(G18,2),2)</f>
      </c>
      <c r="O18">
        <f>(I18*21)/100</f>
      </c>
      <c r="P18" t="s">
        <v>12</v>
      </c>
    </row>
    <row r="19" spans="1:5" ht="12.75">
      <c r="A19" s="27" t="s">
        <v>40</v>
      </c>
      <c r="E19" s="28" t="s">
        <v>1028</v>
      </c>
    </row>
    <row r="20" spans="1:5" ht="12.75">
      <c r="A20" s="29" t="s">
        <v>41</v>
      </c>
      <c r="E20" s="30" t="s">
        <v>1029</v>
      </c>
    </row>
    <row r="21" spans="1:5" ht="318.75">
      <c r="A21" t="s">
        <v>43</v>
      </c>
      <c r="E21" s="28" t="s">
        <v>182</v>
      </c>
    </row>
    <row r="22" spans="1:16" ht="12.75">
      <c r="A22" s="19" t="s">
        <v>35</v>
      </c>
      <c r="B22" s="23" t="s">
        <v>23</v>
      </c>
      <c r="C22" s="23" t="s">
        <v>110</v>
      </c>
      <c r="D22" s="19" t="s">
        <v>37</v>
      </c>
      <c r="E22" s="24" t="s">
        <v>111</v>
      </c>
      <c r="F22" s="25" t="s">
        <v>107</v>
      </c>
      <c r="G22" s="26">
        <v>21.79</v>
      </c>
      <c r="H22" s="26">
        <v>18</v>
      </c>
      <c r="I22" s="26">
        <f>ROUND(ROUND(H22,2)*ROUND(G22,2),2)</f>
      </c>
      <c r="O22">
        <f>(I22*21)/100</f>
      </c>
      <c r="P22" t="s">
        <v>12</v>
      </c>
    </row>
    <row r="23" spans="1:5" ht="12.75">
      <c r="A23" s="27" t="s">
        <v>40</v>
      </c>
      <c r="E23" s="28" t="s">
        <v>1030</v>
      </c>
    </row>
    <row r="24" spans="1:5" ht="38.25">
      <c r="A24" s="29" t="s">
        <v>41</v>
      </c>
      <c r="E24" s="30" t="s">
        <v>1031</v>
      </c>
    </row>
    <row r="25" spans="1:5" ht="191.25">
      <c r="A25" t="s">
        <v>43</v>
      </c>
      <c r="E25" s="28" t="s">
        <v>198</v>
      </c>
    </row>
    <row r="26" spans="1:16" ht="12.75">
      <c r="A26" s="19" t="s">
        <v>35</v>
      </c>
      <c r="B26" s="23" t="s">
        <v>25</v>
      </c>
      <c r="C26" s="23" t="s">
        <v>200</v>
      </c>
      <c r="D26" s="19" t="s">
        <v>37</v>
      </c>
      <c r="E26" s="24" t="s">
        <v>201</v>
      </c>
      <c r="F26" s="25" t="s">
        <v>107</v>
      </c>
      <c r="G26" s="26">
        <v>12.52</v>
      </c>
      <c r="H26" s="26">
        <v>124</v>
      </c>
      <c r="I26" s="26">
        <f>ROUND(ROUND(H26,2)*ROUND(G26,2),2)</f>
      </c>
      <c r="O26">
        <f>(I26*21)/100</f>
      </c>
      <c r="P26" t="s">
        <v>12</v>
      </c>
    </row>
    <row r="27" spans="1:5" ht="25.5">
      <c r="A27" s="27" t="s">
        <v>40</v>
      </c>
      <c r="E27" s="28" t="s">
        <v>1032</v>
      </c>
    </row>
    <row r="28" spans="1:5" ht="12.75">
      <c r="A28" s="29" t="s">
        <v>41</v>
      </c>
      <c r="E28" s="30" t="s">
        <v>1033</v>
      </c>
    </row>
    <row r="29" spans="1:5" ht="229.5">
      <c r="A29" t="s">
        <v>43</v>
      </c>
      <c r="E29" s="28" t="s">
        <v>203</v>
      </c>
    </row>
    <row r="30" spans="1:18" ht="12.75" customHeight="1">
      <c r="A30" s="5" t="s">
        <v>33</v>
      </c>
      <c r="B30" s="5"/>
      <c r="C30" s="34" t="s">
        <v>12</v>
      </c>
      <c r="D30" s="5"/>
      <c r="E30" s="21" t="s">
        <v>221</v>
      </c>
      <c r="F30" s="5"/>
      <c r="G30" s="5"/>
      <c r="H30" s="5"/>
      <c r="I30" s="35">
        <f>0+Q30</f>
      </c>
      <c r="O30">
        <f>0+R30</f>
      </c>
      <c r="Q30">
        <f>0+I31+I35+I39+I43+I47+I51</f>
      </c>
      <c r="R30">
        <f>0+O31+O35+O39+O43+O47+O51</f>
      </c>
    </row>
    <row r="31" spans="1:16" ht="12.75">
      <c r="A31" s="19" t="s">
        <v>35</v>
      </c>
      <c r="B31" s="23" t="s">
        <v>27</v>
      </c>
      <c r="C31" s="23" t="s">
        <v>1034</v>
      </c>
      <c r="D31" s="19" t="s">
        <v>37</v>
      </c>
      <c r="E31" s="24" t="s">
        <v>1035</v>
      </c>
      <c r="F31" s="25" t="s">
        <v>107</v>
      </c>
      <c r="G31" s="26">
        <v>7.42</v>
      </c>
      <c r="H31" s="26">
        <v>4100</v>
      </c>
      <c r="I31" s="26">
        <f>ROUND(ROUND(H31,2)*ROUND(G31,2),2)</f>
      </c>
      <c r="O31">
        <f>(I31*21)/100</f>
      </c>
      <c r="P31" t="s">
        <v>12</v>
      </c>
    </row>
    <row r="32" spans="1:5" ht="12.75">
      <c r="A32" s="27" t="s">
        <v>40</v>
      </c>
      <c r="E32" s="28" t="s">
        <v>1036</v>
      </c>
    </row>
    <row r="33" spans="1:5" ht="12.75">
      <c r="A33" s="29" t="s">
        <v>41</v>
      </c>
      <c r="E33" s="30" t="s">
        <v>1037</v>
      </c>
    </row>
    <row r="34" spans="1:5" ht="409.5">
      <c r="A34" t="s">
        <v>43</v>
      </c>
      <c r="E34" s="28" t="s">
        <v>1038</v>
      </c>
    </row>
    <row r="35" spans="1:16" ht="12.75">
      <c r="A35" s="19" t="s">
        <v>35</v>
      </c>
      <c r="B35" s="23" t="s">
        <v>65</v>
      </c>
      <c r="C35" s="23" t="s">
        <v>1039</v>
      </c>
      <c r="D35" s="19" t="s">
        <v>37</v>
      </c>
      <c r="E35" s="24" t="s">
        <v>1040</v>
      </c>
      <c r="F35" s="25" t="s">
        <v>137</v>
      </c>
      <c r="G35" s="26">
        <v>0.8</v>
      </c>
      <c r="H35" s="26">
        <v>29060</v>
      </c>
      <c r="I35" s="26">
        <f>ROUND(ROUND(H35,2)*ROUND(G35,2),2)</f>
      </c>
      <c r="O35">
        <f>(I35*21)/100</f>
      </c>
      <c r="P35" t="s">
        <v>12</v>
      </c>
    </row>
    <row r="36" spans="1:5" ht="12.75">
      <c r="A36" s="27" t="s">
        <v>40</v>
      </c>
      <c r="E36" s="28" t="s">
        <v>1041</v>
      </c>
    </row>
    <row r="37" spans="1:5" ht="12.75">
      <c r="A37" s="29" t="s">
        <v>41</v>
      </c>
      <c r="E37" s="30" t="s">
        <v>1042</v>
      </c>
    </row>
    <row r="38" spans="1:5" ht="267.75">
      <c r="A38" t="s">
        <v>43</v>
      </c>
      <c r="E38" s="28" t="s">
        <v>1043</v>
      </c>
    </row>
    <row r="39" spans="1:16" ht="12.75">
      <c r="A39" s="19" t="s">
        <v>35</v>
      </c>
      <c r="B39" s="23" t="s">
        <v>70</v>
      </c>
      <c r="C39" s="23" t="s">
        <v>1044</v>
      </c>
      <c r="D39" s="19" t="s">
        <v>37</v>
      </c>
      <c r="E39" s="24" t="s">
        <v>1045</v>
      </c>
      <c r="F39" s="25" t="s">
        <v>163</v>
      </c>
      <c r="G39" s="26">
        <v>6.72</v>
      </c>
      <c r="H39" s="26">
        <v>1720</v>
      </c>
      <c r="I39" s="26">
        <f>ROUND(ROUND(H39,2)*ROUND(G39,2),2)</f>
      </c>
      <c r="O39">
        <f>(I39*21)/100</f>
      </c>
      <c r="P39" t="s">
        <v>12</v>
      </c>
    </row>
    <row r="40" spans="1:5" ht="12.75">
      <c r="A40" s="27" t="s">
        <v>40</v>
      </c>
      <c r="E40" s="28" t="s">
        <v>1046</v>
      </c>
    </row>
    <row r="41" spans="1:5" ht="12.75">
      <c r="A41" s="29" t="s">
        <v>41</v>
      </c>
      <c r="E41" s="30" t="s">
        <v>1047</v>
      </c>
    </row>
    <row r="42" spans="1:5" ht="191.25">
      <c r="A42" t="s">
        <v>43</v>
      </c>
      <c r="E42" s="28" t="s">
        <v>1048</v>
      </c>
    </row>
    <row r="43" spans="1:16" ht="12.75">
      <c r="A43" s="19" t="s">
        <v>35</v>
      </c>
      <c r="B43" s="23" t="s">
        <v>30</v>
      </c>
      <c r="C43" s="23" t="s">
        <v>1049</v>
      </c>
      <c r="D43" s="19" t="s">
        <v>37</v>
      </c>
      <c r="E43" s="24" t="s">
        <v>1050</v>
      </c>
      <c r="F43" s="25" t="s">
        <v>163</v>
      </c>
      <c r="G43" s="26">
        <v>6.72</v>
      </c>
      <c r="H43" s="26">
        <v>2280</v>
      </c>
      <c r="I43" s="26">
        <f>ROUND(ROUND(H43,2)*ROUND(G43,2),2)</f>
      </c>
      <c r="O43">
        <f>(I43*21)/100</f>
      </c>
      <c r="P43" t="s">
        <v>12</v>
      </c>
    </row>
    <row r="44" spans="1:5" ht="12.75">
      <c r="A44" s="27" t="s">
        <v>40</v>
      </c>
      <c r="E44" s="28" t="s">
        <v>1046</v>
      </c>
    </row>
    <row r="45" spans="1:5" ht="12.75">
      <c r="A45" s="29" t="s">
        <v>41</v>
      </c>
      <c r="E45" s="30" t="s">
        <v>1047</v>
      </c>
    </row>
    <row r="46" spans="1:5" ht="191.25">
      <c r="A46" t="s">
        <v>43</v>
      </c>
      <c r="E46" s="28" t="s">
        <v>1048</v>
      </c>
    </row>
    <row r="47" spans="1:16" ht="12.75">
      <c r="A47" s="19" t="s">
        <v>35</v>
      </c>
      <c r="B47" s="23" t="s">
        <v>32</v>
      </c>
      <c r="C47" s="23" t="s">
        <v>1051</v>
      </c>
      <c r="D47" s="19" t="s">
        <v>37</v>
      </c>
      <c r="E47" s="24" t="s">
        <v>1052</v>
      </c>
      <c r="F47" s="25" t="s">
        <v>163</v>
      </c>
      <c r="G47" s="26">
        <v>3.36</v>
      </c>
      <c r="H47" s="26">
        <v>2750</v>
      </c>
      <c r="I47" s="26">
        <f>ROUND(ROUND(H47,2)*ROUND(G47,2),2)</f>
      </c>
      <c r="O47">
        <f>(I47*21)/100</f>
      </c>
      <c r="P47" t="s">
        <v>12</v>
      </c>
    </row>
    <row r="48" spans="1:5" ht="12.75">
      <c r="A48" s="27" t="s">
        <v>40</v>
      </c>
      <c r="E48" s="28" t="s">
        <v>1053</v>
      </c>
    </row>
    <row r="49" spans="1:5" ht="12.75">
      <c r="A49" s="29" t="s">
        <v>41</v>
      </c>
      <c r="E49" s="30" t="s">
        <v>1054</v>
      </c>
    </row>
    <row r="50" spans="1:5" ht="191.25">
      <c r="A50" t="s">
        <v>43</v>
      </c>
      <c r="E50" s="28" t="s">
        <v>1048</v>
      </c>
    </row>
    <row r="51" spans="1:16" ht="12.75">
      <c r="A51" s="19" t="s">
        <v>35</v>
      </c>
      <c r="B51" s="23" t="s">
        <v>152</v>
      </c>
      <c r="C51" s="23" t="s">
        <v>1055</v>
      </c>
      <c r="D51" s="19" t="s">
        <v>37</v>
      </c>
      <c r="E51" s="24" t="s">
        <v>1056</v>
      </c>
      <c r="F51" s="25" t="s">
        <v>107</v>
      </c>
      <c r="G51" s="26">
        <v>1.86</v>
      </c>
      <c r="H51" s="26">
        <v>4470</v>
      </c>
      <c r="I51" s="26">
        <f>ROUND(ROUND(H51,2)*ROUND(G51,2),2)</f>
      </c>
      <c r="O51">
        <f>(I51*21)/100</f>
      </c>
      <c r="P51" t="s">
        <v>12</v>
      </c>
    </row>
    <row r="52" spans="1:5" ht="12.75">
      <c r="A52" s="27" t="s">
        <v>40</v>
      </c>
      <c r="E52" s="28" t="s">
        <v>1057</v>
      </c>
    </row>
    <row r="53" spans="1:5" ht="12.75">
      <c r="A53" s="29" t="s">
        <v>41</v>
      </c>
      <c r="E53" s="30" t="s">
        <v>1058</v>
      </c>
    </row>
    <row r="54" spans="1:5" ht="369.75">
      <c r="A54" t="s">
        <v>43</v>
      </c>
      <c r="E54" s="28" t="s">
        <v>1059</v>
      </c>
    </row>
    <row r="55" spans="1:18" ht="12.75" customHeight="1">
      <c r="A55" s="5" t="s">
        <v>33</v>
      </c>
      <c r="B55" s="5"/>
      <c r="C55" s="34" t="s">
        <v>13</v>
      </c>
      <c r="D55" s="5"/>
      <c r="E55" s="21" t="s">
        <v>331</v>
      </c>
      <c r="F55" s="5"/>
      <c r="G55" s="5"/>
      <c r="H55" s="5"/>
      <c r="I55" s="35">
        <f>0+Q55</f>
      </c>
      <c r="O55">
        <f>0+R55</f>
      </c>
      <c r="Q55">
        <f>0+I56+I60+I64</f>
      </c>
      <c r="R55">
        <f>0+O56+O60+O64</f>
      </c>
    </row>
    <row r="56" spans="1:16" ht="12.75">
      <c r="A56" s="19" t="s">
        <v>35</v>
      </c>
      <c r="B56" s="23" t="s">
        <v>156</v>
      </c>
      <c r="C56" s="23" t="s">
        <v>1060</v>
      </c>
      <c r="D56" s="19" t="s">
        <v>37</v>
      </c>
      <c r="E56" s="24" t="s">
        <v>1061</v>
      </c>
      <c r="F56" s="25" t="s">
        <v>107</v>
      </c>
      <c r="G56" s="26">
        <v>2.05</v>
      </c>
      <c r="H56" s="26">
        <v>24240</v>
      </c>
      <c r="I56" s="26">
        <f>ROUND(ROUND(H56,2)*ROUND(G56,2),2)</f>
      </c>
      <c r="O56">
        <f>(I56*21)/100</f>
      </c>
      <c r="P56" t="s">
        <v>12</v>
      </c>
    </row>
    <row r="57" spans="1:5" ht="12.75">
      <c r="A57" s="27" t="s">
        <v>40</v>
      </c>
      <c r="E57" s="28" t="s">
        <v>1062</v>
      </c>
    </row>
    <row r="58" spans="1:5" ht="12.75">
      <c r="A58" s="29" t="s">
        <v>41</v>
      </c>
      <c r="E58" s="30" t="s">
        <v>1063</v>
      </c>
    </row>
    <row r="59" spans="1:5" ht="229.5">
      <c r="A59" t="s">
        <v>43</v>
      </c>
      <c r="E59" s="28" t="s">
        <v>632</v>
      </c>
    </row>
    <row r="60" spans="1:16" ht="12.75">
      <c r="A60" s="19" t="s">
        <v>35</v>
      </c>
      <c r="B60" s="23" t="s">
        <v>160</v>
      </c>
      <c r="C60" s="23" t="s">
        <v>1064</v>
      </c>
      <c r="D60" s="19" t="s">
        <v>37</v>
      </c>
      <c r="E60" s="24" t="s">
        <v>1065</v>
      </c>
      <c r="F60" s="25" t="s">
        <v>82</v>
      </c>
      <c r="G60" s="26">
        <v>16</v>
      </c>
      <c r="H60" s="26">
        <v>2780</v>
      </c>
      <c r="I60" s="26">
        <f>ROUND(ROUND(H60,2)*ROUND(G60,2),2)</f>
      </c>
      <c r="O60">
        <f>(I60*21)/100</f>
      </c>
      <c r="P60" t="s">
        <v>12</v>
      </c>
    </row>
    <row r="61" spans="1:5" ht="12.75">
      <c r="A61" s="27" t="s">
        <v>40</v>
      </c>
      <c r="E61" s="28" t="s">
        <v>1066</v>
      </c>
    </row>
    <row r="62" spans="1:5" ht="12.75">
      <c r="A62" s="29" t="s">
        <v>41</v>
      </c>
      <c r="E62" s="30" t="s">
        <v>1067</v>
      </c>
    </row>
    <row r="63" spans="1:5" ht="229.5">
      <c r="A63" t="s">
        <v>43</v>
      </c>
      <c r="E63" s="28" t="s">
        <v>632</v>
      </c>
    </row>
    <row r="64" spans="1:16" ht="12.75">
      <c r="A64" s="19" t="s">
        <v>35</v>
      </c>
      <c r="B64" s="23" t="s">
        <v>166</v>
      </c>
      <c r="C64" s="23" t="s">
        <v>1068</v>
      </c>
      <c r="D64" s="19" t="s">
        <v>37</v>
      </c>
      <c r="E64" s="24" t="s">
        <v>1069</v>
      </c>
      <c r="F64" s="25" t="s">
        <v>82</v>
      </c>
      <c r="G64" s="26">
        <v>70</v>
      </c>
      <c r="H64" s="26">
        <v>2830</v>
      </c>
      <c r="I64" s="26">
        <f>ROUND(ROUND(H64,2)*ROUND(G64,2),2)</f>
      </c>
      <c r="O64">
        <f>(I64*21)/100</f>
      </c>
      <c r="P64" t="s">
        <v>12</v>
      </c>
    </row>
    <row r="65" spans="1:5" ht="12.75">
      <c r="A65" s="27" t="s">
        <v>40</v>
      </c>
      <c r="E65" s="28" t="s">
        <v>1070</v>
      </c>
    </row>
    <row r="66" spans="1:5" ht="12.75">
      <c r="A66" s="29" t="s">
        <v>41</v>
      </c>
      <c r="E66" s="30" t="s">
        <v>1071</v>
      </c>
    </row>
    <row r="67" spans="1:5" ht="229.5">
      <c r="A67" t="s">
        <v>43</v>
      </c>
      <c r="E67" s="28" t="s">
        <v>632</v>
      </c>
    </row>
    <row r="68" spans="1:18" ht="12.75" customHeight="1">
      <c r="A68" s="5" t="s">
        <v>33</v>
      </c>
      <c r="B68" s="5"/>
      <c r="C68" s="34" t="s">
        <v>65</v>
      </c>
      <c r="D68" s="5"/>
      <c r="E68" s="21" t="s">
        <v>345</v>
      </c>
      <c r="F68" s="5"/>
      <c r="G68" s="5"/>
      <c r="H68" s="5"/>
      <c r="I68" s="35">
        <f>0+Q68</f>
      </c>
      <c r="O68">
        <f>0+R68</f>
      </c>
      <c r="Q68">
        <f>0+I69+I73+I77</f>
      </c>
      <c r="R68">
        <f>0+O69+O73+O77</f>
      </c>
    </row>
    <row r="69" spans="1:16" ht="25.5">
      <c r="A69" s="19" t="s">
        <v>35</v>
      </c>
      <c r="B69" s="23" t="s">
        <v>169</v>
      </c>
      <c r="C69" s="23" t="s">
        <v>1072</v>
      </c>
      <c r="D69" s="19" t="s">
        <v>37</v>
      </c>
      <c r="E69" s="24" t="s">
        <v>1073</v>
      </c>
      <c r="F69" s="25" t="s">
        <v>82</v>
      </c>
      <c r="G69" s="26">
        <v>15.2</v>
      </c>
      <c r="H69" s="26">
        <v>114</v>
      </c>
      <c r="I69" s="26">
        <f>ROUND(ROUND(H69,2)*ROUND(G69,2),2)</f>
      </c>
      <c r="O69">
        <f>(I69*21)/100</f>
      </c>
      <c r="P69" t="s">
        <v>12</v>
      </c>
    </row>
    <row r="70" spans="1:5" ht="12.75">
      <c r="A70" s="27" t="s">
        <v>40</v>
      </c>
      <c r="E70" s="28" t="s">
        <v>1074</v>
      </c>
    </row>
    <row r="71" spans="1:5" ht="12.75">
      <c r="A71" s="29" t="s">
        <v>41</v>
      </c>
      <c r="E71" s="30" t="s">
        <v>1075</v>
      </c>
    </row>
    <row r="72" spans="1:5" ht="191.25">
      <c r="A72" t="s">
        <v>43</v>
      </c>
      <c r="E72" s="28" t="s">
        <v>1076</v>
      </c>
    </row>
    <row r="73" spans="1:16" ht="12.75">
      <c r="A73" s="19" t="s">
        <v>35</v>
      </c>
      <c r="B73" s="23" t="s">
        <v>175</v>
      </c>
      <c r="C73" s="23" t="s">
        <v>1077</v>
      </c>
      <c r="D73" s="19" t="s">
        <v>37</v>
      </c>
      <c r="E73" s="24" t="s">
        <v>1078</v>
      </c>
      <c r="F73" s="25" t="s">
        <v>82</v>
      </c>
      <c r="G73" s="26">
        <v>10</v>
      </c>
      <c r="H73" s="26">
        <v>415</v>
      </c>
      <c r="I73" s="26">
        <f>ROUND(ROUND(H73,2)*ROUND(G73,2),2)</f>
      </c>
      <c r="O73">
        <f>(I73*21)/100</f>
      </c>
      <c r="P73" t="s">
        <v>12</v>
      </c>
    </row>
    <row r="74" spans="1:5" ht="12.75">
      <c r="A74" s="27" t="s">
        <v>40</v>
      </c>
      <c r="E74" s="28" t="s">
        <v>1079</v>
      </c>
    </row>
    <row r="75" spans="1:5" ht="12.75">
      <c r="A75" s="29" t="s">
        <v>41</v>
      </c>
      <c r="E75" s="30" t="s">
        <v>1080</v>
      </c>
    </row>
    <row r="76" spans="1:5" ht="51">
      <c r="A76" t="s">
        <v>43</v>
      </c>
      <c r="E76" s="28" t="s">
        <v>1081</v>
      </c>
    </row>
    <row r="77" spans="1:16" ht="12.75">
      <c r="A77" s="19" t="s">
        <v>35</v>
      </c>
      <c r="B77" s="23" t="s">
        <v>178</v>
      </c>
      <c r="C77" s="23" t="s">
        <v>1082</v>
      </c>
      <c r="D77" s="19" t="s">
        <v>37</v>
      </c>
      <c r="E77" s="24" t="s">
        <v>1083</v>
      </c>
      <c r="F77" s="25" t="s">
        <v>82</v>
      </c>
      <c r="G77" s="26">
        <v>263</v>
      </c>
      <c r="H77" s="26">
        <v>23</v>
      </c>
      <c r="I77" s="26">
        <f>ROUND(ROUND(H77,2)*ROUND(G77,2),2)</f>
      </c>
      <c r="O77">
        <f>(I77*21)/100</f>
      </c>
      <c r="P77" t="s">
        <v>12</v>
      </c>
    </row>
    <row r="78" spans="1:5" ht="12.75">
      <c r="A78" s="27" t="s">
        <v>40</v>
      </c>
      <c r="E78" s="28" t="s">
        <v>1084</v>
      </c>
    </row>
    <row r="79" spans="1:5" ht="51">
      <c r="A79" s="29" t="s">
        <v>41</v>
      </c>
      <c r="E79" s="30" t="s">
        <v>1085</v>
      </c>
    </row>
    <row r="80" spans="1:5" ht="38.25">
      <c r="A80" t="s">
        <v>43</v>
      </c>
      <c r="E80" s="28"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0+O8+O13+O30+O55+O68</f>
      </c>
      <c r="P2" t="s">
        <v>13</v>
      </c>
    </row>
    <row r="3" spans="1:16" ht="15" customHeight="1">
      <c r="A3" t="s">
        <v>1</v>
      </c>
      <c r="B3" s="8" t="s">
        <v>4</v>
      </c>
      <c r="C3" s="9" t="s">
        <v>5</v>
      </c>
      <c r="D3" s="1"/>
      <c r="E3" s="10" t="s">
        <v>6</v>
      </c>
      <c r="F3" s="1"/>
      <c r="G3" s="4"/>
      <c r="H3" s="3" t="s">
        <v>1086</v>
      </c>
      <c r="I3" s="31">
        <f>0+I8+I13+I30+I55+I68</f>
      </c>
      <c r="O3" t="s">
        <v>9</v>
      </c>
      <c r="P3" t="s">
        <v>12</v>
      </c>
    </row>
    <row r="4" spans="1:16" ht="15" customHeight="1">
      <c r="A4" t="s">
        <v>7</v>
      </c>
      <c r="B4" s="12" t="s">
        <v>8</v>
      </c>
      <c r="C4" s="13" t="s">
        <v>1086</v>
      </c>
      <c r="D4" s="5"/>
      <c r="E4" s="14" t="s">
        <v>1087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47.69</v>
      </c>
      <c r="H9" s="26">
        <v>300</v>
      </c>
      <c r="I9" s="26">
        <f>ROUND(ROUND(H9,2)*ROUND(G9,2),2)</f>
      </c>
      <c r="O9">
        <f>(I9*21)/100</f>
      </c>
      <c r="P9" t="s">
        <v>12</v>
      </c>
    </row>
    <row r="10" spans="1:5" ht="12.75">
      <c r="A10" s="27" t="s">
        <v>40</v>
      </c>
      <c r="E10" s="28" t="s">
        <v>1024</v>
      </c>
    </row>
    <row r="11" spans="1:5" ht="12.75">
      <c r="A11" s="29" t="s">
        <v>41</v>
      </c>
      <c r="E11" s="30" t="s">
        <v>1088</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f>
      </c>
      <c r="R13">
        <f>0+O14+O18+O22+O26</f>
      </c>
    </row>
    <row r="14" spans="1:16" ht="12.75">
      <c r="A14" s="19" t="s">
        <v>35</v>
      </c>
      <c r="B14" s="23" t="s">
        <v>12</v>
      </c>
      <c r="C14" s="23" t="s">
        <v>170</v>
      </c>
      <c r="D14" s="19" t="s">
        <v>37</v>
      </c>
      <c r="E14" s="24" t="s">
        <v>172</v>
      </c>
      <c r="F14" s="25" t="s">
        <v>107</v>
      </c>
      <c r="G14" s="26">
        <v>75.12</v>
      </c>
      <c r="H14" s="26">
        <v>102</v>
      </c>
      <c r="I14" s="26">
        <f>ROUND(ROUND(H14,2)*ROUND(G14,2),2)</f>
      </c>
      <c r="O14">
        <f>(I14*21)/100</f>
      </c>
      <c r="P14" t="s">
        <v>12</v>
      </c>
    </row>
    <row r="15" spans="1:5" ht="12.75">
      <c r="A15" s="27" t="s">
        <v>40</v>
      </c>
      <c r="E15" s="28" t="s">
        <v>1026</v>
      </c>
    </row>
    <row r="16" spans="1:5" ht="25.5">
      <c r="A16" s="29" t="s">
        <v>41</v>
      </c>
      <c r="E16" s="30" t="s">
        <v>1089</v>
      </c>
    </row>
    <row r="17" spans="1:5" ht="306">
      <c r="A17" t="s">
        <v>43</v>
      </c>
      <c r="E17" s="28" t="s">
        <v>174</v>
      </c>
    </row>
    <row r="18" spans="1:16" ht="12.75">
      <c r="A18" s="19" t="s">
        <v>35</v>
      </c>
      <c r="B18" s="23" t="s">
        <v>13</v>
      </c>
      <c r="C18" s="23" t="s">
        <v>179</v>
      </c>
      <c r="D18" s="19" t="s">
        <v>37</v>
      </c>
      <c r="E18" s="24" t="s">
        <v>180</v>
      </c>
      <c r="F18" s="25" t="s">
        <v>107</v>
      </c>
      <c r="G18" s="26">
        <v>86.25</v>
      </c>
      <c r="H18" s="26">
        <v>242</v>
      </c>
      <c r="I18" s="26">
        <f>ROUND(ROUND(H18,2)*ROUND(G18,2),2)</f>
      </c>
      <c r="O18">
        <f>(I18*21)/100</f>
      </c>
      <c r="P18" t="s">
        <v>12</v>
      </c>
    </row>
    <row r="19" spans="1:5" ht="12.75">
      <c r="A19" s="27" t="s">
        <v>40</v>
      </c>
      <c r="E19" s="28" t="s">
        <v>1028</v>
      </c>
    </row>
    <row r="20" spans="1:5" ht="12.75">
      <c r="A20" s="29" t="s">
        <v>41</v>
      </c>
      <c r="E20" s="30" t="s">
        <v>1090</v>
      </c>
    </row>
    <row r="21" spans="1:5" ht="318.75">
      <c r="A21" t="s">
        <v>43</v>
      </c>
      <c r="E21" s="28" t="s">
        <v>182</v>
      </c>
    </row>
    <row r="22" spans="1:16" ht="12.75">
      <c r="A22" s="19" t="s">
        <v>35</v>
      </c>
      <c r="B22" s="23" t="s">
        <v>23</v>
      </c>
      <c r="C22" s="23" t="s">
        <v>110</v>
      </c>
      <c r="D22" s="19" t="s">
        <v>37</v>
      </c>
      <c r="E22" s="24" t="s">
        <v>111</v>
      </c>
      <c r="F22" s="25" t="s">
        <v>107</v>
      </c>
      <c r="G22" s="26">
        <v>122.81</v>
      </c>
      <c r="H22" s="26">
        <v>18</v>
      </c>
      <c r="I22" s="26">
        <f>ROUND(ROUND(H22,2)*ROUND(G22,2),2)</f>
      </c>
      <c r="O22">
        <f>(I22*21)/100</f>
      </c>
      <c r="P22" t="s">
        <v>12</v>
      </c>
    </row>
    <row r="23" spans="1:5" ht="12.75">
      <c r="A23" s="27" t="s">
        <v>40</v>
      </c>
      <c r="E23" s="28" t="s">
        <v>1030</v>
      </c>
    </row>
    <row r="24" spans="1:5" ht="38.25">
      <c r="A24" s="29" t="s">
        <v>41</v>
      </c>
      <c r="E24" s="30" t="s">
        <v>1091</v>
      </c>
    </row>
    <row r="25" spans="1:5" ht="191.25">
      <c r="A25" t="s">
        <v>43</v>
      </c>
      <c r="E25" s="28" t="s">
        <v>198</v>
      </c>
    </row>
    <row r="26" spans="1:16" ht="12.75">
      <c r="A26" s="19" t="s">
        <v>35</v>
      </c>
      <c r="B26" s="23" t="s">
        <v>25</v>
      </c>
      <c r="C26" s="23" t="s">
        <v>200</v>
      </c>
      <c r="D26" s="19" t="s">
        <v>37</v>
      </c>
      <c r="E26" s="24" t="s">
        <v>201</v>
      </c>
      <c r="F26" s="25" t="s">
        <v>107</v>
      </c>
      <c r="G26" s="26">
        <v>75.12</v>
      </c>
      <c r="H26" s="26">
        <v>124</v>
      </c>
      <c r="I26" s="26">
        <f>ROUND(ROUND(H26,2)*ROUND(G26,2),2)</f>
      </c>
      <c r="O26">
        <f>(I26*21)/100</f>
      </c>
      <c r="P26" t="s">
        <v>12</v>
      </c>
    </row>
    <row r="27" spans="1:5" ht="25.5">
      <c r="A27" s="27" t="s">
        <v>40</v>
      </c>
      <c r="E27" s="28" t="s">
        <v>1032</v>
      </c>
    </row>
    <row r="28" spans="1:5" ht="12.75">
      <c r="A28" s="29" t="s">
        <v>41</v>
      </c>
      <c r="E28" s="30" t="s">
        <v>1092</v>
      </c>
    </row>
    <row r="29" spans="1:5" ht="229.5">
      <c r="A29" t="s">
        <v>43</v>
      </c>
      <c r="E29" s="28" t="s">
        <v>203</v>
      </c>
    </row>
    <row r="30" spans="1:18" ht="12.75" customHeight="1">
      <c r="A30" s="5" t="s">
        <v>33</v>
      </c>
      <c r="B30" s="5"/>
      <c r="C30" s="34" t="s">
        <v>12</v>
      </c>
      <c r="D30" s="5"/>
      <c r="E30" s="21" t="s">
        <v>221</v>
      </c>
      <c r="F30" s="5"/>
      <c r="G30" s="5"/>
      <c r="H30" s="5"/>
      <c r="I30" s="35">
        <f>0+Q30</f>
      </c>
      <c r="O30">
        <f>0+R30</f>
      </c>
      <c r="Q30">
        <f>0+I31+I35+I39+I43+I47+I51</f>
      </c>
      <c r="R30">
        <f>0+O31+O35+O39+O43+O47+O51</f>
      </c>
    </row>
    <row r="31" spans="1:16" ht="12.75">
      <c r="A31" s="19" t="s">
        <v>35</v>
      </c>
      <c r="B31" s="23" t="s">
        <v>27</v>
      </c>
      <c r="C31" s="23" t="s">
        <v>1034</v>
      </c>
      <c r="D31" s="19" t="s">
        <v>37</v>
      </c>
      <c r="E31" s="24" t="s">
        <v>1035</v>
      </c>
      <c r="F31" s="25" t="s">
        <v>107</v>
      </c>
      <c r="G31" s="26">
        <v>36.56</v>
      </c>
      <c r="H31" s="26">
        <v>4100</v>
      </c>
      <c r="I31" s="26">
        <f>ROUND(ROUND(H31,2)*ROUND(G31,2),2)</f>
      </c>
      <c r="O31">
        <f>(I31*21)/100</f>
      </c>
      <c r="P31" t="s">
        <v>12</v>
      </c>
    </row>
    <row r="32" spans="1:5" ht="12.75">
      <c r="A32" s="27" t="s">
        <v>40</v>
      </c>
      <c r="E32" s="28" t="s">
        <v>1036</v>
      </c>
    </row>
    <row r="33" spans="1:5" ht="12.75">
      <c r="A33" s="29" t="s">
        <v>41</v>
      </c>
      <c r="E33" s="30" t="s">
        <v>1093</v>
      </c>
    </row>
    <row r="34" spans="1:5" ht="409.5">
      <c r="A34" t="s">
        <v>43</v>
      </c>
      <c r="E34" s="28" t="s">
        <v>1038</v>
      </c>
    </row>
    <row r="35" spans="1:16" ht="12.75">
      <c r="A35" s="19" t="s">
        <v>35</v>
      </c>
      <c r="B35" s="23" t="s">
        <v>65</v>
      </c>
      <c r="C35" s="23" t="s">
        <v>1039</v>
      </c>
      <c r="D35" s="19" t="s">
        <v>37</v>
      </c>
      <c r="E35" s="24" t="s">
        <v>1040</v>
      </c>
      <c r="F35" s="25" t="s">
        <v>137</v>
      </c>
      <c r="G35" s="26">
        <v>4.01</v>
      </c>
      <c r="H35" s="26">
        <v>29060</v>
      </c>
      <c r="I35" s="26">
        <f>ROUND(ROUND(H35,2)*ROUND(G35,2),2)</f>
      </c>
      <c r="O35">
        <f>(I35*21)/100</f>
      </c>
      <c r="P35" t="s">
        <v>12</v>
      </c>
    </row>
    <row r="36" spans="1:5" ht="12.75">
      <c r="A36" s="27" t="s">
        <v>40</v>
      </c>
      <c r="E36" s="28" t="s">
        <v>1041</v>
      </c>
    </row>
    <row r="37" spans="1:5" ht="12.75">
      <c r="A37" s="29" t="s">
        <v>41</v>
      </c>
      <c r="E37" s="30" t="s">
        <v>1094</v>
      </c>
    </row>
    <row r="38" spans="1:5" ht="267.75">
      <c r="A38" t="s">
        <v>43</v>
      </c>
      <c r="E38" s="28" t="s">
        <v>1043</v>
      </c>
    </row>
    <row r="39" spans="1:16" ht="12.75">
      <c r="A39" s="19" t="s">
        <v>35</v>
      </c>
      <c r="B39" s="23" t="s">
        <v>70</v>
      </c>
      <c r="C39" s="23" t="s">
        <v>1044</v>
      </c>
      <c r="D39" s="19" t="s">
        <v>37</v>
      </c>
      <c r="E39" s="24" t="s">
        <v>1045</v>
      </c>
      <c r="F39" s="25" t="s">
        <v>163</v>
      </c>
      <c r="G39" s="26">
        <v>33.12</v>
      </c>
      <c r="H39" s="26">
        <v>1720</v>
      </c>
      <c r="I39" s="26">
        <f>ROUND(ROUND(H39,2)*ROUND(G39,2),2)</f>
      </c>
      <c r="O39">
        <f>(I39*21)/100</f>
      </c>
      <c r="P39" t="s">
        <v>12</v>
      </c>
    </row>
    <row r="40" spans="1:5" ht="12.75">
      <c r="A40" s="27" t="s">
        <v>40</v>
      </c>
      <c r="E40" s="28" t="s">
        <v>1046</v>
      </c>
    </row>
    <row r="41" spans="1:5" ht="12.75">
      <c r="A41" s="29" t="s">
        <v>41</v>
      </c>
      <c r="E41" s="30" t="s">
        <v>1095</v>
      </c>
    </row>
    <row r="42" spans="1:5" ht="191.25">
      <c r="A42" t="s">
        <v>43</v>
      </c>
      <c r="E42" s="28" t="s">
        <v>1048</v>
      </c>
    </row>
    <row r="43" spans="1:16" ht="12.75">
      <c r="A43" s="19" t="s">
        <v>35</v>
      </c>
      <c r="B43" s="23" t="s">
        <v>30</v>
      </c>
      <c r="C43" s="23" t="s">
        <v>1049</v>
      </c>
      <c r="D43" s="19" t="s">
        <v>37</v>
      </c>
      <c r="E43" s="24" t="s">
        <v>1050</v>
      </c>
      <c r="F43" s="25" t="s">
        <v>163</v>
      </c>
      <c r="G43" s="26">
        <v>33.12</v>
      </c>
      <c r="H43" s="26">
        <v>2280</v>
      </c>
      <c r="I43" s="26">
        <f>ROUND(ROUND(H43,2)*ROUND(G43,2),2)</f>
      </c>
      <c r="O43">
        <f>(I43*21)/100</f>
      </c>
      <c r="P43" t="s">
        <v>12</v>
      </c>
    </row>
    <row r="44" spans="1:5" ht="12.75">
      <c r="A44" s="27" t="s">
        <v>40</v>
      </c>
      <c r="E44" s="28" t="s">
        <v>1046</v>
      </c>
    </row>
    <row r="45" spans="1:5" ht="12.75">
      <c r="A45" s="29" t="s">
        <v>41</v>
      </c>
      <c r="E45" s="30" t="s">
        <v>1095</v>
      </c>
    </row>
    <row r="46" spans="1:5" ht="191.25">
      <c r="A46" t="s">
        <v>43</v>
      </c>
      <c r="E46" s="28" t="s">
        <v>1048</v>
      </c>
    </row>
    <row r="47" spans="1:16" ht="12.75">
      <c r="A47" s="19" t="s">
        <v>35</v>
      </c>
      <c r="B47" s="23" t="s">
        <v>32</v>
      </c>
      <c r="C47" s="23" t="s">
        <v>1051</v>
      </c>
      <c r="D47" s="19" t="s">
        <v>37</v>
      </c>
      <c r="E47" s="24" t="s">
        <v>1052</v>
      </c>
      <c r="F47" s="25" t="s">
        <v>163</v>
      </c>
      <c r="G47" s="26">
        <v>16.56</v>
      </c>
      <c r="H47" s="26">
        <v>2750</v>
      </c>
      <c r="I47" s="26">
        <f>ROUND(ROUND(H47,2)*ROUND(G47,2),2)</f>
      </c>
      <c r="O47">
        <f>(I47*21)/100</f>
      </c>
      <c r="P47" t="s">
        <v>12</v>
      </c>
    </row>
    <row r="48" spans="1:5" ht="12.75">
      <c r="A48" s="27" t="s">
        <v>40</v>
      </c>
      <c r="E48" s="28" t="s">
        <v>1053</v>
      </c>
    </row>
    <row r="49" spans="1:5" ht="12.75">
      <c r="A49" s="29" t="s">
        <v>41</v>
      </c>
      <c r="E49" s="30" t="s">
        <v>1096</v>
      </c>
    </row>
    <row r="50" spans="1:5" ht="191.25">
      <c r="A50" t="s">
        <v>43</v>
      </c>
      <c r="E50" s="28" t="s">
        <v>1048</v>
      </c>
    </row>
    <row r="51" spans="1:16" ht="12.75">
      <c r="A51" s="19" t="s">
        <v>35</v>
      </c>
      <c r="B51" s="23" t="s">
        <v>152</v>
      </c>
      <c r="C51" s="23" t="s">
        <v>1055</v>
      </c>
      <c r="D51" s="19" t="s">
        <v>37</v>
      </c>
      <c r="E51" s="24" t="s">
        <v>1056</v>
      </c>
      <c r="F51" s="25" t="s">
        <v>107</v>
      </c>
      <c r="G51" s="26">
        <v>11.13</v>
      </c>
      <c r="H51" s="26">
        <v>4470</v>
      </c>
      <c r="I51" s="26">
        <f>ROUND(ROUND(H51,2)*ROUND(G51,2),2)</f>
      </c>
      <c r="O51">
        <f>(I51*21)/100</f>
      </c>
      <c r="P51" t="s">
        <v>12</v>
      </c>
    </row>
    <row r="52" spans="1:5" ht="12.75">
      <c r="A52" s="27" t="s">
        <v>40</v>
      </c>
      <c r="E52" s="28" t="s">
        <v>1057</v>
      </c>
    </row>
    <row r="53" spans="1:5" ht="12.75">
      <c r="A53" s="29" t="s">
        <v>41</v>
      </c>
      <c r="E53" s="30" t="s">
        <v>1097</v>
      </c>
    </row>
    <row r="54" spans="1:5" ht="369.75">
      <c r="A54" t="s">
        <v>43</v>
      </c>
      <c r="E54" s="28" t="s">
        <v>1059</v>
      </c>
    </row>
    <row r="55" spans="1:18" ht="12.75" customHeight="1">
      <c r="A55" s="5" t="s">
        <v>33</v>
      </c>
      <c r="B55" s="5"/>
      <c r="C55" s="34" t="s">
        <v>13</v>
      </c>
      <c r="D55" s="5"/>
      <c r="E55" s="21" t="s">
        <v>331</v>
      </c>
      <c r="F55" s="5"/>
      <c r="G55" s="5"/>
      <c r="H55" s="5"/>
      <c r="I55" s="35">
        <f>0+Q55</f>
      </c>
      <c r="O55">
        <f>0+R55</f>
      </c>
      <c r="Q55">
        <f>0+I56+I60+I64</f>
      </c>
      <c r="R55">
        <f>0+O56+O60+O64</f>
      </c>
    </row>
    <row r="56" spans="1:16" ht="12.75">
      <c r="A56" s="19" t="s">
        <v>35</v>
      </c>
      <c r="B56" s="23" t="s">
        <v>156</v>
      </c>
      <c r="C56" s="23" t="s">
        <v>1060</v>
      </c>
      <c r="D56" s="19" t="s">
        <v>37</v>
      </c>
      <c r="E56" s="24" t="s">
        <v>1061</v>
      </c>
      <c r="F56" s="25" t="s">
        <v>107</v>
      </c>
      <c r="G56" s="26">
        <v>10.21</v>
      </c>
      <c r="H56" s="26">
        <v>24240</v>
      </c>
      <c r="I56" s="26">
        <f>ROUND(ROUND(H56,2)*ROUND(G56,2),2)</f>
      </c>
      <c r="O56">
        <f>(I56*21)/100</f>
      </c>
      <c r="P56" t="s">
        <v>12</v>
      </c>
    </row>
    <row r="57" spans="1:5" ht="12.75">
      <c r="A57" s="27" t="s">
        <v>40</v>
      </c>
      <c r="E57" s="28" t="s">
        <v>1062</v>
      </c>
    </row>
    <row r="58" spans="1:5" ht="12.75">
      <c r="A58" s="29" t="s">
        <v>41</v>
      </c>
      <c r="E58" s="30" t="s">
        <v>1098</v>
      </c>
    </row>
    <row r="59" spans="1:5" ht="229.5">
      <c r="A59" t="s">
        <v>43</v>
      </c>
      <c r="E59" s="28" t="s">
        <v>632</v>
      </c>
    </row>
    <row r="60" spans="1:16" ht="12.75">
      <c r="A60" s="19" t="s">
        <v>35</v>
      </c>
      <c r="B60" s="23" t="s">
        <v>160</v>
      </c>
      <c r="C60" s="23" t="s">
        <v>1064</v>
      </c>
      <c r="D60" s="19" t="s">
        <v>37</v>
      </c>
      <c r="E60" s="24" t="s">
        <v>1065</v>
      </c>
      <c r="F60" s="25" t="s">
        <v>82</v>
      </c>
      <c r="G60" s="26">
        <v>107.2</v>
      </c>
      <c r="H60" s="26">
        <v>2780</v>
      </c>
      <c r="I60" s="26">
        <f>ROUND(ROUND(H60,2)*ROUND(G60,2),2)</f>
      </c>
      <c r="O60">
        <f>(I60*21)/100</f>
      </c>
      <c r="P60" t="s">
        <v>12</v>
      </c>
    </row>
    <row r="61" spans="1:5" ht="25.5">
      <c r="A61" s="27" t="s">
        <v>40</v>
      </c>
      <c r="E61" s="28" t="s">
        <v>1099</v>
      </c>
    </row>
    <row r="62" spans="1:5" ht="12.75">
      <c r="A62" s="29" t="s">
        <v>41</v>
      </c>
      <c r="E62" s="30" t="s">
        <v>1100</v>
      </c>
    </row>
    <row r="63" spans="1:5" ht="229.5">
      <c r="A63" t="s">
        <v>43</v>
      </c>
      <c r="E63" s="28" t="s">
        <v>632</v>
      </c>
    </row>
    <row r="64" spans="1:16" ht="12.75">
      <c r="A64" s="19" t="s">
        <v>35</v>
      </c>
      <c r="B64" s="23" t="s">
        <v>166</v>
      </c>
      <c r="C64" s="23" t="s">
        <v>1068</v>
      </c>
      <c r="D64" s="19" t="s">
        <v>37</v>
      </c>
      <c r="E64" s="24" t="s">
        <v>1069</v>
      </c>
      <c r="F64" s="25" t="s">
        <v>82</v>
      </c>
      <c r="G64" s="26">
        <v>353</v>
      </c>
      <c r="H64" s="26">
        <v>2830</v>
      </c>
      <c r="I64" s="26">
        <f>ROUND(ROUND(H64,2)*ROUND(G64,2),2)</f>
      </c>
      <c r="O64">
        <f>(I64*21)/100</f>
      </c>
      <c r="P64" t="s">
        <v>12</v>
      </c>
    </row>
    <row r="65" spans="1:5" ht="12.75">
      <c r="A65" s="27" t="s">
        <v>40</v>
      </c>
      <c r="E65" s="28" t="s">
        <v>1070</v>
      </c>
    </row>
    <row r="66" spans="1:5" ht="12.75">
      <c r="A66" s="29" t="s">
        <v>41</v>
      </c>
      <c r="E66" s="30" t="s">
        <v>1101</v>
      </c>
    </row>
    <row r="67" spans="1:5" ht="229.5">
      <c r="A67" t="s">
        <v>43</v>
      </c>
      <c r="E67" s="28" t="s">
        <v>632</v>
      </c>
    </row>
    <row r="68" spans="1:18" ht="12.75" customHeight="1">
      <c r="A68" s="5" t="s">
        <v>33</v>
      </c>
      <c r="B68" s="5"/>
      <c r="C68" s="34" t="s">
        <v>65</v>
      </c>
      <c r="D68" s="5"/>
      <c r="E68" s="21" t="s">
        <v>345</v>
      </c>
      <c r="F68" s="5"/>
      <c r="G68" s="5"/>
      <c r="H68" s="5"/>
      <c r="I68" s="35">
        <f>0+Q68</f>
      </c>
      <c r="O68">
        <f>0+R68</f>
      </c>
      <c r="Q68">
        <f>0+I69+I73+I77</f>
      </c>
      <c r="R68">
        <f>0+O69+O73+O77</f>
      </c>
    </row>
    <row r="69" spans="1:16" ht="25.5">
      <c r="A69" s="19" t="s">
        <v>35</v>
      </c>
      <c r="B69" s="23" t="s">
        <v>169</v>
      </c>
      <c r="C69" s="23" t="s">
        <v>1072</v>
      </c>
      <c r="D69" s="19" t="s">
        <v>37</v>
      </c>
      <c r="E69" s="24" t="s">
        <v>1073</v>
      </c>
      <c r="F69" s="25" t="s">
        <v>82</v>
      </c>
      <c r="G69" s="26">
        <v>101.84</v>
      </c>
      <c r="H69" s="26">
        <v>114</v>
      </c>
      <c r="I69" s="26">
        <f>ROUND(ROUND(H69,2)*ROUND(G69,2),2)</f>
      </c>
      <c r="O69">
        <f>(I69*21)/100</f>
      </c>
      <c r="P69" t="s">
        <v>12</v>
      </c>
    </row>
    <row r="70" spans="1:5" ht="12.75">
      <c r="A70" s="27" t="s">
        <v>40</v>
      </c>
      <c r="E70" s="28" t="s">
        <v>1074</v>
      </c>
    </row>
    <row r="71" spans="1:5" ht="12.75">
      <c r="A71" s="29" t="s">
        <v>41</v>
      </c>
      <c r="E71" s="30" t="s">
        <v>1102</v>
      </c>
    </row>
    <row r="72" spans="1:5" ht="191.25">
      <c r="A72" t="s">
        <v>43</v>
      </c>
      <c r="E72" s="28" t="s">
        <v>1076</v>
      </c>
    </row>
    <row r="73" spans="1:16" ht="12.75">
      <c r="A73" s="19" t="s">
        <v>35</v>
      </c>
      <c r="B73" s="23" t="s">
        <v>175</v>
      </c>
      <c r="C73" s="23" t="s">
        <v>1077</v>
      </c>
      <c r="D73" s="19" t="s">
        <v>37</v>
      </c>
      <c r="E73" s="24" t="s">
        <v>1078</v>
      </c>
      <c r="F73" s="25" t="s">
        <v>82</v>
      </c>
      <c r="G73" s="26">
        <v>67</v>
      </c>
      <c r="H73" s="26">
        <v>415</v>
      </c>
      <c r="I73" s="26">
        <f>ROUND(ROUND(H73,2)*ROUND(G73,2),2)</f>
      </c>
      <c r="O73">
        <f>(I73*21)/100</f>
      </c>
      <c r="P73" t="s">
        <v>12</v>
      </c>
    </row>
    <row r="74" spans="1:5" ht="12.75">
      <c r="A74" s="27" t="s">
        <v>40</v>
      </c>
      <c r="E74" s="28" t="s">
        <v>1079</v>
      </c>
    </row>
    <row r="75" spans="1:5" ht="12.75">
      <c r="A75" s="29" t="s">
        <v>41</v>
      </c>
      <c r="E75" s="30" t="s">
        <v>1103</v>
      </c>
    </row>
    <row r="76" spans="1:5" ht="51">
      <c r="A76" t="s">
        <v>43</v>
      </c>
      <c r="E76" s="28" t="s">
        <v>1081</v>
      </c>
    </row>
    <row r="77" spans="1:16" ht="12.75">
      <c r="A77" s="19" t="s">
        <v>35</v>
      </c>
      <c r="B77" s="23" t="s">
        <v>178</v>
      </c>
      <c r="C77" s="23" t="s">
        <v>1082</v>
      </c>
      <c r="D77" s="19" t="s">
        <v>37</v>
      </c>
      <c r="E77" s="24" t="s">
        <v>1083</v>
      </c>
      <c r="F77" s="25" t="s">
        <v>82</v>
      </c>
      <c r="G77" s="26">
        <v>1319.9</v>
      </c>
      <c r="H77" s="26">
        <v>23</v>
      </c>
      <c r="I77" s="26">
        <f>ROUND(ROUND(H77,2)*ROUND(G77,2),2)</f>
      </c>
      <c r="O77">
        <f>(I77*21)/100</f>
      </c>
      <c r="P77" t="s">
        <v>12</v>
      </c>
    </row>
    <row r="78" spans="1:5" ht="12.75">
      <c r="A78" s="27" t="s">
        <v>40</v>
      </c>
      <c r="E78" s="28" t="s">
        <v>1084</v>
      </c>
    </row>
    <row r="79" spans="1:5" ht="51">
      <c r="A79" s="29" t="s">
        <v>41</v>
      </c>
      <c r="E79" s="30" t="s">
        <v>1104</v>
      </c>
    </row>
    <row r="80" spans="1:5" ht="38.25">
      <c r="A80" t="s">
        <v>43</v>
      </c>
      <c r="E80" s="28"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0+O8+O13+O30+O55+O68</f>
      </c>
      <c r="P2" t="s">
        <v>13</v>
      </c>
    </row>
    <row r="3" spans="1:16" ht="15" customHeight="1">
      <c r="A3" t="s">
        <v>1</v>
      </c>
      <c r="B3" s="8" t="s">
        <v>4</v>
      </c>
      <c r="C3" s="9" t="s">
        <v>5</v>
      </c>
      <c r="D3" s="1"/>
      <c r="E3" s="10" t="s">
        <v>6</v>
      </c>
      <c r="F3" s="1"/>
      <c r="G3" s="4"/>
      <c r="H3" s="3" t="s">
        <v>1105</v>
      </c>
      <c r="I3" s="31">
        <f>0+I8+I13+I30+I55+I68</f>
      </c>
      <c r="O3" t="s">
        <v>9</v>
      </c>
      <c r="P3" t="s">
        <v>12</v>
      </c>
    </row>
    <row r="4" spans="1:16" ht="15" customHeight="1">
      <c r="A4" t="s">
        <v>7</v>
      </c>
      <c r="B4" s="12" t="s">
        <v>8</v>
      </c>
      <c r="C4" s="13" t="s">
        <v>1105</v>
      </c>
      <c r="D4" s="5"/>
      <c r="E4" s="14" t="s">
        <v>1106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36.92</v>
      </c>
      <c r="H9" s="26">
        <v>300</v>
      </c>
      <c r="I9" s="26">
        <f>ROUND(ROUND(H9,2)*ROUND(G9,2),2)</f>
      </c>
      <c r="O9">
        <f>(I9*21)/100</f>
      </c>
      <c r="P9" t="s">
        <v>12</v>
      </c>
    </row>
    <row r="10" spans="1:5" ht="12.75">
      <c r="A10" s="27" t="s">
        <v>40</v>
      </c>
      <c r="E10" s="28" t="s">
        <v>1024</v>
      </c>
    </row>
    <row r="11" spans="1:5" ht="12.75">
      <c r="A11" s="29" t="s">
        <v>41</v>
      </c>
      <c r="E11" s="30" t="s">
        <v>1107</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f>
      </c>
      <c r="R13">
        <f>0+O14+O18+O22+O26</f>
      </c>
    </row>
    <row r="14" spans="1:16" ht="12.75">
      <c r="A14" s="19" t="s">
        <v>35</v>
      </c>
      <c r="B14" s="23" t="s">
        <v>12</v>
      </c>
      <c r="C14" s="23" t="s">
        <v>170</v>
      </c>
      <c r="D14" s="19" t="s">
        <v>37</v>
      </c>
      <c r="E14" s="24" t="s">
        <v>172</v>
      </c>
      <c r="F14" s="25" t="s">
        <v>107</v>
      </c>
      <c r="G14" s="26">
        <v>45.91</v>
      </c>
      <c r="H14" s="26">
        <v>102</v>
      </c>
      <c r="I14" s="26">
        <f>ROUND(ROUND(H14,2)*ROUND(G14,2),2)</f>
      </c>
      <c r="O14">
        <f>(I14*21)/100</f>
      </c>
      <c r="P14" t="s">
        <v>12</v>
      </c>
    </row>
    <row r="15" spans="1:5" ht="12.75">
      <c r="A15" s="27" t="s">
        <v>40</v>
      </c>
      <c r="E15" s="28" t="s">
        <v>1026</v>
      </c>
    </row>
    <row r="16" spans="1:5" ht="25.5">
      <c r="A16" s="29" t="s">
        <v>41</v>
      </c>
      <c r="E16" s="30" t="s">
        <v>1108</v>
      </c>
    </row>
    <row r="17" spans="1:5" ht="306">
      <c r="A17" t="s">
        <v>43</v>
      </c>
      <c r="E17" s="28" t="s">
        <v>174</v>
      </c>
    </row>
    <row r="18" spans="1:16" ht="12.75">
      <c r="A18" s="19" t="s">
        <v>35</v>
      </c>
      <c r="B18" s="23" t="s">
        <v>13</v>
      </c>
      <c r="C18" s="23" t="s">
        <v>179</v>
      </c>
      <c r="D18" s="19" t="s">
        <v>37</v>
      </c>
      <c r="E18" s="24" t="s">
        <v>180</v>
      </c>
      <c r="F18" s="25" t="s">
        <v>107</v>
      </c>
      <c r="G18" s="26">
        <v>52.71</v>
      </c>
      <c r="H18" s="26">
        <v>242</v>
      </c>
      <c r="I18" s="26">
        <f>ROUND(ROUND(H18,2)*ROUND(G18,2),2)</f>
      </c>
      <c r="O18">
        <f>(I18*21)/100</f>
      </c>
      <c r="P18" t="s">
        <v>12</v>
      </c>
    </row>
    <row r="19" spans="1:5" ht="12.75">
      <c r="A19" s="27" t="s">
        <v>40</v>
      </c>
      <c r="E19" s="28" t="s">
        <v>1028</v>
      </c>
    </row>
    <row r="20" spans="1:5" ht="12.75">
      <c r="A20" s="29" t="s">
        <v>41</v>
      </c>
      <c r="E20" s="30" t="s">
        <v>1109</v>
      </c>
    </row>
    <row r="21" spans="1:5" ht="318.75">
      <c r="A21" t="s">
        <v>43</v>
      </c>
      <c r="E21" s="28" t="s">
        <v>182</v>
      </c>
    </row>
    <row r="22" spans="1:16" ht="12.75">
      <c r="A22" s="19" t="s">
        <v>35</v>
      </c>
      <c r="B22" s="23" t="s">
        <v>23</v>
      </c>
      <c r="C22" s="23" t="s">
        <v>110</v>
      </c>
      <c r="D22" s="19" t="s">
        <v>37</v>
      </c>
      <c r="E22" s="24" t="s">
        <v>111</v>
      </c>
      <c r="F22" s="25" t="s">
        <v>107</v>
      </c>
      <c r="G22" s="26">
        <v>82.82</v>
      </c>
      <c r="H22" s="26">
        <v>18</v>
      </c>
      <c r="I22" s="26">
        <f>ROUND(ROUND(H22,2)*ROUND(G22,2),2)</f>
      </c>
      <c r="O22">
        <f>(I22*21)/100</f>
      </c>
      <c r="P22" t="s">
        <v>12</v>
      </c>
    </row>
    <row r="23" spans="1:5" ht="12.75">
      <c r="A23" s="27" t="s">
        <v>40</v>
      </c>
      <c r="E23" s="28" t="s">
        <v>1030</v>
      </c>
    </row>
    <row r="24" spans="1:5" ht="38.25">
      <c r="A24" s="29" t="s">
        <v>41</v>
      </c>
      <c r="E24" s="30" t="s">
        <v>1110</v>
      </c>
    </row>
    <row r="25" spans="1:5" ht="191.25">
      <c r="A25" t="s">
        <v>43</v>
      </c>
      <c r="E25" s="28" t="s">
        <v>198</v>
      </c>
    </row>
    <row r="26" spans="1:16" ht="12.75">
      <c r="A26" s="19" t="s">
        <v>35</v>
      </c>
      <c r="B26" s="23" t="s">
        <v>25</v>
      </c>
      <c r="C26" s="23" t="s">
        <v>200</v>
      </c>
      <c r="D26" s="19" t="s">
        <v>37</v>
      </c>
      <c r="E26" s="24" t="s">
        <v>201</v>
      </c>
      <c r="F26" s="25" t="s">
        <v>107</v>
      </c>
      <c r="G26" s="26">
        <v>45.91</v>
      </c>
      <c r="H26" s="26">
        <v>124</v>
      </c>
      <c r="I26" s="26">
        <f>ROUND(ROUND(H26,2)*ROUND(G26,2),2)</f>
      </c>
      <c r="O26">
        <f>(I26*21)/100</f>
      </c>
      <c r="P26" t="s">
        <v>12</v>
      </c>
    </row>
    <row r="27" spans="1:5" ht="25.5">
      <c r="A27" s="27" t="s">
        <v>40</v>
      </c>
      <c r="E27" s="28" t="s">
        <v>1032</v>
      </c>
    </row>
    <row r="28" spans="1:5" ht="12.75">
      <c r="A28" s="29" t="s">
        <v>41</v>
      </c>
      <c r="E28" s="30" t="s">
        <v>1111</v>
      </c>
    </row>
    <row r="29" spans="1:5" ht="229.5">
      <c r="A29" t="s">
        <v>43</v>
      </c>
      <c r="E29" s="28" t="s">
        <v>203</v>
      </c>
    </row>
    <row r="30" spans="1:18" ht="12.75" customHeight="1">
      <c r="A30" s="5" t="s">
        <v>33</v>
      </c>
      <c r="B30" s="5"/>
      <c r="C30" s="34" t="s">
        <v>12</v>
      </c>
      <c r="D30" s="5"/>
      <c r="E30" s="21" t="s">
        <v>221</v>
      </c>
      <c r="F30" s="5"/>
      <c r="G30" s="5"/>
      <c r="H30" s="5"/>
      <c r="I30" s="35">
        <f>0+Q30</f>
      </c>
      <c r="O30">
        <f>0+R30</f>
      </c>
      <c r="Q30">
        <f>0+I31+I35+I39+I43+I47+I51</f>
      </c>
      <c r="R30">
        <f>0+O31+O35+O39+O43+O47+O51</f>
      </c>
    </row>
    <row r="31" spans="1:16" ht="12.75">
      <c r="A31" s="19" t="s">
        <v>35</v>
      </c>
      <c r="B31" s="23" t="s">
        <v>27</v>
      </c>
      <c r="C31" s="23" t="s">
        <v>1034</v>
      </c>
      <c r="D31" s="19" t="s">
        <v>37</v>
      </c>
      <c r="E31" s="24" t="s">
        <v>1035</v>
      </c>
      <c r="F31" s="25" t="s">
        <v>107</v>
      </c>
      <c r="G31" s="26">
        <v>30.12</v>
      </c>
      <c r="H31" s="26">
        <v>4100</v>
      </c>
      <c r="I31" s="26">
        <f>ROUND(ROUND(H31,2)*ROUND(G31,2),2)</f>
      </c>
      <c r="O31">
        <f>(I31*21)/100</f>
      </c>
      <c r="P31" t="s">
        <v>12</v>
      </c>
    </row>
    <row r="32" spans="1:5" ht="12.75">
      <c r="A32" s="27" t="s">
        <v>40</v>
      </c>
      <c r="E32" s="28" t="s">
        <v>1036</v>
      </c>
    </row>
    <row r="33" spans="1:5" ht="63.75">
      <c r="A33" s="29" t="s">
        <v>41</v>
      </c>
      <c r="E33" s="30" t="s">
        <v>1112</v>
      </c>
    </row>
    <row r="34" spans="1:5" ht="409.5">
      <c r="A34" t="s">
        <v>43</v>
      </c>
      <c r="E34" s="28" t="s">
        <v>1038</v>
      </c>
    </row>
    <row r="35" spans="1:16" ht="12.75">
      <c r="A35" s="19" t="s">
        <v>35</v>
      </c>
      <c r="B35" s="23" t="s">
        <v>65</v>
      </c>
      <c r="C35" s="23" t="s">
        <v>1039</v>
      </c>
      <c r="D35" s="19" t="s">
        <v>37</v>
      </c>
      <c r="E35" s="24" t="s">
        <v>1040</v>
      </c>
      <c r="F35" s="25" t="s">
        <v>137</v>
      </c>
      <c r="G35" s="26">
        <v>3.12</v>
      </c>
      <c r="H35" s="26">
        <v>29060</v>
      </c>
      <c r="I35" s="26">
        <f>ROUND(ROUND(H35,2)*ROUND(G35,2),2)</f>
      </c>
      <c r="O35">
        <f>(I35*21)/100</f>
      </c>
      <c r="P35" t="s">
        <v>12</v>
      </c>
    </row>
    <row r="36" spans="1:5" ht="12.75">
      <c r="A36" s="27" t="s">
        <v>40</v>
      </c>
      <c r="E36" s="28" t="s">
        <v>1041</v>
      </c>
    </row>
    <row r="37" spans="1:5" ht="12.75">
      <c r="A37" s="29" t="s">
        <v>41</v>
      </c>
      <c r="E37" s="30" t="s">
        <v>1113</v>
      </c>
    </row>
    <row r="38" spans="1:5" ht="267.75">
      <c r="A38" t="s">
        <v>43</v>
      </c>
      <c r="E38" s="28" t="s">
        <v>1043</v>
      </c>
    </row>
    <row r="39" spans="1:16" ht="12.75">
      <c r="A39" s="19" t="s">
        <v>35</v>
      </c>
      <c r="B39" s="23" t="s">
        <v>70</v>
      </c>
      <c r="C39" s="23" t="s">
        <v>1044</v>
      </c>
      <c r="D39" s="19" t="s">
        <v>37</v>
      </c>
      <c r="E39" s="24" t="s">
        <v>1045</v>
      </c>
      <c r="F39" s="25" t="s">
        <v>163</v>
      </c>
      <c r="G39" s="26">
        <v>27.28</v>
      </c>
      <c r="H39" s="26">
        <v>1720</v>
      </c>
      <c r="I39" s="26">
        <f>ROUND(ROUND(H39,2)*ROUND(G39,2),2)</f>
      </c>
      <c r="O39">
        <f>(I39*21)/100</f>
      </c>
      <c r="P39" t="s">
        <v>12</v>
      </c>
    </row>
    <row r="40" spans="1:5" ht="12.75">
      <c r="A40" s="27" t="s">
        <v>40</v>
      </c>
      <c r="E40" s="28" t="s">
        <v>1046</v>
      </c>
    </row>
    <row r="41" spans="1:5" ht="63.75">
      <c r="A41" s="29" t="s">
        <v>41</v>
      </c>
      <c r="E41" s="30" t="s">
        <v>1114</v>
      </c>
    </row>
    <row r="42" spans="1:5" ht="191.25">
      <c r="A42" t="s">
        <v>43</v>
      </c>
      <c r="E42" s="28" t="s">
        <v>1048</v>
      </c>
    </row>
    <row r="43" spans="1:16" ht="12.75">
      <c r="A43" s="19" t="s">
        <v>35</v>
      </c>
      <c r="B43" s="23" t="s">
        <v>30</v>
      </c>
      <c r="C43" s="23" t="s">
        <v>1049</v>
      </c>
      <c r="D43" s="19" t="s">
        <v>37</v>
      </c>
      <c r="E43" s="24" t="s">
        <v>1050</v>
      </c>
      <c r="F43" s="25" t="s">
        <v>163</v>
      </c>
      <c r="G43" s="26">
        <v>27.28</v>
      </c>
      <c r="H43" s="26">
        <v>2280</v>
      </c>
      <c r="I43" s="26">
        <f>ROUND(ROUND(H43,2)*ROUND(G43,2),2)</f>
      </c>
      <c r="O43">
        <f>(I43*21)/100</f>
      </c>
      <c r="P43" t="s">
        <v>12</v>
      </c>
    </row>
    <row r="44" spans="1:5" ht="12.75">
      <c r="A44" s="27" t="s">
        <v>40</v>
      </c>
      <c r="E44" s="28" t="s">
        <v>1046</v>
      </c>
    </row>
    <row r="45" spans="1:5" ht="63.75">
      <c r="A45" s="29" t="s">
        <v>41</v>
      </c>
      <c r="E45" s="30" t="s">
        <v>1114</v>
      </c>
    </row>
    <row r="46" spans="1:5" ht="191.25">
      <c r="A46" t="s">
        <v>43</v>
      </c>
      <c r="E46" s="28" t="s">
        <v>1048</v>
      </c>
    </row>
    <row r="47" spans="1:16" ht="12.75">
      <c r="A47" s="19" t="s">
        <v>35</v>
      </c>
      <c r="B47" s="23" t="s">
        <v>32</v>
      </c>
      <c r="C47" s="23" t="s">
        <v>1051</v>
      </c>
      <c r="D47" s="19" t="s">
        <v>37</v>
      </c>
      <c r="E47" s="24" t="s">
        <v>1052</v>
      </c>
      <c r="F47" s="25" t="s">
        <v>163</v>
      </c>
      <c r="G47" s="26">
        <v>13.64</v>
      </c>
      <c r="H47" s="26">
        <v>2750</v>
      </c>
      <c r="I47" s="26">
        <f>ROUND(ROUND(H47,2)*ROUND(G47,2),2)</f>
      </c>
      <c r="O47">
        <f>(I47*21)/100</f>
      </c>
      <c r="P47" t="s">
        <v>12</v>
      </c>
    </row>
    <row r="48" spans="1:5" ht="12.75">
      <c r="A48" s="27" t="s">
        <v>40</v>
      </c>
      <c r="E48" s="28" t="s">
        <v>1053</v>
      </c>
    </row>
    <row r="49" spans="1:5" ht="63.75">
      <c r="A49" s="29" t="s">
        <v>41</v>
      </c>
      <c r="E49" s="30" t="s">
        <v>1115</v>
      </c>
    </row>
    <row r="50" spans="1:5" ht="191.25">
      <c r="A50" t="s">
        <v>43</v>
      </c>
      <c r="E50" s="28" t="s">
        <v>1048</v>
      </c>
    </row>
    <row r="51" spans="1:16" ht="12.75">
      <c r="A51" s="19" t="s">
        <v>35</v>
      </c>
      <c r="B51" s="23" t="s">
        <v>152</v>
      </c>
      <c r="C51" s="23" t="s">
        <v>1055</v>
      </c>
      <c r="D51" s="19" t="s">
        <v>37</v>
      </c>
      <c r="E51" s="24" t="s">
        <v>1056</v>
      </c>
      <c r="F51" s="25" t="s">
        <v>107</v>
      </c>
      <c r="G51" s="26">
        <v>6.8</v>
      </c>
      <c r="H51" s="26">
        <v>4470</v>
      </c>
      <c r="I51" s="26">
        <f>ROUND(ROUND(H51,2)*ROUND(G51,2),2)</f>
      </c>
      <c r="O51">
        <f>(I51*21)/100</f>
      </c>
      <c r="P51" t="s">
        <v>12</v>
      </c>
    </row>
    <row r="52" spans="1:5" ht="12.75">
      <c r="A52" s="27" t="s">
        <v>40</v>
      </c>
      <c r="E52" s="28" t="s">
        <v>1057</v>
      </c>
    </row>
    <row r="53" spans="1:5" ht="63.75">
      <c r="A53" s="29" t="s">
        <v>41</v>
      </c>
      <c r="E53" s="30" t="s">
        <v>1116</v>
      </c>
    </row>
    <row r="54" spans="1:5" ht="369.75">
      <c r="A54" t="s">
        <v>43</v>
      </c>
      <c r="E54" s="28" t="s">
        <v>1059</v>
      </c>
    </row>
    <row r="55" spans="1:18" ht="12.75" customHeight="1">
      <c r="A55" s="5" t="s">
        <v>33</v>
      </c>
      <c r="B55" s="5"/>
      <c r="C55" s="34" t="s">
        <v>13</v>
      </c>
      <c r="D55" s="5"/>
      <c r="E55" s="21" t="s">
        <v>331</v>
      </c>
      <c r="F55" s="5"/>
      <c r="G55" s="5"/>
      <c r="H55" s="5"/>
      <c r="I55" s="35">
        <f>0+Q55</f>
      </c>
      <c r="O55">
        <f>0+R55</f>
      </c>
      <c r="Q55">
        <f>0+I56+I60+I64</f>
      </c>
      <c r="R55">
        <f>0+O56+O60+O64</f>
      </c>
    </row>
    <row r="56" spans="1:16" ht="12.75">
      <c r="A56" s="19" t="s">
        <v>35</v>
      </c>
      <c r="B56" s="23" t="s">
        <v>156</v>
      </c>
      <c r="C56" s="23" t="s">
        <v>1060</v>
      </c>
      <c r="D56" s="19" t="s">
        <v>37</v>
      </c>
      <c r="E56" s="24" t="s">
        <v>1061</v>
      </c>
      <c r="F56" s="25" t="s">
        <v>107</v>
      </c>
      <c r="G56" s="26">
        <v>8.27</v>
      </c>
      <c r="H56" s="26">
        <v>24240</v>
      </c>
      <c r="I56" s="26">
        <f>ROUND(ROUND(H56,2)*ROUND(G56,2),2)</f>
      </c>
      <c r="O56">
        <f>(I56*21)/100</f>
      </c>
      <c r="P56" t="s">
        <v>12</v>
      </c>
    </row>
    <row r="57" spans="1:5" ht="12.75">
      <c r="A57" s="27" t="s">
        <v>40</v>
      </c>
      <c r="E57" s="28" t="s">
        <v>1062</v>
      </c>
    </row>
    <row r="58" spans="1:5" ht="63.75">
      <c r="A58" s="29" t="s">
        <v>41</v>
      </c>
      <c r="E58" s="30" t="s">
        <v>1117</v>
      </c>
    </row>
    <row r="59" spans="1:5" ht="229.5">
      <c r="A59" t="s">
        <v>43</v>
      </c>
      <c r="E59" s="28" t="s">
        <v>632</v>
      </c>
    </row>
    <row r="60" spans="1:16" ht="12.75">
      <c r="A60" s="19" t="s">
        <v>35</v>
      </c>
      <c r="B60" s="23" t="s">
        <v>160</v>
      </c>
      <c r="C60" s="23" t="s">
        <v>1064</v>
      </c>
      <c r="D60" s="19" t="s">
        <v>37</v>
      </c>
      <c r="E60" s="24" t="s">
        <v>1065</v>
      </c>
      <c r="F60" s="25" t="s">
        <v>82</v>
      </c>
      <c r="G60" s="26">
        <v>54.4</v>
      </c>
      <c r="H60" s="26">
        <v>2780</v>
      </c>
      <c r="I60" s="26">
        <f>ROUND(ROUND(H60,2)*ROUND(G60,2),2)</f>
      </c>
      <c r="O60">
        <f>(I60*21)/100</f>
      </c>
      <c r="P60" t="s">
        <v>12</v>
      </c>
    </row>
    <row r="61" spans="1:5" ht="12.75">
      <c r="A61" s="27" t="s">
        <v>40</v>
      </c>
      <c r="E61" s="28" t="s">
        <v>1066</v>
      </c>
    </row>
    <row r="62" spans="1:5" ht="63.75">
      <c r="A62" s="29" t="s">
        <v>41</v>
      </c>
      <c r="E62" s="30" t="s">
        <v>1118</v>
      </c>
    </row>
    <row r="63" spans="1:5" ht="229.5">
      <c r="A63" t="s">
        <v>43</v>
      </c>
      <c r="E63" s="28" t="s">
        <v>632</v>
      </c>
    </row>
    <row r="64" spans="1:16" ht="12.75">
      <c r="A64" s="19" t="s">
        <v>35</v>
      </c>
      <c r="B64" s="23" t="s">
        <v>166</v>
      </c>
      <c r="C64" s="23" t="s">
        <v>1119</v>
      </c>
      <c r="D64" s="19" t="s">
        <v>37</v>
      </c>
      <c r="E64" s="24" t="s">
        <v>1120</v>
      </c>
      <c r="F64" s="25" t="s">
        <v>82</v>
      </c>
      <c r="G64" s="26">
        <v>272</v>
      </c>
      <c r="H64" s="26">
        <v>4080</v>
      </c>
      <c r="I64" s="26">
        <f>ROUND(ROUND(H64,2)*ROUND(G64,2),2)</f>
      </c>
      <c r="O64">
        <f>(I64*21)/100</f>
      </c>
      <c r="P64" t="s">
        <v>12</v>
      </c>
    </row>
    <row r="65" spans="1:5" ht="12.75">
      <c r="A65" s="27" t="s">
        <v>40</v>
      </c>
      <c r="E65" s="28" t="s">
        <v>1121</v>
      </c>
    </row>
    <row r="66" spans="1:5" ht="63.75">
      <c r="A66" s="29" t="s">
        <v>41</v>
      </c>
      <c r="E66" s="30" t="s">
        <v>1122</v>
      </c>
    </row>
    <row r="67" spans="1:5" ht="38.25">
      <c r="A67" t="s">
        <v>43</v>
      </c>
      <c r="E67" s="28" t="s">
        <v>1123</v>
      </c>
    </row>
    <row r="68" spans="1:18" ht="12.75" customHeight="1">
      <c r="A68" s="5" t="s">
        <v>33</v>
      </c>
      <c r="B68" s="5"/>
      <c r="C68" s="34" t="s">
        <v>65</v>
      </c>
      <c r="D68" s="5"/>
      <c r="E68" s="21" t="s">
        <v>345</v>
      </c>
      <c r="F68" s="5"/>
      <c r="G68" s="5"/>
      <c r="H68" s="5"/>
      <c r="I68" s="35">
        <f>0+Q68</f>
      </c>
      <c r="O68">
        <f>0+R68</f>
      </c>
      <c r="Q68">
        <f>0+I69+I73+I77</f>
      </c>
      <c r="R68">
        <f>0+O69+O73+O77</f>
      </c>
    </row>
    <row r="69" spans="1:16" ht="25.5">
      <c r="A69" s="19" t="s">
        <v>35</v>
      </c>
      <c r="B69" s="23" t="s">
        <v>169</v>
      </c>
      <c r="C69" s="23" t="s">
        <v>1072</v>
      </c>
      <c r="D69" s="19" t="s">
        <v>37</v>
      </c>
      <c r="E69" s="24" t="s">
        <v>1073</v>
      </c>
      <c r="F69" s="25" t="s">
        <v>82</v>
      </c>
      <c r="G69" s="26">
        <v>31.28</v>
      </c>
      <c r="H69" s="26">
        <v>114</v>
      </c>
      <c r="I69" s="26">
        <f>ROUND(ROUND(H69,2)*ROUND(G69,2),2)</f>
      </c>
      <c r="O69">
        <f>(I69*21)/100</f>
      </c>
      <c r="P69" t="s">
        <v>12</v>
      </c>
    </row>
    <row r="70" spans="1:5" ht="12.75">
      <c r="A70" s="27" t="s">
        <v>40</v>
      </c>
      <c r="E70" s="28" t="s">
        <v>1074</v>
      </c>
    </row>
    <row r="71" spans="1:5" ht="63.75">
      <c r="A71" s="29" t="s">
        <v>41</v>
      </c>
      <c r="E71" s="30" t="s">
        <v>1124</v>
      </c>
    </row>
    <row r="72" spans="1:5" ht="191.25">
      <c r="A72" t="s">
        <v>43</v>
      </c>
      <c r="E72" s="28" t="s">
        <v>1076</v>
      </c>
    </row>
    <row r="73" spans="1:16" ht="12.75">
      <c r="A73" s="19" t="s">
        <v>35</v>
      </c>
      <c r="B73" s="23" t="s">
        <v>175</v>
      </c>
      <c r="C73" s="23" t="s">
        <v>1077</v>
      </c>
      <c r="D73" s="19" t="s">
        <v>37</v>
      </c>
      <c r="E73" s="24" t="s">
        <v>1078</v>
      </c>
      <c r="F73" s="25" t="s">
        <v>82</v>
      </c>
      <c r="G73" s="26">
        <v>34</v>
      </c>
      <c r="H73" s="26">
        <v>415</v>
      </c>
      <c r="I73" s="26">
        <f>ROUND(ROUND(H73,2)*ROUND(G73,2),2)</f>
      </c>
      <c r="O73">
        <f>(I73*21)/100</f>
      </c>
      <c r="P73" t="s">
        <v>12</v>
      </c>
    </row>
    <row r="74" spans="1:5" ht="12.75">
      <c r="A74" s="27" t="s">
        <v>40</v>
      </c>
      <c r="E74" s="28" t="s">
        <v>1079</v>
      </c>
    </row>
    <row r="75" spans="1:5" ht="63.75">
      <c r="A75" s="29" t="s">
        <v>41</v>
      </c>
      <c r="E75" s="30" t="s">
        <v>1125</v>
      </c>
    </row>
    <row r="76" spans="1:5" ht="51">
      <c r="A76" t="s">
        <v>43</v>
      </c>
      <c r="E76" s="28" t="s">
        <v>1081</v>
      </c>
    </row>
    <row r="77" spans="1:16" ht="12.75">
      <c r="A77" s="19" t="s">
        <v>35</v>
      </c>
      <c r="B77" s="23" t="s">
        <v>178</v>
      </c>
      <c r="C77" s="23" t="s">
        <v>1082</v>
      </c>
      <c r="D77" s="19" t="s">
        <v>37</v>
      </c>
      <c r="E77" s="24" t="s">
        <v>1083</v>
      </c>
      <c r="F77" s="25" t="s">
        <v>82</v>
      </c>
      <c r="G77" s="26">
        <v>108.8</v>
      </c>
      <c r="H77" s="26">
        <v>23</v>
      </c>
      <c r="I77" s="26">
        <f>ROUND(ROUND(H77,2)*ROUND(G77,2),2)</f>
      </c>
      <c r="O77">
        <f>(I77*21)/100</f>
      </c>
      <c r="P77" t="s">
        <v>12</v>
      </c>
    </row>
    <row r="78" spans="1:5" ht="12.75">
      <c r="A78" s="27" t="s">
        <v>40</v>
      </c>
      <c r="E78" s="28" t="s">
        <v>1084</v>
      </c>
    </row>
    <row r="79" spans="1:5" ht="12.75">
      <c r="A79" s="29" t="s">
        <v>41</v>
      </c>
      <c r="E79" s="30" t="s">
        <v>1126</v>
      </c>
    </row>
    <row r="80" spans="1:5" ht="38.25">
      <c r="A80" t="s">
        <v>43</v>
      </c>
      <c r="E80" s="28"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0+O8+O13+O30+O55+O68</f>
      </c>
      <c r="P2" t="s">
        <v>13</v>
      </c>
    </row>
    <row r="3" spans="1:16" ht="15" customHeight="1">
      <c r="A3" t="s">
        <v>1</v>
      </c>
      <c r="B3" s="8" t="s">
        <v>4</v>
      </c>
      <c r="C3" s="9" t="s">
        <v>5</v>
      </c>
      <c r="D3" s="1"/>
      <c r="E3" s="10" t="s">
        <v>6</v>
      </c>
      <c r="F3" s="1"/>
      <c r="G3" s="4"/>
      <c r="H3" s="3" t="s">
        <v>1127</v>
      </c>
      <c r="I3" s="31">
        <f>0+I8+I13+I30+I55+I68</f>
      </c>
      <c r="O3" t="s">
        <v>9</v>
      </c>
      <c r="P3" t="s">
        <v>12</v>
      </c>
    </row>
    <row r="4" spans="1:16" ht="15" customHeight="1">
      <c r="A4" t="s">
        <v>7</v>
      </c>
      <c r="B4" s="12" t="s">
        <v>8</v>
      </c>
      <c r="C4" s="13" t="s">
        <v>1127</v>
      </c>
      <c r="D4" s="5"/>
      <c r="E4" s="14" t="s">
        <v>1128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25.17</v>
      </c>
      <c r="H9" s="26">
        <v>300</v>
      </c>
      <c r="I9" s="26">
        <f>ROUND(ROUND(H9,2)*ROUND(G9,2),2)</f>
      </c>
      <c r="O9">
        <f>(I9*21)/100</f>
      </c>
      <c r="P9" t="s">
        <v>12</v>
      </c>
    </row>
    <row r="10" spans="1:5" ht="12.75">
      <c r="A10" s="27" t="s">
        <v>40</v>
      </c>
      <c r="E10" s="28" t="s">
        <v>1024</v>
      </c>
    </row>
    <row r="11" spans="1:5" ht="12.75">
      <c r="A11" s="29" t="s">
        <v>41</v>
      </c>
      <c r="E11" s="30" t="s">
        <v>1129</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f>
      </c>
      <c r="R13">
        <f>0+O14+O18+O22+O26</f>
      </c>
    </row>
    <row r="14" spans="1:16" ht="12.75">
      <c r="A14" s="19" t="s">
        <v>35</v>
      </c>
      <c r="B14" s="23" t="s">
        <v>12</v>
      </c>
      <c r="C14" s="23" t="s">
        <v>170</v>
      </c>
      <c r="D14" s="19" t="s">
        <v>37</v>
      </c>
      <c r="E14" s="24" t="s">
        <v>172</v>
      </c>
      <c r="F14" s="25" t="s">
        <v>107</v>
      </c>
      <c r="G14" s="26">
        <v>31.3</v>
      </c>
      <c r="H14" s="26">
        <v>102</v>
      </c>
      <c r="I14" s="26">
        <f>ROUND(ROUND(H14,2)*ROUND(G14,2),2)</f>
      </c>
      <c r="O14">
        <f>(I14*21)/100</f>
      </c>
      <c r="P14" t="s">
        <v>12</v>
      </c>
    </row>
    <row r="15" spans="1:5" ht="12.75">
      <c r="A15" s="27" t="s">
        <v>40</v>
      </c>
      <c r="E15" s="28" t="s">
        <v>1026</v>
      </c>
    </row>
    <row r="16" spans="1:5" ht="25.5">
      <c r="A16" s="29" t="s">
        <v>41</v>
      </c>
      <c r="E16" s="30" t="s">
        <v>1130</v>
      </c>
    </row>
    <row r="17" spans="1:5" ht="306">
      <c r="A17" t="s">
        <v>43</v>
      </c>
      <c r="E17" s="28" t="s">
        <v>174</v>
      </c>
    </row>
    <row r="18" spans="1:16" ht="12.75">
      <c r="A18" s="19" t="s">
        <v>35</v>
      </c>
      <c r="B18" s="23" t="s">
        <v>13</v>
      </c>
      <c r="C18" s="23" t="s">
        <v>179</v>
      </c>
      <c r="D18" s="19" t="s">
        <v>37</v>
      </c>
      <c r="E18" s="24" t="s">
        <v>180</v>
      </c>
      <c r="F18" s="25" t="s">
        <v>107</v>
      </c>
      <c r="G18" s="26">
        <v>35.94</v>
      </c>
      <c r="H18" s="26">
        <v>242</v>
      </c>
      <c r="I18" s="26">
        <f>ROUND(ROUND(H18,2)*ROUND(G18,2),2)</f>
      </c>
      <c r="O18">
        <f>(I18*21)/100</f>
      </c>
      <c r="P18" t="s">
        <v>12</v>
      </c>
    </row>
    <row r="19" spans="1:5" ht="12.75">
      <c r="A19" s="27" t="s">
        <v>40</v>
      </c>
      <c r="E19" s="28" t="s">
        <v>1028</v>
      </c>
    </row>
    <row r="20" spans="1:5" ht="12.75">
      <c r="A20" s="29" t="s">
        <v>41</v>
      </c>
      <c r="E20" s="30" t="s">
        <v>1131</v>
      </c>
    </row>
    <row r="21" spans="1:5" ht="318.75">
      <c r="A21" t="s">
        <v>43</v>
      </c>
      <c r="E21" s="28" t="s">
        <v>182</v>
      </c>
    </row>
    <row r="22" spans="1:16" ht="12.75">
      <c r="A22" s="19" t="s">
        <v>35</v>
      </c>
      <c r="B22" s="23" t="s">
        <v>23</v>
      </c>
      <c r="C22" s="23" t="s">
        <v>110</v>
      </c>
      <c r="D22" s="19" t="s">
        <v>37</v>
      </c>
      <c r="E22" s="24" t="s">
        <v>111</v>
      </c>
      <c r="F22" s="25" t="s">
        <v>107</v>
      </c>
      <c r="G22" s="26">
        <v>56.47</v>
      </c>
      <c r="H22" s="26">
        <v>18</v>
      </c>
      <c r="I22" s="26">
        <f>ROUND(ROUND(H22,2)*ROUND(G22,2),2)</f>
      </c>
      <c r="O22">
        <f>(I22*21)/100</f>
      </c>
      <c r="P22" t="s">
        <v>12</v>
      </c>
    </row>
    <row r="23" spans="1:5" ht="12.75">
      <c r="A23" s="27" t="s">
        <v>40</v>
      </c>
      <c r="E23" s="28" t="s">
        <v>1030</v>
      </c>
    </row>
    <row r="24" spans="1:5" ht="38.25">
      <c r="A24" s="29" t="s">
        <v>41</v>
      </c>
      <c r="E24" s="30" t="s">
        <v>1132</v>
      </c>
    </row>
    <row r="25" spans="1:5" ht="191.25">
      <c r="A25" t="s">
        <v>43</v>
      </c>
      <c r="E25" s="28" t="s">
        <v>198</v>
      </c>
    </row>
    <row r="26" spans="1:16" ht="12.75">
      <c r="A26" s="19" t="s">
        <v>35</v>
      </c>
      <c r="B26" s="23" t="s">
        <v>25</v>
      </c>
      <c r="C26" s="23" t="s">
        <v>200</v>
      </c>
      <c r="D26" s="19" t="s">
        <v>37</v>
      </c>
      <c r="E26" s="24" t="s">
        <v>201</v>
      </c>
      <c r="F26" s="25" t="s">
        <v>107</v>
      </c>
      <c r="G26" s="26">
        <v>31.3</v>
      </c>
      <c r="H26" s="26">
        <v>124</v>
      </c>
      <c r="I26" s="26">
        <f>ROUND(ROUND(H26,2)*ROUND(G26,2),2)</f>
      </c>
      <c r="O26">
        <f>(I26*21)/100</f>
      </c>
      <c r="P26" t="s">
        <v>12</v>
      </c>
    </row>
    <row r="27" spans="1:5" ht="25.5">
      <c r="A27" s="27" t="s">
        <v>40</v>
      </c>
      <c r="E27" s="28" t="s">
        <v>1032</v>
      </c>
    </row>
    <row r="28" spans="1:5" ht="12.75">
      <c r="A28" s="29" t="s">
        <v>41</v>
      </c>
      <c r="E28" s="30" t="s">
        <v>1133</v>
      </c>
    </row>
    <row r="29" spans="1:5" ht="229.5">
      <c r="A29" t="s">
        <v>43</v>
      </c>
      <c r="E29" s="28" t="s">
        <v>203</v>
      </c>
    </row>
    <row r="30" spans="1:18" ht="12.75" customHeight="1">
      <c r="A30" s="5" t="s">
        <v>33</v>
      </c>
      <c r="B30" s="5"/>
      <c r="C30" s="34" t="s">
        <v>12</v>
      </c>
      <c r="D30" s="5"/>
      <c r="E30" s="21" t="s">
        <v>221</v>
      </c>
      <c r="F30" s="5"/>
      <c r="G30" s="5"/>
      <c r="H30" s="5"/>
      <c r="I30" s="35">
        <f>0+Q30</f>
      </c>
      <c r="O30">
        <f>0+R30</f>
      </c>
      <c r="Q30">
        <f>0+I31+I35+I39+I43+I47+I51</f>
      </c>
      <c r="R30">
        <f>0+O31+O35+O39+O43+O47+O51</f>
      </c>
    </row>
    <row r="31" spans="1:16" ht="12.75">
      <c r="A31" s="19" t="s">
        <v>35</v>
      </c>
      <c r="B31" s="23" t="s">
        <v>27</v>
      </c>
      <c r="C31" s="23" t="s">
        <v>1034</v>
      </c>
      <c r="D31" s="19" t="s">
        <v>37</v>
      </c>
      <c r="E31" s="24" t="s">
        <v>1035</v>
      </c>
      <c r="F31" s="25" t="s">
        <v>107</v>
      </c>
      <c r="G31" s="26">
        <v>20.53</v>
      </c>
      <c r="H31" s="26">
        <v>4100</v>
      </c>
      <c r="I31" s="26">
        <f>ROUND(ROUND(H31,2)*ROUND(G31,2),2)</f>
      </c>
      <c r="O31">
        <f>(I31*21)/100</f>
      </c>
      <c r="P31" t="s">
        <v>12</v>
      </c>
    </row>
    <row r="32" spans="1:5" ht="12.75">
      <c r="A32" s="27" t="s">
        <v>40</v>
      </c>
      <c r="E32" s="28" t="s">
        <v>1036</v>
      </c>
    </row>
    <row r="33" spans="1:5" ht="12.75">
      <c r="A33" s="29" t="s">
        <v>41</v>
      </c>
      <c r="E33" s="30" t="s">
        <v>1134</v>
      </c>
    </row>
    <row r="34" spans="1:5" ht="409.5">
      <c r="A34" t="s">
        <v>43</v>
      </c>
      <c r="E34" s="28" t="s">
        <v>1038</v>
      </c>
    </row>
    <row r="35" spans="1:16" ht="12.75">
      <c r="A35" s="19" t="s">
        <v>35</v>
      </c>
      <c r="B35" s="23" t="s">
        <v>65</v>
      </c>
      <c r="C35" s="23" t="s">
        <v>1039</v>
      </c>
      <c r="D35" s="19" t="s">
        <v>37</v>
      </c>
      <c r="E35" s="24" t="s">
        <v>1040</v>
      </c>
      <c r="F35" s="25" t="s">
        <v>137</v>
      </c>
      <c r="G35" s="26">
        <v>2.13</v>
      </c>
      <c r="H35" s="26">
        <v>29060</v>
      </c>
      <c r="I35" s="26">
        <f>ROUND(ROUND(H35,2)*ROUND(G35,2),2)</f>
      </c>
      <c r="O35">
        <f>(I35*21)/100</f>
      </c>
      <c r="P35" t="s">
        <v>12</v>
      </c>
    </row>
    <row r="36" spans="1:5" ht="12.75">
      <c r="A36" s="27" t="s">
        <v>40</v>
      </c>
      <c r="E36" s="28" t="s">
        <v>1041</v>
      </c>
    </row>
    <row r="37" spans="1:5" ht="12.75">
      <c r="A37" s="29" t="s">
        <v>41</v>
      </c>
      <c r="E37" s="30" t="s">
        <v>1135</v>
      </c>
    </row>
    <row r="38" spans="1:5" ht="267.75">
      <c r="A38" t="s">
        <v>43</v>
      </c>
      <c r="E38" s="28" t="s">
        <v>1043</v>
      </c>
    </row>
    <row r="39" spans="1:16" ht="12.75">
      <c r="A39" s="19" t="s">
        <v>35</v>
      </c>
      <c r="B39" s="23" t="s">
        <v>70</v>
      </c>
      <c r="C39" s="23" t="s">
        <v>1044</v>
      </c>
      <c r="D39" s="19" t="s">
        <v>37</v>
      </c>
      <c r="E39" s="24" t="s">
        <v>1045</v>
      </c>
      <c r="F39" s="25" t="s">
        <v>163</v>
      </c>
      <c r="G39" s="26">
        <v>18.6</v>
      </c>
      <c r="H39" s="26">
        <v>1720</v>
      </c>
      <c r="I39" s="26">
        <f>ROUND(ROUND(H39,2)*ROUND(G39,2),2)</f>
      </c>
      <c r="O39">
        <f>(I39*21)/100</f>
      </c>
      <c r="P39" t="s">
        <v>12</v>
      </c>
    </row>
    <row r="40" spans="1:5" ht="12.75">
      <c r="A40" s="27" t="s">
        <v>40</v>
      </c>
      <c r="E40" s="28" t="s">
        <v>1046</v>
      </c>
    </row>
    <row r="41" spans="1:5" ht="12.75">
      <c r="A41" s="29" t="s">
        <v>41</v>
      </c>
      <c r="E41" s="30" t="s">
        <v>1136</v>
      </c>
    </row>
    <row r="42" spans="1:5" ht="191.25">
      <c r="A42" t="s">
        <v>43</v>
      </c>
      <c r="E42" s="28" t="s">
        <v>1048</v>
      </c>
    </row>
    <row r="43" spans="1:16" ht="12.75">
      <c r="A43" s="19" t="s">
        <v>35</v>
      </c>
      <c r="B43" s="23" t="s">
        <v>30</v>
      </c>
      <c r="C43" s="23" t="s">
        <v>1049</v>
      </c>
      <c r="D43" s="19" t="s">
        <v>37</v>
      </c>
      <c r="E43" s="24" t="s">
        <v>1050</v>
      </c>
      <c r="F43" s="25" t="s">
        <v>163</v>
      </c>
      <c r="G43" s="26">
        <v>18.6</v>
      </c>
      <c r="H43" s="26">
        <v>2280</v>
      </c>
      <c r="I43" s="26">
        <f>ROUND(ROUND(H43,2)*ROUND(G43,2),2)</f>
      </c>
      <c r="O43">
        <f>(I43*21)/100</f>
      </c>
      <c r="P43" t="s">
        <v>12</v>
      </c>
    </row>
    <row r="44" spans="1:5" ht="12.75">
      <c r="A44" s="27" t="s">
        <v>40</v>
      </c>
      <c r="E44" s="28" t="s">
        <v>1046</v>
      </c>
    </row>
    <row r="45" spans="1:5" ht="12.75">
      <c r="A45" s="29" t="s">
        <v>41</v>
      </c>
      <c r="E45" s="30" t="s">
        <v>1136</v>
      </c>
    </row>
    <row r="46" spans="1:5" ht="191.25">
      <c r="A46" t="s">
        <v>43</v>
      </c>
      <c r="E46" s="28" t="s">
        <v>1048</v>
      </c>
    </row>
    <row r="47" spans="1:16" ht="12.75">
      <c r="A47" s="19" t="s">
        <v>35</v>
      </c>
      <c r="B47" s="23" t="s">
        <v>32</v>
      </c>
      <c r="C47" s="23" t="s">
        <v>1051</v>
      </c>
      <c r="D47" s="19" t="s">
        <v>37</v>
      </c>
      <c r="E47" s="24" t="s">
        <v>1052</v>
      </c>
      <c r="F47" s="25" t="s">
        <v>163</v>
      </c>
      <c r="G47" s="26">
        <v>9.3</v>
      </c>
      <c r="H47" s="26">
        <v>2750</v>
      </c>
      <c r="I47" s="26">
        <f>ROUND(ROUND(H47,2)*ROUND(G47,2),2)</f>
      </c>
      <c r="O47">
        <f>(I47*21)/100</f>
      </c>
      <c r="P47" t="s">
        <v>12</v>
      </c>
    </row>
    <row r="48" spans="1:5" ht="12.75">
      <c r="A48" s="27" t="s">
        <v>40</v>
      </c>
      <c r="E48" s="28" t="s">
        <v>1053</v>
      </c>
    </row>
    <row r="49" spans="1:5" ht="12.75">
      <c r="A49" s="29" t="s">
        <v>41</v>
      </c>
      <c r="E49" s="30" t="s">
        <v>1137</v>
      </c>
    </row>
    <row r="50" spans="1:5" ht="191.25">
      <c r="A50" t="s">
        <v>43</v>
      </c>
      <c r="E50" s="28" t="s">
        <v>1048</v>
      </c>
    </row>
    <row r="51" spans="1:16" ht="12.75">
      <c r="A51" s="19" t="s">
        <v>35</v>
      </c>
      <c r="B51" s="23" t="s">
        <v>152</v>
      </c>
      <c r="C51" s="23" t="s">
        <v>1055</v>
      </c>
      <c r="D51" s="19" t="s">
        <v>37</v>
      </c>
      <c r="E51" s="24" t="s">
        <v>1056</v>
      </c>
      <c r="F51" s="25" t="s">
        <v>107</v>
      </c>
      <c r="G51" s="26">
        <v>4.64</v>
      </c>
      <c r="H51" s="26">
        <v>4470</v>
      </c>
      <c r="I51" s="26">
        <f>ROUND(ROUND(H51,2)*ROUND(G51,2),2)</f>
      </c>
      <c r="O51">
        <f>(I51*21)/100</f>
      </c>
      <c r="P51" t="s">
        <v>12</v>
      </c>
    </row>
    <row r="52" spans="1:5" ht="12.75">
      <c r="A52" s="27" t="s">
        <v>40</v>
      </c>
      <c r="E52" s="28" t="s">
        <v>1057</v>
      </c>
    </row>
    <row r="53" spans="1:5" ht="12.75">
      <c r="A53" s="29" t="s">
        <v>41</v>
      </c>
      <c r="E53" s="30" t="s">
        <v>1138</v>
      </c>
    </row>
    <row r="54" spans="1:5" ht="369.75">
      <c r="A54" t="s">
        <v>43</v>
      </c>
      <c r="E54" s="28" t="s">
        <v>1059</v>
      </c>
    </row>
    <row r="55" spans="1:18" ht="12.75" customHeight="1">
      <c r="A55" s="5" t="s">
        <v>33</v>
      </c>
      <c r="B55" s="5"/>
      <c r="C55" s="34" t="s">
        <v>13</v>
      </c>
      <c r="D55" s="5"/>
      <c r="E55" s="21" t="s">
        <v>331</v>
      </c>
      <c r="F55" s="5"/>
      <c r="G55" s="5"/>
      <c r="H55" s="5"/>
      <c r="I55" s="35">
        <f>0+Q55</f>
      </c>
      <c r="O55">
        <f>0+R55</f>
      </c>
      <c r="Q55">
        <f>0+I56+I60+I64</f>
      </c>
      <c r="R55">
        <f>0+O56+O60+O64</f>
      </c>
    </row>
    <row r="56" spans="1:16" ht="12.75">
      <c r="A56" s="19" t="s">
        <v>35</v>
      </c>
      <c r="B56" s="23" t="s">
        <v>156</v>
      </c>
      <c r="C56" s="23" t="s">
        <v>1060</v>
      </c>
      <c r="D56" s="19" t="s">
        <v>37</v>
      </c>
      <c r="E56" s="24" t="s">
        <v>1061</v>
      </c>
      <c r="F56" s="25" t="s">
        <v>107</v>
      </c>
      <c r="G56" s="26">
        <v>5.64</v>
      </c>
      <c r="H56" s="26">
        <v>24240</v>
      </c>
      <c r="I56" s="26">
        <f>ROUND(ROUND(H56,2)*ROUND(G56,2),2)</f>
      </c>
      <c r="O56">
        <f>(I56*21)/100</f>
      </c>
      <c r="P56" t="s">
        <v>12</v>
      </c>
    </row>
    <row r="57" spans="1:5" ht="12.75">
      <c r="A57" s="27" t="s">
        <v>40</v>
      </c>
      <c r="E57" s="28" t="s">
        <v>1062</v>
      </c>
    </row>
    <row r="58" spans="1:5" ht="12.75">
      <c r="A58" s="29" t="s">
        <v>41</v>
      </c>
      <c r="E58" s="30" t="s">
        <v>1139</v>
      </c>
    </row>
    <row r="59" spans="1:5" ht="229.5">
      <c r="A59" t="s">
        <v>43</v>
      </c>
      <c r="E59" s="28" t="s">
        <v>632</v>
      </c>
    </row>
    <row r="60" spans="1:16" ht="12.75">
      <c r="A60" s="19" t="s">
        <v>35</v>
      </c>
      <c r="B60" s="23" t="s">
        <v>160</v>
      </c>
      <c r="C60" s="23" t="s">
        <v>1064</v>
      </c>
      <c r="D60" s="19" t="s">
        <v>37</v>
      </c>
      <c r="E60" s="24" t="s">
        <v>1065</v>
      </c>
      <c r="F60" s="25" t="s">
        <v>82</v>
      </c>
      <c r="G60" s="26">
        <v>41.6</v>
      </c>
      <c r="H60" s="26">
        <v>2780</v>
      </c>
      <c r="I60" s="26">
        <f>ROUND(ROUND(H60,2)*ROUND(G60,2),2)</f>
      </c>
      <c r="O60">
        <f>(I60*21)/100</f>
      </c>
      <c r="P60" t="s">
        <v>12</v>
      </c>
    </row>
    <row r="61" spans="1:5" ht="12.75">
      <c r="A61" s="27" t="s">
        <v>40</v>
      </c>
      <c r="E61" s="28" t="s">
        <v>1066</v>
      </c>
    </row>
    <row r="62" spans="1:5" ht="12.75">
      <c r="A62" s="29" t="s">
        <v>41</v>
      </c>
      <c r="E62" s="30" t="s">
        <v>1140</v>
      </c>
    </row>
    <row r="63" spans="1:5" ht="229.5">
      <c r="A63" t="s">
        <v>43</v>
      </c>
      <c r="E63" s="28" t="s">
        <v>632</v>
      </c>
    </row>
    <row r="64" spans="1:16" ht="12.75">
      <c r="A64" s="19" t="s">
        <v>35</v>
      </c>
      <c r="B64" s="23" t="s">
        <v>166</v>
      </c>
      <c r="C64" s="23" t="s">
        <v>1068</v>
      </c>
      <c r="D64" s="19" t="s">
        <v>37</v>
      </c>
      <c r="E64" s="24" t="s">
        <v>1069</v>
      </c>
      <c r="F64" s="25" t="s">
        <v>82</v>
      </c>
      <c r="G64" s="26">
        <v>208</v>
      </c>
      <c r="H64" s="26">
        <v>2830</v>
      </c>
      <c r="I64" s="26">
        <f>ROUND(ROUND(H64,2)*ROUND(G64,2),2)</f>
      </c>
      <c r="O64">
        <f>(I64*21)/100</f>
      </c>
      <c r="P64" t="s">
        <v>12</v>
      </c>
    </row>
    <row r="65" spans="1:5" ht="12.75">
      <c r="A65" s="27" t="s">
        <v>40</v>
      </c>
      <c r="E65" s="28" t="s">
        <v>1070</v>
      </c>
    </row>
    <row r="66" spans="1:5" ht="12.75">
      <c r="A66" s="29" t="s">
        <v>41</v>
      </c>
      <c r="E66" s="30" t="s">
        <v>1141</v>
      </c>
    </row>
    <row r="67" spans="1:5" ht="229.5">
      <c r="A67" t="s">
        <v>43</v>
      </c>
      <c r="E67" s="28" t="s">
        <v>632</v>
      </c>
    </row>
    <row r="68" spans="1:18" ht="12.75" customHeight="1">
      <c r="A68" s="5" t="s">
        <v>33</v>
      </c>
      <c r="B68" s="5"/>
      <c r="C68" s="34" t="s">
        <v>65</v>
      </c>
      <c r="D68" s="5"/>
      <c r="E68" s="21" t="s">
        <v>345</v>
      </c>
      <c r="F68" s="5"/>
      <c r="G68" s="5"/>
      <c r="H68" s="5"/>
      <c r="I68" s="35">
        <f>0+Q68</f>
      </c>
      <c r="O68">
        <f>0+R68</f>
      </c>
      <c r="Q68">
        <f>0+I69+I73+I77</f>
      </c>
      <c r="R68">
        <f>0+O69+O73+O77</f>
      </c>
    </row>
    <row r="69" spans="1:16" ht="25.5">
      <c r="A69" s="19" t="s">
        <v>35</v>
      </c>
      <c r="B69" s="23" t="s">
        <v>169</v>
      </c>
      <c r="C69" s="23" t="s">
        <v>1072</v>
      </c>
      <c r="D69" s="19" t="s">
        <v>37</v>
      </c>
      <c r="E69" s="24" t="s">
        <v>1073</v>
      </c>
      <c r="F69" s="25" t="s">
        <v>82</v>
      </c>
      <c r="G69" s="26">
        <v>34.32</v>
      </c>
      <c r="H69" s="26">
        <v>114</v>
      </c>
      <c r="I69" s="26">
        <f>ROUND(ROUND(H69,2)*ROUND(G69,2),2)</f>
      </c>
      <c r="O69">
        <f>(I69*21)/100</f>
      </c>
      <c r="P69" t="s">
        <v>12</v>
      </c>
    </row>
    <row r="70" spans="1:5" ht="12.75">
      <c r="A70" s="27" t="s">
        <v>40</v>
      </c>
      <c r="E70" s="28" t="s">
        <v>1074</v>
      </c>
    </row>
    <row r="71" spans="1:5" ht="12.75">
      <c r="A71" s="29" t="s">
        <v>41</v>
      </c>
      <c r="E71" s="30" t="s">
        <v>1142</v>
      </c>
    </row>
    <row r="72" spans="1:5" ht="191.25">
      <c r="A72" t="s">
        <v>43</v>
      </c>
      <c r="E72" s="28" t="s">
        <v>1076</v>
      </c>
    </row>
    <row r="73" spans="1:16" ht="12.75">
      <c r="A73" s="19" t="s">
        <v>35</v>
      </c>
      <c r="B73" s="23" t="s">
        <v>175</v>
      </c>
      <c r="C73" s="23" t="s">
        <v>1077</v>
      </c>
      <c r="D73" s="19" t="s">
        <v>37</v>
      </c>
      <c r="E73" s="24" t="s">
        <v>1078</v>
      </c>
      <c r="F73" s="25" t="s">
        <v>82</v>
      </c>
      <c r="G73" s="26">
        <v>31.2</v>
      </c>
      <c r="H73" s="26">
        <v>415</v>
      </c>
      <c r="I73" s="26">
        <f>ROUND(ROUND(H73,2)*ROUND(G73,2),2)</f>
      </c>
      <c r="O73">
        <f>(I73*21)/100</f>
      </c>
      <c r="P73" t="s">
        <v>12</v>
      </c>
    </row>
    <row r="74" spans="1:5" ht="12.75">
      <c r="A74" s="27" t="s">
        <v>40</v>
      </c>
      <c r="E74" s="28" t="s">
        <v>1079</v>
      </c>
    </row>
    <row r="75" spans="1:5" ht="12.75">
      <c r="A75" s="29" t="s">
        <v>41</v>
      </c>
      <c r="E75" s="30" t="s">
        <v>1143</v>
      </c>
    </row>
    <row r="76" spans="1:5" ht="51">
      <c r="A76" t="s">
        <v>43</v>
      </c>
      <c r="E76" s="28" t="s">
        <v>1081</v>
      </c>
    </row>
    <row r="77" spans="1:16" ht="12.75">
      <c r="A77" s="19" t="s">
        <v>35</v>
      </c>
      <c r="B77" s="23" t="s">
        <v>178</v>
      </c>
      <c r="C77" s="23" t="s">
        <v>1082</v>
      </c>
      <c r="D77" s="19" t="s">
        <v>37</v>
      </c>
      <c r="E77" s="24" t="s">
        <v>1083</v>
      </c>
      <c r="F77" s="25" t="s">
        <v>82</v>
      </c>
      <c r="G77" s="26">
        <v>769.6</v>
      </c>
      <c r="H77" s="26">
        <v>23</v>
      </c>
      <c r="I77" s="26">
        <f>ROUND(ROUND(H77,2)*ROUND(G77,2),2)</f>
      </c>
      <c r="O77">
        <f>(I77*21)/100</f>
      </c>
      <c r="P77" t="s">
        <v>12</v>
      </c>
    </row>
    <row r="78" spans="1:5" ht="12.75">
      <c r="A78" s="27" t="s">
        <v>40</v>
      </c>
      <c r="E78" s="28" t="s">
        <v>1084</v>
      </c>
    </row>
    <row r="79" spans="1:5" ht="51">
      <c r="A79" s="29" t="s">
        <v>41</v>
      </c>
      <c r="E79" s="30" t="s">
        <v>1144</v>
      </c>
    </row>
    <row r="80" spans="1:5" ht="38.25">
      <c r="A80" t="s">
        <v>43</v>
      </c>
      <c r="E80" s="28"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0+O8+O13+O30+O55+O68</f>
      </c>
      <c r="P2" t="s">
        <v>13</v>
      </c>
    </row>
    <row r="3" spans="1:16" ht="15" customHeight="1">
      <c r="A3" t="s">
        <v>1</v>
      </c>
      <c r="B3" s="8" t="s">
        <v>4</v>
      </c>
      <c r="C3" s="9" t="s">
        <v>5</v>
      </c>
      <c r="D3" s="1"/>
      <c r="E3" s="10" t="s">
        <v>6</v>
      </c>
      <c r="F3" s="1"/>
      <c r="G3" s="4"/>
      <c r="H3" s="3" t="s">
        <v>1145</v>
      </c>
      <c r="I3" s="31">
        <f>0+I8+I13+I30+I55+I68</f>
      </c>
      <c r="O3" t="s">
        <v>9</v>
      </c>
      <c r="P3" t="s">
        <v>12</v>
      </c>
    </row>
    <row r="4" spans="1:16" ht="15" customHeight="1">
      <c r="A4" t="s">
        <v>7</v>
      </c>
      <c r="B4" s="12" t="s">
        <v>8</v>
      </c>
      <c r="C4" s="13" t="s">
        <v>1145</v>
      </c>
      <c r="D4" s="5"/>
      <c r="E4" s="14" t="s">
        <v>1146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30.2</v>
      </c>
      <c r="H9" s="26">
        <v>300</v>
      </c>
      <c r="I9" s="26">
        <f>ROUND(ROUND(H9,2)*ROUND(G9,2),2)</f>
      </c>
      <c r="O9">
        <f>(I9*21)/100</f>
      </c>
      <c r="P9" t="s">
        <v>12</v>
      </c>
    </row>
    <row r="10" spans="1:5" ht="12.75">
      <c r="A10" s="27" t="s">
        <v>40</v>
      </c>
      <c r="E10" s="28" t="s">
        <v>1024</v>
      </c>
    </row>
    <row r="11" spans="1:5" ht="12.75">
      <c r="A11" s="29" t="s">
        <v>41</v>
      </c>
      <c r="E11" s="30" t="s">
        <v>1147</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f>
      </c>
      <c r="R13">
        <f>0+O14+O18+O22+O26</f>
      </c>
    </row>
    <row r="14" spans="1:16" ht="12.75">
      <c r="A14" s="19" t="s">
        <v>35</v>
      </c>
      <c r="B14" s="23" t="s">
        <v>12</v>
      </c>
      <c r="C14" s="23" t="s">
        <v>170</v>
      </c>
      <c r="D14" s="19" t="s">
        <v>37</v>
      </c>
      <c r="E14" s="24" t="s">
        <v>172</v>
      </c>
      <c r="F14" s="25" t="s">
        <v>107</v>
      </c>
      <c r="G14" s="26">
        <v>37.56</v>
      </c>
      <c r="H14" s="26">
        <v>102</v>
      </c>
      <c r="I14" s="26">
        <f>ROUND(ROUND(H14,2)*ROUND(G14,2),2)</f>
      </c>
      <c r="O14">
        <f>(I14*21)/100</f>
      </c>
      <c r="P14" t="s">
        <v>12</v>
      </c>
    </row>
    <row r="15" spans="1:5" ht="12.75">
      <c r="A15" s="27" t="s">
        <v>40</v>
      </c>
      <c r="E15" s="28" t="s">
        <v>1026</v>
      </c>
    </row>
    <row r="16" spans="1:5" ht="25.5">
      <c r="A16" s="29" t="s">
        <v>41</v>
      </c>
      <c r="E16" s="30" t="s">
        <v>1148</v>
      </c>
    </row>
    <row r="17" spans="1:5" ht="306">
      <c r="A17" t="s">
        <v>43</v>
      </c>
      <c r="E17" s="28" t="s">
        <v>174</v>
      </c>
    </row>
    <row r="18" spans="1:16" ht="12.75">
      <c r="A18" s="19" t="s">
        <v>35</v>
      </c>
      <c r="B18" s="23" t="s">
        <v>13</v>
      </c>
      <c r="C18" s="23" t="s">
        <v>179</v>
      </c>
      <c r="D18" s="19" t="s">
        <v>37</v>
      </c>
      <c r="E18" s="24" t="s">
        <v>180</v>
      </c>
      <c r="F18" s="25" t="s">
        <v>107</v>
      </c>
      <c r="G18" s="26">
        <v>43.12</v>
      </c>
      <c r="H18" s="26">
        <v>242</v>
      </c>
      <c r="I18" s="26">
        <f>ROUND(ROUND(H18,2)*ROUND(G18,2),2)</f>
      </c>
      <c r="O18">
        <f>(I18*21)/100</f>
      </c>
      <c r="P18" t="s">
        <v>12</v>
      </c>
    </row>
    <row r="19" spans="1:5" ht="12.75">
      <c r="A19" s="27" t="s">
        <v>40</v>
      </c>
      <c r="E19" s="28" t="s">
        <v>1028</v>
      </c>
    </row>
    <row r="20" spans="1:5" ht="12.75">
      <c r="A20" s="29" t="s">
        <v>41</v>
      </c>
      <c r="E20" s="30" t="s">
        <v>1149</v>
      </c>
    </row>
    <row r="21" spans="1:5" ht="318.75">
      <c r="A21" t="s">
        <v>43</v>
      </c>
      <c r="E21" s="28" t="s">
        <v>182</v>
      </c>
    </row>
    <row r="22" spans="1:16" ht="12.75">
      <c r="A22" s="19" t="s">
        <v>35</v>
      </c>
      <c r="B22" s="23" t="s">
        <v>23</v>
      </c>
      <c r="C22" s="23" t="s">
        <v>110</v>
      </c>
      <c r="D22" s="19" t="s">
        <v>37</v>
      </c>
      <c r="E22" s="24" t="s">
        <v>111</v>
      </c>
      <c r="F22" s="25" t="s">
        <v>107</v>
      </c>
      <c r="G22" s="26">
        <v>67.76</v>
      </c>
      <c r="H22" s="26">
        <v>18</v>
      </c>
      <c r="I22" s="26">
        <f>ROUND(ROUND(H22,2)*ROUND(G22,2),2)</f>
      </c>
      <c r="O22">
        <f>(I22*21)/100</f>
      </c>
      <c r="P22" t="s">
        <v>12</v>
      </c>
    </row>
    <row r="23" spans="1:5" ht="12.75">
      <c r="A23" s="27" t="s">
        <v>40</v>
      </c>
      <c r="E23" s="28" t="s">
        <v>1030</v>
      </c>
    </row>
    <row r="24" spans="1:5" ht="38.25">
      <c r="A24" s="29" t="s">
        <v>41</v>
      </c>
      <c r="E24" s="30" t="s">
        <v>1150</v>
      </c>
    </row>
    <row r="25" spans="1:5" ht="191.25">
      <c r="A25" t="s">
        <v>43</v>
      </c>
      <c r="E25" s="28" t="s">
        <v>198</v>
      </c>
    </row>
    <row r="26" spans="1:16" ht="12.75">
      <c r="A26" s="19" t="s">
        <v>35</v>
      </c>
      <c r="B26" s="23" t="s">
        <v>25</v>
      </c>
      <c r="C26" s="23" t="s">
        <v>200</v>
      </c>
      <c r="D26" s="19" t="s">
        <v>37</v>
      </c>
      <c r="E26" s="24" t="s">
        <v>201</v>
      </c>
      <c r="F26" s="25" t="s">
        <v>107</v>
      </c>
      <c r="G26" s="26">
        <v>37.56</v>
      </c>
      <c r="H26" s="26">
        <v>124</v>
      </c>
      <c r="I26" s="26">
        <f>ROUND(ROUND(H26,2)*ROUND(G26,2),2)</f>
      </c>
      <c r="O26">
        <f>(I26*21)/100</f>
      </c>
      <c r="P26" t="s">
        <v>12</v>
      </c>
    </row>
    <row r="27" spans="1:5" ht="25.5">
      <c r="A27" s="27" t="s">
        <v>40</v>
      </c>
      <c r="E27" s="28" t="s">
        <v>1032</v>
      </c>
    </row>
    <row r="28" spans="1:5" ht="12.75">
      <c r="A28" s="29" t="s">
        <v>41</v>
      </c>
      <c r="E28" s="30" t="s">
        <v>1151</v>
      </c>
    </row>
    <row r="29" spans="1:5" ht="229.5">
      <c r="A29" t="s">
        <v>43</v>
      </c>
      <c r="E29" s="28" t="s">
        <v>203</v>
      </c>
    </row>
    <row r="30" spans="1:18" ht="12.75" customHeight="1">
      <c r="A30" s="5" t="s">
        <v>33</v>
      </c>
      <c r="B30" s="5"/>
      <c r="C30" s="34" t="s">
        <v>12</v>
      </c>
      <c r="D30" s="5"/>
      <c r="E30" s="21" t="s">
        <v>221</v>
      </c>
      <c r="F30" s="5"/>
      <c r="G30" s="5"/>
      <c r="H30" s="5"/>
      <c r="I30" s="35">
        <f>0+Q30</f>
      </c>
      <c r="O30">
        <f>0+R30</f>
      </c>
      <c r="Q30">
        <f>0+I31+I35+I39+I43+I47+I51</f>
      </c>
      <c r="R30">
        <f>0+O31+O35+O39+O43+O47+O51</f>
      </c>
    </row>
    <row r="31" spans="1:16" ht="12.75">
      <c r="A31" s="19" t="s">
        <v>35</v>
      </c>
      <c r="B31" s="23" t="s">
        <v>27</v>
      </c>
      <c r="C31" s="23" t="s">
        <v>1034</v>
      </c>
      <c r="D31" s="19" t="s">
        <v>37</v>
      </c>
      <c r="E31" s="24" t="s">
        <v>1035</v>
      </c>
      <c r="F31" s="25" t="s">
        <v>107</v>
      </c>
      <c r="G31" s="26">
        <v>24.64</v>
      </c>
      <c r="H31" s="26">
        <v>4100</v>
      </c>
      <c r="I31" s="26">
        <f>ROUND(ROUND(H31,2)*ROUND(G31,2),2)</f>
      </c>
      <c r="O31">
        <f>(I31*21)/100</f>
      </c>
      <c r="P31" t="s">
        <v>12</v>
      </c>
    </row>
    <row r="32" spans="1:5" ht="12.75">
      <c r="A32" s="27" t="s">
        <v>40</v>
      </c>
      <c r="E32" s="28" t="s">
        <v>1036</v>
      </c>
    </row>
    <row r="33" spans="1:5" ht="38.25">
      <c r="A33" s="29" t="s">
        <v>41</v>
      </c>
      <c r="E33" s="30" t="s">
        <v>1152</v>
      </c>
    </row>
    <row r="34" spans="1:5" ht="409.5">
      <c r="A34" t="s">
        <v>43</v>
      </c>
      <c r="E34" s="28" t="s">
        <v>1038</v>
      </c>
    </row>
    <row r="35" spans="1:16" ht="12.75">
      <c r="A35" s="19" t="s">
        <v>35</v>
      </c>
      <c r="B35" s="23" t="s">
        <v>65</v>
      </c>
      <c r="C35" s="23" t="s">
        <v>1039</v>
      </c>
      <c r="D35" s="19" t="s">
        <v>37</v>
      </c>
      <c r="E35" s="24" t="s">
        <v>1040</v>
      </c>
      <c r="F35" s="25" t="s">
        <v>137</v>
      </c>
      <c r="G35" s="26">
        <v>2.55</v>
      </c>
      <c r="H35" s="26">
        <v>29060</v>
      </c>
      <c r="I35" s="26">
        <f>ROUND(ROUND(H35,2)*ROUND(G35,2),2)</f>
      </c>
      <c r="O35">
        <f>(I35*21)/100</f>
      </c>
      <c r="P35" t="s">
        <v>12</v>
      </c>
    </row>
    <row r="36" spans="1:5" ht="12.75">
      <c r="A36" s="27" t="s">
        <v>40</v>
      </c>
      <c r="E36" s="28" t="s">
        <v>1041</v>
      </c>
    </row>
    <row r="37" spans="1:5" ht="12.75">
      <c r="A37" s="29" t="s">
        <v>41</v>
      </c>
      <c r="E37" s="30" t="s">
        <v>1153</v>
      </c>
    </row>
    <row r="38" spans="1:5" ht="267.75">
      <c r="A38" t="s">
        <v>43</v>
      </c>
      <c r="E38" s="28" t="s">
        <v>1043</v>
      </c>
    </row>
    <row r="39" spans="1:16" ht="12.75">
      <c r="A39" s="19" t="s">
        <v>35</v>
      </c>
      <c r="B39" s="23" t="s">
        <v>70</v>
      </c>
      <c r="C39" s="23" t="s">
        <v>1044</v>
      </c>
      <c r="D39" s="19" t="s">
        <v>37</v>
      </c>
      <c r="E39" s="24" t="s">
        <v>1045</v>
      </c>
      <c r="F39" s="25" t="s">
        <v>163</v>
      </c>
      <c r="G39" s="26">
        <v>27.9</v>
      </c>
      <c r="H39" s="26">
        <v>1720</v>
      </c>
      <c r="I39" s="26">
        <f>ROUND(ROUND(H39,2)*ROUND(G39,2),2)</f>
      </c>
      <c r="O39">
        <f>(I39*21)/100</f>
      </c>
      <c r="P39" t="s">
        <v>12</v>
      </c>
    </row>
    <row r="40" spans="1:5" ht="12.75">
      <c r="A40" s="27" t="s">
        <v>40</v>
      </c>
      <c r="E40" s="28" t="s">
        <v>1154</v>
      </c>
    </row>
    <row r="41" spans="1:5" ht="38.25">
      <c r="A41" s="29" t="s">
        <v>41</v>
      </c>
      <c r="E41" s="30" t="s">
        <v>1155</v>
      </c>
    </row>
    <row r="42" spans="1:5" ht="191.25">
      <c r="A42" t="s">
        <v>43</v>
      </c>
      <c r="E42" s="28" t="s">
        <v>1048</v>
      </c>
    </row>
    <row r="43" spans="1:16" ht="12.75">
      <c r="A43" s="19" t="s">
        <v>35</v>
      </c>
      <c r="B43" s="23" t="s">
        <v>30</v>
      </c>
      <c r="C43" s="23" t="s">
        <v>1049</v>
      </c>
      <c r="D43" s="19" t="s">
        <v>37</v>
      </c>
      <c r="E43" s="24" t="s">
        <v>1050</v>
      </c>
      <c r="F43" s="25" t="s">
        <v>163</v>
      </c>
      <c r="G43" s="26">
        <v>13.95</v>
      </c>
      <c r="H43" s="26">
        <v>2280</v>
      </c>
      <c r="I43" s="26">
        <f>ROUND(ROUND(H43,2)*ROUND(G43,2),2)</f>
      </c>
      <c r="O43">
        <f>(I43*21)/100</f>
      </c>
      <c r="P43" t="s">
        <v>12</v>
      </c>
    </row>
    <row r="44" spans="1:5" ht="12.75">
      <c r="A44" s="27" t="s">
        <v>40</v>
      </c>
      <c r="E44" s="28" t="s">
        <v>1156</v>
      </c>
    </row>
    <row r="45" spans="1:5" ht="38.25">
      <c r="A45" s="29" t="s">
        <v>41</v>
      </c>
      <c r="E45" s="30" t="s">
        <v>1157</v>
      </c>
    </row>
    <row r="46" spans="1:5" ht="191.25">
      <c r="A46" t="s">
        <v>43</v>
      </c>
      <c r="E46" s="28" t="s">
        <v>1048</v>
      </c>
    </row>
    <row r="47" spans="1:16" ht="12.75">
      <c r="A47" s="19" t="s">
        <v>35</v>
      </c>
      <c r="B47" s="23" t="s">
        <v>32</v>
      </c>
      <c r="C47" s="23" t="s">
        <v>1051</v>
      </c>
      <c r="D47" s="19" t="s">
        <v>37</v>
      </c>
      <c r="E47" s="24" t="s">
        <v>1052</v>
      </c>
      <c r="F47" s="25" t="s">
        <v>163</v>
      </c>
      <c r="G47" s="26">
        <v>13.95</v>
      </c>
      <c r="H47" s="26">
        <v>2750</v>
      </c>
      <c r="I47" s="26">
        <f>ROUND(ROUND(H47,2)*ROUND(G47,2),2)</f>
      </c>
      <c r="O47">
        <f>(I47*21)/100</f>
      </c>
      <c r="P47" t="s">
        <v>12</v>
      </c>
    </row>
    <row r="48" spans="1:5" ht="12.75">
      <c r="A48" s="27" t="s">
        <v>40</v>
      </c>
      <c r="E48" s="28" t="s">
        <v>1156</v>
      </c>
    </row>
    <row r="49" spans="1:5" ht="38.25">
      <c r="A49" s="29" t="s">
        <v>41</v>
      </c>
      <c r="E49" s="30" t="s">
        <v>1157</v>
      </c>
    </row>
    <row r="50" spans="1:5" ht="191.25">
      <c r="A50" t="s">
        <v>43</v>
      </c>
      <c r="E50" s="28" t="s">
        <v>1048</v>
      </c>
    </row>
    <row r="51" spans="1:16" ht="12.75">
      <c r="A51" s="19" t="s">
        <v>35</v>
      </c>
      <c r="B51" s="23" t="s">
        <v>152</v>
      </c>
      <c r="C51" s="23" t="s">
        <v>1055</v>
      </c>
      <c r="D51" s="19" t="s">
        <v>37</v>
      </c>
      <c r="E51" s="24" t="s">
        <v>1056</v>
      </c>
      <c r="F51" s="25" t="s">
        <v>107</v>
      </c>
      <c r="G51" s="26">
        <v>5.56</v>
      </c>
      <c r="H51" s="26">
        <v>4470</v>
      </c>
      <c r="I51" s="26">
        <f>ROUND(ROUND(H51,2)*ROUND(G51,2),2)</f>
      </c>
      <c r="O51">
        <f>(I51*21)/100</f>
      </c>
      <c r="P51" t="s">
        <v>12</v>
      </c>
    </row>
    <row r="52" spans="1:5" ht="12.75">
      <c r="A52" s="27" t="s">
        <v>40</v>
      </c>
      <c r="E52" s="28" t="s">
        <v>1057</v>
      </c>
    </row>
    <row r="53" spans="1:5" ht="38.25">
      <c r="A53" s="29" t="s">
        <v>41</v>
      </c>
      <c r="E53" s="30" t="s">
        <v>1158</v>
      </c>
    </row>
    <row r="54" spans="1:5" ht="369.75">
      <c r="A54" t="s">
        <v>43</v>
      </c>
      <c r="E54" s="28" t="s">
        <v>1059</v>
      </c>
    </row>
    <row r="55" spans="1:18" ht="12.75" customHeight="1">
      <c r="A55" s="5" t="s">
        <v>33</v>
      </c>
      <c r="B55" s="5"/>
      <c r="C55" s="34" t="s">
        <v>13</v>
      </c>
      <c r="D55" s="5"/>
      <c r="E55" s="21" t="s">
        <v>331</v>
      </c>
      <c r="F55" s="5"/>
      <c r="G55" s="5"/>
      <c r="H55" s="5"/>
      <c r="I55" s="35">
        <f>0+Q55</f>
      </c>
      <c r="O55">
        <f>0+R55</f>
      </c>
      <c r="Q55">
        <f>0+I56+I60+I64</f>
      </c>
      <c r="R55">
        <f>0+O56+O60+O64</f>
      </c>
    </row>
    <row r="56" spans="1:16" ht="12.75">
      <c r="A56" s="19" t="s">
        <v>35</v>
      </c>
      <c r="B56" s="23" t="s">
        <v>156</v>
      </c>
      <c r="C56" s="23" t="s">
        <v>1060</v>
      </c>
      <c r="D56" s="19" t="s">
        <v>37</v>
      </c>
      <c r="E56" s="24" t="s">
        <v>1061</v>
      </c>
      <c r="F56" s="25" t="s">
        <v>107</v>
      </c>
      <c r="G56" s="26">
        <v>6.77</v>
      </c>
      <c r="H56" s="26">
        <v>24240</v>
      </c>
      <c r="I56" s="26">
        <f>ROUND(ROUND(H56,2)*ROUND(G56,2),2)</f>
      </c>
      <c r="O56">
        <f>(I56*21)/100</f>
      </c>
      <c r="P56" t="s">
        <v>12</v>
      </c>
    </row>
    <row r="57" spans="1:5" ht="12.75">
      <c r="A57" s="27" t="s">
        <v>40</v>
      </c>
      <c r="E57" s="28" t="s">
        <v>1062</v>
      </c>
    </row>
    <row r="58" spans="1:5" ht="38.25">
      <c r="A58" s="29" t="s">
        <v>41</v>
      </c>
      <c r="E58" s="30" t="s">
        <v>1159</v>
      </c>
    </row>
    <row r="59" spans="1:5" ht="229.5">
      <c r="A59" t="s">
        <v>43</v>
      </c>
      <c r="E59" s="28" t="s">
        <v>632</v>
      </c>
    </row>
    <row r="60" spans="1:16" ht="12.75">
      <c r="A60" s="19" t="s">
        <v>35</v>
      </c>
      <c r="B60" s="23" t="s">
        <v>160</v>
      </c>
      <c r="C60" s="23" t="s">
        <v>1064</v>
      </c>
      <c r="D60" s="19" t="s">
        <v>37</v>
      </c>
      <c r="E60" s="24" t="s">
        <v>1065</v>
      </c>
      <c r="F60" s="25" t="s">
        <v>82</v>
      </c>
      <c r="G60" s="26">
        <v>48</v>
      </c>
      <c r="H60" s="26">
        <v>2780</v>
      </c>
      <c r="I60" s="26">
        <f>ROUND(ROUND(H60,2)*ROUND(G60,2),2)</f>
      </c>
      <c r="O60">
        <f>(I60*21)/100</f>
      </c>
      <c r="P60" t="s">
        <v>12</v>
      </c>
    </row>
    <row r="61" spans="1:5" ht="12.75">
      <c r="A61" s="27" t="s">
        <v>40</v>
      </c>
      <c r="E61" s="28" t="s">
        <v>1066</v>
      </c>
    </row>
    <row r="62" spans="1:5" ht="38.25">
      <c r="A62" s="29" t="s">
        <v>41</v>
      </c>
      <c r="E62" s="30" t="s">
        <v>1160</v>
      </c>
    </row>
    <row r="63" spans="1:5" ht="229.5">
      <c r="A63" t="s">
        <v>43</v>
      </c>
      <c r="E63" s="28" t="s">
        <v>632</v>
      </c>
    </row>
    <row r="64" spans="1:16" ht="12.75">
      <c r="A64" s="19" t="s">
        <v>35</v>
      </c>
      <c r="B64" s="23" t="s">
        <v>166</v>
      </c>
      <c r="C64" s="23" t="s">
        <v>1068</v>
      </c>
      <c r="D64" s="19" t="s">
        <v>37</v>
      </c>
      <c r="E64" s="24" t="s">
        <v>1069</v>
      </c>
      <c r="F64" s="25" t="s">
        <v>82</v>
      </c>
      <c r="G64" s="26">
        <v>240</v>
      </c>
      <c r="H64" s="26">
        <v>2830</v>
      </c>
      <c r="I64" s="26">
        <f>ROUND(ROUND(H64,2)*ROUND(G64,2),2)</f>
      </c>
      <c r="O64">
        <f>(I64*21)/100</f>
      </c>
      <c r="P64" t="s">
        <v>12</v>
      </c>
    </row>
    <row r="65" spans="1:5" ht="12.75">
      <c r="A65" s="27" t="s">
        <v>40</v>
      </c>
      <c r="E65" s="28" t="s">
        <v>1070</v>
      </c>
    </row>
    <row r="66" spans="1:5" ht="38.25">
      <c r="A66" s="29" t="s">
        <v>41</v>
      </c>
      <c r="E66" s="30" t="s">
        <v>1161</v>
      </c>
    </row>
    <row r="67" spans="1:5" ht="229.5">
      <c r="A67" t="s">
        <v>43</v>
      </c>
      <c r="E67" s="28" t="s">
        <v>632</v>
      </c>
    </row>
    <row r="68" spans="1:18" ht="12.75" customHeight="1">
      <c r="A68" s="5" t="s">
        <v>33</v>
      </c>
      <c r="B68" s="5"/>
      <c r="C68" s="34" t="s">
        <v>65</v>
      </c>
      <c r="D68" s="5"/>
      <c r="E68" s="21" t="s">
        <v>345</v>
      </c>
      <c r="F68" s="5"/>
      <c r="G68" s="5"/>
      <c r="H68" s="5"/>
      <c r="I68" s="35">
        <f>0+Q68</f>
      </c>
      <c r="O68">
        <f>0+R68</f>
      </c>
      <c r="Q68">
        <f>0+I69+I73+I77</f>
      </c>
      <c r="R68">
        <f>0+O69+O73+O77</f>
      </c>
    </row>
    <row r="69" spans="1:16" ht="25.5">
      <c r="A69" s="19" t="s">
        <v>35</v>
      </c>
      <c r="B69" s="23" t="s">
        <v>169</v>
      </c>
      <c r="C69" s="23" t="s">
        <v>1072</v>
      </c>
      <c r="D69" s="19" t="s">
        <v>37</v>
      </c>
      <c r="E69" s="24" t="s">
        <v>1073</v>
      </c>
      <c r="F69" s="25" t="s">
        <v>82</v>
      </c>
      <c r="G69" s="26">
        <v>36.6</v>
      </c>
      <c r="H69" s="26">
        <v>114</v>
      </c>
      <c r="I69" s="26">
        <f>ROUND(ROUND(H69,2)*ROUND(G69,2),2)</f>
      </c>
      <c r="O69">
        <f>(I69*21)/100</f>
      </c>
      <c r="P69" t="s">
        <v>12</v>
      </c>
    </row>
    <row r="70" spans="1:5" ht="12.75">
      <c r="A70" s="27" t="s">
        <v>40</v>
      </c>
      <c r="E70" s="28" t="s">
        <v>1074</v>
      </c>
    </row>
    <row r="71" spans="1:5" ht="38.25">
      <c r="A71" s="29" t="s">
        <v>41</v>
      </c>
      <c r="E71" s="30" t="s">
        <v>1162</v>
      </c>
    </row>
    <row r="72" spans="1:5" ht="191.25">
      <c r="A72" t="s">
        <v>43</v>
      </c>
      <c r="E72" s="28" t="s">
        <v>1076</v>
      </c>
    </row>
    <row r="73" spans="1:16" ht="12.75">
      <c r="A73" s="19" t="s">
        <v>35</v>
      </c>
      <c r="B73" s="23" t="s">
        <v>175</v>
      </c>
      <c r="C73" s="23" t="s">
        <v>1077</v>
      </c>
      <c r="D73" s="19" t="s">
        <v>37</v>
      </c>
      <c r="E73" s="24" t="s">
        <v>1078</v>
      </c>
      <c r="F73" s="25" t="s">
        <v>82</v>
      </c>
      <c r="G73" s="26">
        <v>30</v>
      </c>
      <c r="H73" s="26">
        <v>415</v>
      </c>
      <c r="I73" s="26">
        <f>ROUND(ROUND(H73,2)*ROUND(G73,2),2)</f>
      </c>
      <c r="O73">
        <f>(I73*21)/100</f>
      </c>
      <c r="P73" t="s">
        <v>12</v>
      </c>
    </row>
    <row r="74" spans="1:5" ht="12.75">
      <c r="A74" s="27" t="s">
        <v>40</v>
      </c>
      <c r="E74" s="28" t="s">
        <v>1079</v>
      </c>
    </row>
    <row r="75" spans="1:5" ht="38.25">
      <c r="A75" s="29" t="s">
        <v>41</v>
      </c>
      <c r="E75" s="30" t="s">
        <v>1163</v>
      </c>
    </row>
    <row r="76" spans="1:5" ht="51">
      <c r="A76" t="s">
        <v>43</v>
      </c>
      <c r="E76" s="28" t="s">
        <v>1081</v>
      </c>
    </row>
    <row r="77" spans="1:16" ht="12.75">
      <c r="A77" s="19" t="s">
        <v>35</v>
      </c>
      <c r="B77" s="23" t="s">
        <v>178</v>
      </c>
      <c r="C77" s="23" t="s">
        <v>1082</v>
      </c>
      <c r="D77" s="19" t="s">
        <v>37</v>
      </c>
      <c r="E77" s="24" t="s">
        <v>1083</v>
      </c>
      <c r="F77" s="25" t="s">
        <v>82</v>
      </c>
      <c r="G77" s="26">
        <v>888</v>
      </c>
      <c r="H77" s="26">
        <v>23</v>
      </c>
      <c r="I77" s="26">
        <f>ROUND(ROUND(H77,2)*ROUND(G77,2),2)</f>
      </c>
      <c r="O77">
        <f>(I77*21)/100</f>
      </c>
      <c r="P77" t="s">
        <v>12</v>
      </c>
    </row>
    <row r="78" spans="1:5" ht="12.75">
      <c r="A78" s="27" t="s">
        <v>40</v>
      </c>
      <c r="E78" s="28" t="s">
        <v>1084</v>
      </c>
    </row>
    <row r="79" spans="1:5" ht="51">
      <c r="A79" s="29" t="s">
        <v>41</v>
      </c>
      <c r="E79" s="30" t="s">
        <v>1164</v>
      </c>
    </row>
    <row r="80" spans="1:5" ht="38.25">
      <c r="A80" t="s">
        <v>43</v>
      </c>
      <c r="E80" s="28"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8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0+O8+O13+O34+O63+O76</f>
      </c>
      <c r="P2" t="s">
        <v>13</v>
      </c>
    </row>
    <row r="3" spans="1:16" ht="15" customHeight="1">
      <c r="A3" t="s">
        <v>1</v>
      </c>
      <c r="B3" s="8" t="s">
        <v>4</v>
      </c>
      <c r="C3" s="9" t="s">
        <v>5</v>
      </c>
      <c r="D3" s="1"/>
      <c r="E3" s="10" t="s">
        <v>6</v>
      </c>
      <c r="F3" s="1"/>
      <c r="G3" s="4"/>
      <c r="H3" s="3" t="s">
        <v>1165</v>
      </c>
      <c r="I3" s="31">
        <f>0+I8+I13+I34+I63+I76</f>
      </c>
      <c r="O3" t="s">
        <v>9</v>
      </c>
      <c r="P3" t="s">
        <v>12</v>
      </c>
    </row>
    <row r="4" spans="1:16" ht="15" customHeight="1">
      <c r="A4" t="s">
        <v>7</v>
      </c>
      <c r="B4" s="12" t="s">
        <v>8</v>
      </c>
      <c r="C4" s="13" t="s">
        <v>1165</v>
      </c>
      <c r="D4" s="5"/>
      <c r="E4" s="14" t="s">
        <v>1166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120.55</v>
      </c>
      <c r="H9" s="26">
        <v>300</v>
      </c>
      <c r="I9" s="26">
        <f>ROUND(ROUND(H9,2)*ROUND(G9,2),2)</f>
      </c>
      <c r="O9">
        <f>(I9*21)/100</f>
      </c>
      <c r="P9" t="s">
        <v>12</v>
      </c>
    </row>
    <row r="10" spans="1:5" ht="12.75">
      <c r="A10" s="27" t="s">
        <v>40</v>
      </c>
      <c r="E10" s="28" t="s">
        <v>1024</v>
      </c>
    </row>
    <row r="11" spans="1:5" ht="12.75">
      <c r="A11" s="29" t="s">
        <v>41</v>
      </c>
      <c r="E11" s="30" t="s">
        <v>1167</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0+I14+I18+I22+I26+I30</f>
      </c>
      <c r="R13">
        <f>0+O14+O18+O22+O26+O30</f>
      </c>
    </row>
    <row r="14" spans="1:16" ht="12.75">
      <c r="A14" s="19" t="s">
        <v>35</v>
      </c>
      <c r="B14" s="23" t="s">
        <v>12</v>
      </c>
      <c r="C14" s="23" t="s">
        <v>170</v>
      </c>
      <c r="D14" s="19" t="s">
        <v>37</v>
      </c>
      <c r="E14" s="24" t="s">
        <v>172</v>
      </c>
      <c r="F14" s="25" t="s">
        <v>107</v>
      </c>
      <c r="G14" s="26">
        <v>162.76</v>
      </c>
      <c r="H14" s="26">
        <v>102</v>
      </c>
      <c r="I14" s="26">
        <f>ROUND(ROUND(H14,2)*ROUND(G14,2),2)</f>
      </c>
      <c r="O14">
        <f>(I14*21)/100</f>
      </c>
      <c r="P14" t="s">
        <v>12</v>
      </c>
    </row>
    <row r="15" spans="1:5" ht="12.75">
      <c r="A15" s="27" t="s">
        <v>40</v>
      </c>
      <c r="E15" s="28" t="s">
        <v>1026</v>
      </c>
    </row>
    <row r="16" spans="1:5" ht="25.5">
      <c r="A16" s="29" t="s">
        <v>41</v>
      </c>
      <c r="E16" s="30" t="s">
        <v>1168</v>
      </c>
    </row>
    <row r="17" spans="1:5" ht="306">
      <c r="A17" t="s">
        <v>43</v>
      </c>
      <c r="E17" s="28" t="s">
        <v>174</v>
      </c>
    </row>
    <row r="18" spans="1:16" ht="12.75">
      <c r="A18" s="19" t="s">
        <v>35</v>
      </c>
      <c r="B18" s="23" t="s">
        <v>13</v>
      </c>
      <c r="C18" s="23" t="s">
        <v>179</v>
      </c>
      <c r="D18" s="19" t="s">
        <v>37</v>
      </c>
      <c r="E18" s="24" t="s">
        <v>180</v>
      </c>
      <c r="F18" s="25" t="s">
        <v>107</v>
      </c>
      <c r="G18" s="26">
        <v>93.43</v>
      </c>
      <c r="H18" s="26">
        <v>242</v>
      </c>
      <c r="I18" s="26">
        <f>ROUND(ROUND(H18,2)*ROUND(G18,2),2)</f>
      </c>
      <c r="O18">
        <f>(I18*21)/100</f>
      </c>
      <c r="P18" t="s">
        <v>12</v>
      </c>
    </row>
    <row r="19" spans="1:5" ht="12.75">
      <c r="A19" s="27" t="s">
        <v>40</v>
      </c>
      <c r="E19" s="28" t="s">
        <v>1028</v>
      </c>
    </row>
    <row r="20" spans="1:5" ht="12.75">
      <c r="A20" s="29" t="s">
        <v>41</v>
      </c>
      <c r="E20" s="30" t="s">
        <v>1169</v>
      </c>
    </row>
    <row r="21" spans="1:5" ht="318.75">
      <c r="A21" t="s">
        <v>43</v>
      </c>
      <c r="E21" s="28" t="s">
        <v>182</v>
      </c>
    </row>
    <row r="22" spans="1:16" ht="12.75">
      <c r="A22" s="19" t="s">
        <v>35</v>
      </c>
      <c r="B22" s="23" t="s">
        <v>23</v>
      </c>
      <c r="C22" s="23" t="s">
        <v>184</v>
      </c>
      <c r="D22" s="19" t="s">
        <v>37</v>
      </c>
      <c r="E22" s="24" t="s">
        <v>185</v>
      </c>
      <c r="F22" s="25" t="s">
        <v>107</v>
      </c>
      <c r="G22" s="26">
        <v>93.43</v>
      </c>
      <c r="H22" s="26">
        <v>413</v>
      </c>
      <c r="I22" s="26">
        <f>ROUND(ROUND(H22,2)*ROUND(G22,2),2)</f>
      </c>
      <c r="O22">
        <f>(I22*21)/100</f>
      </c>
      <c r="P22" t="s">
        <v>12</v>
      </c>
    </row>
    <row r="23" spans="1:5" ht="12.75">
      <c r="A23" s="27" t="s">
        <v>40</v>
      </c>
      <c r="E23" s="28" t="s">
        <v>37</v>
      </c>
    </row>
    <row r="24" spans="1:5" ht="12.75">
      <c r="A24" s="29" t="s">
        <v>41</v>
      </c>
      <c r="E24" s="30" t="s">
        <v>1169</v>
      </c>
    </row>
    <row r="25" spans="1:5" ht="318.75">
      <c r="A25" t="s">
        <v>43</v>
      </c>
      <c r="E25" s="28" t="s">
        <v>187</v>
      </c>
    </row>
    <row r="26" spans="1:16" ht="12.75">
      <c r="A26" s="19" t="s">
        <v>35</v>
      </c>
      <c r="B26" s="23" t="s">
        <v>25</v>
      </c>
      <c r="C26" s="23" t="s">
        <v>110</v>
      </c>
      <c r="D26" s="19" t="s">
        <v>37</v>
      </c>
      <c r="E26" s="24" t="s">
        <v>111</v>
      </c>
      <c r="F26" s="25" t="s">
        <v>107</v>
      </c>
      <c r="G26" s="26">
        <v>283.31</v>
      </c>
      <c r="H26" s="26">
        <v>18</v>
      </c>
      <c r="I26" s="26">
        <f>ROUND(ROUND(H26,2)*ROUND(G26,2),2)</f>
      </c>
      <c r="O26">
        <f>(I26*21)/100</f>
      </c>
      <c r="P26" t="s">
        <v>12</v>
      </c>
    </row>
    <row r="27" spans="1:5" ht="12.75">
      <c r="A27" s="27" t="s">
        <v>40</v>
      </c>
      <c r="E27" s="28" t="s">
        <v>1030</v>
      </c>
    </row>
    <row r="28" spans="1:5" ht="38.25">
      <c r="A28" s="29" t="s">
        <v>41</v>
      </c>
      <c r="E28" s="30" t="s">
        <v>1170</v>
      </c>
    </row>
    <row r="29" spans="1:5" ht="191.25">
      <c r="A29" t="s">
        <v>43</v>
      </c>
      <c r="E29" s="28" t="s">
        <v>198</v>
      </c>
    </row>
    <row r="30" spans="1:16" ht="12.75">
      <c r="A30" s="19" t="s">
        <v>35</v>
      </c>
      <c r="B30" s="23" t="s">
        <v>27</v>
      </c>
      <c r="C30" s="23" t="s">
        <v>200</v>
      </c>
      <c r="D30" s="19" t="s">
        <v>37</v>
      </c>
      <c r="E30" s="24" t="s">
        <v>201</v>
      </c>
      <c r="F30" s="25" t="s">
        <v>107</v>
      </c>
      <c r="G30" s="26">
        <v>162.76</v>
      </c>
      <c r="H30" s="26">
        <v>124</v>
      </c>
      <c r="I30" s="26">
        <f>ROUND(ROUND(H30,2)*ROUND(G30,2),2)</f>
      </c>
      <c r="O30">
        <f>(I30*21)/100</f>
      </c>
      <c r="P30" t="s">
        <v>12</v>
      </c>
    </row>
    <row r="31" spans="1:5" ht="25.5">
      <c r="A31" s="27" t="s">
        <v>40</v>
      </c>
      <c r="E31" s="28" t="s">
        <v>1032</v>
      </c>
    </row>
    <row r="32" spans="1:5" ht="12.75">
      <c r="A32" s="29" t="s">
        <v>41</v>
      </c>
      <c r="E32" s="30" t="s">
        <v>1171</v>
      </c>
    </row>
    <row r="33" spans="1:5" ht="229.5">
      <c r="A33" t="s">
        <v>43</v>
      </c>
      <c r="E33" s="28" t="s">
        <v>203</v>
      </c>
    </row>
    <row r="34" spans="1:18" ht="12.75" customHeight="1">
      <c r="A34" s="5" t="s">
        <v>33</v>
      </c>
      <c r="B34" s="5"/>
      <c r="C34" s="34" t="s">
        <v>12</v>
      </c>
      <c r="D34" s="5"/>
      <c r="E34" s="21" t="s">
        <v>221</v>
      </c>
      <c r="F34" s="5"/>
      <c r="G34" s="5"/>
      <c r="H34" s="5"/>
      <c r="I34" s="35">
        <f>0+Q34</f>
      </c>
      <c r="O34">
        <f>0+R34</f>
      </c>
      <c r="Q34">
        <f>0+I35+I39+I43+I47+I51+I55+I59</f>
      </c>
      <c r="R34">
        <f>0+O35+O39+O43+O47+O51+O55+O59</f>
      </c>
    </row>
    <row r="35" spans="1:16" ht="12.75">
      <c r="A35" s="19" t="s">
        <v>35</v>
      </c>
      <c r="B35" s="23" t="s">
        <v>65</v>
      </c>
      <c r="C35" s="23" t="s">
        <v>1034</v>
      </c>
      <c r="D35" s="19" t="s">
        <v>37</v>
      </c>
      <c r="E35" s="24" t="s">
        <v>1035</v>
      </c>
      <c r="F35" s="25" t="s">
        <v>107</v>
      </c>
      <c r="G35" s="26">
        <v>96.44</v>
      </c>
      <c r="H35" s="26">
        <v>4100</v>
      </c>
      <c r="I35" s="26">
        <f>ROUND(ROUND(H35,2)*ROUND(G35,2),2)</f>
      </c>
      <c r="O35">
        <f>(I35*21)/100</f>
      </c>
      <c r="P35" t="s">
        <v>12</v>
      </c>
    </row>
    <row r="36" spans="1:5" ht="12.75">
      <c r="A36" s="27" t="s">
        <v>40</v>
      </c>
      <c r="E36" s="28" t="s">
        <v>1036</v>
      </c>
    </row>
    <row r="37" spans="1:5" ht="51">
      <c r="A37" s="29" t="s">
        <v>41</v>
      </c>
      <c r="E37" s="30" t="s">
        <v>1172</v>
      </c>
    </row>
    <row r="38" spans="1:5" ht="409.5">
      <c r="A38" t="s">
        <v>43</v>
      </c>
      <c r="E38" s="28" t="s">
        <v>1038</v>
      </c>
    </row>
    <row r="39" spans="1:16" ht="12.75">
      <c r="A39" s="19" t="s">
        <v>35</v>
      </c>
      <c r="B39" s="23" t="s">
        <v>70</v>
      </c>
      <c r="C39" s="23" t="s">
        <v>1039</v>
      </c>
      <c r="D39" s="19" t="s">
        <v>37</v>
      </c>
      <c r="E39" s="24" t="s">
        <v>1040</v>
      </c>
      <c r="F39" s="25" t="s">
        <v>137</v>
      </c>
      <c r="G39" s="26">
        <v>10.51</v>
      </c>
      <c r="H39" s="26">
        <v>29060</v>
      </c>
      <c r="I39" s="26">
        <f>ROUND(ROUND(H39,2)*ROUND(G39,2),2)</f>
      </c>
      <c r="O39">
        <f>(I39*21)/100</f>
      </c>
      <c r="P39" t="s">
        <v>12</v>
      </c>
    </row>
    <row r="40" spans="1:5" ht="12.75">
      <c r="A40" s="27" t="s">
        <v>40</v>
      </c>
      <c r="E40" s="28" t="s">
        <v>1041</v>
      </c>
    </row>
    <row r="41" spans="1:5" ht="12.75">
      <c r="A41" s="29" t="s">
        <v>41</v>
      </c>
      <c r="E41" s="30" t="s">
        <v>1173</v>
      </c>
    </row>
    <row r="42" spans="1:5" ht="267.75">
      <c r="A42" t="s">
        <v>43</v>
      </c>
      <c r="E42" s="28" t="s">
        <v>1043</v>
      </c>
    </row>
    <row r="43" spans="1:16" ht="12.75">
      <c r="A43" s="19" t="s">
        <v>35</v>
      </c>
      <c r="B43" s="23" t="s">
        <v>30</v>
      </c>
      <c r="C43" s="23" t="s">
        <v>1044</v>
      </c>
      <c r="D43" s="19" t="s">
        <v>37</v>
      </c>
      <c r="E43" s="24" t="s">
        <v>1045</v>
      </c>
      <c r="F43" s="25" t="s">
        <v>163</v>
      </c>
      <c r="G43" s="26">
        <v>144.48</v>
      </c>
      <c r="H43" s="26">
        <v>1720</v>
      </c>
      <c r="I43" s="26">
        <f>ROUND(ROUND(H43,2)*ROUND(G43,2),2)</f>
      </c>
      <c r="O43">
        <f>(I43*21)/100</f>
      </c>
      <c r="P43" t="s">
        <v>12</v>
      </c>
    </row>
    <row r="44" spans="1:5" ht="12.75">
      <c r="A44" s="27" t="s">
        <v>40</v>
      </c>
      <c r="E44" s="28" t="s">
        <v>1174</v>
      </c>
    </row>
    <row r="45" spans="1:5" ht="51">
      <c r="A45" s="29" t="s">
        <v>41</v>
      </c>
      <c r="E45" s="30" t="s">
        <v>1175</v>
      </c>
    </row>
    <row r="46" spans="1:5" ht="191.25">
      <c r="A46" t="s">
        <v>43</v>
      </c>
      <c r="E46" s="28" t="s">
        <v>1048</v>
      </c>
    </row>
    <row r="47" spans="1:16" ht="12.75">
      <c r="A47" s="19" t="s">
        <v>35</v>
      </c>
      <c r="B47" s="23" t="s">
        <v>32</v>
      </c>
      <c r="C47" s="23" t="s">
        <v>1049</v>
      </c>
      <c r="D47" s="19" t="s">
        <v>37</v>
      </c>
      <c r="E47" s="24" t="s">
        <v>1050</v>
      </c>
      <c r="F47" s="25" t="s">
        <v>163</v>
      </c>
      <c r="G47" s="26">
        <v>23.52</v>
      </c>
      <c r="H47" s="26">
        <v>2280</v>
      </c>
      <c r="I47" s="26">
        <f>ROUND(ROUND(H47,2)*ROUND(G47,2),2)</f>
      </c>
      <c r="O47">
        <f>(I47*21)/100</f>
      </c>
      <c r="P47" t="s">
        <v>12</v>
      </c>
    </row>
    <row r="48" spans="1:5" ht="12.75">
      <c r="A48" s="27" t="s">
        <v>40</v>
      </c>
      <c r="E48" s="28" t="s">
        <v>1174</v>
      </c>
    </row>
    <row r="49" spans="1:5" ht="12.75">
      <c r="A49" s="29" t="s">
        <v>41</v>
      </c>
      <c r="E49" s="30" t="s">
        <v>1176</v>
      </c>
    </row>
    <row r="50" spans="1:5" ht="191.25">
      <c r="A50" t="s">
        <v>43</v>
      </c>
      <c r="E50" s="28" t="s">
        <v>1048</v>
      </c>
    </row>
    <row r="51" spans="1:16" ht="12.75">
      <c r="A51" s="19" t="s">
        <v>35</v>
      </c>
      <c r="B51" s="23" t="s">
        <v>152</v>
      </c>
      <c r="C51" s="23" t="s">
        <v>1051</v>
      </c>
      <c r="D51" s="19" t="s">
        <v>37</v>
      </c>
      <c r="E51" s="24" t="s">
        <v>1052</v>
      </c>
      <c r="F51" s="25" t="s">
        <v>163</v>
      </c>
      <c r="G51" s="26">
        <v>7.84</v>
      </c>
      <c r="H51" s="26">
        <v>2750</v>
      </c>
      <c r="I51" s="26">
        <f>ROUND(ROUND(H51,2)*ROUND(G51,2),2)</f>
      </c>
      <c r="O51">
        <f>(I51*21)/100</f>
      </c>
      <c r="P51" t="s">
        <v>12</v>
      </c>
    </row>
    <row r="52" spans="1:5" ht="12.75">
      <c r="A52" s="27" t="s">
        <v>40</v>
      </c>
      <c r="E52" s="28" t="s">
        <v>1174</v>
      </c>
    </row>
    <row r="53" spans="1:5" ht="12.75">
      <c r="A53" s="29" t="s">
        <v>41</v>
      </c>
      <c r="E53" s="30" t="s">
        <v>1177</v>
      </c>
    </row>
    <row r="54" spans="1:5" ht="191.25">
      <c r="A54" t="s">
        <v>43</v>
      </c>
      <c r="E54" s="28" t="s">
        <v>1048</v>
      </c>
    </row>
    <row r="55" spans="1:16" ht="12.75">
      <c r="A55" s="19" t="s">
        <v>35</v>
      </c>
      <c r="B55" s="23" t="s">
        <v>156</v>
      </c>
      <c r="C55" s="23" t="s">
        <v>1178</v>
      </c>
      <c r="D55" s="19" t="s">
        <v>37</v>
      </c>
      <c r="E55" s="24" t="s">
        <v>1179</v>
      </c>
      <c r="F55" s="25" t="s">
        <v>163</v>
      </c>
      <c r="G55" s="26">
        <v>42.56</v>
      </c>
      <c r="H55" s="26">
        <v>6130</v>
      </c>
      <c r="I55" s="26">
        <f>ROUND(ROUND(H55,2)*ROUND(G55,2),2)</f>
      </c>
      <c r="O55">
        <f>(I55*21)/100</f>
      </c>
      <c r="P55" t="s">
        <v>12</v>
      </c>
    </row>
    <row r="56" spans="1:5" ht="12.75">
      <c r="A56" s="27" t="s">
        <v>40</v>
      </c>
      <c r="E56" s="28" t="s">
        <v>1174</v>
      </c>
    </row>
    <row r="57" spans="1:5" ht="12.75">
      <c r="A57" s="29" t="s">
        <v>41</v>
      </c>
      <c r="E57" s="30" t="s">
        <v>1180</v>
      </c>
    </row>
    <row r="58" spans="1:5" ht="191.25">
      <c r="A58" t="s">
        <v>43</v>
      </c>
      <c r="E58" s="28" t="s">
        <v>1048</v>
      </c>
    </row>
    <row r="59" spans="1:16" ht="12.75">
      <c r="A59" s="19" t="s">
        <v>35</v>
      </c>
      <c r="B59" s="23" t="s">
        <v>160</v>
      </c>
      <c r="C59" s="23" t="s">
        <v>1055</v>
      </c>
      <c r="D59" s="19" t="s">
        <v>37</v>
      </c>
      <c r="E59" s="24" t="s">
        <v>1056</v>
      </c>
      <c r="F59" s="25" t="s">
        <v>107</v>
      </c>
      <c r="G59" s="26">
        <v>24.11</v>
      </c>
      <c r="H59" s="26">
        <v>4470</v>
      </c>
      <c r="I59" s="26">
        <f>ROUND(ROUND(H59,2)*ROUND(G59,2),2)</f>
      </c>
      <c r="O59">
        <f>(I59*21)/100</f>
      </c>
      <c r="P59" t="s">
        <v>12</v>
      </c>
    </row>
    <row r="60" spans="1:5" ht="12.75">
      <c r="A60" s="27" t="s">
        <v>40</v>
      </c>
      <c r="E60" s="28" t="s">
        <v>1057</v>
      </c>
    </row>
    <row r="61" spans="1:5" ht="51">
      <c r="A61" s="29" t="s">
        <v>41</v>
      </c>
      <c r="E61" s="30" t="s">
        <v>1181</v>
      </c>
    </row>
    <row r="62" spans="1:5" ht="369.75">
      <c r="A62" t="s">
        <v>43</v>
      </c>
      <c r="E62" s="28" t="s">
        <v>1059</v>
      </c>
    </row>
    <row r="63" spans="1:18" ht="12.75" customHeight="1">
      <c r="A63" s="5" t="s">
        <v>33</v>
      </c>
      <c r="B63" s="5"/>
      <c r="C63" s="34" t="s">
        <v>13</v>
      </c>
      <c r="D63" s="5"/>
      <c r="E63" s="21" t="s">
        <v>331</v>
      </c>
      <c r="F63" s="5"/>
      <c r="G63" s="5"/>
      <c r="H63" s="5"/>
      <c r="I63" s="35">
        <f>0+Q63</f>
      </c>
      <c r="O63">
        <f>0+R63</f>
      </c>
      <c r="Q63">
        <f>0+I64+I68+I72</f>
      </c>
      <c r="R63">
        <f>0+O64+O68+O72</f>
      </c>
    </row>
    <row r="64" spans="1:16" ht="12.75">
      <c r="A64" s="19" t="s">
        <v>35</v>
      </c>
      <c r="B64" s="23" t="s">
        <v>166</v>
      </c>
      <c r="C64" s="23" t="s">
        <v>1060</v>
      </c>
      <c r="D64" s="19" t="s">
        <v>37</v>
      </c>
      <c r="E64" s="24" t="s">
        <v>1061</v>
      </c>
      <c r="F64" s="25" t="s">
        <v>107</v>
      </c>
      <c r="G64" s="26">
        <v>26.68</v>
      </c>
      <c r="H64" s="26">
        <v>24240</v>
      </c>
      <c r="I64" s="26">
        <f>ROUND(ROUND(H64,2)*ROUND(G64,2),2)</f>
      </c>
      <c r="O64">
        <f>(I64*21)/100</f>
      </c>
      <c r="P64" t="s">
        <v>12</v>
      </c>
    </row>
    <row r="65" spans="1:5" ht="12.75">
      <c r="A65" s="27" t="s">
        <v>40</v>
      </c>
      <c r="E65" s="28" t="s">
        <v>1062</v>
      </c>
    </row>
    <row r="66" spans="1:5" ht="51">
      <c r="A66" s="29" t="s">
        <v>41</v>
      </c>
      <c r="E66" s="30" t="s">
        <v>1182</v>
      </c>
    </row>
    <row r="67" spans="1:5" ht="229.5">
      <c r="A67" t="s">
        <v>43</v>
      </c>
      <c r="E67" s="28" t="s">
        <v>632</v>
      </c>
    </row>
    <row r="68" spans="1:16" ht="12.75">
      <c r="A68" s="19" t="s">
        <v>35</v>
      </c>
      <c r="B68" s="23" t="s">
        <v>169</v>
      </c>
      <c r="C68" s="23" t="s">
        <v>1064</v>
      </c>
      <c r="D68" s="19" t="s">
        <v>37</v>
      </c>
      <c r="E68" s="24" t="s">
        <v>1065</v>
      </c>
      <c r="F68" s="25" t="s">
        <v>82</v>
      </c>
      <c r="G68" s="26">
        <v>237.6</v>
      </c>
      <c r="H68" s="26">
        <v>2780</v>
      </c>
      <c r="I68" s="26">
        <f>ROUND(ROUND(H68,2)*ROUND(G68,2),2)</f>
      </c>
      <c r="O68">
        <f>(I68*21)/100</f>
      </c>
      <c r="P68" t="s">
        <v>12</v>
      </c>
    </row>
    <row r="69" spans="1:5" ht="12.75">
      <c r="A69" s="27" t="s">
        <v>40</v>
      </c>
      <c r="E69" s="28" t="s">
        <v>1066</v>
      </c>
    </row>
    <row r="70" spans="1:5" ht="51">
      <c r="A70" s="29" t="s">
        <v>41</v>
      </c>
      <c r="E70" s="30" t="s">
        <v>1183</v>
      </c>
    </row>
    <row r="71" spans="1:5" ht="229.5">
      <c r="A71" t="s">
        <v>43</v>
      </c>
      <c r="E71" s="28" t="s">
        <v>632</v>
      </c>
    </row>
    <row r="72" spans="1:16" ht="12.75">
      <c r="A72" s="19" t="s">
        <v>35</v>
      </c>
      <c r="B72" s="23" t="s">
        <v>175</v>
      </c>
      <c r="C72" s="23" t="s">
        <v>1068</v>
      </c>
      <c r="D72" s="19" t="s">
        <v>37</v>
      </c>
      <c r="E72" s="24" t="s">
        <v>1069</v>
      </c>
      <c r="F72" s="25" t="s">
        <v>82</v>
      </c>
      <c r="G72" s="26">
        <v>1039.5</v>
      </c>
      <c r="H72" s="26">
        <v>2830</v>
      </c>
      <c r="I72" s="26">
        <f>ROUND(ROUND(H72,2)*ROUND(G72,2),2)</f>
      </c>
      <c r="O72">
        <f>(I72*21)/100</f>
      </c>
      <c r="P72" t="s">
        <v>12</v>
      </c>
    </row>
    <row r="73" spans="1:5" ht="12.75">
      <c r="A73" s="27" t="s">
        <v>40</v>
      </c>
      <c r="E73" s="28" t="s">
        <v>1070</v>
      </c>
    </row>
    <row r="74" spans="1:5" ht="51">
      <c r="A74" s="29" t="s">
        <v>41</v>
      </c>
      <c r="E74" s="30" t="s">
        <v>1184</v>
      </c>
    </row>
    <row r="75" spans="1:5" ht="229.5">
      <c r="A75" t="s">
        <v>43</v>
      </c>
      <c r="E75" s="28" t="s">
        <v>632</v>
      </c>
    </row>
    <row r="76" spans="1:18" ht="12.75" customHeight="1">
      <c r="A76" s="5" t="s">
        <v>33</v>
      </c>
      <c r="B76" s="5"/>
      <c r="C76" s="34" t="s">
        <v>65</v>
      </c>
      <c r="D76" s="5"/>
      <c r="E76" s="21" t="s">
        <v>345</v>
      </c>
      <c r="F76" s="5"/>
      <c r="G76" s="5"/>
      <c r="H76" s="5"/>
      <c r="I76" s="35">
        <f>0+Q76</f>
      </c>
      <c r="O76">
        <f>0+R76</f>
      </c>
      <c r="Q76">
        <f>0+I77+I81+I85</f>
      </c>
      <c r="R76">
        <f>0+O77+O81+O85</f>
      </c>
    </row>
    <row r="77" spans="1:16" ht="25.5">
      <c r="A77" s="19" t="s">
        <v>35</v>
      </c>
      <c r="B77" s="23" t="s">
        <v>178</v>
      </c>
      <c r="C77" s="23" t="s">
        <v>1072</v>
      </c>
      <c r="D77" s="19" t="s">
        <v>37</v>
      </c>
      <c r="E77" s="24" t="s">
        <v>1073</v>
      </c>
      <c r="F77" s="25" t="s">
        <v>82</v>
      </c>
      <c r="G77" s="26">
        <v>166.32</v>
      </c>
      <c r="H77" s="26">
        <v>114</v>
      </c>
      <c r="I77" s="26">
        <f>ROUND(ROUND(H77,2)*ROUND(G77,2),2)</f>
      </c>
      <c r="O77">
        <f>(I77*21)/100</f>
      </c>
      <c r="P77" t="s">
        <v>12</v>
      </c>
    </row>
    <row r="78" spans="1:5" ht="12.75">
      <c r="A78" s="27" t="s">
        <v>40</v>
      </c>
      <c r="E78" s="28" t="s">
        <v>1074</v>
      </c>
    </row>
    <row r="79" spans="1:5" ht="51">
      <c r="A79" s="29" t="s">
        <v>41</v>
      </c>
      <c r="E79" s="30" t="s">
        <v>1185</v>
      </c>
    </row>
    <row r="80" spans="1:5" ht="191.25">
      <c r="A80" t="s">
        <v>43</v>
      </c>
      <c r="E80" s="28" t="s">
        <v>1076</v>
      </c>
    </row>
    <row r="81" spans="1:16" ht="12.75">
      <c r="A81" s="19" t="s">
        <v>35</v>
      </c>
      <c r="B81" s="23" t="s">
        <v>183</v>
      </c>
      <c r="C81" s="23" t="s">
        <v>1077</v>
      </c>
      <c r="D81" s="19" t="s">
        <v>37</v>
      </c>
      <c r="E81" s="24" t="s">
        <v>1078</v>
      </c>
      <c r="F81" s="25" t="s">
        <v>82</v>
      </c>
      <c r="G81" s="26">
        <v>178.2</v>
      </c>
      <c r="H81" s="26">
        <v>415</v>
      </c>
      <c r="I81" s="26">
        <f>ROUND(ROUND(H81,2)*ROUND(G81,2),2)</f>
      </c>
      <c r="O81">
        <f>(I81*21)/100</f>
      </c>
      <c r="P81" t="s">
        <v>12</v>
      </c>
    </row>
    <row r="82" spans="1:5" ht="12.75">
      <c r="A82" s="27" t="s">
        <v>40</v>
      </c>
      <c r="E82" s="28" t="s">
        <v>1079</v>
      </c>
    </row>
    <row r="83" spans="1:5" ht="51">
      <c r="A83" s="29" t="s">
        <v>41</v>
      </c>
      <c r="E83" s="30" t="s">
        <v>1186</v>
      </c>
    </row>
    <row r="84" spans="1:5" ht="51">
      <c r="A84" t="s">
        <v>43</v>
      </c>
      <c r="E84" s="28" t="s">
        <v>1081</v>
      </c>
    </row>
    <row r="85" spans="1:16" ht="12.75">
      <c r="A85" s="19" t="s">
        <v>35</v>
      </c>
      <c r="B85" s="23" t="s">
        <v>188</v>
      </c>
      <c r="C85" s="23" t="s">
        <v>1082</v>
      </c>
      <c r="D85" s="19" t="s">
        <v>37</v>
      </c>
      <c r="E85" s="24" t="s">
        <v>1083</v>
      </c>
      <c r="F85" s="25" t="s">
        <v>82</v>
      </c>
      <c r="G85" s="26">
        <v>3905.55</v>
      </c>
      <c r="H85" s="26">
        <v>23</v>
      </c>
      <c r="I85" s="26">
        <f>ROUND(ROUND(H85,2)*ROUND(G85,2),2)</f>
      </c>
      <c r="O85">
        <f>(I85*21)/100</f>
      </c>
      <c r="P85" t="s">
        <v>12</v>
      </c>
    </row>
    <row r="86" spans="1:5" ht="12.75">
      <c r="A86" s="27" t="s">
        <v>40</v>
      </c>
      <c r="E86" s="28" t="s">
        <v>1084</v>
      </c>
    </row>
    <row r="87" spans="1:5" ht="51">
      <c r="A87" s="29" t="s">
        <v>41</v>
      </c>
      <c r="E87" s="30" t="s">
        <v>1187</v>
      </c>
    </row>
    <row r="88" spans="1:5" ht="38.25">
      <c r="A88" t="s">
        <v>43</v>
      </c>
      <c r="E88" s="28"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89</v>
      </c>
      <c r="I3" s="31">
        <f>0+I8</f>
      </c>
      <c r="O3" t="s">
        <v>9</v>
      </c>
      <c r="P3" t="s">
        <v>12</v>
      </c>
    </row>
    <row r="4" spans="1:16" ht="15" customHeight="1">
      <c r="A4" t="s">
        <v>7</v>
      </c>
      <c r="B4" s="12" t="s">
        <v>8</v>
      </c>
      <c r="C4" s="13" t="s">
        <v>89</v>
      </c>
      <c r="D4" s="5"/>
      <c r="E4" s="14" t="s">
        <v>90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0+I9+I13+I17+I21</f>
      </c>
      <c r="R8">
        <f>0+O9+O13+O17+O21</f>
      </c>
    </row>
    <row r="9" spans="1:16" ht="12.75">
      <c r="A9" s="19" t="s">
        <v>35</v>
      </c>
      <c r="B9" s="23" t="s">
        <v>19</v>
      </c>
      <c r="C9" s="23" t="s">
        <v>80</v>
      </c>
      <c r="D9" s="19" t="s">
        <v>37</v>
      </c>
      <c r="E9" s="24" t="s">
        <v>81</v>
      </c>
      <c r="F9" s="25" t="s">
        <v>82</v>
      </c>
      <c r="G9" s="26">
        <v>1575</v>
      </c>
      <c r="H9" s="26">
        <v>47</v>
      </c>
      <c r="I9" s="26">
        <f>ROUND(ROUND(H9,2)*ROUND(G9,2),2)</f>
      </c>
      <c r="O9">
        <f>(I9*21)/100</f>
      </c>
      <c r="P9" t="s">
        <v>12</v>
      </c>
    </row>
    <row r="10" spans="1:5" ht="12.75">
      <c r="A10" s="27" t="s">
        <v>40</v>
      </c>
      <c r="E10" s="28" t="s">
        <v>37</v>
      </c>
    </row>
    <row r="11" spans="1:5" ht="38.25">
      <c r="A11" s="29" t="s">
        <v>41</v>
      </c>
      <c r="E11" s="30" t="s">
        <v>91</v>
      </c>
    </row>
    <row r="12" spans="1:5" ht="38.25">
      <c r="A12" t="s">
        <v>43</v>
      </c>
      <c r="E12" s="28" t="s">
        <v>84</v>
      </c>
    </row>
    <row r="13" spans="1:16" ht="12.75">
      <c r="A13" s="19" t="s">
        <v>35</v>
      </c>
      <c r="B13" s="23" t="s">
        <v>12</v>
      </c>
      <c r="C13" s="23" t="s">
        <v>92</v>
      </c>
      <c r="D13" s="19" t="s">
        <v>37</v>
      </c>
      <c r="E13" s="24" t="s">
        <v>93</v>
      </c>
      <c r="F13" s="25" t="s">
        <v>62</v>
      </c>
      <c r="G13" s="26">
        <v>1</v>
      </c>
      <c r="H13" s="26">
        <v>1870</v>
      </c>
      <c r="I13" s="26">
        <f>ROUND(ROUND(H13,2)*ROUND(G13,2),2)</f>
      </c>
      <c r="O13">
        <f>(I13*21)/100</f>
      </c>
      <c r="P13" t="s">
        <v>12</v>
      </c>
    </row>
    <row r="14" spans="1:5" ht="12.75">
      <c r="A14" s="27" t="s">
        <v>40</v>
      </c>
      <c r="E14" s="28" t="s">
        <v>37</v>
      </c>
    </row>
    <row r="15" spans="1:5" ht="25.5">
      <c r="A15" s="29" t="s">
        <v>41</v>
      </c>
      <c r="E15" s="30" t="s">
        <v>94</v>
      </c>
    </row>
    <row r="16" spans="1:5" ht="165.75">
      <c r="A16" t="s">
        <v>43</v>
      </c>
      <c r="E16" s="28" t="s">
        <v>95</v>
      </c>
    </row>
    <row r="17" spans="1:16" ht="12.75">
      <c r="A17" s="19" t="s">
        <v>35</v>
      </c>
      <c r="B17" s="23" t="s">
        <v>13</v>
      </c>
      <c r="C17" s="23" t="s">
        <v>96</v>
      </c>
      <c r="D17" s="19" t="s">
        <v>37</v>
      </c>
      <c r="E17" s="24" t="s">
        <v>97</v>
      </c>
      <c r="F17" s="25" t="s">
        <v>62</v>
      </c>
      <c r="G17" s="26">
        <v>58</v>
      </c>
      <c r="H17" s="26">
        <v>917</v>
      </c>
      <c r="I17" s="26">
        <f>ROUND(ROUND(H17,2)*ROUND(G17,2),2)</f>
      </c>
      <c r="O17">
        <f>(I17*21)/100</f>
      </c>
      <c r="P17" t="s">
        <v>12</v>
      </c>
    </row>
    <row r="18" spans="1:5" ht="12.75">
      <c r="A18" s="27" t="s">
        <v>40</v>
      </c>
      <c r="E18" s="28" t="s">
        <v>37</v>
      </c>
    </row>
    <row r="19" spans="1:5" ht="25.5">
      <c r="A19" s="29" t="s">
        <v>41</v>
      </c>
      <c r="E19" s="30" t="s">
        <v>98</v>
      </c>
    </row>
    <row r="20" spans="1:5" ht="165.75">
      <c r="A20" t="s">
        <v>43</v>
      </c>
      <c r="E20" s="28" t="s">
        <v>95</v>
      </c>
    </row>
    <row r="21" spans="1:16" ht="12.75">
      <c r="A21" s="19" t="s">
        <v>35</v>
      </c>
      <c r="B21" s="23" t="s">
        <v>23</v>
      </c>
      <c r="C21" s="23" t="s">
        <v>99</v>
      </c>
      <c r="D21" s="19" t="s">
        <v>37</v>
      </c>
      <c r="E21" s="24" t="s">
        <v>100</v>
      </c>
      <c r="F21" s="25" t="s">
        <v>82</v>
      </c>
      <c r="G21" s="26">
        <v>15</v>
      </c>
      <c r="H21" s="26">
        <v>309</v>
      </c>
      <c r="I21" s="26">
        <f>ROUND(ROUND(H21,2)*ROUND(G21,2),2)</f>
      </c>
      <c r="O21">
        <f>(I21*21)/100</f>
      </c>
      <c r="P21" t="s">
        <v>12</v>
      </c>
    </row>
    <row r="22" spans="1:5" ht="12.75">
      <c r="A22" s="27" t="s">
        <v>40</v>
      </c>
      <c r="E22" s="28" t="s">
        <v>37</v>
      </c>
    </row>
    <row r="23" spans="1:5" ht="12.75">
      <c r="A23" s="29" t="s">
        <v>41</v>
      </c>
      <c r="E23" s="30" t="s">
        <v>101</v>
      </c>
    </row>
    <row r="24" spans="1:5" ht="38.25">
      <c r="A24" t="s">
        <v>43</v>
      </c>
      <c r="E24" s="28" t="s">
        <v>102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R18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0+O8+O17+O90+O103+O116+O181</f>
      </c>
      <c r="P2" t="s">
        <v>13</v>
      </c>
    </row>
    <row r="3" spans="1:16" ht="15" customHeight="1">
      <c r="A3" t="s">
        <v>1</v>
      </c>
      <c r="B3" s="8" t="s">
        <v>4</v>
      </c>
      <c r="C3" s="9" t="s">
        <v>5</v>
      </c>
      <c r="D3" s="1"/>
      <c r="E3" s="10" t="s">
        <v>6</v>
      </c>
      <c r="F3" s="1"/>
      <c r="G3" s="4"/>
      <c r="H3" s="3" t="s">
        <v>1188</v>
      </c>
      <c r="I3" s="31">
        <f>0+I8+I17+I90+I103+I116+I181</f>
      </c>
      <c r="O3" t="s">
        <v>9</v>
      </c>
      <c r="P3" t="s">
        <v>12</v>
      </c>
    </row>
    <row r="4" spans="1:16" ht="15" customHeight="1">
      <c r="A4" t="s">
        <v>7</v>
      </c>
      <c r="B4" s="12" t="s">
        <v>8</v>
      </c>
      <c r="C4" s="13" t="s">
        <v>1188</v>
      </c>
      <c r="D4" s="5"/>
      <c r="E4" s="14" t="s">
        <v>1189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1190</v>
      </c>
      <c r="D9" s="19" t="s">
        <v>37</v>
      </c>
      <c r="E9" s="24" t="s">
        <v>1191</v>
      </c>
      <c r="F9" s="25" t="s">
        <v>107</v>
      </c>
      <c r="G9" s="26">
        <v>708.35</v>
      </c>
      <c r="H9" s="26">
        <v>314.27</v>
      </c>
      <c r="I9" s="26">
        <f>ROUND(ROUND(H9,2)*ROUND(G9,2),2)</f>
      </c>
      <c r="O9">
        <f>(I9*21)/100</f>
      </c>
      <c r="P9" t="s">
        <v>12</v>
      </c>
    </row>
    <row r="10" spans="1:5" ht="12.75">
      <c r="A10" s="27" t="s">
        <v>40</v>
      </c>
      <c r="E10" s="28" t="s">
        <v>37</v>
      </c>
    </row>
    <row r="11" spans="1:5" ht="12.75">
      <c r="A11" s="29" t="s">
        <v>41</v>
      </c>
      <c r="E11" s="30" t="s">
        <v>1192</v>
      </c>
    </row>
    <row r="12" spans="1:5" ht="25.5">
      <c r="A12" t="s">
        <v>43</v>
      </c>
      <c r="E12" s="28" t="s">
        <v>129</v>
      </c>
    </row>
    <row r="13" spans="1:16" ht="12.75">
      <c r="A13" s="19" t="s">
        <v>35</v>
      </c>
      <c r="B13" s="23" t="s">
        <v>12</v>
      </c>
      <c r="C13" s="23" t="s">
        <v>1193</v>
      </c>
      <c r="D13" s="19" t="s">
        <v>37</v>
      </c>
      <c r="E13" s="24" t="s">
        <v>1194</v>
      </c>
      <c r="F13" s="25" t="s">
        <v>137</v>
      </c>
      <c r="G13" s="26">
        <v>101.24</v>
      </c>
      <c r="H13" s="26">
        <v>157.13</v>
      </c>
      <c r="I13" s="26">
        <f>ROUND(ROUND(H13,2)*ROUND(G13,2),2)</f>
      </c>
      <c r="O13">
        <f>(I13*21)/100</f>
      </c>
      <c r="P13" t="s">
        <v>12</v>
      </c>
    </row>
    <row r="14" spans="1:5" ht="12.75">
      <c r="A14" s="27" t="s">
        <v>40</v>
      </c>
      <c r="E14" s="28" t="s">
        <v>37</v>
      </c>
    </row>
    <row r="15" spans="1:5" ht="12.75">
      <c r="A15" s="29" t="s">
        <v>41</v>
      </c>
      <c r="E15" s="30" t="s">
        <v>1195</v>
      </c>
    </row>
    <row r="16" spans="1:5" ht="25.5">
      <c r="A16" t="s">
        <v>43</v>
      </c>
      <c r="E16" s="28" t="s">
        <v>129</v>
      </c>
    </row>
    <row r="17" spans="1:18" ht="12.75" customHeight="1">
      <c r="A17" s="5" t="s">
        <v>33</v>
      </c>
      <c r="B17" s="5"/>
      <c r="C17" s="34" t="s">
        <v>19</v>
      </c>
      <c r="D17" s="5"/>
      <c r="E17" s="21" t="s">
        <v>79</v>
      </c>
      <c r="F17" s="5"/>
      <c r="G17" s="5"/>
      <c r="H17" s="5"/>
      <c r="I17" s="35">
        <f>0+Q17</f>
      </c>
      <c r="O17">
        <f>0+R17</f>
      </c>
      <c r="Q17">
        <f>0+I18+I22+I26+I30+I34+I38+I42+I46+I50+I54+I58+I62+I66+I70+I74+I78+I82+I86</f>
      </c>
      <c r="R17">
        <f>0+O18+O22+O26+O30+O34+O38+O42+O46+O50+O54+O58+O62+O66+O70+O74+O78+O82+O86</f>
      </c>
    </row>
    <row r="18" spans="1:16" ht="25.5">
      <c r="A18" s="19" t="s">
        <v>35</v>
      </c>
      <c r="B18" s="23" t="s">
        <v>13</v>
      </c>
      <c r="C18" s="23" t="s">
        <v>153</v>
      </c>
      <c r="D18" s="19" t="s">
        <v>176</v>
      </c>
      <c r="E18" s="24" t="s">
        <v>154</v>
      </c>
      <c r="F18" s="25" t="s">
        <v>107</v>
      </c>
      <c r="G18" s="26">
        <v>46.02</v>
      </c>
      <c r="H18" s="26">
        <v>264</v>
      </c>
      <c r="I18" s="26">
        <f>ROUND(ROUND(H18,2)*ROUND(G18,2),2)</f>
      </c>
      <c r="O18">
        <f>(I18*21)/100</f>
      </c>
      <c r="P18" t="s">
        <v>12</v>
      </c>
    </row>
    <row r="19" spans="1:5" ht="12.75">
      <c r="A19" s="27" t="s">
        <v>40</v>
      </c>
      <c r="E19" s="28" t="s">
        <v>1196</v>
      </c>
    </row>
    <row r="20" spans="1:5" ht="25.5">
      <c r="A20" s="29" t="s">
        <v>41</v>
      </c>
      <c r="E20" s="30" t="s">
        <v>1197</v>
      </c>
    </row>
    <row r="21" spans="1:5" ht="63.75">
      <c r="A21" t="s">
        <v>43</v>
      </c>
      <c r="E21" s="28" t="s">
        <v>150</v>
      </c>
    </row>
    <row r="22" spans="1:16" ht="12.75">
      <c r="A22" s="19" t="s">
        <v>35</v>
      </c>
      <c r="B22" s="23" t="s">
        <v>23</v>
      </c>
      <c r="C22" s="23" t="s">
        <v>428</v>
      </c>
      <c r="D22" s="19" t="s">
        <v>37</v>
      </c>
      <c r="E22" s="24" t="s">
        <v>429</v>
      </c>
      <c r="F22" s="25" t="s">
        <v>107</v>
      </c>
      <c r="G22" s="26">
        <v>23.01</v>
      </c>
      <c r="H22" s="26">
        <v>1330</v>
      </c>
      <c r="I22" s="26">
        <f>ROUND(ROUND(H22,2)*ROUND(G22,2),2)</f>
      </c>
      <c r="O22">
        <f>(I22*21)/100</f>
      </c>
      <c r="P22" t="s">
        <v>12</v>
      </c>
    </row>
    <row r="23" spans="1:5" ht="12.75">
      <c r="A23" s="27" t="s">
        <v>40</v>
      </c>
      <c r="E23" s="28" t="s">
        <v>1198</v>
      </c>
    </row>
    <row r="24" spans="1:5" ht="25.5">
      <c r="A24" s="29" t="s">
        <v>41</v>
      </c>
      <c r="E24" s="30" t="s">
        <v>1199</v>
      </c>
    </row>
    <row r="25" spans="1:5" ht="63.75">
      <c r="A25" t="s">
        <v>43</v>
      </c>
      <c r="E25" s="28" t="s">
        <v>150</v>
      </c>
    </row>
    <row r="26" spans="1:16" ht="12.75">
      <c r="A26" s="19" t="s">
        <v>35</v>
      </c>
      <c r="B26" s="23" t="s">
        <v>25</v>
      </c>
      <c r="C26" s="23" t="s">
        <v>105</v>
      </c>
      <c r="D26" s="19" t="s">
        <v>37</v>
      </c>
      <c r="E26" s="24" t="s">
        <v>106</v>
      </c>
      <c r="F26" s="25" t="s">
        <v>107</v>
      </c>
      <c r="G26" s="26">
        <v>876.75</v>
      </c>
      <c r="H26" s="26">
        <v>58</v>
      </c>
      <c r="I26" s="26">
        <f>ROUND(ROUND(H26,2)*ROUND(G26,2),2)</f>
      </c>
      <c r="O26">
        <f>(I26*21)/100</f>
      </c>
      <c r="P26" t="s">
        <v>12</v>
      </c>
    </row>
    <row r="27" spans="1:5" ht="12.75">
      <c r="A27" s="27" t="s">
        <v>40</v>
      </c>
      <c r="E27" s="28" t="s">
        <v>1200</v>
      </c>
    </row>
    <row r="28" spans="1:5" ht="25.5">
      <c r="A28" s="29" t="s">
        <v>41</v>
      </c>
      <c r="E28" s="30" t="s">
        <v>1201</v>
      </c>
    </row>
    <row r="29" spans="1:5" ht="38.25">
      <c r="A29" t="s">
        <v>43</v>
      </c>
      <c r="E29" s="28" t="s">
        <v>168</v>
      </c>
    </row>
    <row r="30" spans="1:16" ht="12.75">
      <c r="A30" s="19" t="s">
        <v>35</v>
      </c>
      <c r="B30" s="23" t="s">
        <v>27</v>
      </c>
      <c r="C30" s="23" t="s">
        <v>170</v>
      </c>
      <c r="D30" s="19" t="s">
        <v>37</v>
      </c>
      <c r="E30" s="24" t="s">
        <v>172</v>
      </c>
      <c r="F30" s="25" t="s">
        <v>107</v>
      </c>
      <c r="G30" s="26">
        <v>2582.05</v>
      </c>
      <c r="H30" s="26">
        <v>102</v>
      </c>
      <c r="I30" s="26">
        <f>ROUND(ROUND(H30,2)*ROUND(G30,2),2)</f>
      </c>
      <c r="O30">
        <f>(I30*21)/100</f>
      </c>
      <c r="P30" t="s">
        <v>12</v>
      </c>
    </row>
    <row r="31" spans="1:5" ht="12.75">
      <c r="A31" s="27" t="s">
        <v>40</v>
      </c>
      <c r="E31" s="28" t="s">
        <v>1202</v>
      </c>
    </row>
    <row r="32" spans="1:5" ht="12.75">
      <c r="A32" s="29" t="s">
        <v>41</v>
      </c>
      <c r="E32" s="30" t="s">
        <v>1203</v>
      </c>
    </row>
    <row r="33" spans="1:5" ht="306">
      <c r="A33" t="s">
        <v>43</v>
      </c>
      <c r="E33" s="28" t="s">
        <v>174</v>
      </c>
    </row>
    <row r="34" spans="1:16" ht="12.75">
      <c r="A34" s="19" t="s">
        <v>35</v>
      </c>
      <c r="B34" s="23" t="s">
        <v>65</v>
      </c>
      <c r="C34" s="23" t="s">
        <v>170</v>
      </c>
      <c r="D34" s="19" t="s">
        <v>1204</v>
      </c>
      <c r="E34" s="24" t="s">
        <v>172</v>
      </c>
      <c r="F34" s="25" t="s">
        <v>107</v>
      </c>
      <c r="G34" s="26">
        <v>876.75</v>
      </c>
      <c r="H34" s="26">
        <v>102</v>
      </c>
      <c r="I34" s="26">
        <f>ROUND(ROUND(H34,2)*ROUND(G34,2),2)</f>
      </c>
      <c r="O34">
        <f>(I34*21)/100</f>
      </c>
      <c r="P34" t="s">
        <v>12</v>
      </c>
    </row>
    <row r="35" spans="1:5" ht="12.75">
      <c r="A35" s="27" t="s">
        <v>40</v>
      </c>
      <c r="E35" s="28" t="s">
        <v>1205</v>
      </c>
    </row>
    <row r="36" spans="1:5" ht="12.75">
      <c r="A36" s="29" t="s">
        <v>41</v>
      </c>
      <c r="E36" s="30" t="s">
        <v>1206</v>
      </c>
    </row>
    <row r="37" spans="1:5" ht="306">
      <c r="A37" t="s">
        <v>43</v>
      </c>
      <c r="E37" s="28" t="s">
        <v>174</v>
      </c>
    </row>
    <row r="38" spans="1:16" ht="12.75">
      <c r="A38" s="19" t="s">
        <v>35</v>
      </c>
      <c r="B38" s="23" t="s">
        <v>70</v>
      </c>
      <c r="C38" s="23" t="s">
        <v>170</v>
      </c>
      <c r="D38" s="19" t="s">
        <v>176</v>
      </c>
      <c r="E38" s="24" t="s">
        <v>172</v>
      </c>
      <c r="F38" s="25" t="s">
        <v>107</v>
      </c>
      <c r="G38" s="26">
        <v>708.35</v>
      </c>
      <c r="H38" s="26">
        <v>102</v>
      </c>
      <c r="I38" s="26">
        <f>ROUND(ROUND(H38,2)*ROUND(G38,2),2)</f>
      </c>
      <c r="O38">
        <f>(I38*21)/100</f>
      </c>
      <c r="P38" t="s">
        <v>12</v>
      </c>
    </row>
    <row r="39" spans="1:5" ht="12.75">
      <c r="A39" s="27" t="s">
        <v>40</v>
      </c>
      <c r="E39" s="28" t="s">
        <v>1207</v>
      </c>
    </row>
    <row r="40" spans="1:5" ht="12.75">
      <c r="A40" s="29" t="s">
        <v>41</v>
      </c>
      <c r="E40" s="30" t="s">
        <v>1208</v>
      </c>
    </row>
    <row r="41" spans="1:5" ht="306">
      <c r="A41" t="s">
        <v>43</v>
      </c>
      <c r="E41" s="28" t="s">
        <v>174</v>
      </c>
    </row>
    <row r="42" spans="1:16" ht="12.75">
      <c r="A42" s="19" t="s">
        <v>35</v>
      </c>
      <c r="B42" s="23" t="s">
        <v>30</v>
      </c>
      <c r="C42" s="23" t="s">
        <v>189</v>
      </c>
      <c r="D42" s="19" t="s">
        <v>37</v>
      </c>
      <c r="E42" s="24" t="s">
        <v>190</v>
      </c>
      <c r="F42" s="25" t="s">
        <v>107</v>
      </c>
      <c r="G42" s="26">
        <v>1974.4</v>
      </c>
      <c r="H42" s="26">
        <v>292</v>
      </c>
      <c r="I42" s="26">
        <f>ROUND(ROUND(H42,2)*ROUND(G42,2),2)</f>
      </c>
      <c r="O42">
        <f>(I42*21)/100</f>
      </c>
      <c r="P42" t="s">
        <v>12</v>
      </c>
    </row>
    <row r="43" spans="1:5" ht="12.75">
      <c r="A43" s="27" t="s">
        <v>40</v>
      </c>
      <c r="E43" s="28" t="s">
        <v>1209</v>
      </c>
    </row>
    <row r="44" spans="1:5" ht="25.5">
      <c r="A44" s="29" t="s">
        <v>41</v>
      </c>
      <c r="E44" s="30" t="s">
        <v>1210</v>
      </c>
    </row>
    <row r="45" spans="1:5" ht="318.75">
      <c r="A45" t="s">
        <v>43</v>
      </c>
      <c r="E45" s="28" t="s">
        <v>182</v>
      </c>
    </row>
    <row r="46" spans="1:16" ht="12.75">
      <c r="A46" s="19" t="s">
        <v>35</v>
      </c>
      <c r="B46" s="23" t="s">
        <v>32</v>
      </c>
      <c r="C46" s="23" t="s">
        <v>193</v>
      </c>
      <c r="D46" s="19" t="s">
        <v>37</v>
      </c>
      <c r="E46" s="24" t="s">
        <v>194</v>
      </c>
      <c r="F46" s="25" t="s">
        <v>107</v>
      </c>
      <c r="G46" s="26">
        <v>1316</v>
      </c>
      <c r="H46" s="26">
        <v>1060</v>
      </c>
      <c r="I46" s="26">
        <f>ROUND(ROUND(H46,2)*ROUND(G46,2),2)</f>
      </c>
      <c r="O46">
        <f>(I46*21)/100</f>
      </c>
      <c r="P46" t="s">
        <v>12</v>
      </c>
    </row>
    <row r="47" spans="1:5" ht="12.75">
      <c r="A47" s="27" t="s">
        <v>40</v>
      </c>
      <c r="E47" s="28" t="s">
        <v>1209</v>
      </c>
    </row>
    <row r="48" spans="1:5" ht="25.5">
      <c r="A48" s="29" t="s">
        <v>41</v>
      </c>
      <c r="E48" s="30" t="s">
        <v>1211</v>
      </c>
    </row>
    <row r="49" spans="1:5" ht="318.75">
      <c r="A49" t="s">
        <v>43</v>
      </c>
      <c r="E49" s="28" t="s">
        <v>187</v>
      </c>
    </row>
    <row r="50" spans="1:16" ht="12.75">
      <c r="A50" s="19" t="s">
        <v>35</v>
      </c>
      <c r="B50" s="23" t="s">
        <v>152</v>
      </c>
      <c r="C50" s="23" t="s">
        <v>110</v>
      </c>
      <c r="D50" s="19" t="s">
        <v>37</v>
      </c>
      <c r="E50" s="24" t="s">
        <v>111</v>
      </c>
      <c r="F50" s="25" t="s">
        <v>107</v>
      </c>
      <c r="G50" s="26">
        <v>3290.4</v>
      </c>
      <c r="H50" s="26">
        <v>18</v>
      </c>
      <c r="I50" s="26">
        <f>ROUND(ROUND(H50,2)*ROUND(G50,2),2)</f>
      </c>
      <c r="O50">
        <f>(I50*21)/100</f>
      </c>
      <c r="P50" t="s">
        <v>12</v>
      </c>
    </row>
    <row r="51" spans="1:5" ht="12.75">
      <c r="A51" s="27" t="s">
        <v>40</v>
      </c>
      <c r="E51" s="28" t="s">
        <v>1212</v>
      </c>
    </row>
    <row r="52" spans="1:5" ht="51">
      <c r="A52" s="29" t="s">
        <v>41</v>
      </c>
      <c r="E52" s="30" t="s">
        <v>1213</v>
      </c>
    </row>
    <row r="53" spans="1:5" ht="191.25">
      <c r="A53" t="s">
        <v>43</v>
      </c>
      <c r="E53" s="28" t="s">
        <v>198</v>
      </c>
    </row>
    <row r="54" spans="1:16" ht="12.75">
      <c r="A54" s="19" t="s">
        <v>35</v>
      </c>
      <c r="B54" s="23" t="s">
        <v>156</v>
      </c>
      <c r="C54" s="23" t="s">
        <v>110</v>
      </c>
      <c r="D54" s="19" t="s">
        <v>1204</v>
      </c>
      <c r="E54" s="24" t="s">
        <v>111</v>
      </c>
      <c r="F54" s="25" t="s">
        <v>107</v>
      </c>
      <c r="G54" s="26">
        <v>876.75</v>
      </c>
      <c r="H54" s="26">
        <v>18</v>
      </c>
      <c r="I54" s="26">
        <f>ROUND(ROUND(H54,2)*ROUND(G54,2),2)</f>
      </c>
      <c r="O54">
        <f>(I54*21)/100</f>
      </c>
      <c r="P54" t="s">
        <v>12</v>
      </c>
    </row>
    <row r="55" spans="1:5" ht="12.75">
      <c r="A55" s="27" t="s">
        <v>40</v>
      </c>
      <c r="E55" s="28" t="s">
        <v>1214</v>
      </c>
    </row>
    <row r="56" spans="1:5" ht="12.75">
      <c r="A56" s="29" t="s">
        <v>41</v>
      </c>
      <c r="E56" s="30" t="s">
        <v>1215</v>
      </c>
    </row>
    <row r="57" spans="1:5" ht="191.25">
      <c r="A57" t="s">
        <v>43</v>
      </c>
      <c r="E57" s="28" t="s">
        <v>198</v>
      </c>
    </row>
    <row r="58" spans="1:16" ht="12.75">
      <c r="A58" s="19" t="s">
        <v>35</v>
      </c>
      <c r="B58" s="23" t="s">
        <v>160</v>
      </c>
      <c r="C58" s="23" t="s">
        <v>110</v>
      </c>
      <c r="D58" s="19" t="s">
        <v>176</v>
      </c>
      <c r="E58" s="24" t="s">
        <v>111</v>
      </c>
      <c r="F58" s="25" t="s">
        <v>107</v>
      </c>
      <c r="G58" s="26">
        <v>708.35</v>
      </c>
      <c r="H58" s="26">
        <v>18</v>
      </c>
      <c r="I58" s="26">
        <f>ROUND(ROUND(H58,2)*ROUND(G58,2),2)</f>
      </c>
      <c r="O58">
        <f>(I58*21)/100</f>
      </c>
      <c r="P58" t="s">
        <v>12</v>
      </c>
    </row>
    <row r="59" spans="1:5" ht="12.75">
      <c r="A59" s="27" t="s">
        <v>40</v>
      </c>
      <c r="E59" s="28" t="s">
        <v>1216</v>
      </c>
    </row>
    <row r="60" spans="1:5" ht="12.75">
      <c r="A60" s="29" t="s">
        <v>41</v>
      </c>
      <c r="E60" s="30" t="s">
        <v>1192</v>
      </c>
    </row>
    <row r="61" spans="1:5" ht="191.25">
      <c r="A61" t="s">
        <v>43</v>
      </c>
      <c r="E61" s="28" t="s">
        <v>198</v>
      </c>
    </row>
    <row r="62" spans="1:16" ht="12.75">
      <c r="A62" s="19" t="s">
        <v>35</v>
      </c>
      <c r="B62" s="23" t="s">
        <v>166</v>
      </c>
      <c r="C62" s="23" t="s">
        <v>200</v>
      </c>
      <c r="D62" s="19" t="s">
        <v>37</v>
      </c>
      <c r="E62" s="24" t="s">
        <v>201</v>
      </c>
      <c r="F62" s="25" t="s">
        <v>107</v>
      </c>
      <c r="G62" s="26">
        <v>2582.05</v>
      </c>
      <c r="H62" s="26">
        <v>124</v>
      </c>
      <c r="I62" s="26">
        <f>ROUND(ROUND(H62,2)*ROUND(G62,2),2)</f>
      </c>
      <c r="O62">
        <f>(I62*21)/100</f>
      </c>
      <c r="P62" t="s">
        <v>12</v>
      </c>
    </row>
    <row r="63" spans="1:5" ht="12.75">
      <c r="A63" s="27" t="s">
        <v>40</v>
      </c>
      <c r="E63" s="28" t="s">
        <v>37</v>
      </c>
    </row>
    <row r="64" spans="1:5" ht="38.25">
      <c r="A64" s="29" t="s">
        <v>41</v>
      </c>
      <c r="E64" s="30" t="s">
        <v>1217</v>
      </c>
    </row>
    <row r="65" spans="1:5" ht="229.5">
      <c r="A65" t="s">
        <v>43</v>
      </c>
      <c r="E65" s="28" t="s">
        <v>203</v>
      </c>
    </row>
    <row r="66" spans="1:16" ht="12.75">
      <c r="A66" s="19" t="s">
        <v>35</v>
      </c>
      <c r="B66" s="23" t="s">
        <v>169</v>
      </c>
      <c r="C66" s="23" t="s">
        <v>207</v>
      </c>
      <c r="D66" s="19" t="s">
        <v>37</v>
      </c>
      <c r="E66" s="24" t="s">
        <v>208</v>
      </c>
      <c r="F66" s="25" t="s">
        <v>107</v>
      </c>
      <c r="G66" s="26">
        <v>647.29</v>
      </c>
      <c r="H66" s="26">
        <v>820</v>
      </c>
      <c r="I66" s="26">
        <f>ROUND(ROUND(H66,2)*ROUND(G66,2),2)</f>
      </c>
      <c r="O66">
        <f>(I66*21)/100</f>
      </c>
      <c r="P66" t="s">
        <v>12</v>
      </c>
    </row>
    <row r="67" spans="1:5" ht="12.75">
      <c r="A67" s="27" t="s">
        <v>40</v>
      </c>
      <c r="E67" s="28" t="s">
        <v>1218</v>
      </c>
    </row>
    <row r="68" spans="1:5" ht="38.25">
      <c r="A68" s="29" t="s">
        <v>41</v>
      </c>
      <c r="E68" s="30" t="s">
        <v>1219</v>
      </c>
    </row>
    <row r="69" spans="1:5" ht="293.25">
      <c r="A69" t="s">
        <v>43</v>
      </c>
      <c r="E69" s="28" t="s">
        <v>210</v>
      </c>
    </row>
    <row r="70" spans="1:16" ht="12.75">
      <c r="A70" s="19" t="s">
        <v>35</v>
      </c>
      <c r="B70" s="23" t="s">
        <v>175</v>
      </c>
      <c r="C70" s="23" t="s">
        <v>212</v>
      </c>
      <c r="D70" s="19" t="s">
        <v>37</v>
      </c>
      <c r="E70" s="24" t="s">
        <v>213</v>
      </c>
      <c r="F70" s="25" t="s">
        <v>82</v>
      </c>
      <c r="G70" s="26">
        <v>153.39</v>
      </c>
      <c r="H70" s="26">
        <v>15</v>
      </c>
      <c r="I70" s="26">
        <f>ROUND(ROUND(H70,2)*ROUND(G70,2),2)</f>
      </c>
      <c r="O70">
        <f>(I70*21)/100</f>
      </c>
      <c r="P70" t="s">
        <v>12</v>
      </c>
    </row>
    <row r="71" spans="1:5" ht="12.75">
      <c r="A71" s="27" t="s">
        <v>40</v>
      </c>
      <c r="E71" s="28" t="s">
        <v>1220</v>
      </c>
    </row>
    <row r="72" spans="1:5" ht="38.25">
      <c r="A72" s="29" t="s">
        <v>41</v>
      </c>
      <c r="E72" s="30" t="s">
        <v>1221</v>
      </c>
    </row>
    <row r="73" spans="1:5" ht="25.5">
      <c r="A73" t="s">
        <v>43</v>
      </c>
      <c r="E73" s="28" t="s">
        <v>215</v>
      </c>
    </row>
    <row r="74" spans="1:16" ht="12.75">
      <c r="A74" s="19" t="s">
        <v>35</v>
      </c>
      <c r="B74" s="23" t="s">
        <v>178</v>
      </c>
      <c r="C74" s="23" t="s">
        <v>1222</v>
      </c>
      <c r="D74" s="19" t="s">
        <v>37</v>
      </c>
      <c r="E74" s="24" t="s">
        <v>1223</v>
      </c>
      <c r="F74" s="25" t="s">
        <v>82</v>
      </c>
      <c r="G74" s="26">
        <v>2922.5</v>
      </c>
      <c r="H74" s="26">
        <v>7</v>
      </c>
      <c r="I74" s="26">
        <f>ROUND(ROUND(H74,2)*ROUND(G74,2),2)</f>
      </c>
      <c r="O74">
        <f>(I74*21)/100</f>
      </c>
      <c r="P74" t="s">
        <v>12</v>
      </c>
    </row>
    <row r="75" spans="1:5" ht="12.75">
      <c r="A75" s="27" t="s">
        <v>40</v>
      </c>
      <c r="E75" s="28" t="s">
        <v>37</v>
      </c>
    </row>
    <row r="76" spans="1:5" ht="38.25">
      <c r="A76" s="29" t="s">
        <v>41</v>
      </c>
      <c r="E76" s="30" t="s">
        <v>1224</v>
      </c>
    </row>
    <row r="77" spans="1:5" ht="12.75">
      <c r="A77" t="s">
        <v>43</v>
      </c>
      <c r="E77" s="28" t="s">
        <v>1225</v>
      </c>
    </row>
    <row r="78" spans="1:16" ht="12.75">
      <c r="A78" s="19" t="s">
        <v>35</v>
      </c>
      <c r="B78" s="23" t="s">
        <v>183</v>
      </c>
      <c r="C78" s="23" t="s">
        <v>217</v>
      </c>
      <c r="D78" s="19" t="s">
        <v>37</v>
      </c>
      <c r="E78" s="24" t="s">
        <v>218</v>
      </c>
      <c r="F78" s="25" t="s">
        <v>107</v>
      </c>
      <c r="G78" s="26">
        <v>876.75</v>
      </c>
      <c r="H78" s="26">
        <v>189</v>
      </c>
      <c r="I78" s="26">
        <f>ROUND(ROUND(H78,2)*ROUND(G78,2),2)</f>
      </c>
      <c r="O78">
        <f>(I78*21)/100</f>
      </c>
      <c r="P78" t="s">
        <v>12</v>
      </c>
    </row>
    <row r="79" spans="1:5" ht="12.75">
      <c r="A79" s="27" t="s">
        <v>40</v>
      </c>
      <c r="E79" s="28" t="s">
        <v>37</v>
      </c>
    </row>
    <row r="80" spans="1:5" ht="38.25">
      <c r="A80" s="29" t="s">
        <v>41</v>
      </c>
      <c r="E80" s="30" t="s">
        <v>1226</v>
      </c>
    </row>
    <row r="81" spans="1:5" ht="38.25">
      <c r="A81" t="s">
        <v>43</v>
      </c>
      <c r="E81" s="28" t="s">
        <v>220</v>
      </c>
    </row>
    <row r="82" spans="1:16" ht="12.75">
      <c r="A82" s="19" t="s">
        <v>35</v>
      </c>
      <c r="B82" s="23" t="s">
        <v>188</v>
      </c>
      <c r="C82" s="23" t="s">
        <v>1227</v>
      </c>
      <c r="D82" s="19" t="s">
        <v>37</v>
      </c>
      <c r="E82" s="24" t="s">
        <v>1228</v>
      </c>
      <c r="F82" s="25" t="s">
        <v>82</v>
      </c>
      <c r="G82" s="26">
        <v>2922.5</v>
      </c>
      <c r="H82" s="26">
        <v>15</v>
      </c>
      <c r="I82" s="26">
        <f>ROUND(ROUND(H82,2)*ROUND(G82,2),2)</f>
      </c>
      <c r="O82">
        <f>(I82*21)/100</f>
      </c>
      <c r="P82" t="s">
        <v>12</v>
      </c>
    </row>
    <row r="83" spans="1:5" ht="12.75">
      <c r="A83" s="27" t="s">
        <v>40</v>
      </c>
      <c r="E83" s="28" t="s">
        <v>37</v>
      </c>
    </row>
    <row r="84" spans="1:5" ht="12.75">
      <c r="A84" s="29" t="s">
        <v>41</v>
      </c>
      <c r="E84" s="30" t="s">
        <v>1229</v>
      </c>
    </row>
    <row r="85" spans="1:5" ht="25.5">
      <c r="A85" t="s">
        <v>43</v>
      </c>
      <c r="E85" s="28" t="s">
        <v>1230</v>
      </c>
    </row>
    <row r="86" spans="1:16" ht="12.75">
      <c r="A86" s="19" t="s">
        <v>35</v>
      </c>
      <c r="B86" s="23" t="s">
        <v>192</v>
      </c>
      <c r="C86" s="23" t="s">
        <v>844</v>
      </c>
      <c r="D86" s="19" t="s">
        <v>37</v>
      </c>
      <c r="E86" s="24" t="s">
        <v>845</v>
      </c>
      <c r="F86" s="25" t="s">
        <v>82</v>
      </c>
      <c r="G86" s="26">
        <v>2922.5</v>
      </c>
      <c r="H86" s="26">
        <v>4</v>
      </c>
      <c r="I86" s="26">
        <f>ROUND(ROUND(H86,2)*ROUND(G86,2),2)</f>
      </c>
      <c r="O86">
        <f>(I86*21)/100</f>
      </c>
      <c r="P86" t="s">
        <v>12</v>
      </c>
    </row>
    <row r="87" spans="1:5" ht="12.75">
      <c r="A87" s="27" t="s">
        <v>40</v>
      </c>
      <c r="E87" s="28" t="s">
        <v>37</v>
      </c>
    </row>
    <row r="88" spans="1:5" ht="12.75">
      <c r="A88" s="29" t="s">
        <v>41</v>
      </c>
      <c r="E88" s="30" t="s">
        <v>1229</v>
      </c>
    </row>
    <row r="89" spans="1:5" ht="38.25">
      <c r="A89" t="s">
        <v>43</v>
      </c>
      <c r="E89" s="28" t="s">
        <v>882</v>
      </c>
    </row>
    <row r="90" spans="1:18" ht="12.75" customHeight="1">
      <c r="A90" s="5" t="s">
        <v>33</v>
      </c>
      <c r="B90" s="5"/>
      <c r="C90" s="34" t="s">
        <v>23</v>
      </c>
      <c r="D90" s="5"/>
      <c r="E90" s="21" t="s">
        <v>227</v>
      </c>
      <c r="F90" s="5"/>
      <c r="G90" s="5"/>
      <c r="H90" s="5"/>
      <c r="I90" s="35">
        <f>0+Q90</f>
      </c>
      <c r="O90">
        <f>0+R90</f>
      </c>
      <c r="Q90">
        <f>0+I91+I95+I99</f>
      </c>
      <c r="R90">
        <f>0+O91+O95+O99</f>
      </c>
    </row>
    <row r="91" spans="1:16" ht="12.75">
      <c r="A91" s="19" t="s">
        <v>35</v>
      </c>
      <c r="B91" s="23" t="s">
        <v>196</v>
      </c>
      <c r="C91" s="23" t="s">
        <v>385</v>
      </c>
      <c r="D91" s="19" t="s">
        <v>37</v>
      </c>
      <c r="E91" s="24" t="s">
        <v>386</v>
      </c>
      <c r="F91" s="25" t="s">
        <v>107</v>
      </c>
      <c r="G91" s="26">
        <v>111.48</v>
      </c>
      <c r="H91" s="26">
        <v>820</v>
      </c>
      <c r="I91" s="26">
        <f>ROUND(ROUND(H91,2)*ROUND(G91,2),2)</f>
      </c>
      <c r="O91">
        <f>(I91*21)/100</f>
      </c>
      <c r="P91" t="s">
        <v>12</v>
      </c>
    </row>
    <row r="92" spans="1:5" ht="12.75">
      <c r="A92" s="27" t="s">
        <v>40</v>
      </c>
      <c r="E92" s="28" t="s">
        <v>37</v>
      </c>
    </row>
    <row r="93" spans="1:5" ht="51">
      <c r="A93" s="29" t="s">
        <v>41</v>
      </c>
      <c r="E93" s="30" t="s">
        <v>1231</v>
      </c>
    </row>
    <row r="94" spans="1:5" ht="38.25">
      <c r="A94" t="s">
        <v>43</v>
      </c>
      <c r="E94" s="28" t="s">
        <v>232</v>
      </c>
    </row>
    <row r="95" spans="1:16" ht="12.75">
      <c r="A95" s="19" t="s">
        <v>35</v>
      </c>
      <c r="B95" s="23" t="s">
        <v>199</v>
      </c>
      <c r="C95" s="23" t="s">
        <v>633</v>
      </c>
      <c r="D95" s="19" t="s">
        <v>37</v>
      </c>
      <c r="E95" s="24" t="s">
        <v>634</v>
      </c>
      <c r="F95" s="25" t="s">
        <v>107</v>
      </c>
      <c r="G95" s="26">
        <v>12.52</v>
      </c>
      <c r="H95" s="26">
        <v>5220</v>
      </c>
      <c r="I95" s="26">
        <f>ROUND(ROUND(H95,2)*ROUND(G95,2),2)</f>
      </c>
      <c r="O95">
        <f>(I95*21)/100</f>
      </c>
      <c r="P95" t="s">
        <v>12</v>
      </c>
    </row>
    <row r="96" spans="1:5" ht="12.75">
      <c r="A96" s="27" t="s">
        <v>40</v>
      </c>
      <c r="E96" s="28" t="s">
        <v>37</v>
      </c>
    </row>
    <row r="97" spans="1:5" ht="12.75">
      <c r="A97" s="29" t="s">
        <v>41</v>
      </c>
      <c r="E97" s="30" t="s">
        <v>1232</v>
      </c>
    </row>
    <row r="98" spans="1:5" ht="102">
      <c r="A98" t="s">
        <v>43</v>
      </c>
      <c r="E98" s="28" t="s">
        <v>636</v>
      </c>
    </row>
    <row r="99" spans="1:16" ht="12.75">
      <c r="A99" s="19" t="s">
        <v>35</v>
      </c>
      <c r="B99" s="23" t="s">
        <v>204</v>
      </c>
      <c r="C99" s="23" t="s">
        <v>1233</v>
      </c>
      <c r="D99" s="19" t="s">
        <v>37</v>
      </c>
      <c r="E99" s="24" t="s">
        <v>1234</v>
      </c>
      <c r="F99" s="25" t="s">
        <v>107</v>
      </c>
      <c r="G99" s="26">
        <v>0.95</v>
      </c>
      <c r="H99" s="26">
        <v>5900</v>
      </c>
      <c r="I99" s="26">
        <f>ROUND(ROUND(H99,2)*ROUND(G99,2),2)</f>
      </c>
      <c r="O99">
        <f>(I99*21)/100</f>
      </c>
      <c r="P99" t="s">
        <v>12</v>
      </c>
    </row>
    <row r="100" spans="1:5" ht="12.75">
      <c r="A100" s="27" t="s">
        <v>40</v>
      </c>
      <c r="E100" s="28" t="s">
        <v>37</v>
      </c>
    </row>
    <row r="101" spans="1:5" ht="12.75">
      <c r="A101" s="29" t="s">
        <v>41</v>
      </c>
      <c r="E101" s="30" t="s">
        <v>1235</v>
      </c>
    </row>
    <row r="102" spans="1:5" ht="357">
      <c r="A102" t="s">
        <v>43</v>
      </c>
      <c r="E102" s="28" t="s">
        <v>640</v>
      </c>
    </row>
    <row r="103" spans="1:18" ht="12.75" customHeight="1">
      <c r="A103" s="5" t="s">
        <v>33</v>
      </c>
      <c r="B103" s="5"/>
      <c r="C103" s="34" t="s">
        <v>25</v>
      </c>
      <c r="D103" s="5"/>
      <c r="E103" s="21" t="s">
        <v>233</v>
      </c>
      <c r="F103" s="5"/>
      <c r="G103" s="5"/>
      <c r="H103" s="5"/>
      <c r="I103" s="35">
        <f>0+Q103</f>
      </c>
      <c r="O103">
        <f>0+R103</f>
      </c>
      <c r="Q103">
        <f>0+I104+I108+I112</f>
      </c>
      <c r="R103">
        <f>0+O104+O108+O112</f>
      </c>
    </row>
    <row r="104" spans="1:16" ht="12.75">
      <c r="A104" s="19" t="s">
        <v>35</v>
      </c>
      <c r="B104" s="23" t="s">
        <v>206</v>
      </c>
      <c r="C104" s="23" t="s">
        <v>1236</v>
      </c>
      <c r="D104" s="19" t="s">
        <v>37</v>
      </c>
      <c r="E104" s="24" t="s">
        <v>1237</v>
      </c>
      <c r="F104" s="25" t="s">
        <v>107</v>
      </c>
      <c r="G104" s="26">
        <v>46.02</v>
      </c>
      <c r="H104" s="26">
        <v>774</v>
      </c>
      <c r="I104" s="26">
        <f>ROUND(ROUND(H104,2)*ROUND(G104,2),2)</f>
      </c>
      <c r="O104">
        <f>(I104*21)/100</f>
      </c>
      <c r="P104" t="s">
        <v>12</v>
      </c>
    </row>
    <row r="105" spans="1:5" ht="12.75">
      <c r="A105" s="27" t="s">
        <v>40</v>
      </c>
      <c r="E105" s="28" t="s">
        <v>1238</v>
      </c>
    </row>
    <row r="106" spans="1:5" ht="12.75">
      <c r="A106" s="29" t="s">
        <v>41</v>
      </c>
      <c r="E106" s="30" t="s">
        <v>1239</v>
      </c>
    </row>
    <row r="107" spans="1:5" ht="51">
      <c r="A107" t="s">
        <v>43</v>
      </c>
      <c r="E107" s="28" t="s">
        <v>243</v>
      </c>
    </row>
    <row r="108" spans="1:16" ht="12.75">
      <c r="A108" s="19" t="s">
        <v>35</v>
      </c>
      <c r="B108" s="23" t="s">
        <v>211</v>
      </c>
      <c r="C108" s="23" t="s">
        <v>1240</v>
      </c>
      <c r="D108" s="19" t="s">
        <v>37</v>
      </c>
      <c r="E108" s="24" t="s">
        <v>1241</v>
      </c>
      <c r="F108" s="25" t="s">
        <v>82</v>
      </c>
      <c r="G108" s="26">
        <v>153.39</v>
      </c>
      <c r="H108" s="26">
        <v>13</v>
      </c>
      <c r="I108" s="26">
        <f>ROUND(ROUND(H108,2)*ROUND(G108,2),2)</f>
      </c>
      <c r="O108">
        <f>(I108*21)/100</f>
      </c>
      <c r="P108" t="s">
        <v>12</v>
      </c>
    </row>
    <row r="109" spans="1:5" ht="12.75">
      <c r="A109" s="27" t="s">
        <v>40</v>
      </c>
      <c r="E109" s="28" t="s">
        <v>37</v>
      </c>
    </row>
    <row r="110" spans="1:5" ht="12.75">
      <c r="A110" s="29" t="s">
        <v>41</v>
      </c>
      <c r="E110" s="30" t="s">
        <v>1242</v>
      </c>
    </row>
    <row r="111" spans="1:5" ht="102">
      <c r="A111" t="s">
        <v>43</v>
      </c>
      <c r="E111" s="28" t="s">
        <v>1243</v>
      </c>
    </row>
    <row r="112" spans="1:16" ht="12.75">
      <c r="A112" s="19" t="s">
        <v>35</v>
      </c>
      <c r="B112" s="23" t="s">
        <v>216</v>
      </c>
      <c r="C112" s="23" t="s">
        <v>1244</v>
      </c>
      <c r="D112" s="19" t="s">
        <v>37</v>
      </c>
      <c r="E112" s="24" t="s">
        <v>1245</v>
      </c>
      <c r="F112" s="25" t="s">
        <v>107</v>
      </c>
      <c r="G112" s="26">
        <v>7.67</v>
      </c>
      <c r="H112" s="26">
        <v>6390</v>
      </c>
      <c r="I112" s="26">
        <f>ROUND(ROUND(H112,2)*ROUND(G112,2),2)</f>
      </c>
      <c r="O112">
        <f>(I112*21)/100</f>
      </c>
      <c r="P112" t="s">
        <v>12</v>
      </c>
    </row>
    <row r="113" spans="1:5" ht="12.75">
      <c r="A113" s="27" t="s">
        <v>40</v>
      </c>
      <c r="E113" s="28" t="s">
        <v>1246</v>
      </c>
    </row>
    <row r="114" spans="1:5" ht="12.75">
      <c r="A114" s="29" t="s">
        <v>41</v>
      </c>
      <c r="E114" s="30" t="s">
        <v>1247</v>
      </c>
    </row>
    <row r="115" spans="1:5" ht="204">
      <c r="A115" t="s">
        <v>43</v>
      </c>
      <c r="E115" s="28" t="s">
        <v>1248</v>
      </c>
    </row>
    <row r="116" spans="1:18" ht="12.75" customHeight="1">
      <c r="A116" s="5" t="s">
        <v>33</v>
      </c>
      <c r="B116" s="5"/>
      <c r="C116" s="34" t="s">
        <v>70</v>
      </c>
      <c r="D116" s="5"/>
      <c r="E116" s="21" t="s">
        <v>271</v>
      </c>
      <c r="F116" s="5"/>
      <c r="G116" s="5"/>
      <c r="H116" s="5"/>
      <c r="I116" s="35">
        <f>0+Q116</f>
      </c>
      <c r="O116">
        <f>0+R116</f>
      </c>
      <c r="Q116">
        <f>0+I117+I121+I125+I129+I133+I137+I141+I145+I149+I153+I157+I161+I165+I169+I173+I177</f>
      </c>
      <c r="R116">
        <f>0+O117+O121+O125+O129+O133+O137+O141+O145+O149+O153+O157+O161+O165+O169+O173+O177</f>
      </c>
    </row>
    <row r="117" spans="1:16" ht="12.75">
      <c r="A117" s="19" t="s">
        <v>35</v>
      </c>
      <c r="B117" s="23" t="s">
        <v>222</v>
      </c>
      <c r="C117" s="23" t="s">
        <v>1249</v>
      </c>
      <c r="D117" s="19" t="s">
        <v>37</v>
      </c>
      <c r="E117" s="24" t="s">
        <v>1250</v>
      </c>
      <c r="F117" s="25" t="s">
        <v>163</v>
      </c>
      <c r="G117" s="26">
        <v>85</v>
      </c>
      <c r="H117" s="26">
        <v>454</v>
      </c>
      <c r="I117" s="26">
        <f>ROUND(ROUND(H117,2)*ROUND(G117,2),2)</f>
      </c>
      <c r="O117">
        <f>(I117*21)/100</f>
      </c>
      <c r="P117" t="s">
        <v>12</v>
      </c>
    </row>
    <row r="118" spans="1:5" ht="12.75">
      <c r="A118" s="27" t="s">
        <v>40</v>
      </c>
      <c r="E118" s="28" t="s">
        <v>1251</v>
      </c>
    </row>
    <row r="119" spans="1:5" ht="12.75">
      <c r="A119" s="29" t="s">
        <v>41</v>
      </c>
      <c r="E119" s="30" t="s">
        <v>1252</v>
      </c>
    </row>
    <row r="120" spans="1:5" ht="255">
      <c r="A120" t="s">
        <v>43</v>
      </c>
      <c r="E120" s="28" t="s">
        <v>276</v>
      </c>
    </row>
    <row r="121" spans="1:16" ht="12.75">
      <c r="A121" s="19" t="s">
        <v>35</v>
      </c>
      <c r="B121" s="23" t="s">
        <v>228</v>
      </c>
      <c r="C121" s="23" t="s">
        <v>350</v>
      </c>
      <c r="D121" s="19" t="s">
        <v>37</v>
      </c>
      <c r="E121" s="24" t="s">
        <v>351</v>
      </c>
      <c r="F121" s="25" t="s">
        <v>163</v>
      </c>
      <c r="G121" s="26">
        <v>242.99</v>
      </c>
      <c r="H121" s="26">
        <v>1060</v>
      </c>
      <c r="I121" s="26">
        <f>ROUND(ROUND(H121,2)*ROUND(G121,2),2)</f>
      </c>
      <c r="O121">
        <f>(I121*21)/100</f>
      </c>
      <c r="P121" t="s">
        <v>12</v>
      </c>
    </row>
    <row r="122" spans="1:5" ht="12.75">
      <c r="A122" s="27" t="s">
        <v>40</v>
      </c>
      <c r="E122" s="28" t="s">
        <v>1253</v>
      </c>
    </row>
    <row r="123" spans="1:5" ht="12.75">
      <c r="A123" s="29" t="s">
        <v>41</v>
      </c>
      <c r="E123" s="30" t="s">
        <v>1254</v>
      </c>
    </row>
    <row r="124" spans="1:5" ht="255">
      <c r="A124" t="s">
        <v>43</v>
      </c>
      <c r="E124" s="28" t="s">
        <v>276</v>
      </c>
    </row>
    <row r="125" spans="1:16" ht="12.75">
      <c r="A125" s="19" t="s">
        <v>35</v>
      </c>
      <c r="B125" s="23" t="s">
        <v>234</v>
      </c>
      <c r="C125" s="23" t="s">
        <v>1255</v>
      </c>
      <c r="D125" s="19" t="s">
        <v>37</v>
      </c>
      <c r="E125" s="24" t="s">
        <v>1256</v>
      </c>
      <c r="F125" s="25" t="s">
        <v>163</v>
      </c>
      <c r="G125" s="26">
        <v>287.64</v>
      </c>
      <c r="H125" s="26">
        <v>1820</v>
      </c>
      <c r="I125" s="26">
        <f>ROUND(ROUND(H125,2)*ROUND(G125,2),2)</f>
      </c>
      <c r="O125">
        <f>(I125*21)/100</f>
      </c>
      <c r="P125" t="s">
        <v>12</v>
      </c>
    </row>
    <row r="126" spans="1:5" ht="12.75">
      <c r="A126" s="27" t="s">
        <v>40</v>
      </c>
      <c r="E126" s="28" t="s">
        <v>1257</v>
      </c>
    </row>
    <row r="127" spans="1:5" ht="12.75">
      <c r="A127" s="29" t="s">
        <v>41</v>
      </c>
      <c r="E127" s="30" t="s">
        <v>1258</v>
      </c>
    </row>
    <row r="128" spans="1:5" ht="255">
      <c r="A128" t="s">
        <v>43</v>
      </c>
      <c r="E128" s="28" t="s">
        <v>276</v>
      </c>
    </row>
    <row r="129" spans="1:16" ht="12.75">
      <c r="A129" s="19" t="s">
        <v>35</v>
      </c>
      <c r="B129" s="23" t="s">
        <v>239</v>
      </c>
      <c r="C129" s="23" t="s">
        <v>1259</v>
      </c>
      <c r="D129" s="19" t="s">
        <v>37</v>
      </c>
      <c r="E129" s="24" t="s">
        <v>1260</v>
      </c>
      <c r="F129" s="25" t="s">
        <v>163</v>
      </c>
      <c r="G129" s="26">
        <v>102.58</v>
      </c>
      <c r="H129" s="26">
        <v>2820</v>
      </c>
      <c r="I129" s="26">
        <f>ROUND(ROUND(H129,2)*ROUND(G129,2),2)</f>
      </c>
      <c r="O129">
        <f>(I129*21)/100</f>
      </c>
      <c r="P129" t="s">
        <v>12</v>
      </c>
    </row>
    <row r="130" spans="1:5" ht="12.75">
      <c r="A130" s="27" t="s">
        <v>40</v>
      </c>
      <c r="E130" s="28" t="s">
        <v>1261</v>
      </c>
    </row>
    <row r="131" spans="1:5" ht="12.75">
      <c r="A131" s="29" t="s">
        <v>41</v>
      </c>
      <c r="E131" s="30" t="s">
        <v>1262</v>
      </c>
    </row>
    <row r="132" spans="1:5" ht="255">
      <c r="A132" t="s">
        <v>43</v>
      </c>
      <c r="E132" s="28" t="s">
        <v>276</v>
      </c>
    </row>
    <row r="133" spans="1:16" ht="12.75">
      <c r="A133" s="19" t="s">
        <v>35</v>
      </c>
      <c r="B133" s="23" t="s">
        <v>244</v>
      </c>
      <c r="C133" s="23" t="s">
        <v>353</v>
      </c>
      <c r="D133" s="19" t="s">
        <v>37</v>
      </c>
      <c r="E133" s="24" t="s">
        <v>354</v>
      </c>
      <c r="F133" s="25" t="s">
        <v>62</v>
      </c>
      <c r="G133" s="26">
        <v>8</v>
      </c>
      <c r="H133" s="26">
        <v>24240</v>
      </c>
      <c r="I133" s="26">
        <f>ROUND(ROUND(H133,2)*ROUND(G133,2),2)</f>
      </c>
      <c r="O133">
        <f>(I133*21)/100</f>
      </c>
      <c r="P133" t="s">
        <v>12</v>
      </c>
    </row>
    <row r="134" spans="1:5" ht="12.75">
      <c r="A134" s="27" t="s">
        <v>40</v>
      </c>
      <c r="E134" s="28" t="s">
        <v>1263</v>
      </c>
    </row>
    <row r="135" spans="1:5" ht="12.75">
      <c r="A135" s="29" t="s">
        <v>41</v>
      </c>
      <c r="E135" s="30" t="s">
        <v>1011</v>
      </c>
    </row>
    <row r="136" spans="1:5" ht="255">
      <c r="A136" t="s">
        <v>43</v>
      </c>
      <c r="E136" s="28" t="s">
        <v>1264</v>
      </c>
    </row>
    <row r="137" spans="1:16" ht="12.75">
      <c r="A137" s="19" t="s">
        <v>35</v>
      </c>
      <c r="B137" s="23" t="s">
        <v>248</v>
      </c>
      <c r="C137" s="23" t="s">
        <v>1265</v>
      </c>
      <c r="D137" s="19" t="s">
        <v>37</v>
      </c>
      <c r="E137" s="24" t="s">
        <v>1266</v>
      </c>
      <c r="F137" s="25" t="s">
        <v>62</v>
      </c>
      <c r="G137" s="26">
        <v>15</v>
      </c>
      <c r="H137" s="26">
        <v>27030</v>
      </c>
      <c r="I137" s="26">
        <f>ROUND(ROUND(H137,2)*ROUND(G137,2),2)</f>
      </c>
      <c r="O137">
        <f>(I137*21)/100</f>
      </c>
      <c r="P137" t="s">
        <v>12</v>
      </c>
    </row>
    <row r="138" spans="1:5" ht="25.5">
      <c r="A138" s="27" t="s">
        <v>40</v>
      </c>
      <c r="E138" s="28" t="s">
        <v>1267</v>
      </c>
    </row>
    <row r="139" spans="1:5" ht="12.75">
      <c r="A139" s="29" t="s">
        <v>41</v>
      </c>
      <c r="E139" s="30" t="s">
        <v>1268</v>
      </c>
    </row>
    <row r="140" spans="1:5" ht="255">
      <c r="A140" t="s">
        <v>43</v>
      </c>
      <c r="E140" s="28" t="s">
        <v>1264</v>
      </c>
    </row>
    <row r="141" spans="1:16" ht="12.75">
      <c r="A141" s="19" t="s">
        <v>35</v>
      </c>
      <c r="B141" s="23" t="s">
        <v>253</v>
      </c>
      <c r="C141" s="23" t="s">
        <v>1269</v>
      </c>
      <c r="D141" s="19" t="s">
        <v>37</v>
      </c>
      <c r="E141" s="24" t="s">
        <v>1270</v>
      </c>
      <c r="F141" s="25" t="s">
        <v>62</v>
      </c>
      <c r="G141" s="26">
        <v>1</v>
      </c>
      <c r="H141" s="26">
        <v>6020</v>
      </c>
      <c r="I141" s="26">
        <f>ROUND(ROUND(H141,2)*ROUND(G141,2),2)</f>
      </c>
      <c r="O141">
        <f>(I141*21)/100</f>
      </c>
      <c r="P141" t="s">
        <v>12</v>
      </c>
    </row>
    <row r="142" spans="1:5" ht="25.5">
      <c r="A142" s="27" t="s">
        <v>40</v>
      </c>
      <c r="E142" s="28" t="s">
        <v>1271</v>
      </c>
    </row>
    <row r="143" spans="1:5" ht="12.75">
      <c r="A143" s="29" t="s">
        <v>41</v>
      </c>
      <c r="E143" s="30" t="s">
        <v>52</v>
      </c>
    </row>
    <row r="144" spans="1:5" ht="153">
      <c r="A144" t="s">
        <v>43</v>
      </c>
      <c r="E144" s="28" t="s">
        <v>1272</v>
      </c>
    </row>
    <row r="145" spans="1:16" ht="12.75">
      <c r="A145" s="19" t="s">
        <v>35</v>
      </c>
      <c r="B145" s="23" t="s">
        <v>257</v>
      </c>
      <c r="C145" s="23" t="s">
        <v>1273</v>
      </c>
      <c r="D145" s="19" t="s">
        <v>37</v>
      </c>
      <c r="E145" s="24" t="s">
        <v>1274</v>
      </c>
      <c r="F145" s="25" t="s">
        <v>62</v>
      </c>
      <c r="G145" s="26">
        <v>1</v>
      </c>
      <c r="H145" s="26">
        <v>30270</v>
      </c>
      <c r="I145" s="26">
        <f>ROUND(ROUND(H145,2)*ROUND(G145,2),2)</f>
      </c>
      <c r="O145">
        <f>(I145*21)/100</f>
      </c>
      <c r="P145" t="s">
        <v>12</v>
      </c>
    </row>
    <row r="146" spans="1:5" ht="51">
      <c r="A146" s="27" t="s">
        <v>40</v>
      </c>
      <c r="E146" s="28" t="s">
        <v>1275</v>
      </c>
    </row>
    <row r="147" spans="1:5" ht="12.75">
      <c r="A147" s="29" t="s">
        <v>41</v>
      </c>
      <c r="E147" s="30" t="s">
        <v>37</v>
      </c>
    </row>
    <row r="148" spans="1:5" ht="255">
      <c r="A148" t="s">
        <v>43</v>
      </c>
      <c r="E148" s="28" t="s">
        <v>1276</v>
      </c>
    </row>
    <row r="149" spans="1:16" ht="12.75">
      <c r="A149" s="19" t="s">
        <v>35</v>
      </c>
      <c r="B149" s="23" t="s">
        <v>262</v>
      </c>
      <c r="C149" s="23" t="s">
        <v>1277</v>
      </c>
      <c r="D149" s="19" t="s">
        <v>37</v>
      </c>
      <c r="E149" s="24" t="s">
        <v>1278</v>
      </c>
      <c r="F149" s="25" t="s">
        <v>62</v>
      </c>
      <c r="G149" s="26">
        <v>9</v>
      </c>
      <c r="H149" s="26">
        <v>9130</v>
      </c>
      <c r="I149" s="26">
        <f>ROUND(ROUND(H149,2)*ROUND(G149,2),2)</f>
      </c>
      <c r="O149">
        <f>(I149*21)/100</f>
      </c>
      <c r="P149" t="s">
        <v>12</v>
      </c>
    </row>
    <row r="150" spans="1:5" ht="12.75">
      <c r="A150" s="27" t="s">
        <v>40</v>
      </c>
      <c r="E150" s="28" t="s">
        <v>37</v>
      </c>
    </row>
    <row r="151" spans="1:5" ht="12.75">
      <c r="A151" s="29" t="s">
        <v>41</v>
      </c>
      <c r="E151" s="30" t="s">
        <v>1279</v>
      </c>
    </row>
    <row r="152" spans="1:5" ht="76.5">
      <c r="A152" t="s">
        <v>43</v>
      </c>
      <c r="E152" s="28" t="s">
        <v>719</v>
      </c>
    </row>
    <row r="153" spans="1:16" ht="12.75">
      <c r="A153" s="19" t="s">
        <v>35</v>
      </c>
      <c r="B153" s="23" t="s">
        <v>266</v>
      </c>
      <c r="C153" s="23" t="s">
        <v>1280</v>
      </c>
      <c r="D153" s="19" t="s">
        <v>37</v>
      </c>
      <c r="E153" s="24" t="s">
        <v>1281</v>
      </c>
      <c r="F153" s="25" t="s">
        <v>163</v>
      </c>
      <c r="G153" s="26">
        <v>85</v>
      </c>
      <c r="H153" s="26">
        <v>112</v>
      </c>
      <c r="I153" s="26">
        <f>ROUND(ROUND(H153,2)*ROUND(G153,2),2)</f>
      </c>
      <c r="O153">
        <f>(I153*21)/100</f>
      </c>
      <c r="P153" t="s">
        <v>12</v>
      </c>
    </row>
    <row r="154" spans="1:5" ht="12.75">
      <c r="A154" s="27" t="s">
        <v>40</v>
      </c>
      <c r="E154" s="28" t="s">
        <v>37</v>
      </c>
    </row>
    <row r="155" spans="1:5" ht="12.75">
      <c r="A155" s="29" t="s">
        <v>41</v>
      </c>
      <c r="E155" s="30" t="s">
        <v>1282</v>
      </c>
    </row>
    <row r="156" spans="1:5" ht="51">
      <c r="A156" t="s">
        <v>43</v>
      </c>
      <c r="E156" s="28" t="s">
        <v>288</v>
      </c>
    </row>
    <row r="157" spans="1:16" ht="12.75">
      <c r="A157" s="19" t="s">
        <v>35</v>
      </c>
      <c r="B157" s="23" t="s">
        <v>272</v>
      </c>
      <c r="C157" s="23" t="s">
        <v>356</v>
      </c>
      <c r="D157" s="19" t="s">
        <v>37</v>
      </c>
      <c r="E157" s="24" t="s">
        <v>357</v>
      </c>
      <c r="F157" s="25" t="s">
        <v>163</v>
      </c>
      <c r="G157" s="26">
        <v>242.99</v>
      </c>
      <c r="H157" s="26">
        <v>164</v>
      </c>
      <c r="I157" s="26">
        <f>ROUND(ROUND(H157,2)*ROUND(G157,2),2)</f>
      </c>
      <c r="O157">
        <f>(I157*21)/100</f>
      </c>
      <c r="P157" t="s">
        <v>12</v>
      </c>
    </row>
    <row r="158" spans="1:5" ht="12.75">
      <c r="A158" s="27" t="s">
        <v>40</v>
      </c>
      <c r="E158" s="28" t="s">
        <v>37</v>
      </c>
    </row>
    <row r="159" spans="1:5" ht="12.75">
      <c r="A159" s="29" t="s">
        <v>41</v>
      </c>
      <c r="E159" s="30" t="s">
        <v>1283</v>
      </c>
    </row>
    <row r="160" spans="1:5" ht="51">
      <c r="A160" t="s">
        <v>43</v>
      </c>
      <c r="E160" s="28" t="s">
        <v>288</v>
      </c>
    </row>
    <row r="161" spans="1:16" ht="12.75">
      <c r="A161" s="19" t="s">
        <v>35</v>
      </c>
      <c r="B161" s="23" t="s">
        <v>277</v>
      </c>
      <c r="C161" s="23" t="s">
        <v>1284</v>
      </c>
      <c r="D161" s="19" t="s">
        <v>37</v>
      </c>
      <c r="E161" s="24" t="s">
        <v>1285</v>
      </c>
      <c r="F161" s="25" t="s">
        <v>163</v>
      </c>
      <c r="G161" s="26">
        <v>287.64</v>
      </c>
      <c r="H161" s="26">
        <v>318</v>
      </c>
      <c r="I161" s="26">
        <f>ROUND(ROUND(H161,2)*ROUND(G161,2),2)</f>
      </c>
      <c r="O161">
        <f>(I161*21)/100</f>
      </c>
      <c r="P161" t="s">
        <v>12</v>
      </c>
    </row>
    <row r="162" spans="1:5" ht="12.75">
      <c r="A162" s="27" t="s">
        <v>40</v>
      </c>
      <c r="E162" s="28" t="s">
        <v>37</v>
      </c>
    </row>
    <row r="163" spans="1:5" ht="12.75">
      <c r="A163" s="29" t="s">
        <v>41</v>
      </c>
      <c r="E163" s="30" t="s">
        <v>1258</v>
      </c>
    </row>
    <row r="164" spans="1:5" ht="51">
      <c r="A164" t="s">
        <v>43</v>
      </c>
      <c r="E164" s="28" t="s">
        <v>288</v>
      </c>
    </row>
    <row r="165" spans="1:16" ht="12.75">
      <c r="A165" s="19" t="s">
        <v>35</v>
      </c>
      <c r="B165" s="23" t="s">
        <v>279</v>
      </c>
      <c r="C165" s="23" t="s">
        <v>285</v>
      </c>
      <c r="D165" s="19" t="s">
        <v>37</v>
      </c>
      <c r="E165" s="24" t="s">
        <v>286</v>
      </c>
      <c r="F165" s="25" t="s">
        <v>163</v>
      </c>
      <c r="G165" s="26">
        <v>102.58</v>
      </c>
      <c r="H165" s="26">
        <v>374</v>
      </c>
      <c r="I165" s="26">
        <f>ROUND(ROUND(H165,2)*ROUND(G165,2),2)</f>
      </c>
      <c r="O165">
        <f>(I165*21)/100</f>
      </c>
      <c r="P165" t="s">
        <v>12</v>
      </c>
    </row>
    <row r="166" spans="1:5" ht="12.75">
      <c r="A166" s="27" t="s">
        <v>40</v>
      </c>
      <c r="E166" s="28" t="s">
        <v>37</v>
      </c>
    </row>
    <row r="167" spans="1:5" ht="12.75">
      <c r="A167" s="29" t="s">
        <v>41</v>
      </c>
      <c r="E167" s="30" t="s">
        <v>1262</v>
      </c>
    </row>
    <row r="168" spans="1:5" ht="51">
      <c r="A168" t="s">
        <v>43</v>
      </c>
      <c r="E168" s="28" t="s">
        <v>288</v>
      </c>
    </row>
    <row r="169" spans="1:16" ht="12.75">
      <c r="A169" s="19" t="s">
        <v>35</v>
      </c>
      <c r="B169" s="23" t="s">
        <v>284</v>
      </c>
      <c r="C169" s="23" t="s">
        <v>290</v>
      </c>
      <c r="D169" s="19" t="s">
        <v>37</v>
      </c>
      <c r="E169" s="24" t="s">
        <v>291</v>
      </c>
      <c r="F169" s="25" t="s">
        <v>163</v>
      </c>
      <c r="G169" s="26">
        <v>718.21</v>
      </c>
      <c r="H169" s="26">
        <v>112</v>
      </c>
      <c r="I169" s="26">
        <f>ROUND(ROUND(H169,2)*ROUND(G169,2),2)</f>
      </c>
      <c r="O169">
        <f>(I169*21)/100</f>
      </c>
      <c r="P169" t="s">
        <v>12</v>
      </c>
    </row>
    <row r="170" spans="1:5" ht="12.75">
      <c r="A170" s="27" t="s">
        <v>40</v>
      </c>
      <c r="E170" s="28" t="s">
        <v>37</v>
      </c>
    </row>
    <row r="171" spans="1:5" ht="12.75">
      <c r="A171" s="29" t="s">
        <v>41</v>
      </c>
      <c r="E171" s="30" t="s">
        <v>1286</v>
      </c>
    </row>
    <row r="172" spans="1:5" ht="25.5">
      <c r="A172" t="s">
        <v>43</v>
      </c>
      <c r="E172" s="28" t="s">
        <v>293</v>
      </c>
    </row>
    <row r="173" spans="1:16" ht="12.75">
      <c r="A173" s="19" t="s">
        <v>35</v>
      </c>
      <c r="B173" s="23" t="s">
        <v>289</v>
      </c>
      <c r="C173" s="23" t="s">
        <v>1287</v>
      </c>
      <c r="D173" s="19" t="s">
        <v>37</v>
      </c>
      <c r="E173" s="24" t="s">
        <v>1288</v>
      </c>
      <c r="F173" s="25" t="s">
        <v>62</v>
      </c>
      <c r="G173" s="26">
        <v>12</v>
      </c>
      <c r="H173" s="26">
        <v>324.74</v>
      </c>
      <c r="I173" s="26">
        <f>ROUND(ROUND(H173,2)*ROUND(G173,2),2)</f>
      </c>
      <c r="O173">
        <f>(I173*21)/100</f>
      </c>
      <c r="P173" t="s">
        <v>12</v>
      </c>
    </row>
    <row r="174" spans="1:5" ht="12.75">
      <c r="A174" s="27" t="s">
        <v>40</v>
      </c>
      <c r="E174" s="28" t="s">
        <v>1289</v>
      </c>
    </row>
    <row r="175" spans="1:5" ht="12.75">
      <c r="A175" s="29" t="s">
        <v>41</v>
      </c>
      <c r="E175" s="30" t="s">
        <v>1007</v>
      </c>
    </row>
    <row r="176" spans="1:5" ht="12.75">
      <c r="A176" t="s">
        <v>43</v>
      </c>
      <c r="E176" s="28" t="s">
        <v>1290</v>
      </c>
    </row>
    <row r="177" spans="1:16" ht="12.75">
      <c r="A177" s="19" t="s">
        <v>35</v>
      </c>
      <c r="B177" s="23" t="s">
        <v>295</v>
      </c>
      <c r="C177" s="23" t="s">
        <v>1291</v>
      </c>
      <c r="D177" s="19" t="s">
        <v>37</v>
      </c>
      <c r="E177" s="24" t="s">
        <v>1292</v>
      </c>
      <c r="F177" s="25" t="s">
        <v>62</v>
      </c>
      <c r="G177" s="26">
        <v>4</v>
      </c>
      <c r="H177" s="26">
        <v>534.25</v>
      </c>
      <c r="I177" s="26">
        <f>ROUND(ROUND(H177,2)*ROUND(G177,2),2)</f>
      </c>
      <c r="O177">
        <f>(I177*21)/100</f>
      </c>
      <c r="P177" t="s">
        <v>12</v>
      </c>
    </row>
    <row r="178" spans="1:5" ht="12.75">
      <c r="A178" s="27" t="s">
        <v>40</v>
      </c>
      <c r="E178" s="28" t="s">
        <v>1293</v>
      </c>
    </row>
    <row r="179" spans="1:5" ht="12.75">
      <c r="A179" s="29" t="s">
        <v>41</v>
      </c>
      <c r="E179" s="30" t="s">
        <v>1294</v>
      </c>
    </row>
    <row r="180" spans="1:5" ht="12.75">
      <c r="A180" t="s">
        <v>43</v>
      </c>
      <c r="E180" s="28" t="s">
        <v>1290</v>
      </c>
    </row>
    <row r="181" spans="1:18" ht="12.75" customHeight="1">
      <c r="A181" s="5" t="s">
        <v>33</v>
      </c>
      <c r="B181" s="5"/>
      <c r="C181" s="34" t="s">
        <v>30</v>
      </c>
      <c r="D181" s="5"/>
      <c r="E181" s="21" t="s">
        <v>294</v>
      </c>
      <c r="F181" s="5"/>
      <c r="G181" s="5"/>
      <c r="H181" s="5"/>
      <c r="I181" s="35">
        <f>0+Q181</f>
      </c>
      <c r="O181">
        <f>0+R181</f>
      </c>
      <c r="Q181">
        <f>0+I182</f>
      </c>
      <c r="R181">
        <f>0+O182</f>
      </c>
    </row>
    <row r="182" spans="1:16" ht="12.75">
      <c r="A182" s="19" t="s">
        <v>35</v>
      </c>
      <c r="B182" s="23" t="s">
        <v>300</v>
      </c>
      <c r="C182" s="23" t="s">
        <v>1295</v>
      </c>
      <c r="D182" s="19" t="s">
        <v>37</v>
      </c>
      <c r="E182" s="24" t="s">
        <v>1296</v>
      </c>
      <c r="F182" s="25" t="s">
        <v>163</v>
      </c>
      <c r="G182" s="26">
        <v>212.8</v>
      </c>
      <c r="H182" s="26">
        <v>102</v>
      </c>
      <c r="I182" s="26">
        <f>ROUND(ROUND(H182,2)*ROUND(G182,2),2)</f>
      </c>
      <c r="O182">
        <f>(I182*21)/100</f>
      </c>
      <c r="P182" t="s">
        <v>12</v>
      </c>
    </row>
    <row r="183" spans="1:5" ht="12.75">
      <c r="A183" s="27" t="s">
        <v>40</v>
      </c>
      <c r="E183" s="28" t="s">
        <v>37</v>
      </c>
    </row>
    <row r="184" spans="1:5" ht="25.5">
      <c r="A184" s="29" t="s">
        <v>41</v>
      </c>
      <c r="E184" s="30" t="s">
        <v>1297</v>
      </c>
    </row>
    <row r="185" spans="1:5" ht="25.5">
      <c r="A185" t="s">
        <v>43</v>
      </c>
      <c r="E185" s="28" t="s">
        <v>299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sheetPr>
    <pageSetUpPr fitToPage="1"/>
  </sheetPr>
  <dimension ref="A1:R13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0+O8+O13+O58+O63</f>
      </c>
      <c r="P2" t="s">
        <v>13</v>
      </c>
    </row>
    <row r="3" spans="1:16" ht="15" customHeight="1">
      <c r="A3" t="s">
        <v>1</v>
      </c>
      <c r="B3" s="8" t="s">
        <v>4</v>
      </c>
      <c r="C3" s="9" t="s">
        <v>5</v>
      </c>
      <c r="D3" s="1"/>
      <c r="E3" s="10" t="s">
        <v>6</v>
      </c>
      <c r="F3" s="1"/>
      <c r="G3" s="4"/>
      <c r="H3" s="3" t="s">
        <v>1298</v>
      </c>
      <c r="I3" s="31">
        <f>0+I8+I13+I58+I63</f>
      </c>
      <c r="O3" t="s">
        <v>9</v>
      </c>
      <c r="P3" t="s">
        <v>12</v>
      </c>
    </row>
    <row r="4" spans="1:16" ht="15" customHeight="1">
      <c r="A4" t="s">
        <v>7</v>
      </c>
      <c r="B4" s="12" t="s">
        <v>8</v>
      </c>
      <c r="C4" s="13" t="s">
        <v>1298</v>
      </c>
      <c r="D4" s="5"/>
      <c r="E4" s="14" t="s">
        <v>1299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1300</v>
      </c>
      <c r="E9" s="24" t="s">
        <v>1191</v>
      </c>
      <c r="F9" s="25" t="s">
        <v>107</v>
      </c>
      <c r="G9" s="26">
        <v>1404.11</v>
      </c>
      <c r="H9" s="26">
        <v>500</v>
      </c>
      <c r="I9" s="26">
        <f>ROUND(ROUND(H9,2)*ROUND(G9,2),2)</f>
      </c>
      <c r="O9">
        <f>(I9*21)/100</f>
      </c>
      <c r="P9" t="s">
        <v>12</v>
      </c>
    </row>
    <row r="10" spans="1:5" ht="12.75">
      <c r="A10" s="27" t="s">
        <v>40</v>
      </c>
      <c r="E10" s="28" t="s">
        <v>37</v>
      </c>
    </row>
    <row r="11" spans="1:5" ht="12.75">
      <c r="A11" s="29" t="s">
        <v>41</v>
      </c>
      <c r="E11" s="30" t="s">
        <v>1301</v>
      </c>
    </row>
    <row r="12" spans="1:5" ht="51">
      <c r="A12" t="s">
        <v>43</v>
      </c>
      <c r="E12" s="28" t="s">
        <v>1302</v>
      </c>
    </row>
    <row r="13" spans="1:18" ht="12.75" customHeight="1">
      <c r="A13" s="5" t="s">
        <v>33</v>
      </c>
      <c r="B13" s="5"/>
      <c r="C13" s="34" t="s">
        <v>19</v>
      </c>
      <c r="D13" s="5"/>
      <c r="E13" s="21" t="s">
        <v>79</v>
      </c>
      <c r="F13" s="5"/>
      <c r="G13" s="5"/>
      <c r="H13" s="5"/>
      <c r="I13" s="35">
        <f>0+Q13</f>
      </c>
      <c r="O13">
        <f>0+R13</f>
      </c>
      <c r="Q13">
        <f>0+I14+I18+I22+I26+I30+I34+I38+I42+I46+I50+I54</f>
      </c>
      <c r="R13">
        <f>0+O14+O18+O22+O26+O30+O34+O38+O42+O46+O50+O54</f>
      </c>
    </row>
    <row r="14" spans="1:16" ht="12.75">
      <c r="A14" s="19" t="s">
        <v>35</v>
      </c>
      <c r="B14" s="23" t="s">
        <v>12</v>
      </c>
      <c r="C14" s="23" t="s">
        <v>170</v>
      </c>
      <c r="D14" s="19" t="s">
        <v>171</v>
      </c>
      <c r="E14" s="24" t="s">
        <v>172</v>
      </c>
      <c r="F14" s="25" t="s">
        <v>107</v>
      </c>
      <c r="G14" s="26">
        <v>4241.48</v>
      </c>
      <c r="H14" s="26">
        <v>102</v>
      </c>
      <c r="I14" s="26">
        <f>ROUND(ROUND(H14,2)*ROUND(G14,2),2)</f>
      </c>
      <c r="O14">
        <f>(I14*21)/100</f>
      </c>
      <c r="P14" t="s">
        <v>12</v>
      </c>
    </row>
    <row r="15" spans="1:5" ht="12.75">
      <c r="A15" s="27" t="s">
        <v>40</v>
      </c>
      <c r="E15" s="28" t="s">
        <v>1303</v>
      </c>
    </row>
    <row r="16" spans="1:5" ht="12.75">
      <c r="A16" s="29" t="s">
        <v>41</v>
      </c>
      <c r="E16" s="30" t="s">
        <v>1304</v>
      </c>
    </row>
    <row r="17" spans="1:5" ht="306">
      <c r="A17" t="s">
        <v>43</v>
      </c>
      <c r="E17" s="28" t="s">
        <v>174</v>
      </c>
    </row>
    <row r="18" spans="1:16" ht="12.75">
      <c r="A18" s="19" t="s">
        <v>35</v>
      </c>
      <c r="B18" s="23" t="s">
        <v>13</v>
      </c>
      <c r="C18" s="23" t="s">
        <v>170</v>
      </c>
      <c r="D18" s="19" t="s">
        <v>176</v>
      </c>
      <c r="E18" s="24" t="s">
        <v>172</v>
      </c>
      <c r="F18" s="25" t="s">
        <v>107</v>
      </c>
      <c r="G18" s="26">
        <v>1404.11</v>
      </c>
      <c r="H18" s="26">
        <v>102</v>
      </c>
      <c r="I18" s="26">
        <f>ROUND(ROUND(H18,2)*ROUND(G18,2),2)</f>
      </c>
      <c r="O18">
        <f>(I18*21)/100</f>
      </c>
      <c r="P18" t="s">
        <v>12</v>
      </c>
    </row>
    <row r="19" spans="1:5" ht="12.75">
      <c r="A19" s="27" t="s">
        <v>40</v>
      </c>
      <c r="E19" s="28" t="s">
        <v>1305</v>
      </c>
    </row>
    <row r="20" spans="1:5" ht="12.75">
      <c r="A20" s="29" t="s">
        <v>41</v>
      </c>
      <c r="E20" s="30" t="s">
        <v>1306</v>
      </c>
    </row>
    <row r="21" spans="1:5" ht="306">
      <c r="A21" t="s">
        <v>43</v>
      </c>
      <c r="E21" s="28" t="s">
        <v>174</v>
      </c>
    </row>
    <row r="22" spans="1:16" ht="12.75">
      <c r="A22" s="19" t="s">
        <v>35</v>
      </c>
      <c r="B22" s="23" t="s">
        <v>23</v>
      </c>
      <c r="C22" s="23" t="s">
        <v>179</v>
      </c>
      <c r="D22" s="19" t="s">
        <v>37</v>
      </c>
      <c r="E22" s="24" t="s">
        <v>180</v>
      </c>
      <c r="F22" s="25" t="s">
        <v>107</v>
      </c>
      <c r="G22" s="26">
        <v>952.37</v>
      </c>
      <c r="H22" s="26">
        <v>242</v>
      </c>
      <c r="I22" s="26">
        <f>ROUND(ROUND(H22,2)*ROUND(G22,2),2)</f>
      </c>
      <c r="O22">
        <f>(I22*21)/100</f>
      </c>
      <c r="P22" t="s">
        <v>12</v>
      </c>
    </row>
    <row r="23" spans="1:5" ht="12.75">
      <c r="A23" s="27" t="s">
        <v>40</v>
      </c>
      <c r="E23" s="28" t="s">
        <v>1209</v>
      </c>
    </row>
    <row r="24" spans="1:5" ht="25.5">
      <c r="A24" s="29" t="s">
        <v>41</v>
      </c>
      <c r="E24" s="30" t="s">
        <v>1307</v>
      </c>
    </row>
    <row r="25" spans="1:5" ht="318.75">
      <c r="A25" t="s">
        <v>43</v>
      </c>
      <c r="E25" s="28" t="s">
        <v>182</v>
      </c>
    </row>
    <row r="26" spans="1:16" ht="12.75">
      <c r="A26" s="19" t="s">
        <v>35</v>
      </c>
      <c r="B26" s="23" t="s">
        <v>25</v>
      </c>
      <c r="C26" s="23" t="s">
        <v>184</v>
      </c>
      <c r="D26" s="19" t="s">
        <v>37</v>
      </c>
      <c r="E26" s="24" t="s">
        <v>185</v>
      </c>
      <c r="F26" s="25" t="s">
        <v>107</v>
      </c>
      <c r="G26" s="26">
        <v>634.91</v>
      </c>
      <c r="H26" s="26">
        <v>413</v>
      </c>
      <c r="I26" s="26">
        <f>ROUND(ROUND(H26,2)*ROUND(G26,2),2)</f>
      </c>
      <c r="O26">
        <f>(I26*21)/100</f>
      </c>
      <c r="P26" t="s">
        <v>12</v>
      </c>
    </row>
    <row r="27" spans="1:5" ht="12.75">
      <c r="A27" s="27" t="s">
        <v>40</v>
      </c>
      <c r="E27" s="28" t="s">
        <v>1209</v>
      </c>
    </row>
    <row r="28" spans="1:5" ht="25.5">
      <c r="A28" s="29" t="s">
        <v>41</v>
      </c>
      <c r="E28" s="30" t="s">
        <v>1308</v>
      </c>
    </row>
    <row r="29" spans="1:5" ht="318.75">
      <c r="A29" t="s">
        <v>43</v>
      </c>
      <c r="E29" s="28" t="s">
        <v>187</v>
      </c>
    </row>
    <row r="30" spans="1:16" ht="12.75">
      <c r="A30" s="19" t="s">
        <v>35</v>
      </c>
      <c r="B30" s="23" t="s">
        <v>27</v>
      </c>
      <c r="C30" s="23" t="s">
        <v>189</v>
      </c>
      <c r="D30" s="19" t="s">
        <v>37</v>
      </c>
      <c r="E30" s="24" t="s">
        <v>190</v>
      </c>
      <c r="F30" s="25" t="s">
        <v>107</v>
      </c>
      <c r="G30" s="26">
        <v>2434.98</v>
      </c>
      <c r="H30" s="26">
        <v>292</v>
      </c>
      <c r="I30" s="26">
        <f>ROUND(ROUND(H30,2)*ROUND(G30,2),2)</f>
      </c>
      <c r="O30">
        <f>(I30*21)/100</f>
      </c>
      <c r="P30" t="s">
        <v>12</v>
      </c>
    </row>
    <row r="31" spans="1:5" ht="12.75">
      <c r="A31" s="27" t="s">
        <v>40</v>
      </c>
      <c r="E31" s="28" t="s">
        <v>1209</v>
      </c>
    </row>
    <row r="32" spans="1:5" ht="25.5">
      <c r="A32" s="29" t="s">
        <v>41</v>
      </c>
      <c r="E32" s="30" t="s">
        <v>1309</v>
      </c>
    </row>
    <row r="33" spans="1:5" ht="318.75">
      <c r="A33" t="s">
        <v>43</v>
      </c>
      <c r="E33" s="28" t="s">
        <v>182</v>
      </c>
    </row>
    <row r="34" spans="1:16" ht="12.75">
      <c r="A34" s="19" t="s">
        <v>35</v>
      </c>
      <c r="B34" s="23" t="s">
        <v>65</v>
      </c>
      <c r="C34" s="23" t="s">
        <v>193</v>
      </c>
      <c r="D34" s="19" t="s">
        <v>37</v>
      </c>
      <c r="E34" s="24" t="s">
        <v>194</v>
      </c>
      <c r="F34" s="25" t="s">
        <v>107</v>
      </c>
      <c r="G34" s="26">
        <v>1623.32</v>
      </c>
      <c r="H34" s="26">
        <v>1060</v>
      </c>
      <c r="I34" s="26">
        <f>ROUND(ROUND(H34,2)*ROUND(G34,2),2)</f>
      </c>
      <c r="O34">
        <f>(I34*21)/100</f>
      </c>
      <c r="P34" t="s">
        <v>12</v>
      </c>
    </row>
    <row r="35" spans="1:5" ht="12.75">
      <c r="A35" s="27" t="s">
        <v>40</v>
      </c>
      <c r="E35" s="28" t="s">
        <v>1209</v>
      </c>
    </row>
    <row r="36" spans="1:5" ht="25.5">
      <c r="A36" s="29" t="s">
        <v>41</v>
      </c>
      <c r="E36" s="30" t="s">
        <v>1310</v>
      </c>
    </row>
    <row r="37" spans="1:5" ht="318.75">
      <c r="A37" t="s">
        <v>43</v>
      </c>
      <c r="E37" s="28" t="s">
        <v>187</v>
      </c>
    </row>
    <row r="38" spans="1:16" ht="12.75">
      <c r="A38" s="19" t="s">
        <v>35</v>
      </c>
      <c r="B38" s="23" t="s">
        <v>70</v>
      </c>
      <c r="C38" s="23" t="s">
        <v>110</v>
      </c>
      <c r="D38" s="19" t="s">
        <v>171</v>
      </c>
      <c r="E38" s="24" t="s">
        <v>111</v>
      </c>
      <c r="F38" s="25" t="s">
        <v>107</v>
      </c>
      <c r="G38" s="26">
        <v>5645.58</v>
      </c>
      <c r="H38" s="26">
        <v>18</v>
      </c>
      <c r="I38" s="26">
        <f>ROUND(ROUND(H38,2)*ROUND(G38,2),2)</f>
      </c>
      <c r="O38">
        <f>(I38*21)/100</f>
      </c>
      <c r="P38" t="s">
        <v>12</v>
      </c>
    </row>
    <row r="39" spans="1:5" ht="12.75">
      <c r="A39" s="27" t="s">
        <v>40</v>
      </c>
      <c r="E39" s="28" t="s">
        <v>1212</v>
      </c>
    </row>
    <row r="40" spans="1:5" ht="12.75">
      <c r="A40" s="29" t="s">
        <v>41</v>
      </c>
      <c r="E40" s="30" t="s">
        <v>1311</v>
      </c>
    </row>
    <row r="41" spans="1:5" ht="191.25">
      <c r="A41" t="s">
        <v>43</v>
      </c>
      <c r="E41" s="28" t="s">
        <v>198</v>
      </c>
    </row>
    <row r="42" spans="1:16" ht="12.75">
      <c r="A42" s="19" t="s">
        <v>35</v>
      </c>
      <c r="B42" s="23" t="s">
        <v>30</v>
      </c>
      <c r="C42" s="23" t="s">
        <v>110</v>
      </c>
      <c r="D42" s="19" t="s">
        <v>176</v>
      </c>
      <c r="E42" s="24" t="s">
        <v>111</v>
      </c>
      <c r="F42" s="25" t="s">
        <v>107</v>
      </c>
      <c r="G42" s="26">
        <v>1463.15</v>
      </c>
      <c r="H42" s="26">
        <v>18</v>
      </c>
      <c r="I42" s="26">
        <f>ROUND(ROUND(H42,2)*ROUND(G42,2),2)</f>
      </c>
      <c r="O42">
        <f>(I42*21)/100</f>
      </c>
      <c r="P42" t="s">
        <v>12</v>
      </c>
    </row>
    <row r="43" spans="1:5" ht="12.75">
      <c r="A43" s="27" t="s">
        <v>40</v>
      </c>
      <c r="E43" s="28" t="s">
        <v>1312</v>
      </c>
    </row>
    <row r="44" spans="1:5" ht="12.75">
      <c r="A44" s="29" t="s">
        <v>41</v>
      </c>
      <c r="E44" s="30" t="s">
        <v>1313</v>
      </c>
    </row>
    <row r="45" spans="1:5" ht="191.25">
      <c r="A45" t="s">
        <v>43</v>
      </c>
      <c r="E45" s="28" t="s">
        <v>198</v>
      </c>
    </row>
    <row r="46" spans="1:16" ht="12.75">
      <c r="A46" s="19" t="s">
        <v>35</v>
      </c>
      <c r="B46" s="23" t="s">
        <v>32</v>
      </c>
      <c r="C46" s="23" t="s">
        <v>200</v>
      </c>
      <c r="D46" s="19" t="s">
        <v>37</v>
      </c>
      <c r="E46" s="24" t="s">
        <v>201</v>
      </c>
      <c r="F46" s="25" t="s">
        <v>107</v>
      </c>
      <c r="G46" s="26">
        <v>4241.48</v>
      </c>
      <c r="H46" s="26">
        <v>124</v>
      </c>
      <c r="I46" s="26">
        <f>ROUND(ROUND(H46,2)*ROUND(G46,2),2)</f>
      </c>
      <c r="O46">
        <f>(I46*21)/100</f>
      </c>
      <c r="P46" t="s">
        <v>12</v>
      </c>
    </row>
    <row r="47" spans="1:5" ht="12.75">
      <c r="A47" s="27" t="s">
        <v>40</v>
      </c>
      <c r="E47" s="28" t="s">
        <v>37</v>
      </c>
    </row>
    <row r="48" spans="1:5" ht="38.25">
      <c r="A48" s="29" t="s">
        <v>41</v>
      </c>
      <c r="E48" s="30" t="s">
        <v>1314</v>
      </c>
    </row>
    <row r="49" spans="1:5" ht="229.5">
      <c r="A49" t="s">
        <v>43</v>
      </c>
      <c r="E49" s="28" t="s">
        <v>203</v>
      </c>
    </row>
    <row r="50" spans="1:16" ht="12.75">
      <c r="A50" s="19" t="s">
        <v>35</v>
      </c>
      <c r="B50" s="23" t="s">
        <v>152</v>
      </c>
      <c r="C50" s="23" t="s">
        <v>207</v>
      </c>
      <c r="D50" s="19" t="s">
        <v>37</v>
      </c>
      <c r="E50" s="24" t="s">
        <v>208</v>
      </c>
      <c r="F50" s="25" t="s">
        <v>107</v>
      </c>
      <c r="G50" s="26">
        <v>1112.44</v>
      </c>
      <c r="H50" s="26">
        <v>820</v>
      </c>
      <c r="I50" s="26">
        <f>ROUND(ROUND(H50,2)*ROUND(G50,2),2)</f>
      </c>
      <c r="O50">
        <f>(I50*21)/100</f>
      </c>
      <c r="P50" t="s">
        <v>12</v>
      </c>
    </row>
    <row r="51" spans="1:5" ht="12.75">
      <c r="A51" s="27" t="s">
        <v>40</v>
      </c>
      <c r="E51" s="28" t="s">
        <v>37</v>
      </c>
    </row>
    <row r="52" spans="1:5" ht="38.25">
      <c r="A52" s="29" t="s">
        <v>41</v>
      </c>
      <c r="E52" s="30" t="s">
        <v>1315</v>
      </c>
    </row>
    <row r="53" spans="1:5" ht="293.25">
      <c r="A53" t="s">
        <v>43</v>
      </c>
      <c r="E53" s="28" t="s">
        <v>210</v>
      </c>
    </row>
    <row r="54" spans="1:16" ht="12.75">
      <c r="A54" s="19" t="s">
        <v>35</v>
      </c>
      <c r="B54" s="23" t="s">
        <v>156</v>
      </c>
      <c r="C54" s="23" t="s">
        <v>212</v>
      </c>
      <c r="D54" s="19" t="s">
        <v>37</v>
      </c>
      <c r="E54" s="24" t="s">
        <v>213</v>
      </c>
      <c r="F54" s="25" t="s">
        <v>82</v>
      </c>
      <c r="G54" s="26">
        <v>1910.14</v>
      </c>
      <c r="H54" s="26">
        <v>15</v>
      </c>
      <c r="I54" s="26">
        <f>ROUND(ROUND(H54,2)*ROUND(G54,2),2)</f>
      </c>
      <c r="O54">
        <f>(I54*21)/100</f>
      </c>
      <c r="P54" t="s">
        <v>12</v>
      </c>
    </row>
    <row r="55" spans="1:5" ht="12.75">
      <c r="A55" s="27" t="s">
        <v>40</v>
      </c>
      <c r="E55" s="28" t="s">
        <v>37</v>
      </c>
    </row>
    <row r="56" spans="1:5" ht="38.25">
      <c r="A56" s="29" t="s">
        <v>41</v>
      </c>
      <c r="E56" s="30" t="s">
        <v>1316</v>
      </c>
    </row>
    <row r="57" spans="1:5" ht="25.5">
      <c r="A57" t="s">
        <v>43</v>
      </c>
      <c r="E57" s="28" t="s">
        <v>215</v>
      </c>
    </row>
    <row r="58" spans="1:18" ht="12.75" customHeight="1">
      <c r="A58" s="5" t="s">
        <v>33</v>
      </c>
      <c r="B58" s="5"/>
      <c r="C58" s="34" t="s">
        <v>23</v>
      </c>
      <c r="D58" s="5"/>
      <c r="E58" s="21" t="s">
        <v>227</v>
      </c>
      <c r="F58" s="5"/>
      <c r="G58" s="5"/>
      <c r="H58" s="5"/>
      <c r="I58" s="35">
        <f>0+Q58</f>
      </c>
      <c r="O58">
        <f>0+R58</f>
      </c>
      <c r="Q58">
        <f>0+I59</f>
      </c>
      <c r="R58">
        <f>0+O59</f>
      </c>
    </row>
    <row r="59" spans="1:16" ht="12.75">
      <c r="A59" s="19" t="s">
        <v>35</v>
      </c>
      <c r="B59" s="23" t="s">
        <v>160</v>
      </c>
      <c r="C59" s="23" t="s">
        <v>385</v>
      </c>
      <c r="D59" s="19" t="s">
        <v>37</v>
      </c>
      <c r="E59" s="24" t="s">
        <v>386</v>
      </c>
      <c r="F59" s="25" t="s">
        <v>107</v>
      </c>
      <c r="G59" s="26">
        <v>191.01</v>
      </c>
      <c r="H59" s="26">
        <v>820</v>
      </c>
      <c r="I59" s="26">
        <f>ROUND(ROUND(H59,2)*ROUND(G59,2),2)</f>
      </c>
      <c r="O59">
        <f>(I59*21)/100</f>
      </c>
      <c r="P59" t="s">
        <v>12</v>
      </c>
    </row>
    <row r="60" spans="1:5" ht="12.75">
      <c r="A60" s="27" t="s">
        <v>40</v>
      </c>
      <c r="E60" s="28" t="s">
        <v>1317</v>
      </c>
    </row>
    <row r="61" spans="1:5" ht="38.25">
      <c r="A61" s="29" t="s">
        <v>41</v>
      </c>
      <c r="E61" s="30" t="s">
        <v>1318</v>
      </c>
    </row>
    <row r="62" spans="1:5" ht="38.25">
      <c r="A62" t="s">
        <v>43</v>
      </c>
      <c r="E62" s="28" t="s">
        <v>232</v>
      </c>
    </row>
    <row r="63" spans="1:18" ht="12.75" customHeight="1">
      <c r="A63" s="5" t="s">
        <v>33</v>
      </c>
      <c r="B63" s="5"/>
      <c r="C63" s="34" t="s">
        <v>70</v>
      </c>
      <c r="D63" s="5"/>
      <c r="E63" s="21" t="s">
        <v>271</v>
      </c>
      <c r="F63" s="5"/>
      <c r="G63" s="5"/>
      <c r="H63" s="5"/>
      <c r="I63" s="35">
        <f>0+Q63</f>
      </c>
      <c r="O63">
        <f>0+R63</f>
      </c>
      <c r="Q63">
        <f>0+I64+I68+I72+I76+I80+I84+I88+I92+I96+I100+I104+I108+I112+I116+I120+I124+I128+I132</f>
      </c>
      <c r="R63">
        <f>0+O64+O68+O72+O76+O80+O84+O88+O92+O96+O100+O104+O108+O112+O116+O120+O124+O128+O132</f>
      </c>
    </row>
    <row r="64" spans="1:16" ht="12.75">
      <c r="A64" s="19" t="s">
        <v>35</v>
      </c>
      <c r="B64" s="23" t="s">
        <v>166</v>
      </c>
      <c r="C64" s="23" t="s">
        <v>1249</v>
      </c>
      <c r="D64" s="19" t="s">
        <v>37</v>
      </c>
      <c r="E64" s="24" t="s">
        <v>1250</v>
      </c>
      <c r="F64" s="25" t="s">
        <v>163</v>
      </c>
      <c r="G64" s="26">
        <v>271</v>
      </c>
      <c r="H64" s="26">
        <v>454</v>
      </c>
      <c r="I64" s="26">
        <f>ROUND(ROUND(H64,2)*ROUND(G64,2),2)</f>
      </c>
      <c r="O64">
        <f>(I64*21)/100</f>
      </c>
      <c r="P64" t="s">
        <v>12</v>
      </c>
    </row>
    <row r="65" spans="1:5" ht="25.5">
      <c r="A65" s="27" t="s">
        <v>40</v>
      </c>
      <c r="E65" s="28" t="s">
        <v>1319</v>
      </c>
    </row>
    <row r="66" spans="1:5" ht="12.75">
      <c r="A66" s="29" t="s">
        <v>41</v>
      </c>
      <c r="E66" s="30" t="s">
        <v>1320</v>
      </c>
    </row>
    <row r="67" spans="1:5" ht="255">
      <c r="A67" t="s">
        <v>43</v>
      </c>
      <c r="E67" s="28" t="s">
        <v>276</v>
      </c>
    </row>
    <row r="68" spans="1:16" ht="12.75">
      <c r="A68" s="19" t="s">
        <v>35</v>
      </c>
      <c r="B68" s="23" t="s">
        <v>169</v>
      </c>
      <c r="C68" s="23" t="s">
        <v>1321</v>
      </c>
      <c r="D68" s="19" t="s">
        <v>37</v>
      </c>
      <c r="E68" s="24" t="s">
        <v>1322</v>
      </c>
      <c r="F68" s="25" t="s">
        <v>163</v>
      </c>
      <c r="G68" s="26">
        <v>2.9</v>
      </c>
      <c r="H68" s="26">
        <v>738</v>
      </c>
      <c r="I68" s="26">
        <f>ROUND(ROUND(H68,2)*ROUND(G68,2),2)</f>
      </c>
      <c r="O68">
        <f>(I68*21)/100</f>
      </c>
      <c r="P68" t="s">
        <v>12</v>
      </c>
    </row>
    <row r="69" spans="1:5" ht="25.5">
      <c r="A69" s="27" t="s">
        <v>40</v>
      </c>
      <c r="E69" s="28" t="s">
        <v>1323</v>
      </c>
    </row>
    <row r="70" spans="1:5" ht="12.75">
      <c r="A70" s="29" t="s">
        <v>41</v>
      </c>
      <c r="E70" s="30" t="s">
        <v>1324</v>
      </c>
    </row>
    <row r="71" spans="1:5" ht="255">
      <c r="A71" t="s">
        <v>43</v>
      </c>
      <c r="E71" s="28" t="s">
        <v>276</v>
      </c>
    </row>
    <row r="72" spans="1:16" ht="12.75">
      <c r="A72" s="19" t="s">
        <v>35</v>
      </c>
      <c r="B72" s="23" t="s">
        <v>175</v>
      </c>
      <c r="C72" s="23" t="s">
        <v>350</v>
      </c>
      <c r="D72" s="19" t="s">
        <v>37</v>
      </c>
      <c r="E72" s="24" t="s">
        <v>351</v>
      </c>
      <c r="F72" s="25" t="s">
        <v>163</v>
      </c>
      <c r="G72" s="26">
        <v>918.63</v>
      </c>
      <c r="H72" s="26">
        <v>1060</v>
      </c>
      <c r="I72" s="26">
        <f>ROUND(ROUND(H72,2)*ROUND(G72,2),2)</f>
      </c>
      <c r="O72">
        <f>(I72*21)/100</f>
      </c>
      <c r="P72" t="s">
        <v>12</v>
      </c>
    </row>
    <row r="73" spans="1:5" ht="12.75">
      <c r="A73" s="27" t="s">
        <v>40</v>
      </c>
      <c r="E73" s="28" t="s">
        <v>1325</v>
      </c>
    </row>
    <row r="74" spans="1:5" ht="12.75">
      <c r="A74" s="29" t="s">
        <v>41</v>
      </c>
      <c r="E74" s="30" t="s">
        <v>1326</v>
      </c>
    </row>
    <row r="75" spans="1:5" ht="255">
      <c r="A75" t="s">
        <v>43</v>
      </c>
      <c r="E75" s="28" t="s">
        <v>276</v>
      </c>
    </row>
    <row r="76" spans="1:16" ht="12.75">
      <c r="A76" s="19" t="s">
        <v>35</v>
      </c>
      <c r="B76" s="23" t="s">
        <v>178</v>
      </c>
      <c r="C76" s="23" t="s">
        <v>1255</v>
      </c>
      <c r="D76" s="19" t="s">
        <v>37</v>
      </c>
      <c r="E76" s="24" t="s">
        <v>1256</v>
      </c>
      <c r="F76" s="25" t="s">
        <v>163</v>
      </c>
      <c r="G76" s="26">
        <v>72.11</v>
      </c>
      <c r="H76" s="26">
        <v>1820</v>
      </c>
      <c r="I76" s="26">
        <f>ROUND(ROUND(H76,2)*ROUND(G76,2),2)</f>
      </c>
      <c r="O76">
        <f>(I76*21)/100</f>
      </c>
      <c r="P76" t="s">
        <v>12</v>
      </c>
    </row>
    <row r="77" spans="1:5" ht="12.75">
      <c r="A77" s="27" t="s">
        <v>40</v>
      </c>
      <c r="E77" s="28" t="s">
        <v>1327</v>
      </c>
    </row>
    <row r="78" spans="1:5" ht="12.75">
      <c r="A78" s="29" t="s">
        <v>41</v>
      </c>
      <c r="E78" s="30" t="s">
        <v>1328</v>
      </c>
    </row>
    <row r="79" spans="1:5" ht="255">
      <c r="A79" t="s">
        <v>43</v>
      </c>
      <c r="E79" s="28" t="s">
        <v>276</v>
      </c>
    </row>
    <row r="80" spans="1:16" ht="12.75">
      <c r="A80" s="19" t="s">
        <v>35</v>
      </c>
      <c r="B80" s="23" t="s">
        <v>183</v>
      </c>
      <c r="C80" s="23" t="s">
        <v>1259</v>
      </c>
      <c r="D80" s="19" t="s">
        <v>37</v>
      </c>
      <c r="E80" s="24" t="s">
        <v>1260</v>
      </c>
      <c r="F80" s="25" t="s">
        <v>163</v>
      </c>
      <c r="G80" s="26">
        <v>229.31</v>
      </c>
      <c r="H80" s="26">
        <v>2820</v>
      </c>
      <c r="I80" s="26">
        <f>ROUND(ROUND(H80,2)*ROUND(G80,2),2)</f>
      </c>
      <c r="O80">
        <f>(I80*21)/100</f>
      </c>
      <c r="P80" t="s">
        <v>12</v>
      </c>
    </row>
    <row r="81" spans="1:5" ht="12.75">
      <c r="A81" s="27" t="s">
        <v>40</v>
      </c>
      <c r="E81" s="28" t="s">
        <v>1329</v>
      </c>
    </row>
    <row r="82" spans="1:5" ht="12.75">
      <c r="A82" s="29" t="s">
        <v>41</v>
      </c>
      <c r="E82" s="30" t="s">
        <v>1330</v>
      </c>
    </row>
    <row r="83" spans="1:5" ht="255">
      <c r="A83" t="s">
        <v>43</v>
      </c>
      <c r="E83" s="28" t="s">
        <v>276</v>
      </c>
    </row>
    <row r="84" spans="1:16" ht="12.75">
      <c r="A84" s="19" t="s">
        <v>35</v>
      </c>
      <c r="B84" s="23" t="s">
        <v>188</v>
      </c>
      <c r="C84" s="23" t="s">
        <v>353</v>
      </c>
      <c r="D84" s="19" t="s">
        <v>37</v>
      </c>
      <c r="E84" s="24" t="s">
        <v>354</v>
      </c>
      <c r="F84" s="25" t="s">
        <v>62</v>
      </c>
      <c r="G84" s="26">
        <v>30</v>
      </c>
      <c r="H84" s="26">
        <v>24240</v>
      </c>
      <c r="I84" s="26">
        <f>ROUND(ROUND(H84,2)*ROUND(G84,2),2)</f>
      </c>
      <c r="O84">
        <f>(I84*21)/100</f>
      </c>
      <c r="P84" t="s">
        <v>12</v>
      </c>
    </row>
    <row r="85" spans="1:5" ht="12.75">
      <c r="A85" s="27" t="s">
        <v>40</v>
      </c>
      <c r="E85" s="28" t="s">
        <v>1263</v>
      </c>
    </row>
    <row r="86" spans="1:5" ht="12.75">
      <c r="A86" s="29" t="s">
        <v>41</v>
      </c>
      <c r="E86" s="30" t="s">
        <v>1331</v>
      </c>
    </row>
    <row r="87" spans="1:5" ht="242.25">
      <c r="A87" t="s">
        <v>43</v>
      </c>
      <c r="E87" s="28" t="s">
        <v>283</v>
      </c>
    </row>
    <row r="88" spans="1:16" ht="12.75">
      <c r="A88" s="19" t="s">
        <v>35</v>
      </c>
      <c r="B88" s="23" t="s">
        <v>192</v>
      </c>
      <c r="C88" s="23" t="s">
        <v>1332</v>
      </c>
      <c r="D88" s="19" t="s">
        <v>37</v>
      </c>
      <c r="E88" s="24" t="s">
        <v>1333</v>
      </c>
      <c r="F88" s="25" t="s">
        <v>62</v>
      </c>
      <c r="G88" s="26">
        <v>2</v>
      </c>
      <c r="H88" s="26">
        <v>25910</v>
      </c>
      <c r="I88" s="26">
        <f>ROUND(ROUND(H88,2)*ROUND(G88,2),2)</f>
      </c>
      <c r="O88">
        <f>(I88*21)/100</f>
      </c>
      <c r="P88" t="s">
        <v>12</v>
      </c>
    </row>
    <row r="89" spans="1:5" ht="12.75">
      <c r="A89" s="27" t="s">
        <v>40</v>
      </c>
      <c r="E89" s="28" t="s">
        <v>1263</v>
      </c>
    </row>
    <row r="90" spans="1:5" ht="12.75">
      <c r="A90" s="29" t="s">
        <v>41</v>
      </c>
      <c r="E90" s="30" t="s">
        <v>1014</v>
      </c>
    </row>
    <row r="91" spans="1:5" ht="242.25">
      <c r="A91" t="s">
        <v>43</v>
      </c>
      <c r="E91" s="28" t="s">
        <v>283</v>
      </c>
    </row>
    <row r="92" spans="1:16" ht="12.75">
      <c r="A92" s="19" t="s">
        <v>35</v>
      </c>
      <c r="B92" s="23" t="s">
        <v>196</v>
      </c>
      <c r="C92" s="23" t="s">
        <v>1265</v>
      </c>
      <c r="D92" s="19" t="s">
        <v>37</v>
      </c>
      <c r="E92" s="24" t="s">
        <v>1266</v>
      </c>
      <c r="F92" s="25" t="s">
        <v>62</v>
      </c>
      <c r="G92" s="26">
        <v>8</v>
      </c>
      <c r="H92" s="26">
        <v>27030</v>
      </c>
      <c r="I92" s="26">
        <f>ROUND(ROUND(H92,2)*ROUND(G92,2),2)</f>
      </c>
      <c r="O92">
        <f>(I92*21)/100</f>
      </c>
      <c r="P92" t="s">
        <v>12</v>
      </c>
    </row>
    <row r="93" spans="1:5" ht="12.75">
      <c r="A93" s="27" t="s">
        <v>40</v>
      </c>
      <c r="E93" s="28" t="s">
        <v>1263</v>
      </c>
    </row>
    <row r="94" spans="1:5" ht="12.75">
      <c r="A94" s="29" t="s">
        <v>41</v>
      </c>
      <c r="E94" s="30" t="s">
        <v>1011</v>
      </c>
    </row>
    <row r="95" spans="1:5" ht="242.25">
      <c r="A95" t="s">
        <v>43</v>
      </c>
      <c r="E95" s="28" t="s">
        <v>283</v>
      </c>
    </row>
    <row r="96" spans="1:16" ht="12.75">
      <c r="A96" s="19" t="s">
        <v>35</v>
      </c>
      <c r="B96" s="23" t="s">
        <v>199</v>
      </c>
      <c r="C96" s="23" t="s">
        <v>1334</v>
      </c>
      <c r="D96" s="19" t="s">
        <v>37</v>
      </c>
      <c r="E96" s="24" t="s">
        <v>1335</v>
      </c>
      <c r="F96" s="25" t="s">
        <v>62</v>
      </c>
      <c r="G96" s="26">
        <v>17</v>
      </c>
      <c r="H96" s="26">
        <v>21700</v>
      </c>
      <c r="I96" s="26">
        <f>ROUND(ROUND(H96,2)*ROUND(G96,2),2)</f>
      </c>
      <c r="O96">
        <f>(I96*21)/100</f>
      </c>
      <c r="P96" t="s">
        <v>12</v>
      </c>
    </row>
    <row r="97" spans="1:5" ht="12.75">
      <c r="A97" s="27" t="s">
        <v>40</v>
      </c>
      <c r="E97" s="28" t="s">
        <v>1336</v>
      </c>
    </row>
    <row r="98" spans="1:5" ht="25.5">
      <c r="A98" s="29" t="s">
        <v>41</v>
      </c>
      <c r="E98" s="30" t="s">
        <v>1337</v>
      </c>
    </row>
    <row r="99" spans="1:5" ht="242.25">
      <c r="A99" t="s">
        <v>43</v>
      </c>
      <c r="E99" s="28" t="s">
        <v>283</v>
      </c>
    </row>
    <row r="100" spans="1:16" ht="12.75">
      <c r="A100" s="19" t="s">
        <v>35</v>
      </c>
      <c r="B100" s="23" t="s">
        <v>204</v>
      </c>
      <c r="C100" s="23" t="s">
        <v>1338</v>
      </c>
      <c r="D100" s="19" t="s">
        <v>37</v>
      </c>
      <c r="E100" s="24" t="s">
        <v>1339</v>
      </c>
      <c r="F100" s="25" t="s">
        <v>62</v>
      </c>
      <c r="G100" s="26">
        <v>1</v>
      </c>
      <c r="H100" s="26">
        <v>26140</v>
      </c>
      <c r="I100" s="26">
        <f>ROUND(ROUND(H100,2)*ROUND(G100,2),2)</f>
      </c>
      <c r="O100">
        <f>(I100*21)/100</f>
      </c>
      <c r="P100" t="s">
        <v>12</v>
      </c>
    </row>
    <row r="101" spans="1:5" ht="38.25">
      <c r="A101" s="27" t="s">
        <v>40</v>
      </c>
      <c r="E101" s="28" t="s">
        <v>1340</v>
      </c>
    </row>
    <row r="102" spans="1:5" ht="12.75">
      <c r="A102" s="29" t="s">
        <v>41</v>
      </c>
      <c r="E102" s="30" t="s">
        <v>52</v>
      </c>
    </row>
    <row r="103" spans="1:5" ht="255">
      <c r="A103" t="s">
        <v>43</v>
      </c>
      <c r="E103" s="28" t="s">
        <v>1276</v>
      </c>
    </row>
    <row r="104" spans="1:16" ht="12.75">
      <c r="A104" s="19" t="s">
        <v>35</v>
      </c>
      <c r="B104" s="23" t="s">
        <v>206</v>
      </c>
      <c r="C104" s="23" t="s">
        <v>1341</v>
      </c>
      <c r="D104" s="19" t="s">
        <v>37</v>
      </c>
      <c r="E104" s="24" t="s">
        <v>1342</v>
      </c>
      <c r="F104" s="25" t="s">
        <v>62</v>
      </c>
      <c r="G104" s="26">
        <v>1</v>
      </c>
      <c r="H104" s="26">
        <v>32390</v>
      </c>
      <c r="I104" s="26">
        <f>ROUND(ROUND(H104,2)*ROUND(G104,2),2)</f>
      </c>
      <c r="O104">
        <f>(I104*21)/100</f>
      </c>
      <c r="P104" t="s">
        <v>12</v>
      </c>
    </row>
    <row r="105" spans="1:5" ht="38.25">
      <c r="A105" s="27" t="s">
        <v>40</v>
      </c>
      <c r="E105" s="28" t="s">
        <v>1340</v>
      </c>
    </row>
    <row r="106" spans="1:5" ht="12.75">
      <c r="A106" s="29" t="s">
        <v>41</v>
      </c>
      <c r="E106" s="30" t="s">
        <v>52</v>
      </c>
    </row>
    <row r="107" spans="1:5" ht="255">
      <c r="A107" t="s">
        <v>43</v>
      </c>
      <c r="E107" s="28" t="s">
        <v>1276</v>
      </c>
    </row>
    <row r="108" spans="1:16" ht="12.75">
      <c r="A108" s="19" t="s">
        <v>35</v>
      </c>
      <c r="B108" s="23" t="s">
        <v>211</v>
      </c>
      <c r="C108" s="23" t="s">
        <v>1277</v>
      </c>
      <c r="D108" s="19" t="s">
        <v>37</v>
      </c>
      <c r="E108" s="24" t="s">
        <v>1278</v>
      </c>
      <c r="F108" s="25" t="s">
        <v>62</v>
      </c>
      <c r="G108" s="26">
        <v>56</v>
      </c>
      <c r="H108" s="26">
        <v>9130</v>
      </c>
      <c r="I108" s="26">
        <f>ROUND(ROUND(H108,2)*ROUND(G108,2),2)</f>
      </c>
      <c r="O108">
        <f>(I108*21)/100</f>
      </c>
      <c r="P108" t="s">
        <v>12</v>
      </c>
    </row>
    <row r="109" spans="1:5" ht="12.75">
      <c r="A109" s="27" t="s">
        <v>40</v>
      </c>
      <c r="E109" s="28" t="s">
        <v>37</v>
      </c>
    </row>
    <row r="110" spans="1:5" ht="12.75">
      <c r="A110" s="29" t="s">
        <v>41</v>
      </c>
      <c r="E110" s="30" t="s">
        <v>1343</v>
      </c>
    </row>
    <row r="111" spans="1:5" ht="76.5">
      <c r="A111" t="s">
        <v>43</v>
      </c>
      <c r="E111" s="28" t="s">
        <v>719</v>
      </c>
    </row>
    <row r="112" spans="1:16" ht="12.75">
      <c r="A112" s="19" t="s">
        <v>35</v>
      </c>
      <c r="B112" s="23" t="s">
        <v>216</v>
      </c>
      <c r="C112" s="23" t="s">
        <v>1344</v>
      </c>
      <c r="D112" s="19" t="s">
        <v>37</v>
      </c>
      <c r="E112" s="24" t="s">
        <v>1345</v>
      </c>
      <c r="F112" s="25" t="s">
        <v>62</v>
      </c>
      <c r="G112" s="26">
        <v>5</v>
      </c>
      <c r="H112" s="26">
        <v>14630</v>
      </c>
      <c r="I112" s="26">
        <f>ROUND(ROUND(H112,2)*ROUND(G112,2),2)</f>
      </c>
      <c r="O112">
        <f>(I112*21)/100</f>
      </c>
      <c r="P112" t="s">
        <v>12</v>
      </c>
    </row>
    <row r="113" spans="1:5" ht="12.75">
      <c r="A113" s="27" t="s">
        <v>40</v>
      </c>
      <c r="E113" s="28" t="s">
        <v>37</v>
      </c>
    </row>
    <row r="114" spans="1:5" ht="25.5">
      <c r="A114" s="29" t="s">
        <v>41</v>
      </c>
      <c r="E114" s="30" t="s">
        <v>1346</v>
      </c>
    </row>
    <row r="115" spans="1:5" ht="25.5">
      <c r="A115" t="s">
        <v>43</v>
      </c>
      <c r="E115" s="28" t="s">
        <v>1347</v>
      </c>
    </row>
    <row r="116" spans="1:16" ht="12.75">
      <c r="A116" s="19" t="s">
        <v>35</v>
      </c>
      <c r="B116" s="23" t="s">
        <v>222</v>
      </c>
      <c r="C116" s="23" t="s">
        <v>1280</v>
      </c>
      <c r="D116" s="19" t="s">
        <v>37</v>
      </c>
      <c r="E116" s="24" t="s">
        <v>1281</v>
      </c>
      <c r="F116" s="25" t="s">
        <v>163</v>
      </c>
      <c r="G116" s="26">
        <v>271</v>
      </c>
      <c r="H116" s="26">
        <v>112</v>
      </c>
      <c r="I116" s="26">
        <f>ROUND(ROUND(H116,2)*ROUND(G116,2),2)</f>
      </c>
      <c r="O116">
        <f>(I116*21)/100</f>
      </c>
      <c r="P116" t="s">
        <v>12</v>
      </c>
    </row>
    <row r="117" spans="1:5" ht="12.75">
      <c r="A117" s="27" t="s">
        <v>40</v>
      </c>
      <c r="E117" s="28" t="s">
        <v>37</v>
      </c>
    </row>
    <row r="118" spans="1:5" ht="12.75">
      <c r="A118" s="29" t="s">
        <v>41</v>
      </c>
      <c r="E118" s="30" t="s">
        <v>1348</v>
      </c>
    </row>
    <row r="119" spans="1:5" ht="51">
      <c r="A119" t="s">
        <v>43</v>
      </c>
      <c r="E119" s="28" t="s">
        <v>288</v>
      </c>
    </row>
    <row r="120" spans="1:16" ht="12.75">
      <c r="A120" s="19" t="s">
        <v>35</v>
      </c>
      <c r="B120" s="23" t="s">
        <v>228</v>
      </c>
      <c r="C120" s="23" t="s">
        <v>356</v>
      </c>
      <c r="D120" s="19" t="s">
        <v>37</v>
      </c>
      <c r="E120" s="24" t="s">
        <v>357</v>
      </c>
      <c r="F120" s="25" t="s">
        <v>163</v>
      </c>
      <c r="G120" s="26">
        <v>921.53</v>
      </c>
      <c r="H120" s="26">
        <v>164</v>
      </c>
      <c r="I120" s="26">
        <f>ROUND(ROUND(H120,2)*ROUND(G120,2),2)</f>
      </c>
      <c r="O120">
        <f>(I120*21)/100</f>
      </c>
      <c r="P120" t="s">
        <v>12</v>
      </c>
    </row>
    <row r="121" spans="1:5" ht="12.75">
      <c r="A121" s="27" t="s">
        <v>40</v>
      </c>
      <c r="E121" s="28" t="s">
        <v>37</v>
      </c>
    </row>
    <row r="122" spans="1:5" ht="51">
      <c r="A122" s="29" t="s">
        <v>41</v>
      </c>
      <c r="E122" s="30" t="s">
        <v>1349</v>
      </c>
    </row>
    <row r="123" spans="1:5" ht="51">
      <c r="A123" t="s">
        <v>43</v>
      </c>
      <c r="E123" s="28" t="s">
        <v>288</v>
      </c>
    </row>
    <row r="124" spans="1:16" ht="12.75">
      <c r="A124" s="19" t="s">
        <v>35</v>
      </c>
      <c r="B124" s="23" t="s">
        <v>234</v>
      </c>
      <c r="C124" s="23" t="s">
        <v>1284</v>
      </c>
      <c r="D124" s="19" t="s">
        <v>37</v>
      </c>
      <c r="E124" s="24" t="s">
        <v>1285</v>
      </c>
      <c r="F124" s="25" t="s">
        <v>163</v>
      </c>
      <c r="G124" s="26">
        <v>72.11</v>
      </c>
      <c r="H124" s="26">
        <v>318</v>
      </c>
      <c r="I124" s="26">
        <f>ROUND(ROUND(H124,2)*ROUND(G124,2),2)</f>
      </c>
      <c r="O124">
        <f>(I124*21)/100</f>
      </c>
      <c r="P124" t="s">
        <v>12</v>
      </c>
    </row>
    <row r="125" spans="1:5" ht="12.75">
      <c r="A125" s="27" t="s">
        <v>40</v>
      </c>
      <c r="E125" s="28" t="s">
        <v>37</v>
      </c>
    </row>
    <row r="126" spans="1:5" ht="12.75">
      <c r="A126" s="29" t="s">
        <v>41</v>
      </c>
      <c r="E126" s="30" t="s">
        <v>1350</v>
      </c>
    </row>
    <row r="127" spans="1:5" ht="51">
      <c r="A127" t="s">
        <v>43</v>
      </c>
      <c r="E127" s="28" t="s">
        <v>288</v>
      </c>
    </row>
    <row r="128" spans="1:16" ht="12.75">
      <c r="A128" s="19" t="s">
        <v>35</v>
      </c>
      <c r="B128" s="23" t="s">
        <v>239</v>
      </c>
      <c r="C128" s="23" t="s">
        <v>285</v>
      </c>
      <c r="D128" s="19" t="s">
        <v>37</v>
      </c>
      <c r="E128" s="24" t="s">
        <v>286</v>
      </c>
      <c r="F128" s="25" t="s">
        <v>163</v>
      </c>
      <c r="G128" s="26">
        <v>229.31</v>
      </c>
      <c r="H128" s="26">
        <v>374</v>
      </c>
      <c r="I128" s="26">
        <f>ROUND(ROUND(H128,2)*ROUND(G128,2),2)</f>
      </c>
      <c r="O128">
        <f>(I128*21)/100</f>
      </c>
      <c r="P128" t="s">
        <v>12</v>
      </c>
    </row>
    <row r="129" spans="1:5" ht="12.75">
      <c r="A129" s="27" t="s">
        <v>40</v>
      </c>
      <c r="E129" s="28" t="s">
        <v>37</v>
      </c>
    </row>
    <row r="130" spans="1:5" ht="12.75">
      <c r="A130" s="29" t="s">
        <v>41</v>
      </c>
      <c r="E130" s="30" t="s">
        <v>1351</v>
      </c>
    </row>
    <row r="131" spans="1:5" ht="51">
      <c r="A131" t="s">
        <v>43</v>
      </c>
      <c r="E131" s="28" t="s">
        <v>288</v>
      </c>
    </row>
    <row r="132" spans="1:16" ht="12.75">
      <c r="A132" s="19" t="s">
        <v>35</v>
      </c>
      <c r="B132" s="23" t="s">
        <v>244</v>
      </c>
      <c r="C132" s="23" t="s">
        <v>290</v>
      </c>
      <c r="D132" s="19" t="s">
        <v>37</v>
      </c>
      <c r="E132" s="24" t="s">
        <v>291</v>
      </c>
      <c r="F132" s="25" t="s">
        <v>163</v>
      </c>
      <c r="G132" s="26">
        <v>1493.95</v>
      </c>
      <c r="H132" s="26">
        <v>112</v>
      </c>
      <c r="I132" s="26">
        <f>ROUND(ROUND(H132,2)*ROUND(G132,2),2)</f>
      </c>
      <c r="O132">
        <f>(I132*21)/100</f>
      </c>
      <c r="P132" t="s">
        <v>12</v>
      </c>
    </row>
    <row r="133" spans="1:5" ht="12.75">
      <c r="A133" s="27" t="s">
        <v>40</v>
      </c>
      <c r="E133" s="28" t="s">
        <v>1352</v>
      </c>
    </row>
    <row r="134" spans="1:5" ht="12.75">
      <c r="A134" s="29" t="s">
        <v>41</v>
      </c>
      <c r="E134" s="30" t="s">
        <v>1353</v>
      </c>
    </row>
    <row r="135" spans="1:5" ht="25.5">
      <c r="A135" t="s">
        <v>43</v>
      </c>
      <c r="E135" s="28" t="s">
        <v>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sheetPr>
    <pageSetUpPr fitToPage="1"/>
  </sheetPr>
  <dimension ref="A1:R4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f>
      </c>
      <c r="P2" t="s">
        <v>13</v>
      </c>
    </row>
    <row r="3" spans="1:16" ht="15" customHeight="1">
      <c r="A3" t="s">
        <v>1</v>
      </c>
      <c r="B3" s="8" t="s">
        <v>4</v>
      </c>
      <c r="C3" s="9" t="s">
        <v>5</v>
      </c>
      <c r="D3" s="1"/>
      <c r="E3" s="10" t="s">
        <v>6</v>
      </c>
      <c r="F3" s="1"/>
      <c r="G3" s="4"/>
      <c r="H3" s="3" t="s">
        <v>1354</v>
      </c>
      <c r="I3" s="31">
        <f>0+I8+I13</f>
      </c>
      <c r="O3" t="s">
        <v>9</v>
      </c>
      <c r="P3" t="s">
        <v>12</v>
      </c>
    </row>
    <row r="4" spans="1:16" ht="15" customHeight="1">
      <c r="A4" t="s">
        <v>7</v>
      </c>
      <c r="B4" s="12" t="s">
        <v>8</v>
      </c>
      <c r="C4" s="13" t="s">
        <v>1354</v>
      </c>
      <c r="D4" s="5"/>
      <c r="E4" s="14" t="s">
        <v>1355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37</v>
      </c>
      <c r="E9" s="24" t="s">
        <v>127</v>
      </c>
      <c r="F9" s="25" t="s">
        <v>107</v>
      </c>
      <c r="G9" s="26">
        <v>32.4</v>
      </c>
      <c r="H9" s="26">
        <v>314.27</v>
      </c>
      <c r="I9" s="26">
        <f>ROUND(ROUND(H9,2)*ROUND(G9,2),2)</f>
      </c>
      <c r="O9">
        <f>(I9*21)/100</f>
      </c>
      <c r="P9" t="s">
        <v>12</v>
      </c>
    </row>
    <row r="10" spans="1:5" ht="12.75">
      <c r="A10" s="27" t="s">
        <v>40</v>
      </c>
      <c r="E10" s="28" t="s">
        <v>37</v>
      </c>
    </row>
    <row r="11" spans="1:5" ht="12.75">
      <c r="A11" s="29" t="s">
        <v>41</v>
      </c>
      <c r="E11" s="30" t="s">
        <v>1356</v>
      </c>
    </row>
    <row r="12" spans="1:5" ht="25.5">
      <c r="A12" t="s">
        <v>43</v>
      </c>
      <c r="E12" s="28" t="s">
        <v>129</v>
      </c>
    </row>
    <row r="13" spans="1:18" ht="12.75" customHeight="1">
      <c r="A13" s="5" t="s">
        <v>33</v>
      </c>
      <c r="B13" s="5"/>
      <c r="C13" s="34" t="s">
        <v>19</v>
      </c>
      <c r="D13" s="5"/>
      <c r="E13" s="21" t="s">
        <v>79</v>
      </c>
      <c r="F13" s="5"/>
      <c r="G13" s="5"/>
      <c r="H13" s="5"/>
      <c r="I13" s="35">
        <f>0+Q13</f>
      </c>
      <c r="O13">
        <f>0+R13</f>
      </c>
      <c r="Q13">
        <f>0+I14+I18+I22+I26+I30+I34+I38+I42</f>
      </c>
      <c r="R13">
        <f>0+O14+O18+O22+O26+O30+O34+O38+O42</f>
      </c>
    </row>
    <row r="14" spans="1:16" ht="12.75">
      <c r="A14" s="19" t="s">
        <v>35</v>
      </c>
      <c r="B14" s="23" t="s">
        <v>12</v>
      </c>
      <c r="C14" s="23" t="s">
        <v>80</v>
      </c>
      <c r="D14" s="19" t="s">
        <v>37</v>
      </c>
      <c r="E14" s="24" t="s">
        <v>81</v>
      </c>
      <c r="F14" s="25" t="s">
        <v>82</v>
      </c>
      <c r="G14" s="26">
        <v>216</v>
      </c>
      <c r="H14" s="26">
        <v>47</v>
      </c>
      <c r="I14" s="26">
        <f>ROUND(ROUND(H14,2)*ROUND(G14,2),2)</f>
      </c>
      <c r="O14">
        <f>(I14*21)/100</f>
      </c>
      <c r="P14" t="s">
        <v>12</v>
      </c>
    </row>
    <row r="15" spans="1:5" ht="12.75">
      <c r="A15" s="27" t="s">
        <v>40</v>
      </c>
      <c r="E15" s="28" t="s">
        <v>1357</v>
      </c>
    </row>
    <row r="16" spans="1:5" ht="38.25">
      <c r="A16" s="29" t="s">
        <v>41</v>
      </c>
      <c r="E16" s="30" t="s">
        <v>1358</v>
      </c>
    </row>
    <row r="17" spans="1:5" ht="38.25">
      <c r="A17" t="s">
        <v>43</v>
      </c>
      <c r="E17" s="28" t="s">
        <v>140</v>
      </c>
    </row>
    <row r="18" spans="1:16" ht="12.75">
      <c r="A18" s="19" t="s">
        <v>35</v>
      </c>
      <c r="B18" s="23" t="s">
        <v>13</v>
      </c>
      <c r="C18" s="23" t="s">
        <v>105</v>
      </c>
      <c r="D18" s="19" t="s">
        <v>37</v>
      </c>
      <c r="E18" s="24" t="s">
        <v>106</v>
      </c>
      <c r="F18" s="25" t="s">
        <v>107</v>
      </c>
      <c r="G18" s="26">
        <v>32.4</v>
      </c>
      <c r="H18" s="26">
        <v>58</v>
      </c>
      <c r="I18" s="26">
        <f>ROUND(ROUND(H18,2)*ROUND(G18,2),2)</f>
      </c>
      <c r="O18">
        <f>(I18*21)/100</f>
      </c>
      <c r="P18" t="s">
        <v>12</v>
      </c>
    </row>
    <row r="19" spans="1:5" ht="12.75">
      <c r="A19" s="27" t="s">
        <v>40</v>
      </c>
      <c r="E19" s="28" t="s">
        <v>1200</v>
      </c>
    </row>
    <row r="20" spans="1:5" ht="38.25">
      <c r="A20" s="29" t="s">
        <v>41</v>
      </c>
      <c r="E20" s="30" t="s">
        <v>1359</v>
      </c>
    </row>
    <row r="21" spans="1:5" ht="38.25">
      <c r="A21" t="s">
        <v>43</v>
      </c>
      <c r="E21" s="28" t="s">
        <v>168</v>
      </c>
    </row>
    <row r="22" spans="1:16" ht="12.75">
      <c r="A22" s="19" t="s">
        <v>35</v>
      </c>
      <c r="B22" s="23" t="s">
        <v>23</v>
      </c>
      <c r="C22" s="23" t="s">
        <v>170</v>
      </c>
      <c r="D22" s="19" t="s">
        <v>1204</v>
      </c>
      <c r="E22" s="24" t="s">
        <v>172</v>
      </c>
      <c r="F22" s="25" t="s">
        <v>107</v>
      </c>
      <c r="G22" s="26">
        <v>32.4</v>
      </c>
      <c r="H22" s="26">
        <v>102</v>
      </c>
      <c r="I22" s="26">
        <f>ROUND(ROUND(H22,2)*ROUND(G22,2),2)</f>
      </c>
      <c r="O22">
        <f>(I22*21)/100</f>
      </c>
      <c r="P22" t="s">
        <v>12</v>
      </c>
    </row>
    <row r="23" spans="1:5" ht="12.75">
      <c r="A23" s="27" t="s">
        <v>40</v>
      </c>
      <c r="E23" s="28" t="s">
        <v>1205</v>
      </c>
    </row>
    <row r="24" spans="1:5" ht="12.75">
      <c r="A24" s="29" t="s">
        <v>41</v>
      </c>
      <c r="E24" s="30" t="s">
        <v>1360</v>
      </c>
    </row>
    <row r="25" spans="1:5" ht="306">
      <c r="A25" t="s">
        <v>43</v>
      </c>
      <c r="E25" s="28" t="s">
        <v>174</v>
      </c>
    </row>
    <row r="26" spans="1:16" ht="12.75">
      <c r="A26" s="19" t="s">
        <v>35</v>
      </c>
      <c r="B26" s="23" t="s">
        <v>25</v>
      </c>
      <c r="C26" s="23" t="s">
        <v>1361</v>
      </c>
      <c r="D26" s="19" t="s">
        <v>176</v>
      </c>
      <c r="E26" s="24" t="s">
        <v>1362</v>
      </c>
      <c r="F26" s="25" t="s">
        <v>107</v>
      </c>
      <c r="G26" s="26">
        <v>32.4</v>
      </c>
      <c r="H26" s="26">
        <v>2490</v>
      </c>
      <c r="I26" s="26">
        <f>ROUND(ROUND(H26,2)*ROUND(G26,2),2)</f>
      </c>
      <c r="O26">
        <f>(I26*21)/100</f>
      </c>
      <c r="P26" t="s">
        <v>12</v>
      </c>
    </row>
    <row r="27" spans="1:5" ht="12.75">
      <c r="A27" s="27" t="s">
        <v>40</v>
      </c>
      <c r="E27" s="28" t="s">
        <v>1196</v>
      </c>
    </row>
    <row r="28" spans="1:5" ht="38.25">
      <c r="A28" s="29" t="s">
        <v>41</v>
      </c>
      <c r="E28" s="30" t="s">
        <v>1363</v>
      </c>
    </row>
    <row r="29" spans="1:5" ht="25.5">
      <c r="A29" t="s">
        <v>43</v>
      </c>
      <c r="E29" s="28" t="s">
        <v>1364</v>
      </c>
    </row>
    <row r="30" spans="1:16" ht="12.75">
      <c r="A30" s="19" t="s">
        <v>35</v>
      </c>
      <c r="B30" s="23" t="s">
        <v>27</v>
      </c>
      <c r="C30" s="23" t="s">
        <v>110</v>
      </c>
      <c r="D30" s="19" t="s">
        <v>1204</v>
      </c>
      <c r="E30" s="24" t="s">
        <v>111</v>
      </c>
      <c r="F30" s="25" t="s">
        <v>107</v>
      </c>
      <c r="G30" s="26">
        <v>32.4</v>
      </c>
      <c r="H30" s="26">
        <v>18</v>
      </c>
      <c r="I30" s="26">
        <f>ROUND(ROUND(H30,2)*ROUND(G30,2),2)</f>
      </c>
      <c r="O30">
        <f>(I30*21)/100</f>
      </c>
      <c r="P30" t="s">
        <v>12</v>
      </c>
    </row>
    <row r="31" spans="1:5" ht="12.75">
      <c r="A31" s="27" t="s">
        <v>40</v>
      </c>
      <c r="E31" s="28" t="s">
        <v>1214</v>
      </c>
    </row>
    <row r="32" spans="1:5" ht="12.75">
      <c r="A32" s="29" t="s">
        <v>41</v>
      </c>
      <c r="E32" s="30" t="s">
        <v>1365</v>
      </c>
    </row>
    <row r="33" spans="1:5" ht="191.25">
      <c r="A33" t="s">
        <v>43</v>
      </c>
      <c r="E33" s="28" t="s">
        <v>198</v>
      </c>
    </row>
    <row r="34" spans="1:16" ht="12.75">
      <c r="A34" s="19" t="s">
        <v>35</v>
      </c>
      <c r="B34" s="23" t="s">
        <v>65</v>
      </c>
      <c r="C34" s="23" t="s">
        <v>1366</v>
      </c>
      <c r="D34" s="19" t="s">
        <v>37</v>
      </c>
      <c r="E34" s="24" t="s">
        <v>1367</v>
      </c>
      <c r="F34" s="25" t="s">
        <v>82</v>
      </c>
      <c r="G34" s="26">
        <v>216</v>
      </c>
      <c r="H34" s="26">
        <v>24</v>
      </c>
      <c r="I34" s="26">
        <f>ROUND(ROUND(H34,2)*ROUND(G34,2),2)</f>
      </c>
      <c r="O34">
        <f>(I34*21)/100</f>
      </c>
      <c r="P34" t="s">
        <v>12</v>
      </c>
    </row>
    <row r="35" spans="1:5" ht="12.75">
      <c r="A35" s="27" t="s">
        <v>40</v>
      </c>
      <c r="E35" s="28" t="s">
        <v>37</v>
      </c>
    </row>
    <row r="36" spans="1:5" ht="38.25">
      <c r="A36" s="29" t="s">
        <v>41</v>
      </c>
      <c r="E36" s="30" t="s">
        <v>1358</v>
      </c>
    </row>
    <row r="37" spans="1:5" ht="12.75">
      <c r="A37" t="s">
        <v>43</v>
      </c>
      <c r="E37" s="28" t="s">
        <v>1368</v>
      </c>
    </row>
    <row r="38" spans="1:16" ht="12.75">
      <c r="A38" s="19" t="s">
        <v>35</v>
      </c>
      <c r="B38" s="23" t="s">
        <v>70</v>
      </c>
      <c r="C38" s="23" t="s">
        <v>1369</v>
      </c>
      <c r="D38" s="19" t="s">
        <v>37</v>
      </c>
      <c r="E38" s="24" t="s">
        <v>1370</v>
      </c>
      <c r="F38" s="25" t="s">
        <v>82</v>
      </c>
      <c r="G38" s="26">
        <v>216</v>
      </c>
      <c r="H38" s="26">
        <v>37</v>
      </c>
      <c r="I38" s="26">
        <f>ROUND(ROUND(H38,2)*ROUND(G38,2),2)</f>
      </c>
      <c r="O38">
        <f>(I38*21)/100</f>
      </c>
      <c r="P38" t="s">
        <v>12</v>
      </c>
    </row>
    <row r="39" spans="1:5" ht="12.75">
      <c r="A39" s="27" t="s">
        <v>40</v>
      </c>
      <c r="E39" s="28" t="s">
        <v>37</v>
      </c>
    </row>
    <row r="40" spans="1:5" ht="38.25">
      <c r="A40" s="29" t="s">
        <v>41</v>
      </c>
      <c r="E40" s="30" t="s">
        <v>1371</v>
      </c>
    </row>
    <row r="41" spans="1:5" ht="38.25">
      <c r="A41" t="s">
        <v>43</v>
      </c>
      <c r="E41" s="28" t="s">
        <v>795</v>
      </c>
    </row>
    <row r="42" spans="1:16" ht="12.75">
      <c r="A42" s="19" t="s">
        <v>35</v>
      </c>
      <c r="B42" s="23" t="s">
        <v>30</v>
      </c>
      <c r="C42" s="23" t="s">
        <v>1372</v>
      </c>
      <c r="D42" s="19" t="s">
        <v>37</v>
      </c>
      <c r="E42" s="24" t="s">
        <v>1373</v>
      </c>
      <c r="F42" s="25" t="s">
        <v>82</v>
      </c>
      <c r="G42" s="26">
        <v>216</v>
      </c>
      <c r="H42" s="26">
        <v>19</v>
      </c>
      <c r="I42" s="26">
        <f>ROUND(ROUND(H42,2)*ROUND(G42,2),2)</f>
      </c>
      <c r="O42">
        <f>(I42*21)/100</f>
      </c>
      <c r="P42" t="s">
        <v>12</v>
      </c>
    </row>
    <row r="43" spans="1:5" ht="12.75">
      <c r="A43" s="27" t="s">
        <v>40</v>
      </c>
      <c r="E43" s="28" t="s">
        <v>37</v>
      </c>
    </row>
    <row r="44" spans="1:5" ht="38.25">
      <c r="A44" s="29" t="s">
        <v>41</v>
      </c>
      <c r="E44" s="30" t="s">
        <v>1358</v>
      </c>
    </row>
    <row r="45" spans="1:5" ht="25.5">
      <c r="A45" t="s">
        <v>43</v>
      </c>
      <c r="E45" s="28" t="s">
        <v>1374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3.xml><?xml version="1.0" encoding="utf-8"?>
<worksheet xmlns="http://schemas.openxmlformats.org/spreadsheetml/2006/main" xmlns:r="http://schemas.openxmlformats.org/officeDocument/2006/relationships">
  <sheetPr>
    <pageSetUpPr fitToPage="1"/>
  </sheetPr>
  <dimension ref="A1:R17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0+O8+O25+O94+O115+O168</f>
      </c>
      <c r="P2" t="s">
        <v>13</v>
      </c>
    </row>
    <row r="3" spans="1:16" ht="15" customHeight="1">
      <c r="A3" t="s">
        <v>1</v>
      </c>
      <c r="B3" s="8" t="s">
        <v>4</v>
      </c>
      <c r="C3" s="9" t="s">
        <v>5</v>
      </c>
      <c r="D3" s="1"/>
      <c r="E3" s="10" t="s">
        <v>6</v>
      </c>
      <c r="F3" s="1"/>
      <c r="G3" s="4"/>
      <c r="H3" s="3" t="s">
        <v>1375</v>
      </c>
      <c r="I3" s="31">
        <f>0+I8+I25+I94+I115+I168</f>
      </c>
      <c r="O3" t="s">
        <v>9</v>
      </c>
      <c r="P3" t="s">
        <v>12</v>
      </c>
    </row>
    <row r="4" spans="1:16" ht="15" customHeight="1">
      <c r="A4" t="s">
        <v>7</v>
      </c>
      <c r="B4" s="12" t="s">
        <v>8</v>
      </c>
      <c r="C4" s="13" t="s">
        <v>1375</v>
      </c>
      <c r="D4" s="5"/>
      <c r="E4" s="14" t="s">
        <v>1376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125</v>
      </c>
      <c r="D9" s="19" t="s">
        <v>37</v>
      </c>
      <c r="E9" s="24" t="s">
        <v>127</v>
      </c>
      <c r="F9" s="25" t="s">
        <v>107</v>
      </c>
      <c r="G9" s="26">
        <v>58.06</v>
      </c>
      <c r="H9" s="26">
        <v>209.51</v>
      </c>
      <c r="I9" s="26">
        <f>ROUND(ROUND(H9,2)*ROUND(G9,2),2)</f>
      </c>
      <c r="O9">
        <f>(I9*21)/100</f>
      </c>
      <c r="P9" t="s">
        <v>12</v>
      </c>
    </row>
    <row r="10" spans="1:5" ht="12.75">
      <c r="A10" s="27" t="s">
        <v>40</v>
      </c>
      <c r="E10" s="28" t="s">
        <v>1024</v>
      </c>
    </row>
    <row r="11" spans="1:5" ht="25.5">
      <c r="A11" s="29" t="s">
        <v>41</v>
      </c>
      <c r="E11" s="30" t="s">
        <v>1377</v>
      </c>
    </row>
    <row r="12" spans="1:5" ht="25.5">
      <c r="A12" t="s">
        <v>43</v>
      </c>
      <c r="E12" s="28" t="s">
        <v>129</v>
      </c>
    </row>
    <row r="13" spans="1:16" ht="12.75">
      <c r="A13" s="19" t="s">
        <v>35</v>
      </c>
      <c r="B13" s="23" t="s">
        <v>12</v>
      </c>
      <c r="C13" s="23" t="s">
        <v>136</v>
      </c>
      <c r="D13" s="19" t="s">
        <v>37</v>
      </c>
      <c r="E13" s="24" t="s">
        <v>127</v>
      </c>
      <c r="F13" s="25" t="s">
        <v>137</v>
      </c>
      <c r="G13" s="26">
        <v>17.9</v>
      </c>
      <c r="H13" s="26">
        <v>167.61</v>
      </c>
      <c r="I13" s="26">
        <f>ROUND(ROUND(H13,2)*ROUND(G13,2),2)</f>
      </c>
      <c r="O13">
        <f>(I13*21)/100</f>
      </c>
      <c r="P13" t="s">
        <v>12</v>
      </c>
    </row>
    <row r="14" spans="1:5" ht="12.75">
      <c r="A14" s="27" t="s">
        <v>40</v>
      </c>
      <c r="E14" s="28" t="s">
        <v>1378</v>
      </c>
    </row>
    <row r="15" spans="1:5" ht="38.25">
      <c r="A15" s="29" t="s">
        <v>41</v>
      </c>
      <c r="E15" s="30" t="s">
        <v>1379</v>
      </c>
    </row>
    <row r="16" spans="1:5" ht="25.5">
      <c r="A16" t="s">
        <v>43</v>
      </c>
      <c r="E16" s="28" t="s">
        <v>129</v>
      </c>
    </row>
    <row r="17" spans="1:16" ht="12.75">
      <c r="A17" s="19" t="s">
        <v>35</v>
      </c>
      <c r="B17" s="23" t="s">
        <v>13</v>
      </c>
      <c r="C17" s="23" t="s">
        <v>1380</v>
      </c>
      <c r="D17" s="19" t="s">
        <v>37</v>
      </c>
      <c r="E17" s="24" t="s">
        <v>1381</v>
      </c>
      <c r="F17" s="25" t="s">
        <v>39</v>
      </c>
      <c r="G17" s="26">
        <v>1</v>
      </c>
      <c r="H17" s="26">
        <v>10475.52</v>
      </c>
      <c r="I17" s="26">
        <f>ROUND(ROUND(H17,2)*ROUND(G17,2),2)</f>
      </c>
      <c r="O17">
        <f>(I17*21)/100</f>
      </c>
      <c r="P17" t="s">
        <v>12</v>
      </c>
    </row>
    <row r="18" spans="1:5" ht="12.75">
      <c r="A18" s="27" t="s">
        <v>40</v>
      </c>
      <c r="E18" s="28" t="s">
        <v>1382</v>
      </c>
    </row>
    <row r="19" spans="1:5" ht="12.75">
      <c r="A19" s="29" t="s">
        <v>41</v>
      </c>
      <c r="E19" s="30" t="s">
        <v>1383</v>
      </c>
    </row>
    <row r="20" spans="1:5" ht="12.75">
      <c r="A20" t="s">
        <v>43</v>
      </c>
      <c r="E20" s="28" t="s">
        <v>49</v>
      </c>
    </row>
    <row r="21" spans="1:16" ht="12.75">
      <c r="A21" s="19" t="s">
        <v>35</v>
      </c>
      <c r="B21" s="23" t="s">
        <v>23</v>
      </c>
      <c r="C21" s="23" t="s">
        <v>1384</v>
      </c>
      <c r="D21" s="19" t="s">
        <v>37</v>
      </c>
      <c r="E21" s="24" t="s">
        <v>1385</v>
      </c>
      <c r="F21" s="25" t="s">
        <v>39</v>
      </c>
      <c r="G21" s="26">
        <v>1</v>
      </c>
      <c r="H21" s="26">
        <v>15713.28</v>
      </c>
      <c r="I21" s="26">
        <f>ROUND(ROUND(H21,2)*ROUND(G21,2),2)</f>
      </c>
      <c r="O21">
        <f>(I21*21)/100</f>
      </c>
      <c r="P21" t="s">
        <v>12</v>
      </c>
    </row>
    <row r="22" spans="1:5" ht="38.25">
      <c r="A22" s="27" t="s">
        <v>40</v>
      </c>
      <c r="E22" s="28" t="s">
        <v>1386</v>
      </c>
    </row>
    <row r="23" spans="1:5" ht="12.75">
      <c r="A23" s="29" t="s">
        <v>41</v>
      </c>
      <c r="E23" s="30" t="s">
        <v>37</v>
      </c>
    </row>
    <row r="24" spans="1:5" ht="12.75">
      <c r="A24" t="s">
        <v>43</v>
      </c>
      <c r="E24" s="28" t="s">
        <v>1387</v>
      </c>
    </row>
    <row r="25" spans="1:18" ht="12.75" customHeight="1">
      <c r="A25" s="5" t="s">
        <v>33</v>
      </c>
      <c r="B25" s="5"/>
      <c r="C25" s="34" t="s">
        <v>19</v>
      </c>
      <c r="D25" s="5"/>
      <c r="E25" s="21" t="s">
        <v>79</v>
      </c>
      <c r="F25" s="5"/>
      <c r="G25" s="5"/>
      <c r="H25" s="5"/>
      <c r="I25" s="35">
        <f>0+Q25</f>
      </c>
      <c r="O25">
        <f>0+R25</f>
      </c>
      <c r="Q25">
        <f>0+I26+I30+I34+I38+I42+I46+I50+I54+I58+I62+I66+I70+I74+I78+I82+I86+I90</f>
      </c>
      <c r="R25">
        <f>0+O26+O30+O34+O38+O42+O46+O50+O54+O58+O62+O66+O70+O74+O78+O82+O86+O90</f>
      </c>
    </row>
    <row r="26" spans="1:16" ht="12.75">
      <c r="A26" s="19" t="s">
        <v>35</v>
      </c>
      <c r="B26" s="23" t="s">
        <v>25</v>
      </c>
      <c r="C26" s="23" t="s">
        <v>147</v>
      </c>
      <c r="D26" s="19" t="s">
        <v>37</v>
      </c>
      <c r="E26" s="24" t="s">
        <v>148</v>
      </c>
      <c r="F26" s="25" t="s">
        <v>107</v>
      </c>
      <c r="G26" s="26">
        <v>3.08</v>
      </c>
      <c r="H26" s="26">
        <v>641</v>
      </c>
      <c r="I26" s="26">
        <f>ROUND(ROUND(H26,2)*ROUND(G26,2),2)</f>
      </c>
      <c r="O26">
        <f>(I26*21)/100</f>
      </c>
      <c r="P26" t="s">
        <v>12</v>
      </c>
    </row>
    <row r="27" spans="1:5" ht="12.75">
      <c r="A27" s="27" t="s">
        <v>40</v>
      </c>
      <c r="E27" s="28" t="s">
        <v>1388</v>
      </c>
    </row>
    <row r="28" spans="1:5" ht="63.75">
      <c r="A28" s="29" t="s">
        <v>41</v>
      </c>
      <c r="E28" s="30" t="s">
        <v>1389</v>
      </c>
    </row>
    <row r="29" spans="1:5" ht="63.75">
      <c r="A29" t="s">
        <v>43</v>
      </c>
      <c r="E29" s="28" t="s">
        <v>150</v>
      </c>
    </row>
    <row r="30" spans="1:16" ht="25.5">
      <c r="A30" s="19" t="s">
        <v>35</v>
      </c>
      <c r="B30" s="23" t="s">
        <v>27</v>
      </c>
      <c r="C30" s="23" t="s">
        <v>153</v>
      </c>
      <c r="D30" s="19" t="s">
        <v>37</v>
      </c>
      <c r="E30" s="24" t="s">
        <v>154</v>
      </c>
      <c r="F30" s="25" t="s">
        <v>107</v>
      </c>
      <c r="G30" s="26">
        <v>5.57</v>
      </c>
      <c r="H30" s="26">
        <v>264</v>
      </c>
      <c r="I30" s="26">
        <f>ROUND(ROUND(H30,2)*ROUND(G30,2),2)</f>
      </c>
      <c r="O30">
        <f>(I30*21)/100</f>
      </c>
      <c r="P30" t="s">
        <v>12</v>
      </c>
    </row>
    <row r="31" spans="1:5" ht="12.75">
      <c r="A31" s="27" t="s">
        <v>40</v>
      </c>
      <c r="E31" s="28" t="s">
        <v>1388</v>
      </c>
    </row>
    <row r="32" spans="1:5" ht="76.5">
      <c r="A32" s="29" t="s">
        <v>41</v>
      </c>
      <c r="E32" s="30" t="s">
        <v>1390</v>
      </c>
    </row>
    <row r="33" spans="1:5" ht="63.75">
      <c r="A33" t="s">
        <v>43</v>
      </c>
      <c r="E33" s="28" t="s">
        <v>150</v>
      </c>
    </row>
    <row r="34" spans="1:16" ht="12.75">
      <c r="A34" s="19" t="s">
        <v>35</v>
      </c>
      <c r="B34" s="23" t="s">
        <v>65</v>
      </c>
      <c r="C34" s="23" t="s">
        <v>105</v>
      </c>
      <c r="D34" s="19" t="s">
        <v>37</v>
      </c>
      <c r="E34" s="24" t="s">
        <v>106</v>
      </c>
      <c r="F34" s="25" t="s">
        <v>107</v>
      </c>
      <c r="G34" s="26">
        <v>12.71</v>
      </c>
      <c r="H34" s="26">
        <v>58</v>
      </c>
      <c r="I34" s="26">
        <f>ROUND(ROUND(H34,2)*ROUND(G34,2),2)</f>
      </c>
      <c r="O34">
        <f>(I34*21)/100</f>
      </c>
      <c r="P34" t="s">
        <v>12</v>
      </c>
    </row>
    <row r="35" spans="1:5" ht="12.75">
      <c r="A35" s="27" t="s">
        <v>40</v>
      </c>
      <c r="E35" s="28" t="s">
        <v>1391</v>
      </c>
    </row>
    <row r="36" spans="1:5" ht="25.5">
      <c r="A36" s="29" t="s">
        <v>41</v>
      </c>
      <c r="E36" s="30" t="s">
        <v>1392</v>
      </c>
    </row>
    <row r="37" spans="1:5" ht="38.25">
      <c r="A37" t="s">
        <v>43</v>
      </c>
      <c r="E37" s="28" t="s">
        <v>168</v>
      </c>
    </row>
    <row r="38" spans="1:16" ht="12.75">
      <c r="A38" s="19" t="s">
        <v>35</v>
      </c>
      <c r="B38" s="23" t="s">
        <v>70</v>
      </c>
      <c r="C38" s="23" t="s">
        <v>170</v>
      </c>
      <c r="D38" s="19" t="s">
        <v>1393</v>
      </c>
      <c r="E38" s="24" t="s">
        <v>172</v>
      </c>
      <c r="F38" s="25" t="s">
        <v>107</v>
      </c>
      <c r="G38" s="26">
        <v>37.87</v>
      </c>
      <c r="H38" s="26">
        <v>102</v>
      </c>
      <c r="I38" s="26">
        <f>ROUND(ROUND(H38,2)*ROUND(G38,2),2)</f>
      </c>
      <c r="O38">
        <f>(I38*21)/100</f>
      </c>
      <c r="P38" t="s">
        <v>12</v>
      </c>
    </row>
    <row r="39" spans="1:5" ht="12.75">
      <c r="A39" s="27" t="s">
        <v>40</v>
      </c>
      <c r="E39" s="28" t="s">
        <v>1394</v>
      </c>
    </row>
    <row r="40" spans="1:5" ht="12.75">
      <c r="A40" s="29" t="s">
        <v>41</v>
      </c>
      <c r="E40" s="30" t="s">
        <v>1395</v>
      </c>
    </row>
    <row r="41" spans="1:5" ht="318.75">
      <c r="A41" t="s">
        <v>43</v>
      </c>
      <c r="E41" s="28" t="s">
        <v>1396</v>
      </c>
    </row>
    <row r="42" spans="1:16" ht="12.75">
      <c r="A42" s="19" t="s">
        <v>35</v>
      </c>
      <c r="B42" s="23" t="s">
        <v>30</v>
      </c>
      <c r="C42" s="23" t="s">
        <v>170</v>
      </c>
      <c r="D42" s="19" t="s">
        <v>1397</v>
      </c>
      <c r="E42" s="24" t="s">
        <v>172</v>
      </c>
      <c r="F42" s="25" t="s">
        <v>107</v>
      </c>
      <c r="G42" s="26">
        <v>12.71</v>
      </c>
      <c r="H42" s="26">
        <v>102</v>
      </c>
      <c r="I42" s="26">
        <f>ROUND(ROUND(H42,2)*ROUND(G42,2),2)</f>
      </c>
      <c r="O42">
        <f>(I42*21)/100</f>
      </c>
      <c r="P42" t="s">
        <v>12</v>
      </c>
    </row>
    <row r="43" spans="1:5" ht="12.75">
      <c r="A43" s="27" t="s">
        <v>40</v>
      </c>
      <c r="E43" s="28" t="s">
        <v>1398</v>
      </c>
    </row>
    <row r="44" spans="1:5" ht="12.75">
      <c r="A44" s="29" t="s">
        <v>41</v>
      </c>
      <c r="E44" s="30" t="s">
        <v>1399</v>
      </c>
    </row>
    <row r="45" spans="1:5" ht="306">
      <c r="A45" t="s">
        <v>43</v>
      </c>
      <c r="E45" s="28" t="s">
        <v>174</v>
      </c>
    </row>
    <row r="46" spans="1:16" ht="12.75">
      <c r="A46" s="19" t="s">
        <v>35</v>
      </c>
      <c r="B46" s="23" t="s">
        <v>32</v>
      </c>
      <c r="C46" s="23" t="s">
        <v>189</v>
      </c>
      <c r="D46" s="19" t="s">
        <v>1397</v>
      </c>
      <c r="E46" s="24" t="s">
        <v>190</v>
      </c>
      <c r="F46" s="25" t="s">
        <v>107</v>
      </c>
      <c r="G46" s="26">
        <v>58.06</v>
      </c>
      <c r="H46" s="26">
        <v>292</v>
      </c>
      <c r="I46" s="26">
        <f>ROUND(ROUND(H46,2)*ROUND(G46,2),2)</f>
      </c>
      <c r="O46">
        <f>(I46*21)/100</f>
      </c>
      <c r="P46" t="s">
        <v>12</v>
      </c>
    </row>
    <row r="47" spans="1:5" ht="25.5">
      <c r="A47" s="27" t="s">
        <v>40</v>
      </c>
      <c r="E47" s="28" t="s">
        <v>1400</v>
      </c>
    </row>
    <row r="48" spans="1:5" ht="76.5">
      <c r="A48" s="29" t="s">
        <v>41</v>
      </c>
      <c r="E48" s="30" t="s">
        <v>1401</v>
      </c>
    </row>
    <row r="49" spans="1:5" ht="318.75">
      <c r="A49" t="s">
        <v>43</v>
      </c>
      <c r="E49" s="28" t="s">
        <v>182</v>
      </c>
    </row>
    <row r="50" spans="1:16" ht="12.75">
      <c r="A50" s="19" t="s">
        <v>35</v>
      </c>
      <c r="B50" s="23" t="s">
        <v>152</v>
      </c>
      <c r="C50" s="23" t="s">
        <v>189</v>
      </c>
      <c r="D50" s="19" t="s">
        <v>1402</v>
      </c>
      <c r="E50" s="24" t="s">
        <v>190</v>
      </c>
      <c r="F50" s="25" t="s">
        <v>107</v>
      </c>
      <c r="G50" s="26">
        <v>37.87</v>
      </c>
      <c r="H50" s="26">
        <v>292</v>
      </c>
      <c r="I50" s="26">
        <f>ROUND(ROUND(H50,2)*ROUND(G50,2),2)</f>
      </c>
      <c r="O50">
        <f>(I50*21)/100</f>
      </c>
      <c r="P50" t="s">
        <v>12</v>
      </c>
    </row>
    <row r="51" spans="1:5" ht="12.75">
      <c r="A51" s="27" t="s">
        <v>40</v>
      </c>
      <c r="E51" s="28" t="s">
        <v>1403</v>
      </c>
    </row>
    <row r="52" spans="1:5" ht="12.75">
      <c r="A52" s="29" t="s">
        <v>41</v>
      </c>
      <c r="E52" s="30" t="s">
        <v>1404</v>
      </c>
    </row>
    <row r="53" spans="1:5" ht="318.75">
      <c r="A53" t="s">
        <v>43</v>
      </c>
      <c r="E53" s="28" t="s">
        <v>182</v>
      </c>
    </row>
    <row r="54" spans="1:16" ht="12.75">
      <c r="A54" s="19" t="s">
        <v>35</v>
      </c>
      <c r="B54" s="23" t="s">
        <v>156</v>
      </c>
      <c r="C54" s="23" t="s">
        <v>110</v>
      </c>
      <c r="D54" s="19" t="s">
        <v>37</v>
      </c>
      <c r="E54" s="24" t="s">
        <v>111</v>
      </c>
      <c r="F54" s="25" t="s">
        <v>107</v>
      </c>
      <c r="G54" s="26">
        <v>108.64</v>
      </c>
      <c r="H54" s="26">
        <v>18</v>
      </c>
      <c r="I54" s="26">
        <f>ROUND(ROUND(H54,2)*ROUND(G54,2),2)</f>
      </c>
      <c r="O54">
        <f>(I54*21)/100</f>
      </c>
      <c r="P54" t="s">
        <v>12</v>
      </c>
    </row>
    <row r="55" spans="1:5" ht="12.75">
      <c r="A55" s="27" t="s">
        <v>40</v>
      </c>
      <c r="E55" s="28" t="s">
        <v>1405</v>
      </c>
    </row>
    <row r="56" spans="1:5" ht="89.25">
      <c r="A56" s="29" t="s">
        <v>41</v>
      </c>
      <c r="E56" s="30" t="s">
        <v>1406</v>
      </c>
    </row>
    <row r="57" spans="1:5" ht="191.25">
      <c r="A57" t="s">
        <v>43</v>
      </c>
      <c r="E57" s="28" t="s">
        <v>198</v>
      </c>
    </row>
    <row r="58" spans="1:16" ht="12.75">
      <c r="A58" s="19" t="s">
        <v>35</v>
      </c>
      <c r="B58" s="23" t="s">
        <v>160</v>
      </c>
      <c r="C58" s="23" t="s">
        <v>200</v>
      </c>
      <c r="D58" s="19" t="s">
        <v>37</v>
      </c>
      <c r="E58" s="24" t="s">
        <v>201</v>
      </c>
      <c r="F58" s="25" t="s">
        <v>107</v>
      </c>
      <c r="G58" s="26">
        <v>37.87</v>
      </c>
      <c r="H58" s="26">
        <v>124</v>
      </c>
      <c r="I58" s="26">
        <f>ROUND(ROUND(H58,2)*ROUND(G58,2),2)</f>
      </c>
      <c r="O58">
        <f>(I58*21)/100</f>
      </c>
      <c r="P58" t="s">
        <v>12</v>
      </c>
    </row>
    <row r="59" spans="1:5" ht="102">
      <c r="A59" s="27" t="s">
        <v>40</v>
      </c>
      <c r="E59" s="28" t="s">
        <v>1407</v>
      </c>
    </row>
    <row r="60" spans="1:5" ht="63.75">
      <c r="A60" s="29" t="s">
        <v>41</v>
      </c>
      <c r="E60" s="30" t="s">
        <v>1408</v>
      </c>
    </row>
    <row r="61" spans="1:5" ht="229.5">
      <c r="A61" t="s">
        <v>43</v>
      </c>
      <c r="E61" s="28" t="s">
        <v>203</v>
      </c>
    </row>
    <row r="62" spans="1:16" ht="12.75">
      <c r="A62" s="19" t="s">
        <v>35</v>
      </c>
      <c r="B62" s="23" t="s">
        <v>166</v>
      </c>
      <c r="C62" s="23" t="s">
        <v>1409</v>
      </c>
      <c r="D62" s="19" t="s">
        <v>37</v>
      </c>
      <c r="E62" s="24" t="s">
        <v>1410</v>
      </c>
      <c r="F62" s="25" t="s">
        <v>107</v>
      </c>
      <c r="G62" s="26">
        <v>38.81</v>
      </c>
      <c r="H62" s="26">
        <v>683</v>
      </c>
      <c r="I62" s="26">
        <f>ROUND(ROUND(H62,2)*ROUND(G62,2),2)</f>
      </c>
      <c r="O62">
        <f>(I62*21)/100</f>
      </c>
      <c r="P62" t="s">
        <v>12</v>
      </c>
    </row>
    <row r="63" spans="1:5" ht="25.5">
      <c r="A63" s="27" t="s">
        <v>40</v>
      </c>
      <c r="E63" s="28" t="s">
        <v>1411</v>
      </c>
    </row>
    <row r="64" spans="1:5" ht="51">
      <c r="A64" s="29" t="s">
        <v>41</v>
      </c>
      <c r="E64" s="30" t="s">
        <v>1412</v>
      </c>
    </row>
    <row r="65" spans="1:5" ht="229.5">
      <c r="A65" t="s">
        <v>43</v>
      </c>
      <c r="E65" s="28" t="s">
        <v>1413</v>
      </c>
    </row>
    <row r="66" spans="1:16" ht="12.75">
      <c r="A66" s="19" t="s">
        <v>35</v>
      </c>
      <c r="B66" s="23" t="s">
        <v>169</v>
      </c>
      <c r="C66" s="23" t="s">
        <v>207</v>
      </c>
      <c r="D66" s="19" t="s">
        <v>37</v>
      </c>
      <c r="E66" s="24" t="s">
        <v>208</v>
      </c>
      <c r="F66" s="25" t="s">
        <v>107</v>
      </c>
      <c r="G66" s="26">
        <v>14.3</v>
      </c>
      <c r="H66" s="26">
        <v>820</v>
      </c>
      <c r="I66" s="26">
        <f>ROUND(ROUND(H66,2)*ROUND(G66,2),2)</f>
      </c>
      <c r="O66">
        <f>(I66*21)/100</f>
      </c>
      <c r="P66" t="s">
        <v>12</v>
      </c>
    </row>
    <row r="67" spans="1:5" ht="25.5">
      <c r="A67" s="27" t="s">
        <v>40</v>
      </c>
      <c r="E67" s="28" t="s">
        <v>1414</v>
      </c>
    </row>
    <row r="68" spans="1:5" ht="51">
      <c r="A68" s="29" t="s">
        <v>41</v>
      </c>
      <c r="E68" s="30" t="s">
        <v>1415</v>
      </c>
    </row>
    <row r="69" spans="1:5" ht="293.25">
      <c r="A69" t="s">
        <v>43</v>
      </c>
      <c r="E69" s="28" t="s">
        <v>210</v>
      </c>
    </row>
    <row r="70" spans="1:16" ht="12.75">
      <c r="A70" s="19" t="s">
        <v>35</v>
      </c>
      <c r="B70" s="23" t="s">
        <v>175</v>
      </c>
      <c r="C70" s="23" t="s">
        <v>1222</v>
      </c>
      <c r="D70" s="19" t="s">
        <v>37</v>
      </c>
      <c r="E70" s="24" t="s">
        <v>1223</v>
      </c>
      <c r="F70" s="25" t="s">
        <v>82</v>
      </c>
      <c r="G70" s="26">
        <v>52.7</v>
      </c>
      <c r="H70" s="26">
        <v>7</v>
      </c>
      <c r="I70" s="26">
        <f>ROUND(ROUND(H70,2)*ROUND(G70,2),2)</f>
      </c>
      <c r="O70">
        <f>(I70*21)/100</f>
      </c>
      <c r="P70" t="s">
        <v>12</v>
      </c>
    </row>
    <row r="71" spans="1:5" ht="12.75">
      <c r="A71" s="27" t="s">
        <v>40</v>
      </c>
      <c r="E71" s="28" t="s">
        <v>37</v>
      </c>
    </row>
    <row r="72" spans="1:5" ht="25.5">
      <c r="A72" s="29" t="s">
        <v>41</v>
      </c>
      <c r="E72" s="30" t="s">
        <v>1416</v>
      </c>
    </row>
    <row r="73" spans="1:5" ht="12.75">
      <c r="A73" t="s">
        <v>43</v>
      </c>
      <c r="E73" s="28" t="s">
        <v>1225</v>
      </c>
    </row>
    <row r="74" spans="1:16" ht="12.75">
      <c r="A74" s="19" t="s">
        <v>35</v>
      </c>
      <c r="B74" s="23" t="s">
        <v>178</v>
      </c>
      <c r="C74" s="23" t="s">
        <v>1417</v>
      </c>
      <c r="D74" s="19" t="s">
        <v>37</v>
      </c>
      <c r="E74" s="24" t="s">
        <v>1418</v>
      </c>
      <c r="F74" s="25" t="s">
        <v>82</v>
      </c>
      <c r="G74" s="26">
        <v>15.5</v>
      </c>
      <c r="H74" s="26">
        <v>17</v>
      </c>
      <c r="I74" s="26">
        <f>ROUND(ROUND(H74,2)*ROUND(G74,2),2)</f>
      </c>
      <c r="O74">
        <f>(I74*21)/100</f>
      </c>
      <c r="P74" t="s">
        <v>12</v>
      </c>
    </row>
    <row r="75" spans="1:5" ht="12.75">
      <c r="A75" s="27" t="s">
        <v>40</v>
      </c>
      <c r="E75" s="28" t="s">
        <v>37</v>
      </c>
    </row>
    <row r="76" spans="1:5" ht="12.75">
      <c r="A76" s="29" t="s">
        <v>41</v>
      </c>
      <c r="E76" s="30" t="s">
        <v>1419</v>
      </c>
    </row>
    <row r="77" spans="1:5" ht="38.25">
      <c r="A77" t="s">
        <v>43</v>
      </c>
      <c r="E77" s="28" t="s">
        <v>220</v>
      </c>
    </row>
    <row r="78" spans="1:16" ht="12.75">
      <c r="A78" s="19" t="s">
        <v>35</v>
      </c>
      <c r="B78" s="23" t="s">
        <v>183</v>
      </c>
      <c r="C78" s="23" t="s">
        <v>1420</v>
      </c>
      <c r="D78" s="19" t="s">
        <v>37</v>
      </c>
      <c r="E78" s="24" t="s">
        <v>1421</v>
      </c>
      <c r="F78" s="25" t="s">
        <v>82</v>
      </c>
      <c r="G78" s="26">
        <v>37.2</v>
      </c>
      <c r="H78" s="26">
        <v>87</v>
      </c>
      <c r="I78" s="26">
        <f>ROUND(ROUND(H78,2)*ROUND(G78,2),2)</f>
      </c>
      <c r="O78">
        <f>(I78*21)/100</f>
      </c>
      <c r="P78" t="s">
        <v>12</v>
      </c>
    </row>
    <row r="79" spans="1:5" ht="12.75">
      <c r="A79" s="27" t="s">
        <v>40</v>
      </c>
      <c r="E79" s="28" t="s">
        <v>1422</v>
      </c>
    </row>
    <row r="80" spans="1:5" ht="12.75">
      <c r="A80" s="29" t="s">
        <v>41</v>
      </c>
      <c r="E80" s="30" t="s">
        <v>1423</v>
      </c>
    </row>
    <row r="81" spans="1:5" ht="38.25">
      <c r="A81" t="s">
        <v>43</v>
      </c>
      <c r="E81" s="28" t="s">
        <v>220</v>
      </c>
    </row>
    <row r="82" spans="1:16" ht="12.75">
      <c r="A82" s="19" t="s">
        <v>35</v>
      </c>
      <c r="B82" s="23" t="s">
        <v>188</v>
      </c>
      <c r="C82" s="23" t="s">
        <v>1227</v>
      </c>
      <c r="D82" s="19" t="s">
        <v>37</v>
      </c>
      <c r="E82" s="24" t="s">
        <v>1228</v>
      </c>
      <c r="F82" s="25" t="s">
        <v>82</v>
      </c>
      <c r="G82" s="26">
        <v>52.7</v>
      </c>
      <c r="H82" s="26">
        <v>15</v>
      </c>
      <c r="I82" s="26">
        <f>ROUND(ROUND(H82,2)*ROUND(G82,2),2)</f>
      </c>
      <c r="O82">
        <f>(I82*21)/100</f>
      </c>
      <c r="P82" t="s">
        <v>12</v>
      </c>
    </row>
    <row r="83" spans="1:5" ht="12.75">
      <c r="A83" s="27" t="s">
        <v>40</v>
      </c>
      <c r="E83" s="28" t="s">
        <v>1424</v>
      </c>
    </row>
    <row r="84" spans="1:5" ht="12.75">
      <c r="A84" s="29" t="s">
        <v>41</v>
      </c>
      <c r="E84" s="30" t="s">
        <v>1425</v>
      </c>
    </row>
    <row r="85" spans="1:5" ht="25.5">
      <c r="A85" t="s">
        <v>43</v>
      </c>
      <c r="E85" s="28" t="s">
        <v>1230</v>
      </c>
    </row>
    <row r="86" spans="1:16" ht="12.75">
      <c r="A86" s="19" t="s">
        <v>35</v>
      </c>
      <c r="B86" s="23" t="s">
        <v>192</v>
      </c>
      <c r="C86" s="23" t="s">
        <v>844</v>
      </c>
      <c r="D86" s="19" t="s">
        <v>37</v>
      </c>
      <c r="E86" s="24" t="s">
        <v>845</v>
      </c>
      <c r="F86" s="25" t="s">
        <v>82</v>
      </c>
      <c r="G86" s="26">
        <v>158.1</v>
      </c>
      <c r="H86" s="26">
        <v>4</v>
      </c>
      <c r="I86" s="26">
        <f>ROUND(ROUND(H86,2)*ROUND(G86,2),2)</f>
      </c>
      <c r="O86">
        <f>(I86*21)/100</f>
      </c>
      <c r="P86" t="s">
        <v>12</v>
      </c>
    </row>
    <row r="87" spans="1:5" ht="25.5">
      <c r="A87" s="27" t="s">
        <v>40</v>
      </c>
      <c r="E87" s="28" t="s">
        <v>1426</v>
      </c>
    </row>
    <row r="88" spans="1:5" ht="25.5">
      <c r="A88" s="29" t="s">
        <v>41</v>
      </c>
      <c r="E88" s="30" t="s">
        <v>1427</v>
      </c>
    </row>
    <row r="89" spans="1:5" ht="38.25">
      <c r="A89" t="s">
        <v>43</v>
      </c>
      <c r="E89" s="28" t="s">
        <v>882</v>
      </c>
    </row>
    <row r="90" spans="1:16" ht="12.75">
      <c r="A90" s="19" t="s">
        <v>35</v>
      </c>
      <c r="B90" s="23" t="s">
        <v>196</v>
      </c>
      <c r="C90" s="23" t="s">
        <v>1428</v>
      </c>
      <c r="D90" s="19" t="s">
        <v>37</v>
      </c>
      <c r="E90" s="24" t="s">
        <v>1429</v>
      </c>
      <c r="F90" s="25" t="s">
        <v>82</v>
      </c>
      <c r="G90" s="26">
        <v>79.05</v>
      </c>
      <c r="H90" s="26">
        <v>3</v>
      </c>
      <c r="I90" s="26">
        <f>ROUND(ROUND(H90,2)*ROUND(G90,2),2)</f>
      </c>
      <c r="O90">
        <f>(I90*21)/100</f>
      </c>
      <c r="P90" t="s">
        <v>12</v>
      </c>
    </row>
    <row r="91" spans="1:5" ht="12.75">
      <c r="A91" s="27" t="s">
        <v>40</v>
      </c>
      <c r="E91" s="28" t="s">
        <v>1430</v>
      </c>
    </row>
    <row r="92" spans="1:5" ht="12.75">
      <c r="A92" s="29" t="s">
        <v>41</v>
      </c>
      <c r="E92" s="30" t="s">
        <v>1431</v>
      </c>
    </row>
    <row r="93" spans="1:5" ht="25.5">
      <c r="A93" t="s">
        <v>43</v>
      </c>
      <c r="E93" s="28" t="s">
        <v>1432</v>
      </c>
    </row>
    <row r="94" spans="1:18" ht="12.75" customHeight="1">
      <c r="A94" s="5" t="s">
        <v>33</v>
      </c>
      <c r="B94" s="5"/>
      <c r="C94" s="34" t="s">
        <v>23</v>
      </c>
      <c r="D94" s="5"/>
      <c r="E94" s="21" t="s">
        <v>227</v>
      </c>
      <c r="F94" s="5"/>
      <c r="G94" s="5"/>
      <c r="H94" s="5"/>
      <c r="I94" s="35">
        <f>0+Q94</f>
      </c>
      <c r="O94">
        <f>0+R94</f>
      </c>
      <c r="Q94">
        <f>0+I95+I99+I103+I107+I111</f>
      </c>
      <c r="R94">
        <f>0+O95+O99+O103+O107+O111</f>
      </c>
    </row>
    <row r="95" spans="1:16" ht="12.75">
      <c r="A95" s="19" t="s">
        <v>35</v>
      </c>
      <c r="B95" s="23" t="s">
        <v>199</v>
      </c>
      <c r="C95" s="23" t="s">
        <v>229</v>
      </c>
      <c r="D95" s="19" t="s">
        <v>37</v>
      </c>
      <c r="E95" s="24" t="s">
        <v>230</v>
      </c>
      <c r="F95" s="25" t="s">
        <v>107</v>
      </c>
      <c r="G95" s="26">
        <v>4.08</v>
      </c>
      <c r="H95" s="26">
        <v>888</v>
      </c>
      <c r="I95" s="26">
        <f>ROUND(ROUND(H95,2)*ROUND(G95,2),2)</f>
      </c>
      <c r="O95">
        <f>(I95*21)/100</f>
      </c>
      <c r="P95" t="s">
        <v>12</v>
      </c>
    </row>
    <row r="96" spans="1:5" ht="12.75">
      <c r="A96" s="27" t="s">
        <v>40</v>
      </c>
      <c r="E96" s="28" t="s">
        <v>1433</v>
      </c>
    </row>
    <row r="97" spans="1:5" ht="63.75">
      <c r="A97" s="29" t="s">
        <v>41</v>
      </c>
      <c r="E97" s="30" t="s">
        <v>1434</v>
      </c>
    </row>
    <row r="98" spans="1:5" ht="38.25">
      <c r="A98" t="s">
        <v>43</v>
      </c>
      <c r="E98" s="28" t="s">
        <v>232</v>
      </c>
    </row>
    <row r="99" spans="1:16" ht="12.75">
      <c r="A99" s="19" t="s">
        <v>35</v>
      </c>
      <c r="B99" s="23" t="s">
        <v>204</v>
      </c>
      <c r="C99" s="23" t="s">
        <v>385</v>
      </c>
      <c r="D99" s="19" t="s">
        <v>37</v>
      </c>
      <c r="E99" s="24" t="s">
        <v>386</v>
      </c>
      <c r="F99" s="25" t="s">
        <v>107</v>
      </c>
      <c r="G99" s="26">
        <v>3.85</v>
      </c>
      <c r="H99" s="26">
        <v>820</v>
      </c>
      <c r="I99" s="26">
        <f>ROUND(ROUND(H99,2)*ROUND(G99,2),2)</f>
      </c>
      <c r="O99">
        <f>(I99*21)/100</f>
      </c>
      <c r="P99" t="s">
        <v>12</v>
      </c>
    </row>
    <row r="100" spans="1:5" ht="12.75">
      <c r="A100" s="27" t="s">
        <v>40</v>
      </c>
      <c r="E100" s="28" t="s">
        <v>1435</v>
      </c>
    </row>
    <row r="101" spans="1:5" ht="12.75">
      <c r="A101" s="29" t="s">
        <v>41</v>
      </c>
      <c r="E101" s="30" t="s">
        <v>1436</v>
      </c>
    </row>
    <row r="102" spans="1:5" ht="38.25">
      <c r="A102" t="s">
        <v>43</v>
      </c>
      <c r="E102" s="28" t="s">
        <v>232</v>
      </c>
    </row>
    <row r="103" spans="1:16" ht="12.75">
      <c r="A103" s="19" t="s">
        <v>35</v>
      </c>
      <c r="B103" s="23" t="s">
        <v>206</v>
      </c>
      <c r="C103" s="23" t="s">
        <v>385</v>
      </c>
      <c r="D103" s="19" t="s">
        <v>1393</v>
      </c>
      <c r="E103" s="24" t="s">
        <v>386</v>
      </c>
      <c r="F103" s="25" t="s">
        <v>107</v>
      </c>
      <c r="G103" s="26">
        <v>3.53</v>
      </c>
      <c r="H103" s="26">
        <v>820</v>
      </c>
      <c r="I103" s="26">
        <f>ROUND(ROUND(H103,2)*ROUND(G103,2),2)</f>
      </c>
      <c r="O103">
        <f>(I103*21)/100</f>
      </c>
      <c r="P103" t="s">
        <v>12</v>
      </c>
    </row>
    <row r="104" spans="1:5" ht="12.75">
      <c r="A104" s="27" t="s">
        <v>40</v>
      </c>
      <c r="E104" s="28" t="s">
        <v>1437</v>
      </c>
    </row>
    <row r="105" spans="1:5" ht="12.75">
      <c r="A105" s="29" t="s">
        <v>41</v>
      </c>
      <c r="E105" s="30" t="s">
        <v>1438</v>
      </c>
    </row>
    <row r="106" spans="1:5" ht="38.25">
      <c r="A106" t="s">
        <v>43</v>
      </c>
      <c r="E106" s="28" t="s">
        <v>232</v>
      </c>
    </row>
    <row r="107" spans="1:16" ht="12.75">
      <c r="A107" s="19" t="s">
        <v>35</v>
      </c>
      <c r="B107" s="23" t="s">
        <v>211</v>
      </c>
      <c r="C107" s="23" t="s">
        <v>1439</v>
      </c>
      <c r="D107" s="19" t="s">
        <v>37</v>
      </c>
      <c r="E107" s="24" t="s">
        <v>1440</v>
      </c>
      <c r="F107" s="25" t="s">
        <v>107</v>
      </c>
      <c r="G107" s="26">
        <v>0.02</v>
      </c>
      <c r="H107" s="26">
        <v>2220</v>
      </c>
      <c r="I107" s="26">
        <f>ROUND(ROUND(H107,2)*ROUND(G107,2),2)</f>
      </c>
      <c r="O107">
        <f>(I107*21)/100</f>
      </c>
      <c r="P107" t="s">
        <v>12</v>
      </c>
    </row>
    <row r="108" spans="1:5" ht="12.75">
      <c r="A108" s="27" t="s">
        <v>40</v>
      </c>
      <c r="E108" s="28" t="s">
        <v>1441</v>
      </c>
    </row>
    <row r="109" spans="1:5" ht="12.75">
      <c r="A109" s="29" t="s">
        <v>41</v>
      </c>
      <c r="E109" s="30" t="s">
        <v>1442</v>
      </c>
    </row>
    <row r="110" spans="1:5" ht="38.25">
      <c r="A110" t="s">
        <v>43</v>
      </c>
      <c r="E110" s="28" t="s">
        <v>1443</v>
      </c>
    </row>
    <row r="111" spans="1:16" ht="12.75">
      <c r="A111" s="19" t="s">
        <v>35</v>
      </c>
      <c r="B111" s="23" t="s">
        <v>216</v>
      </c>
      <c r="C111" s="23" t="s">
        <v>633</v>
      </c>
      <c r="D111" s="19" t="s">
        <v>37</v>
      </c>
      <c r="E111" s="24" t="s">
        <v>634</v>
      </c>
      <c r="F111" s="25" t="s">
        <v>107</v>
      </c>
      <c r="G111" s="26">
        <v>0.94</v>
      </c>
      <c r="H111" s="26">
        <v>5220</v>
      </c>
      <c r="I111" s="26">
        <f>ROUND(ROUND(H111,2)*ROUND(G111,2),2)</f>
      </c>
      <c r="O111">
        <f>(I111*21)/100</f>
      </c>
      <c r="P111" t="s">
        <v>12</v>
      </c>
    </row>
    <row r="112" spans="1:5" ht="12.75">
      <c r="A112" s="27" t="s">
        <v>40</v>
      </c>
      <c r="E112" s="28" t="s">
        <v>37</v>
      </c>
    </row>
    <row r="113" spans="1:5" ht="63.75">
      <c r="A113" s="29" t="s">
        <v>41</v>
      </c>
      <c r="E113" s="30" t="s">
        <v>1444</v>
      </c>
    </row>
    <row r="114" spans="1:5" ht="102">
      <c r="A114" t="s">
        <v>43</v>
      </c>
      <c r="E114" s="28" t="s">
        <v>636</v>
      </c>
    </row>
    <row r="115" spans="1:18" ht="12.75" customHeight="1">
      <c r="A115" s="5" t="s">
        <v>33</v>
      </c>
      <c r="B115" s="5"/>
      <c r="C115" s="34" t="s">
        <v>70</v>
      </c>
      <c r="D115" s="5"/>
      <c r="E115" s="21" t="s">
        <v>271</v>
      </c>
      <c r="F115" s="5"/>
      <c r="G115" s="5"/>
      <c r="H115" s="5"/>
      <c r="I115" s="35">
        <f>0+Q115</f>
      </c>
      <c r="O115">
        <f>0+R115</f>
      </c>
      <c r="Q115">
        <f>0+I116+I120+I124+I128+I132+I136+I140+I144+I148+I152+I156+I160+I164</f>
      </c>
      <c r="R115">
        <f>0+O116+O120+O124+O128+O132+O136+O140+O144+O148+O152+O156+O160+O164</f>
      </c>
    </row>
    <row r="116" spans="1:16" ht="12.75">
      <c r="A116" s="19" t="s">
        <v>35</v>
      </c>
      <c r="B116" s="23" t="s">
        <v>222</v>
      </c>
      <c r="C116" s="23" t="s">
        <v>858</v>
      </c>
      <c r="D116" s="19" t="s">
        <v>37</v>
      </c>
      <c r="E116" s="24" t="s">
        <v>859</v>
      </c>
      <c r="F116" s="25" t="s">
        <v>163</v>
      </c>
      <c r="G116" s="26">
        <v>15.5</v>
      </c>
      <c r="H116" s="26">
        <v>2810</v>
      </c>
      <c r="I116" s="26">
        <f>ROUND(ROUND(H116,2)*ROUND(G116,2),2)</f>
      </c>
      <c r="O116">
        <f>(I116*21)/100</f>
      </c>
      <c r="P116" t="s">
        <v>12</v>
      </c>
    </row>
    <row r="117" spans="1:5" ht="25.5">
      <c r="A117" s="27" t="s">
        <v>40</v>
      </c>
      <c r="E117" s="28" t="s">
        <v>1445</v>
      </c>
    </row>
    <row r="118" spans="1:5" ht="12.75">
      <c r="A118" s="29" t="s">
        <v>41</v>
      </c>
      <c r="E118" s="30" t="s">
        <v>1446</v>
      </c>
    </row>
    <row r="119" spans="1:5" ht="255">
      <c r="A119" t="s">
        <v>43</v>
      </c>
      <c r="E119" s="28" t="s">
        <v>1447</v>
      </c>
    </row>
    <row r="120" spans="1:16" ht="12.75">
      <c r="A120" s="19" t="s">
        <v>35</v>
      </c>
      <c r="B120" s="23" t="s">
        <v>228</v>
      </c>
      <c r="C120" s="23" t="s">
        <v>1448</v>
      </c>
      <c r="D120" s="19" t="s">
        <v>143</v>
      </c>
      <c r="E120" s="24" t="s">
        <v>1449</v>
      </c>
      <c r="F120" s="25" t="s">
        <v>163</v>
      </c>
      <c r="G120" s="26">
        <v>15.5</v>
      </c>
      <c r="H120" s="26">
        <v>839</v>
      </c>
      <c r="I120" s="26">
        <f>ROUND(ROUND(H120,2)*ROUND(G120,2),2)</f>
      </c>
      <c r="O120">
        <f>(I120*21)/100</f>
      </c>
      <c r="P120" t="s">
        <v>12</v>
      </c>
    </row>
    <row r="121" spans="1:5" ht="12.75">
      <c r="A121" s="27" t="s">
        <v>40</v>
      </c>
      <c r="E121" s="28" t="s">
        <v>1450</v>
      </c>
    </row>
    <row r="122" spans="1:5" ht="12.75">
      <c r="A122" s="29" t="s">
        <v>41</v>
      </c>
      <c r="E122" s="30" t="s">
        <v>1451</v>
      </c>
    </row>
    <row r="123" spans="1:5" ht="51">
      <c r="A123" t="s">
        <v>43</v>
      </c>
      <c r="E123" s="28" t="s">
        <v>1452</v>
      </c>
    </row>
    <row r="124" spans="1:16" ht="12.75">
      <c r="A124" s="19" t="s">
        <v>35</v>
      </c>
      <c r="B124" s="23" t="s">
        <v>234</v>
      </c>
      <c r="C124" s="23" t="s">
        <v>1453</v>
      </c>
      <c r="D124" s="19" t="s">
        <v>37</v>
      </c>
      <c r="E124" s="24" t="s">
        <v>1454</v>
      </c>
      <c r="F124" s="25" t="s">
        <v>163</v>
      </c>
      <c r="G124" s="26">
        <v>35</v>
      </c>
      <c r="H124" s="26">
        <v>359</v>
      </c>
      <c r="I124" s="26">
        <f>ROUND(ROUND(H124,2)*ROUND(G124,2),2)</f>
      </c>
      <c r="O124">
        <f>(I124*21)/100</f>
      </c>
      <c r="P124" t="s">
        <v>12</v>
      </c>
    </row>
    <row r="125" spans="1:5" ht="12.75">
      <c r="A125" s="27" t="s">
        <v>40</v>
      </c>
      <c r="E125" s="28" t="s">
        <v>1455</v>
      </c>
    </row>
    <row r="126" spans="1:5" ht="12.75">
      <c r="A126" s="29" t="s">
        <v>41</v>
      </c>
      <c r="E126" s="30" t="s">
        <v>1456</v>
      </c>
    </row>
    <row r="127" spans="1:5" ht="255">
      <c r="A127" t="s">
        <v>43</v>
      </c>
      <c r="E127" s="28" t="s">
        <v>399</v>
      </c>
    </row>
    <row r="128" spans="1:16" ht="12.75">
      <c r="A128" s="19" t="s">
        <v>35</v>
      </c>
      <c r="B128" s="23" t="s">
        <v>239</v>
      </c>
      <c r="C128" s="23" t="s">
        <v>1457</v>
      </c>
      <c r="D128" s="19" t="s">
        <v>37</v>
      </c>
      <c r="E128" s="24" t="s">
        <v>1458</v>
      </c>
      <c r="F128" s="25" t="s">
        <v>62</v>
      </c>
      <c r="G128" s="26">
        <v>3</v>
      </c>
      <c r="H128" s="26">
        <v>7350</v>
      </c>
      <c r="I128" s="26">
        <f>ROUND(ROUND(H128,2)*ROUND(G128,2),2)</f>
      </c>
      <c r="O128">
        <f>(I128*21)/100</f>
      </c>
      <c r="P128" t="s">
        <v>12</v>
      </c>
    </row>
    <row r="129" spans="1:5" ht="12.75">
      <c r="A129" s="27" t="s">
        <v>40</v>
      </c>
      <c r="E129" s="28" t="s">
        <v>1459</v>
      </c>
    </row>
    <row r="130" spans="1:5" ht="12.75">
      <c r="A130" s="29" t="s">
        <v>41</v>
      </c>
      <c r="E130" s="30" t="s">
        <v>1460</v>
      </c>
    </row>
    <row r="131" spans="1:5" ht="25.5">
      <c r="A131" t="s">
        <v>43</v>
      </c>
      <c r="E131" s="28" t="s">
        <v>1461</v>
      </c>
    </row>
    <row r="132" spans="1:16" ht="12.75">
      <c r="A132" s="19" t="s">
        <v>35</v>
      </c>
      <c r="B132" s="23" t="s">
        <v>244</v>
      </c>
      <c r="C132" s="23" t="s">
        <v>1462</v>
      </c>
      <c r="D132" s="19" t="s">
        <v>37</v>
      </c>
      <c r="E132" s="24" t="s">
        <v>1463</v>
      </c>
      <c r="F132" s="25" t="s">
        <v>62</v>
      </c>
      <c r="G132" s="26">
        <v>3</v>
      </c>
      <c r="H132" s="26">
        <v>1820</v>
      </c>
      <c r="I132" s="26">
        <f>ROUND(ROUND(H132,2)*ROUND(G132,2),2)</f>
      </c>
      <c r="O132">
        <f>(I132*21)/100</f>
      </c>
      <c r="P132" t="s">
        <v>12</v>
      </c>
    </row>
    <row r="133" spans="1:5" ht="12.75">
      <c r="A133" s="27" t="s">
        <v>40</v>
      </c>
      <c r="E133" s="28" t="s">
        <v>37</v>
      </c>
    </row>
    <row r="134" spans="1:5" ht="12.75">
      <c r="A134" s="29" t="s">
        <v>41</v>
      </c>
      <c r="E134" s="30" t="s">
        <v>1460</v>
      </c>
    </row>
    <row r="135" spans="1:5" ht="25.5">
      <c r="A135" t="s">
        <v>43</v>
      </c>
      <c r="E135" s="28" t="s">
        <v>1461</v>
      </c>
    </row>
    <row r="136" spans="1:16" ht="12.75">
      <c r="A136" s="19" t="s">
        <v>35</v>
      </c>
      <c r="B136" s="23" t="s">
        <v>248</v>
      </c>
      <c r="C136" s="23" t="s">
        <v>1464</v>
      </c>
      <c r="D136" s="19" t="s">
        <v>37</v>
      </c>
      <c r="E136" s="24" t="s">
        <v>1465</v>
      </c>
      <c r="F136" s="25" t="s">
        <v>62</v>
      </c>
      <c r="G136" s="26">
        <v>8</v>
      </c>
      <c r="H136" s="26">
        <v>2200</v>
      </c>
      <c r="I136" s="26">
        <f>ROUND(ROUND(H136,2)*ROUND(G136,2),2)</f>
      </c>
      <c r="O136">
        <f>(I136*21)/100</f>
      </c>
      <c r="P136" t="s">
        <v>12</v>
      </c>
    </row>
    <row r="137" spans="1:5" ht="12.75">
      <c r="A137" s="27" t="s">
        <v>40</v>
      </c>
      <c r="E137" s="28" t="s">
        <v>1466</v>
      </c>
    </row>
    <row r="138" spans="1:5" ht="51">
      <c r="A138" s="29" t="s">
        <v>41</v>
      </c>
      <c r="E138" s="30" t="s">
        <v>1467</v>
      </c>
    </row>
    <row r="139" spans="1:5" ht="38.25">
      <c r="A139" t="s">
        <v>43</v>
      </c>
      <c r="E139" s="28" t="s">
        <v>406</v>
      </c>
    </row>
    <row r="140" spans="1:16" ht="12.75">
      <c r="A140" s="19" t="s">
        <v>35</v>
      </c>
      <c r="B140" s="23" t="s">
        <v>253</v>
      </c>
      <c r="C140" s="23" t="s">
        <v>1468</v>
      </c>
      <c r="D140" s="19" t="s">
        <v>143</v>
      </c>
      <c r="E140" s="24" t="s">
        <v>1469</v>
      </c>
      <c r="F140" s="25" t="s">
        <v>1470</v>
      </c>
      <c r="G140" s="26">
        <v>3</v>
      </c>
      <c r="H140" s="26">
        <v>3330</v>
      </c>
      <c r="I140" s="26">
        <f>ROUND(ROUND(H140,2)*ROUND(G140,2),2)</f>
      </c>
      <c r="O140">
        <f>(I140*21)/100</f>
      </c>
      <c r="P140" t="s">
        <v>12</v>
      </c>
    </row>
    <row r="141" spans="1:5" ht="12.75">
      <c r="A141" s="27" t="s">
        <v>40</v>
      </c>
      <c r="E141" s="28" t="s">
        <v>1471</v>
      </c>
    </row>
    <row r="142" spans="1:5" ht="12.75">
      <c r="A142" s="29" t="s">
        <v>41</v>
      </c>
      <c r="E142" s="30" t="s">
        <v>1472</v>
      </c>
    </row>
    <row r="143" spans="1:5" ht="38.25">
      <c r="A143" t="s">
        <v>43</v>
      </c>
      <c r="E143" s="28" t="s">
        <v>406</v>
      </c>
    </row>
    <row r="144" spans="1:16" ht="12.75">
      <c r="A144" s="19" t="s">
        <v>35</v>
      </c>
      <c r="B144" s="23" t="s">
        <v>257</v>
      </c>
      <c r="C144" s="23" t="s">
        <v>1473</v>
      </c>
      <c r="D144" s="19" t="s">
        <v>37</v>
      </c>
      <c r="E144" s="24" t="s">
        <v>1474</v>
      </c>
      <c r="F144" s="25" t="s">
        <v>62</v>
      </c>
      <c r="G144" s="26">
        <v>8</v>
      </c>
      <c r="H144" s="26">
        <v>1393.24</v>
      </c>
      <c r="I144" s="26">
        <f>ROUND(ROUND(H144,2)*ROUND(G144,2),2)</f>
      </c>
      <c r="O144">
        <f>(I144*21)/100</f>
      </c>
      <c r="P144" t="s">
        <v>12</v>
      </c>
    </row>
    <row r="145" spans="1:5" ht="25.5">
      <c r="A145" s="27" t="s">
        <v>40</v>
      </c>
      <c r="E145" s="28" t="s">
        <v>1475</v>
      </c>
    </row>
    <row r="146" spans="1:5" ht="51">
      <c r="A146" s="29" t="s">
        <v>41</v>
      </c>
      <c r="E146" s="30" t="s">
        <v>1476</v>
      </c>
    </row>
    <row r="147" spans="1:5" ht="38.25">
      <c r="A147" t="s">
        <v>43</v>
      </c>
      <c r="E147" s="28" t="s">
        <v>406</v>
      </c>
    </row>
    <row r="148" spans="1:16" ht="12.75">
      <c r="A148" s="19" t="s">
        <v>35</v>
      </c>
      <c r="B148" s="23" t="s">
        <v>262</v>
      </c>
      <c r="C148" s="23" t="s">
        <v>1477</v>
      </c>
      <c r="D148" s="19" t="s">
        <v>37</v>
      </c>
      <c r="E148" s="24" t="s">
        <v>1478</v>
      </c>
      <c r="F148" s="25" t="s">
        <v>163</v>
      </c>
      <c r="G148" s="26">
        <v>35</v>
      </c>
      <c r="H148" s="26">
        <v>17</v>
      </c>
      <c r="I148" s="26">
        <f>ROUND(ROUND(H148,2)*ROUND(G148,2),2)</f>
      </c>
      <c r="O148">
        <f>(I148*21)/100</f>
      </c>
      <c r="P148" t="s">
        <v>12</v>
      </c>
    </row>
    <row r="149" spans="1:5" ht="12.75">
      <c r="A149" s="27" t="s">
        <v>40</v>
      </c>
      <c r="E149" s="28" t="s">
        <v>1479</v>
      </c>
    </row>
    <row r="150" spans="1:5" ht="12.75">
      <c r="A150" s="29" t="s">
        <v>41</v>
      </c>
      <c r="E150" s="30" t="s">
        <v>1456</v>
      </c>
    </row>
    <row r="151" spans="1:5" ht="51">
      <c r="A151" t="s">
        <v>43</v>
      </c>
      <c r="E151" s="28" t="s">
        <v>1480</v>
      </c>
    </row>
    <row r="152" spans="1:16" ht="12.75">
      <c r="A152" s="19" t="s">
        <v>35</v>
      </c>
      <c r="B152" s="23" t="s">
        <v>266</v>
      </c>
      <c r="C152" s="23" t="s">
        <v>403</v>
      </c>
      <c r="D152" s="19" t="s">
        <v>37</v>
      </c>
      <c r="E152" s="24" t="s">
        <v>404</v>
      </c>
      <c r="F152" s="25" t="s">
        <v>163</v>
      </c>
      <c r="G152" s="26">
        <v>35</v>
      </c>
      <c r="H152" s="26">
        <v>17</v>
      </c>
      <c r="I152" s="26">
        <f>ROUND(ROUND(H152,2)*ROUND(G152,2),2)</f>
      </c>
      <c r="O152">
        <f>(I152*21)/100</f>
      </c>
      <c r="P152" t="s">
        <v>12</v>
      </c>
    </row>
    <row r="153" spans="1:5" ht="12.75">
      <c r="A153" s="27" t="s">
        <v>40</v>
      </c>
      <c r="E153" s="28" t="s">
        <v>1481</v>
      </c>
    </row>
    <row r="154" spans="1:5" ht="12.75">
      <c r="A154" s="29" t="s">
        <v>41</v>
      </c>
      <c r="E154" s="30" t="s">
        <v>1456</v>
      </c>
    </row>
    <row r="155" spans="1:5" ht="38.25">
      <c r="A155" t="s">
        <v>43</v>
      </c>
      <c r="E155" s="28" t="s">
        <v>406</v>
      </c>
    </row>
    <row r="156" spans="1:16" ht="12.75">
      <c r="A156" s="19" t="s">
        <v>35</v>
      </c>
      <c r="B156" s="23" t="s">
        <v>272</v>
      </c>
      <c r="C156" s="23" t="s">
        <v>1482</v>
      </c>
      <c r="D156" s="19" t="s">
        <v>37</v>
      </c>
      <c r="E156" s="24" t="s">
        <v>1483</v>
      </c>
      <c r="F156" s="25" t="s">
        <v>163</v>
      </c>
      <c r="G156" s="26">
        <v>35</v>
      </c>
      <c r="H156" s="26">
        <v>89</v>
      </c>
      <c r="I156" s="26">
        <f>ROUND(ROUND(H156,2)*ROUND(G156,2),2)</f>
      </c>
      <c r="O156">
        <f>(I156*21)/100</f>
      </c>
      <c r="P156" t="s">
        <v>12</v>
      </c>
    </row>
    <row r="157" spans="1:5" ht="12.75">
      <c r="A157" s="27" t="s">
        <v>40</v>
      </c>
      <c r="E157" s="28" t="s">
        <v>1484</v>
      </c>
    </row>
    <row r="158" spans="1:5" ht="12.75">
      <c r="A158" s="29" t="s">
        <v>41</v>
      </c>
      <c r="E158" s="30" t="s">
        <v>1456</v>
      </c>
    </row>
    <row r="159" spans="1:5" ht="51">
      <c r="A159" t="s">
        <v>43</v>
      </c>
      <c r="E159" s="28" t="s">
        <v>288</v>
      </c>
    </row>
    <row r="160" spans="1:16" ht="12.75">
      <c r="A160" s="19" t="s">
        <v>35</v>
      </c>
      <c r="B160" s="23" t="s">
        <v>277</v>
      </c>
      <c r="C160" s="23" t="s">
        <v>1485</v>
      </c>
      <c r="D160" s="19" t="s">
        <v>1393</v>
      </c>
      <c r="E160" s="24" t="s">
        <v>1486</v>
      </c>
      <c r="F160" s="25" t="s">
        <v>163</v>
      </c>
      <c r="G160" s="26">
        <v>35</v>
      </c>
      <c r="H160" s="26">
        <v>75</v>
      </c>
      <c r="I160" s="26">
        <f>ROUND(ROUND(H160,2)*ROUND(G160,2),2)</f>
      </c>
      <c r="O160">
        <f>(I160*21)/100</f>
      </c>
      <c r="P160" t="s">
        <v>12</v>
      </c>
    </row>
    <row r="161" spans="1:5" ht="12.75">
      <c r="A161" s="27" t="s">
        <v>40</v>
      </c>
      <c r="E161" s="28" t="s">
        <v>37</v>
      </c>
    </row>
    <row r="162" spans="1:5" ht="12.75">
      <c r="A162" s="29" t="s">
        <v>41</v>
      </c>
      <c r="E162" s="30" t="s">
        <v>1456</v>
      </c>
    </row>
    <row r="163" spans="1:5" ht="25.5">
      <c r="A163" t="s">
        <v>43</v>
      </c>
      <c r="E163" s="28" t="s">
        <v>1487</v>
      </c>
    </row>
    <row r="164" spans="1:16" ht="12.75">
      <c r="A164" s="19" t="s">
        <v>35</v>
      </c>
      <c r="B164" s="23" t="s">
        <v>279</v>
      </c>
      <c r="C164" s="23" t="s">
        <v>1488</v>
      </c>
      <c r="D164" s="19" t="s">
        <v>37</v>
      </c>
      <c r="E164" s="24" t="s">
        <v>1489</v>
      </c>
      <c r="F164" s="25" t="s">
        <v>62</v>
      </c>
      <c r="G164" s="26">
        <v>2</v>
      </c>
      <c r="H164" s="26">
        <v>6230</v>
      </c>
      <c r="I164" s="26">
        <f>ROUND(ROUND(H164,2)*ROUND(G164,2),2)</f>
      </c>
      <c r="O164">
        <f>(I164*21)/100</f>
      </c>
      <c r="P164" t="s">
        <v>12</v>
      </c>
    </row>
    <row r="165" spans="1:5" ht="25.5">
      <c r="A165" s="27" t="s">
        <v>40</v>
      </c>
      <c r="E165" s="28" t="s">
        <v>1490</v>
      </c>
    </row>
    <row r="166" spans="1:5" ht="12.75">
      <c r="A166" s="29" t="s">
        <v>41</v>
      </c>
      <c r="E166" s="30" t="s">
        <v>1014</v>
      </c>
    </row>
    <row r="167" spans="1:5" ht="12.75">
      <c r="A167" t="s">
        <v>43</v>
      </c>
      <c r="E167" s="28" t="s">
        <v>1290</v>
      </c>
    </row>
    <row r="168" spans="1:18" ht="12.75" customHeight="1">
      <c r="A168" s="5" t="s">
        <v>33</v>
      </c>
      <c r="B168" s="5"/>
      <c r="C168" s="34" t="s">
        <v>30</v>
      </c>
      <c r="D168" s="5"/>
      <c r="E168" s="21" t="s">
        <v>294</v>
      </c>
      <c r="F168" s="5"/>
      <c r="G168" s="5"/>
      <c r="H168" s="5"/>
      <c r="I168" s="35">
        <f>0+Q168</f>
      </c>
      <c r="O168">
        <f>0+R168</f>
      </c>
      <c r="Q168">
        <f>0+I169+I173</f>
      </c>
      <c r="R168">
        <f>0+O169+O173</f>
      </c>
    </row>
    <row r="169" spans="1:16" ht="12.75">
      <c r="A169" s="19" t="s">
        <v>35</v>
      </c>
      <c r="B169" s="23" t="s">
        <v>284</v>
      </c>
      <c r="C169" s="23" t="s">
        <v>296</v>
      </c>
      <c r="D169" s="19" t="s">
        <v>37</v>
      </c>
      <c r="E169" s="24" t="s">
        <v>297</v>
      </c>
      <c r="F169" s="25" t="s">
        <v>163</v>
      </c>
      <c r="G169" s="26">
        <v>22</v>
      </c>
      <c r="H169" s="26">
        <v>207</v>
      </c>
      <c r="I169" s="26">
        <f>ROUND(ROUND(H169,2)*ROUND(G169,2),2)</f>
      </c>
      <c r="O169">
        <f>(I169*21)/100</f>
      </c>
      <c r="P169" t="s">
        <v>12</v>
      </c>
    </row>
    <row r="170" spans="1:5" ht="12.75">
      <c r="A170" s="27" t="s">
        <v>40</v>
      </c>
      <c r="E170" s="28" t="s">
        <v>37</v>
      </c>
    </row>
    <row r="171" spans="1:5" ht="12.75">
      <c r="A171" s="29" t="s">
        <v>41</v>
      </c>
      <c r="E171" s="30" t="s">
        <v>1491</v>
      </c>
    </row>
    <row r="172" spans="1:5" ht="25.5">
      <c r="A172" t="s">
        <v>43</v>
      </c>
      <c r="E172" s="28" t="s">
        <v>299</v>
      </c>
    </row>
    <row r="173" spans="1:16" ht="12.75">
      <c r="A173" s="19" t="s">
        <v>35</v>
      </c>
      <c r="B173" s="23" t="s">
        <v>289</v>
      </c>
      <c r="C173" s="23" t="s">
        <v>1492</v>
      </c>
      <c r="D173" s="19" t="s">
        <v>37</v>
      </c>
      <c r="E173" s="24" t="s">
        <v>1493</v>
      </c>
      <c r="F173" s="25" t="s">
        <v>163</v>
      </c>
      <c r="G173" s="26">
        <v>27</v>
      </c>
      <c r="H173" s="26">
        <v>318</v>
      </c>
      <c r="I173" s="26">
        <f>ROUND(ROUND(H173,2)*ROUND(G173,2),2)</f>
      </c>
      <c r="O173">
        <f>(I173*21)/100</f>
      </c>
      <c r="P173" t="s">
        <v>12</v>
      </c>
    </row>
    <row r="174" spans="1:5" ht="12.75">
      <c r="A174" s="27" t="s">
        <v>40</v>
      </c>
      <c r="E174" s="28" t="s">
        <v>1494</v>
      </c>
    </row>
    <row r="175" spans="1:5" ht="12.75">
      <c r="A175" s="29" t="s">
        <v>41</v>
      </c>
      <c r="E175" s="30" t="s">
        <v>1495</v>
      </c>
    </row>
    <row r="176" spans="1:5" ht="76.5">
      <c r="A176" t="s">
        <v>43</v>
      </c>
      <c r="E176" s="28" t="s">
        <v>1496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4.xml><?xml version="1.0" encoding="utf-8"?>
<worksheet xmlns="http://schemas.openxmlformats.org/spreadsheetml/2006/main" xmlns:r="http://schemas.openxmlformats.org/officeDocument/2006/relationships">
  <sheetPr>
    <pageSetUpPr fitToPage="1"/>
  </sheetPr>
  <dimension ref="A1:R19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0+O8+O21+O90+O119+O124+O185</f>
      </c>
      <c r="P2" t="s">
        <v>13</v>
      </c>
    </row>
    <row r="3" spans="1:16" ht="15" customHeight="1">
      <c r="A3" t="s">
        <v>1</v>
      </c>
      <c r="B3" s="8" t="s">
        <v>4</v>
      </c>
      <c r="C3" s="9" t="s">
        <v>5</v>
      </c>
      <c r="D3" s="1"/>
      <c r="E3" s="10" t="s">
        <v>6</v>
      </c>
      <c r="F3" s="1"/>
      <c r="G3" s="4"/>
      <c r="H3" s="3" t="s">
        <v>1497</v>
      </c>
      <c r="I3" s="31">
        <f>0+I8+I21+I90+I119+I124+I185</f>
      </c>
      <c r="O3" t="s">
        <v>9</v>
      </c>
      <c r="P3" t="s">
        <v>12</v>
      </c>
    </row>
    <row r="4" spans="1:16" ht="15" customHeight="1">
      <c r="A4" t="s">
        <v>7</v>
      </c>
      <c r="B4" s="12" t="s">
        <v>8</v>
      </c>
      <c r="C4" s="13" t="s">
        <v>1497</v>
      </c>
      <c r="D4" s="5"/>
      <c r="E4" s="14" t="s">
        <v>1498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f>
      </c>
      <c r="R8">
        <f>0+O9+O13+O17</f>
      </c>
    </row>
    <row r="9" spans="1:16" ht="12.75">
      <c r="A9" s="19" t="s">
        <v>35</v>
      </c>
      <c r="B9" s="23" t="s">
        <v>19</v>
      </c>
      <c r="C9" s="23" t="s">
        <v>125</v>
      </c>
      <c r="D9" s="19" t="s">
        <v>37</v>
      </c>
      <c r="E9" s="24" t="s">
        <v>127</v>
      </c>
      <c r="F9" s="25" t="s">
        <v>107</v>
      </c>
      <c r="G9" s="26">
        <v>104.44</v>
      </c>
      <c r="H9" s="26">
        <v>209.51</v>
      </c>
      <c r="I9" s="26">
        <f>ROUND(ROUND(H9,2)*ROUND(G9,2),2)</f>
      </c>
      <c r="O9">
        <f>(I9*21)/100</f>
      </c>
      <c r="P9" t="s">
        <v>12</v>
      </c>
    </row>
    <row r="10" spans="1:5" ht="12.75">
      <c r="A10" s="27" t="s">
        <v>40</v>
      </c>
      <c r="E10" s="28" t="s">
        <v>1024</v>
      </c>
    </row>
    <row r="11" spans="1:5" ht="51">
      <c r="A11" s="29" t="s">
        <v>41</v>
      </c>
      <c r="E11" s="30" t="s">
        <v>1499</v>
      </c>
    </row>
    <row r="12" spans="1:5" ht="25.5">
      <c r="A12" t="s">
        <v>43</v>
      </c>
      <c r="E12" s="28" t="s">
        <v>129</v>
      </c>
    </row>
    <row r="13" spans="1:16" ht="12.75">
      <c r="A13" s="19" t="s">
        <v>35</v>
      </c>
      <c r="B13" s="23" t="s">
        <v>12</v>
      </c>
      <c r="C13" s="23" t="s">
        <v>1500</v>
      </c>
      <c r="D13" s="19" t="s">
        <v>37</v>
      </c>
      <c r="E13" s="24" t="s">
        <v>1501</v>
      </c>
      <c r="F13" s="25" t="s">
        <v>39</v>
      </c>
      <c r="G13" s="26">
        <v>1</v>
      </c>
      <c r="H13" s="26">
        <v>1695.98</v>
      </c>
      <c r="I13" s="26">
        <f>ROUND(ROUND(H13,2)*ROUND(G13,2),2)</f>
      </c>
      <c r="O13">
        <f>(I13*21)/100</f>
      </c>
      <c r="P13" t="s">
        <v>12</v>
      </c>
    </row>
    <row r="14" spans="1:5" ht="25.5">
      <c r="A14" s="27" t="s">
        <v>40</v>
      </c>
      <c r="E14" s="28" t="s">
        <v>1502</v>
      </c>
    </row>
    <row r="15" spans="1:5" ht="51">
      <c r="A15" s="29" t="s">
        <v>41</v>
      </c>
      <c r="E15" s="30" t="s">
        <v>1503</v>
      </c>
    </row>
    <row r="16" spans="1:5" ht="12.75">
      <c r="A16" t="s">
        <v>43</v>
      </c>
      <c r="E16" s="28" t="s">
        <v>1504</v>
      </c>
    </row>
    <row r="17" spans="1:16" ht="12.75">
      <c r="A17" s="19" t="s">
        <v>35</v>
      </c>
      <c r="B17" s="23" t="s">
        <v>13</v>
      </c>
      <c r="C17" s="23" t="s">
        <v>1380</v>
      </c>
      <c r="D17" s="19" t="s">
        <v>37</v>
      </c>
      <c r="E17" s="24" t="s">
        <v>1381</v>
      </c>
      <c r="F17" s="25" t="s">
        <v>39</v>
      </c>
      <c r="G17" s="26">
        <v>1</v>
      </c>
      <c r="H17" s="26">
        <v>10475.52</v>
      </c>
      <c r="I17" s="26">
        <f>ROUND(ROUND(H17,2)*ROUND(G17,2),2)</f>
      </c>
      <c r="O17">
        <f>(I17*21)/100</f>
      </c>
      <c r="P17" t="s">
        <v>12</v>
      </c>
    </row>
    <row r="18" spans="1:5" ht="12.75">
      <c r="A18" s="27" t="s">
        <v>40</v>
      </c>
      <c r="E18" s="28" t="s">
        <v>1382</v>
      </c>
    </row>
    <row r="19" spans="1:5" ht="12.75">
      <c r="A19" s="29" t="s">
        <v>41</v>
      </c>
      <c r="E19" s="30" t="s">
        <v>1383</v>
      </c>
    </row>
    <row r="20" spans="1:5" ht="12.75">
      <c r="A20" t="s">
        <v>43</v>
      </c>
      <c r="E20" s="28" t="s">
        <v>49</v>
      </c>
    </row>
    <row r="21" spans="1:18" ht="12.75" customHeight="1">
      <c r="A21" s="5" t="s">
        <v>33</v>
      </c>
      <c r="B21" s="5"/>
      <c r="C21" s="34" t="s">
        <v>19</v>
      </c>
      <c r="D21" s="5"/>
      <c r="E21" s="21" t="s">
        <v>79</v>
      </c>
      <c r="F21" s="5"/>
      <c r="G21" s="5"/>
      <c r="H21" s="5"/>
      <c r="I21" s="35">
        <f>0+Q21</f>
      </c>
      <c r="O21">
        <f>0+R21</f>
      </c>
      <c r="Q21">
        <f>0+I22+I26+I30+I34+I38+I42+I46+I50+I54+I58+I62+I66+I70+I74+I78+I82+I86</f>
      </c>
      <c r="R21">
        <f>0+O22+O26+O30+O34+O38+O42+O46+O50+O54+O58+O62+O66+O70+O74+O78+O82+O86</f>
      </c>
    </row>
    <row r="22" spans="1:16" ht="12.75">
      <c r="A22" s="19" t="s">
        <v>35</v>
      </c>
      <c r="B22" s="23" t="s">
        <v>23</v>
      </c>
      <c r="C22" s="23" t="s">
        <v>105</v>
      </c>
      <c r="D22" s="19" t="s">
        <v>37</v>
      </c>
      <c r="E22" s="24" t="s">
        <v>106</v>
      </c>
      <c r="F22" s="25" t="s">
        <v>107</v>
      </c>
      <c r="G22" s="26">
        <v>20.7</v>
      </c>
      <c r="H22" s="26">
        <v>58</v>
      </c>
      <c r="I22" s="26">
        <f>ROUND(ROUND(H22,2)*ROUND(G22,2),2)</f>
      </c>
      <c r="O22">
        <f>(I22*21)/100</f>
      </c>
      <c r="P22" t="s">
        <v>12</v>
      </c>
    </row>
    <row r="23" spans="1:5" ht="12.75">
      <c r="A23" s="27" t="s">
        <v>40</v>
      </c>
      <c r="E23" s="28" t="s">
        <v>1391</v>
      </c>
    </row>
    <row r="24" spans="1:5" ht="25.5">
      <c r="A24" s="29" t="s">
        <v>41</v>
      </c>
      <c r="E24" s="30" t="s">
        <v>1505</v>
      </c>
    </row>
    <row r="25" spans="1:5" ht="38.25">
      <c r="A25" t="s">
        <v>43</v>
      </c>
      <c r="E25" s="28" t="s">
        <v>168</v>
      </c>
    </row>
    <row r="26" spans="1:16" ht="12.75">
      <c r="A26" s="19" t="s">
        <v>35</v>
      </c>
      <c r="B26" s="23" t="s">
        <v>25</v>
      </c>
      <c r="C26" s="23" t="s">
        <v>170</v>
      </c>
      <c r="D26" s="19" t="s">
        <v>1393</v>
      </c>
      <c r="E26" s="24" t="s">
        <v>172</v>
      </c>
      <c r="F26" s="25" t="s">
        <v>107</v>
      </c>
      <c r="G26" s="26">
        <v>68.72</v>
      </c>
      <c r="H26" s="26">
        <v>102</v>
      </c>
      <c r="I26" s="26">
        <f>ROUND(ROUND(H26,2)*ROUND(G26,2),2)</f>
      </c>
      <c r="O26">
        <f>(I26*21)/100</f>
      </c>
      <c r="P26" t="s">
        <v>12</v>
      </c>
    </row>
    <row r="27" spans="1:5" ht="12.75">
      <c r="A27" s="27" t="s">
        <v>40</v>
      </c>
      <c r="E27" s="28" t="s">
        <v>1394</v>
      </c>
    </row>
    <row r="28" spans="1:5" ht="51">
      <c r="A28" s="29" t="s">
        <v>41</v>
      </c>
      <c r="E28" s="30" t="s">
        <v>1506</v>
      </c>
    </row>
    <row r="29" spans="1:5" ht="318.75">
      <c r="A29" t="s">
        <v>43</v>
      </c>
      <c r="E29" s="28" t="s">
        <v>1396</v>
      </c>
    </row>
    <row r="30" spans="1:16" ht="12.75">
      <c r="A30" s="19" t="s">
        <v>35</v>
      </c>
      <c r="B30" s="23" t="s">
        <v>27</v>
      </c>
      <c r="C30" s="23" t="s">
        <v>170</v>
      </c>
      <c r="D30" s="19" t="s">
        <v>1397</v>
      </c>
      <c r="E30" s="24" t="s">
        <v>172</v>
      </c>
      <c r="F30" s="25" t="s">
        <v>107</v>
      </c>
      <c r="G30" s="26">
        <v>20.7</v>
      </c>
      <c r="H30" s="26">
        <v>102</v>
      </c>
      <c r="I30" s="26">
        <f>ROUND(ROUND(H30,2)*ROUND(G30,2),2)</f>
      </c>
      <c r="O30">
        <f>(I30*21)/100</f>
      </c>
      <c r="P30" t="s">
        <v>12</v>
      </c>
    </row>
    <row r="31" spans="1:5" ht="12.75">
      <c r="A31" s="27" t="s">
        <v>40</v>
      </c>
      <c r="E31" s="28" t="s">
        <v>1398</v>
      </c>
    </row>
    <row r="32" spans="1:5" ht="12.75">
      <c r="A32" s="29" t="s">
        <v>41</v>
      </c>
      <c r="E32" s="30" t="s">
        <v>1507</v>
      </c>
    </row>
    <row r="33" spans="1:5" ht="306">
      <c r="A33" t="s">
        <v>43</v>
      </c>
      <c r="E33" s="28" t="s">
        <v>174</v>
      </c>
    </row>
    <row r="34" spans="1:16" ht="12.75">
      <c r="A34" s="19" t="s">
        <v>35</v>
      </c>
      <c r="B34" s="23" t="s">
        <v>65</v>
      </c>
      <c r="C34" s="23" t="s">
        <v>179</v>
      </c>
      <c r="D34" s="19" t="s">
        <v>1397</v>
      </c>
      <c r="E34" s="24" t="s">
        <v>180</v>
      </c>
      <c r="F34" s="25" t="s">
        <v>107</v>
      </c>
      <c r="G34" s="26">
        <v>0.09</v>
      </c>
      <c r="H34" s="26">
        <v>242</v>
      </c>
      <c r="I34" s="26">
        <f>ROUND(ROUND(H34,2)*ROUND(G34,2),2)</f>
      </c>
      <c r="O34">
        <f>(I34*21)/100</f>
      </c>
      <c r="P34" t="s">
        <v>12</v>
      </c>
    </row>
    <row r="35" spans="1:5" ht="25.5">
      <c r="A35" s="27" t="s">
        <v>40</v>
      </c>
      <c r="E35" s="28" t="s">
        <v>1400</v>
      </c>
    </row>
    <row r="36" spans="1:5" ht="76.5">
      <c r="A36" s="29" t="s">
        <v>41</v>
      </c>
      <c r="E36" s="30" t="s">
        <v>1508</v>
      </c>
    </row>
    <row r="37" spans="1:5" ht="318.75">
      <c r="A37" t="s">
        <v>43</v>
      </c>
      <c r="E37" s="28" t="s">
        <v>182</v>
      </c>
    </row>
    <row r="38" spans="1:16" ht="12.75">
      <c r="A38" s="19" t="s">
        <v>35</v>
      </c>
      <c r="B38" s="23" t="s">
        <v>70</v>
      </c>
      <c r="C38" s="23" t="s">
        <v>179</v>
      </c>
      <c r="D38" s="19" t="s">
        <v>1402</v>
      </c>
      <c r="E38" s="24" t="s">
        <v>180</v>
      </c>
      <c r="F38" s="25" t="s">
        <v>107</v>
      </c>
      <c r="G38" s="26">
        <v>3.6</v>
      </c>
      <c r="H38" s="26">
        <v>242</v>
      </c>
      <c r="I38" s="26">
        <f>ROUND(ROUND(H38,2)*ROUND(G38,2),2)</f>
      </c>
      <c r="O38">
        <f>(I38*21)/100</f>
      </c>
      <c r="P38" t="s">
        <v>12</v>
      </c>
    </row>
    <row r="39" spans="1:5" ht="12.75">
      <c r="A39" s="27" t="s">
        <v>40</v>
      </c>
      <c r="E39" s="28" t="s">
        <v>1403</v>
      </c>
    </row>
    <row r="40" spans="1:5" ht="12.75">
      <c r="A40" s="29" t="s">
        <v>41</v>
      </c>
      <c r="E40" s="30" t="s">
        <v>1509</v>
      </c>
    </row>
    <row r="41" spans="1:5" ht="318.75">
      <c r="A41" t="s">
        <v>43</v>
      </c>
      <c r="E41" s="28" t="s">
        <v>182</v>
      </c>
    </row>
    <row r="42" spans="1:16" ht="12.75">
      <c r="A42" s="19" t="s">
        <v>35</v>
      </c>
      <c r="B42" s="23" t="s">
        <v>30</v>
      </c>
      <c r="C42" s="23" t="s">
        <v>189</v>
      </c>
      <c r="D42" s="19" t="s">
        <v>1397</v>
      </c>
      <c r="E42" s="24" t="s">
        <v>190</v>
      </c>
      <c r="F42" s="25" t="s">
        <v>107</v>
      </c>
      <c r="G42" s="26">
        <v>97.15</v>
      </c>
      <c r="H42" s="26">
        <v>292</v>
      </c>
      <c r="I42" s="26">
        <f>ROUND(ROUND(H42,2)*ROUND(G42,2),2)</f>
      </c>
      <c r="O42">
        <f>(I42*21)/100</f>
      </c>
      <c r="P42" t="s">
        <v>12</v>
      </c>
    </row>
    <row r="43" spans="1:5" ht="25.5">
      <c r="A43" s="27" t="s">
        <v>40</v>
      </c>
      <c r="E43" s="28" t="s">
        <v>1400</v>
      </c>
    </row>
    <row r="44" spans="1:5" ht="114.75">
      <c r="A44" s="29" t="s">
        <v>41</v>
      </c>
      <c r="E44" s="30" t="s">
        <v>1510</v>
      </c>
    </row>
    <row r="45" spans="1:5" ht="318.75">
      <c r="A45" t="s">
        <v>43</v>
      </c>
      <c r="E45" s="28" t="s">
        <v>182</v>
      </c>
    </row>
    <row r="46" spans="1:16" ht="12.75">
      <c r="A46" s="19" t="s">
        <v>35</v>
      </c>
      <c r="B46" s="23" t="s">
        <v>32</v>
      </c>
      <c r="C46" s="23" t="s">
        <v>189</v>
      </c>
      <c r="D46" s="19" t="s">
        <v>1402</v>
      </c>
      <c r="E46" s="24" t="s">
        <v>190</v>
      </c>
      <c r="F46" s="25" t="s">
        <v>107</v>
      </c>
      <c r="G46" s="26">
        <v>65.12</v>
      </c>
      <c r="H46" s="26">
        <v>292</v>
      </c>
      <c r="I46" s="26">
        <f>ROUND(ROUND(H46,2)*ROUND(G46,2),2)</f>
      </c>
      <c r="O46">
        <f>(I46*21)/100</f>
      </c>
      <c r="P46" t="s">
        <v>12</v>
      </c>
    </row>
    <row r="47" spans="1:5" ht="12.75">
      <c r="A47" s="27" t="s">
        <v>40</v>
      </c>
      <c r="E47" s="28" t="s">
        <v>1403</v>
      </c>
    </row>
    <row r="48" spans="1:5" ht="12.75">
      <c r="A48" s="29" t="s">
        <v>41</v>
      </c>
      <c r="E48" s="30" t="s">
        <v>1511</v>
      </c>
    </row>
    <row r="49" spans="1:5" ht="318.75">
      <c r="A49" t="s">
        <v>43</v>
      </c>
      <c r="E49" s="28" t="s">
        <v>182</v>
      </c>
    </row>
    <row r="50" spans="1:16" ht="12.75">
      <c r="A50" s="19" t="s">
        <v>35</v>
      </c>
      <c r="B50" s="23" t="s">
        <v>152</v>
      </c>
      <c r="C50" s="23" t="s">
        <v>110</v>
      </c>
      <c r="D50" s="19" t="s">
        <v>37</v>
      </c>
      <c r="E50" s="24" t="s">
        <v>111</v>
      </c>
      <c r="F50" s="25" t="s">
        <v>107</v>
      </c>
      <c r="G50" s="26">
        <v>186.66</v>
      </c>
      <c r="H50" s="26">
        <v>18</v>
      </c>
      <c r="I50" s="26">
        <f>ROUND(ROUND(H50,2)*ROUND(G50,2),2)</f>
      </c>
      <c r="O50">
        <f>(I50*21)/100</f>
      </c>
      <c r="P50" t="s">
        <v>12</v>
      </c>
    </row>
    <row r="51" spans="1:5" ht="12.75">
      <c r="A51" s="27" t="s">
        <v>40</v>
      </c>
      <c r="E51" s="28" t="s">
        <v>1405</v>
      </c>
    </row>
    <row r="52" spans="1:5" ht="153">
      <c r="A52" s="29" t="s">
        <v>41</v>
      </c>
      <c r="E52" s="30" t="s">
        <v>1512</v>
      </c>
    </row>
    <row r="53" spans="1:5" ht="191.25">
      <c r="A53" t="s">
        <v>43</v>
      </c>
      <c r="E53" s="28" t="s">
        <v>198</v>
      </c>
    </row>
    <row r="54" spans="1:16" ht="12.75">
      <c r="A54" s="19" t="s">
        <v>35</v>
      </c>
      <c r="B54" s="23" t="s">
        <v>156</v>
      </c>
      <c r="C54" s="23" t="s">
        <v>200</v>
      </c>
      <c r="D54" s="19" t="s">
        <v>37</v>
      </c>
      <c r="E54" s="24" t="s">
        <v>201</v>
      </c>
      <c r="F54" s="25" t="s">
        <v>107</v>
      </c>
      <c r="G54" s="26">
        <v>65.12</v>
      </c>
      <c r="H54" s="26">
        <v>124</v>
      </c>
      <c r="I54" s="26">
        <f>ROUND(ROUND(H54,2)*ROUND(G54,2),2)</f>
      </c>
      <c r="O54">
        <f>(I54*21)/100</f>
      </c>
      <c r="P54" t="s">
        <v>12</v>
      </c>
    </row>
    <row r="55" spans="1:5" ht="102">
      <c r="A55" s="27" t="s">
        <v>40</v>
      </c>
      <c r="E55" s="28" t="s">
        <v>1407</v>
      </c>
    </row>
    <row r="56" spans="1:5" ht="63.75">
      <c r="A56" s="29" t="s">
        <v>41</v>
      </c>
      <c r="E56" s="30" t="s">
        <v>1513</v>
      </c>
    </row>
    <row r="57" spans="1:5" ht="229.5">
      <c r="A57" t="s">
        <v>43</v>
      </c>
      <c r="E57" s="28" t="s">
        <v>203</v>
      </c>
    </row>
    <row r="58" spans="1:16" ht="12.75">
      <c r="A58" s="19" t="s">
        <v>35</v>
      </c>
      <c r="B58" s="23" t="s">
        <v>160</v>
      </c>
      <c r="C58" s="23" t="s">
        <v>1409</v>
      </c>
      <c r="D58" s="19" t="s">
        <v>37</v>
      </c>
      <c r="E58" s="24" t="s">
        <v>1410</v>
      </c>
      <c r="F58" s="25" t="s">
        <v>107</v>
      </c>
      <c r="G58" s="26">
        <v>71.6</v>
      </c>
      <c r="H58" s="26">
        <v>683</v>
      </c>
      <c r="I58" s="26">
        <f>ROUND(ROUND(H58,2)*ROUND(G58,2),2)</f>
      </c>
      <c r="O58">
        <f>(I58*21)/100</f>
      </c>
      <c r="P58" t="s">
        <v>12</v>
      </c>
    </row>
    <row r="59" spans="1:5" ht="25.5">
      <c r="A59" s="27" t="s">
        <v>40</v>
      </c>
      <c r="E59" s="28" t="s">
        <v>1411</v>
      </c>
    </row>
    <row r="60" spans="1:5" ht="51">
      <c r="A60" s="29" t="s">
        <v>41</v>
      </c>
      <c r="E60" s="30" t="s">
        <v>1514</v>
      </c>
    </row>
    <row r="61" spans="1:5" ht="229.5">
      <c r="A61" t="s">
        <v>43</v>
      </c>
      <c r="E61" s="28" t="s">
        <v>1413</v>
      </c>
    </row>
    <row r="62" spans="1:16" ht="12.75">
      <c r="A62" s="19" t="s">
        <v>35</v>
      </c>
      <c r="B62" s="23" t="s">
        <v>166</v>
      </c>
      <c r="C62" s="23" t="s">
        <v>1515</v>
      </c>
      <c r="D62" s="19" t="s">
        <v>37</v>
      </c>
      <c r="E62" s="24" t="s">
        <v>1516</v>
      </c>
      <c r="F62" s="25" t="s">
        <v>107</v>
      </c>
      <c r="G62" s="26">
        <v>3.6</v>
      </c>
      <c r="H62" s="26">
        <v>229</v>
      </c>
      <c r="I62" s="26">
        <f>ROUND(ROUND(H62,2)*ROUND(G62,2),2)</f>
      </c>
      <c r="O62">
        <f>(I62*21)/100</f>
      </c>
      <c r="P62" t="s">
        <v>12</v>
      </c>
    </row>
    <row r="63" spans="1:5" ht="12.75">
      <c r="A63" s="27" t="s">
        <v>40</v>
      </c>
      <c r="E63" s="28" t="s">
        <v>1517</v>
      </c>
    </row>
    <row r="64" spans="1:5" ht="12.75">
      <c r="A64" s="29" t="s">
        <v>41</v>
      </c>
      <c r="E64" s="30" t="s">
        <v>1518</v>
      </c>
    </row>
    <row r="65" spans="1:5" ht="280.5">
      <c r="A65" t="s">
        <v>43</v>
      </c>
      <c r="E65" s="28" t="s">
        <v>1519</v>
      </c>
    </row>
    <row r="66" spans="1:16" ht="12.75">
      <c r="A66" s="19" t="s">
        <v>35</v>
      </c>
      <c r="B66" s="23" t="s">
        <v>169</v>
      </c>
      <c r="C66" s="23" t="s">
        <v>207</v>
      </c>
      <c r="D66" s="19" t="s">
        <v>37</v>
      </c>
      <c r="E66" s="24" t="s">
        <v>208</v>
      </c>
      <c r="F66" s="25" t="s">
        <v>107</v>
      </c>
      <c r="G66" s="26">
        <v>19.43</v>
      </c>
      <c r="H66" s="26">
        <v>820</v>
      </c>
      <c r="I66" s="26">
        <f>ROUND(ROUND(H66,2)*ROUND(G66,2),2)</f>
      </c>
      <c r="O66">
        <f>(I66*21)/100</f>
      </c>
      <c r="P66" t="s">
        <v>12</v>
      </c>
    </row>
    <row r="67" spans="1:5" ht="25.5">
      <c r="A67" s="27" t="s">
        <v>40</v>
      </c>
      <c r="E67" s="28" t="s">
        <v>1414</v>
      </c>
    </row>
    <row r="68" spans="1:5" ht="51">
      <c r="A68" s="29" t="s">
        <v>41</v>
      </c>
      <c r="E68" s="30" t="s">
        <v>1520</v>
      </c>
    </row>
    <row r="69" spans="1:5" ht="293.25">
      <c r="A69" t="s">
        <v>43</v>
      </c>
      <c r="E69" s="28" t="s">
        <v>210</v>
      </c>
    </row>
    <row r="70" spans="1:16" ht="12.75">
      <c r="A70" s="19" t="s">
        <v>35</v>
      </c>
      <c r="B70" s="23" t="s">
        <v>175</v>
      </c>
      <c r="C70" s="23" t="s">
        <v>1222</v>
      </c>
      <c r="D70" s="19" t="s">
        <v>37</v>
      </c>
      <c r="E70" s="24" t="s">
        <v>1223</v>
      </c>
      <c r="F70" s="25" t="s">
        <v>82</v>
      </c>
      <c r="G70" s="26">
        <v>69</v>
      </c>
      <c r="H70" s="26">
        <v>7</v>
      </c>
      <c r="I70" s="26">
        <f>ROUND(ROUND(H70,2)*ROUND(G70,2),2)</f>
      </c>
      <c r="O70">
        <f>(I70*21)/100</f>
      </c>
      <c r="P70" t="s">
        <v>12</v>
      </c>
    </row>
    <row r="71" spans="1:5" ht="12.75">
      <c r="A71" s="27" t="s">
        <v>40</v>
      </c>
      <c r="E71" s="28" t="s">
        <v>37</v>
      </c>
    </row>
    <row r="72" spans="1:5" ht="25.5">
      <c r="A72" s="29" t="s">
        <v>41</v>
      </c>
      <c r="E72" s="30" t="s">
        <v>1521</v>
      </c>
    </row>
    <row r="73" spans="1:5" ht="12.75">
      <c r="A73" t="s">
        <v>43</v>
      </c>
      <c r="E73" s="28" t="s">
        <v>1225</v>
      </c>
    </row>
    <row r="74" spans="1:16" ht="12.75">
      <c r="A74" s="19" t="s">
        <v>35</v>
      </c>
      <c r="B74" s="23" t="s">
        <v>178</v>
      </c>
      <c r="C74" s="23" t="s">
        <v>1420</v>
      </c>
      <c r="D74" s="19" t="s">
        <v>37</v>
      </c>
      <c r="E74" s="24" t="s">
        <v>1421</v>
      </c>
      <c r="F74" s="25" t="s">
        <v>82</v>
      </c>
      <c r="G74" s="26">
        <v>69</v>
      </c>
      <c r="H74" s="26">
        <v>87</v>
      </c>
      <c r="I74" s="26">
        <f>ROUND(ROUND(H74,2)*ROUND(G74,2),2)</f>
      </c>
      <c r="O74">
        <f>(I74*21)/100</f>
      </c>
      <c r="P74" t="s">
        <v>12</v>
      </c>
    </row>
    <row r="75" spans="1:5" ht="12.75">
      <c r="A75" s="27" t="s">
        <v>40</v>
      </c>
      <c r="E75" s="28" t="s">
        <v>1422</v>
      </c>
    </row>
    <row r="76" spans="1:5" ht="12.75">
      <c r="A76" s="29" t="s">
        <v>41</v>
      </c>
      <c r="E76" s="30" t="s">
        <v>1522</v>
      </c>
    </row>
    <row r="77" spans="1:5" ht="38.25">
      <c r="A77" t="s">
        <v>43</v>
      </c>
      <c r="E77" s="28" t="s">
        <v>220</v>
      </c>
    </row>
    <row r="78" spans="1:16" ht="12.75">
      <c r="A78" s="19" t="s">
        <v>35</v>
      </c>
      <c r="B78" s="23" t="s">
        <v>183</v>
      </c>
      <c r="C78" s="23" t="s">
        <v>1227</v>
      </c>
      <c r="D78" s="19" t="s">
        <v>37</v>
      </c>
      <c r="E78" s="24" t="s">
        <v>1228</v>
      </c>
      <c r="F78" s="25" t="s">
        <v>82</v>
      </c>
      <c r="G78" s="26">
        <v>69</v>
      </c>
      <c r="H78" s="26">
        <v>15</v>
      </c>
      <c r="I78" s="26">
        <f>ROUND(ROUND(H78,2)*ROUND(G78,2),2)</f>
      </c>
      <c r="O78">
        <f>(I78*21)/100</f>
      </c>
      <c r="P78" t="s">
        <v>12</v>
      </c>
    </row>
    <row r="79" spans="1:5" ht="12.75">
      <c r="A79" s="27" t="s">
        <v>40</v>
      </c>
      <c r="E79" s="28" t="s">
        <v>1424</v>
      </c>
    </row>
    <row r="80" spans="1:5" ht="12.75">
      <c r="A80" s="29" t="s">
        <v>41</v>
      </c>
      <c r="E80" s="30" t="s">
        <v>1523</v>
      </c>
    </row>
    <row r="81" spans="1:5" ht="25.5">
      <c r="A81" t="s">
        <v>43</v>
      </c>
      <c r="E81" s="28" t="s">
        <v>1230</v>
      </c>
    </row>
    <row r="82" spans="1:16" ht="12.75">
      <c r="A82" s="19" t="s">
        <v>35</v>
      </c>
      <c r="B82" s="23" t="s">
        <v>188</v>
      </c>
      <c r="C82" s="23" t="s">
        <v>844</v>
      </c>
      <c r="D82" s="19" t="s">
        <v>37</v>
      </c>
      <c r="E82" s="24" t="s">
        <v>845</v>
      </c>
      <c r="F82" s="25" t="s">
        <v>82</v>
      </c>
      <c r="G82" s="26">
        <v>207</v>
      </c>
      <c r="H82" s="26">
        <v>4</v>
      </c>
      <c r="I82" s="26">
        <f>ROUND(ROUND(H82,2)*ROUND(G82,2),2)</f>
      </c>
      <c r="O82">
        <f>(I82*21)/100</f>
      </c>
      <c r="P82" t="s">
        <v>12</v>
      </c>
    </row>
    <row r="83" spans="1:5" ht="25.5">
      <c r="A83" s="27" t="s">
        <v>40</v>
      </c>
      <c r="E83" s="28" t="s">
        <v>1426</v>
      </c>
    </row>
    <row r="84" spans="1:5" ht="25.5">
      <c r="A84" s="29" t="s">
        <v>41</v>
      </c>
      <c r="E84" s="30" t="s">
        <v>1524</v>
      </c>
    </row>
    <row r="85" spans="1:5" ht="38.25">
      <c r="A85" t="s">
        <v>43</v>
      </c>
      <c r="E85" s="28" t="s">
        <v>882</v>
      </c>
    </row>
    <row r="86" spans="1:16" ht="12.75">
      <c r="A86" s="19" t="s">
        <v>35</v>
      </c>
      <c r="B86" s="23" t="s">
        <v>192</v>
      </c>
      <c r="C86" s="23" t="s">
        <v>1428</v>
      </c>
      <c r="D86" s="19" t="s">
        <v>37</v>
      </c>
      <c r="E86" s="24" t="s">
        <v>1429</v>
      </c>
      <c r="F86" s="25" t="s">
        <v>82</v>
      </c>
      <c r="G86" s="26">
        <v>103.5</v>
      </c>
      <c r="H86" s="26">
        <v>3</v>
      </c>
      <c r="I86" s="26">
        <f>ROUND(ROUND(H86,2)*ROUND(G86,2),2)</f>
      </c>
      <c r="O86">
        <f>(I86*21)/100</f>
      </c>
      <c r="P86" t="s">
        <v>12</v>
      </c>
    </row>
    <row r="87" spans="1:5" ht="12.75">
      <c r="A87" s="27" t="s">
        <v>40</v>
      </c>
      <c r="E87" s="28" t="s">
        <v>1430</v>
      </c>
    </row>
    <row r="88" spans="1:5" ht="12.75">
      <c r="A88" s="29" t="s">
        <v>41</v>
      </c>
      <c r="E88" s="30" t="s">
        <v>1525</v>
      </c>
    </row>
    <row r="89" spans="1:5" ht="25.5">
      <c r="A89" t="s">
        <v>43</v>
      </c>
      <c r="E89" s="28" t="s">
        <v>1432</v>
      </c>
    </row>
    <row r="90" spans="1:18" ht="12.75" customHeight="1">
      <c r="A90" s="5" t="s">
        <v>33</v>
      </c>
      <c r="B90" s="5"/>
      <c r="C90" s="34" t="s">
        <v>23</v>
      </c>
      <c r="D90" s="5"/>
      <c r="E90" s="21" t="s">
        <v>227</v>
      </c>
      <c r="F90" s="5"/>
      <c r="G90" s="5"/>
      <c r="H90" s="5"/>
      <c r="I90" s="35">
        <f>0+Q90</f>
      </c>
      <c r="O90">
        <f>0+R90</f>
      </c>
      <c r="Q90">
        <f>0+I91+I95+I99+I103+I107+I111+I115</f>
      </c>
      <c r="R90">
        <f>0+O91+O95+O99+O103+O107+O111+O115</f>
      </c>
    </row>
    <row r="91" spans="1:16" ht="12.75">
      <c r="A91" s="19" t="s">
        <v>35</v>
      </c>
      <c r="B91" s="23" t="s">
        <v>196</v>
      </c>
      <c r="C91" s="23" t="s">
        <v>568</v>
      </c>
      <c r="D91" s="19" t="s">
        <v>37</v>
      </c>
      <c r="E91" s="24" t="s">
        <v>569</v>
      </c>
      <c r="F91" s="25" t="s">
        <v>107</v>
      </c>
      <c r="G91" s="26">
        <v>0.45</v>
      </c>
      <c r="H91" s="26">
        <v>3170</v>
      </c>
      <c r="I91" s="26">
        <f>ROUND(ROUND(H91,2)*ROUND(G91,2),2)</f>
      </c>
      <c r="O91">
        <f>(I91*21)/100</f>
      </c>
      <c r="P91" t="s">
        <v>12</v>
      </c>
    </row>
    <row r="92" spans="1:5" ht="12.75">
      <c r="A92" s="27" t="s">
        <v>40</v>
      </c>
      <c r="E92" s="28" t="s">
        <v>1526</v>
      </c>
    </row>
    <row r="93" spans="1:5" ht="12.75">
      <c r="A93" s="29" t="s">
        <v>41</v>
      </c>
      <c r="E93" s="30" t="s">
        <v>1527</v>
      </c>
    </row>
    <row r="94" spans="1:5" ht="369.75">
      <c r="A94" t="s">
        <v>43</v>
      </c>
      <c r="E94" s="28" t="s">
        <v>627</v>
      </c>
    </row>
    <row r="95" spans="1:16" ht="12.75">
      <c r="A95" s="19" t="s">
        <v>35</v>
      </c>
      <c r="B95" s="23" t="s">
        <v>199</v>
      </c>
      <c r="C95" s="23" t="s">
        <v>568</v>
      </c>
      <c r="D95" s="19" t="s">
        <v>1393</v>
      </c>
      <c r="E95" s="24" t="s">
        <v>569</v>
      </c>
      <c r="F95" s="25" t="s">
        <v>107</v>
      </c>
      <c r="G95" s="26">
        <v>0.77</v>
      </c>
      <c r="H95" s="26">
        <v>3170</v>
      </c>
      <c r="I95" s="26">
        <f>ROUND(ROUND(H95,2)*ROUND(G95,2),2)</f>
      </c>
      <c r="O95">
        <f>(I95*21)/100</f>
      </c>
      <c r="P95" t="s">
        <v>12</v>
      </c>
    </row>
    <row r="96" spans="1:5" ht="12.75">
      <c r="A96" s="27" t="s">
        <v>40</v>
      </c>
      <c r="E96" s="28" t="s">
        <v>1528</v>
      </c>
    </row>
    <row r="97" spans="1:5" ht="12.75">
      <c r="A97" s="29" t="s">
        <v>41</v>
      </c>
      <c r="E97" s="30" t="s">
        <v>1529</v>
      </c>
    </row>
    <row r="98" spans="1:5" ht="369.75">
      <c r="A98" t="s">
        <v>43</v>
      </c>
      <c r="E98" s="28" t="s">
        <v>627</v>
      </c>
    </row>
    <row r="99" spans="1:16" ht="12.75">
      <c r="A99" s="19" t="s">
        <v>35</v>
      </c>
      <c r="B99" s="23" t="s">
        <v>204</v>
      </c>
      <c r="C99" s="23" t="s">
        <v>229</v>
      </c>
      <c r="D99" s="19" t="s">
        <v>37</v>
      </c>
      <c r="E99" s="24" t="s">
        <v>230</v>
      </c>
      <c r="F99" s="25" t="s">
        <v>107</v>
      </c>
      <c r="G99" s="26">
        <v>3.57</v>
      </c>
      <c r="H99" s="26">
        <v>888</v>
      </c>
      <c r="I99" s="26">
        <f>ROUND(ROUND(H99,2)*ROUND(G99,2),2)</f>
      </c>
      <c r="O99">
        <f>(I99*21)/100</f>
      </c>
      <c r="P99" t="s">
        <v>12</v>
      </c>
    </row>
    <row r="100" spans="1:5" ht="12.75">
      <c r="A100" s="27" t="s">
        <v>40</v>
      </c>
      <c r="E100" s="28" t="s">
        <v>1433</v>
      </c>
    </row>
    <row r="101" spans="1:5" ht="63.75">
      <c r="A101" s="29" t="s">
        <v>41</v>
      </c>
      <c r="E101" s="30" t="s">
        <v>1530</v>
      </c>
    </row>
    <row r="102" spans="1:5" ht="38.25">
      <c r="A102" t="s">
        <v>43</v>
      </c>
      <c r="E102" s="28" t="s">
        <v>232</v>
      </c>
    </row>
    <row r="103" spans="1:16" ht="12.75">
      <c r="A103" s="19" t="s">
        <v>35</v>
      </c>
      <c r="B103" s="23" t="s">
        <v>206</v>
      </c>
      <c r="C103" s="23" t="s">
        <v>385</v>
      </c>
      <c r="D103" s="19" t="s">
        <v>37</v>
      </c>
      <c r="E103" s="24" t="s">
        <v>386</v>
      </c>
      <c r="F103" s="25" t="s">
        <v>107</v>
      </c>
      <c r="G103" s="26">
        <v>7.01</v>
      </c>
      <c r="H103" s="26">
        <v>820</v>
      </c>
      <c r="I103" s="26">
        <f>ROUND(ROUND(H103,2)*ROUND(G103,2),2)</f>
      </c>
      <c r="O103">
        <f>(I103*21)/100</f>
      </c>
      <c r="P103" t="s">
        <v>12</v>
      </c>
    </row>
    <row r="104" spans="1:5" ht="12.75">
      <c r="A104" s="27" t="s">
        <v>40</v>
      </c>
      <c r="E104" s="28" t="s">
        <v>1435</v>
      </c>
    </row>
    <row r="105" spans="1:5" ht="89.25">
      <c r="A105" s="29" t="s">
        <v>41</v>
      </c>
      <c r="E105" s="30" t="s">
        <v>1531</v>
      </c>
    </row>
    <row r="106" spans="1:5" ht="38.25">
      <c r="A106" t="s">
        <v>43</v>
      </c>
      <c r="E106" s="28" t="s">
        <v>232</v>
      </c>
    </row>
    <row r="107" spans="1:16" ht="12.75">
      <c r="A107" s="19" t="s">
        <v>35</v>
      </c>
      <c r="B107" s="23" t="s">
        <v>211</v>
      </c>
      <c r="C107" s="23" t="s">
        <v>385</v>
      </c>
      <c r="D107" s="19" t="s">
        <v>1393</v>
      </c>
      <c r="E107" s="24" t="s">
        <v>386</v>
      </c>
      <c r="F107" s="25" t="s">
        <v>107</v>
      </c>
      <c r="G107" s="26">
        <v>1.18</v>
      </c>
      <c r="H107" s="26">
        <v>820</v>
      </c>
      <c r="I107" s="26">
        <f>ROUND(ROUND(H107,2)*ROUND(G107,2),2)</f>
      </c>
      <c r="O107">
        <f>(I107*21)/100</f>
      </c>
      <c r="P107" t="s">
        <v>12</v>
      </c>
    </row>
    <row r="108" spans="1:5" ht="12.75">
      <c r="A108" s="27" t="s">
        <v>40</v>
      </c>
      <c r="E108" s="28" t="s">
        <v>1437</v>
      </c>
    </row>
    <row r="109" spans="1:5" ht="12.75">
      <c r="A109" s="29" t="s">
        <v>41</v>
      </c>
      <c r="E109" s="30" t="s">
        <v>1532</v>
      </c>
    </row>
    <row r="110" spans="1:5" ht="38.25">
      <c r="A110" t="s">
        <v>43</v>
      </c>
      <c r="E110" s="28" t="s">
        <v>232</v>
      </c>
    </row>
    <row r="111" spans="1:16" ht="12.75">
      <c r="A111" s="19" t="s">
        <v>35</v>
      </c>
      <c r="B111" s="23" t="s">
        <v>216</v>
      </c>
      <c r="C111" s="23" t="s">
        <v>633</v>
      </c>
      <c r="D111" s="19" t="s">
        <v>37</v>
      </c>
      <c r="E111" s="24" t="s">
        <v>634</v>
      </c>
      <c r="F111" s="25" t="s">
        <v>107</v>
      </c>
      <c r="G111" s="26">
        <v>1.85</v>
      </c>
      <c r="H111" s="26">
        <v>5220</v>
      </c>
      <c r="I111" s="26">
        <f>ROUND(ROUND(H111,2)*ROUND(G111,2),2)</f>
      </c>
      <c r="O111">
        <f>(I111*21)/100</f>
      </c>
      <c r="P111" t="s">
        <v>12</v>
      </c>
    </row>
    <row r="112" spans="1:5" ht="12.75">
      <c r="A112" s="27" t="s">
        <v>40</v>
      </c>
      <c r="E112" s="28" t="s">
        <v>37</v>
      </c>
    </row>
    <row r="113" spans="1:5" ht="63.75">
      <c r="A113" s="29" t="s">
        <v>41</v>
      </c>
      <c r="E113" s="30" t="s">
        <v>1533</v>
      </c>
    </row>
    <row r="114" spans="1:5" ht="102">
      <c r="A114" t="s">
        <v>43</v>
      </c>
      <c r="E114" s="28" t="s">
        <v>636</v>
      </c>
    </row>
    <row r="115" spans="1:16" ht="12.75">
      <c r="A115" s="19" t="s">
        <v>35</v>
      </c>
      <c r="B115" s="23" t="s">
        <v>222</v>
      </c>
      <c r="C115" s="23" t="s">
        <v>1534</v>
      </c>
      <c r="D115" s="19" t="s">
        <v>37</v>
      </c>
      <c r="E115" s="24" t="s">
        <v>1535</v>
      </c>
      <c r="F115" s="25" t="s">
        <v>107</v>
      </c>
      <c r="G115" s="26">
        <v>0.33</v>
      </c>
      <c r="H115" s="26">
        <v>5900</v>
      </c>
      <c r="I115" s="26">
        <f>ROUND(ROUND(H115,2)*ROUND(G115,2),2)</f>
      </c>
      <c r="O115">
        <f>(I115*21)/100</f>
      </c>
      <c r="P115" t="s">
        <v>12</v>
      </c>
    </row>
    <row r="116" spans="1:5" ht="12.75">
      <c r="A116" s="27" t="s">
        <v>40</v>
      </c>
      <c r="E116" s="28" t="s">
        <v>1536</v>
      </c>
    </row>
    <row r="117" spans="1:5" ht="12.75">
      <c r="A117" s="29" t="s">
        <v>41</v>
      </c>
      <c r="E117" s="30" t="s">
        <v>1537</v>
      </c>
    </row>
    <row r="118" spans="1:5" ht="357">
      <c r="A118" t="s">
        <v>43</v>
      </c>
      <c r="E118" s="28" t="s">
        <v>640</v>
      </c>
    </row>
    <row r="119" spans="1:18" ht="12.75" customHeight="1">
      <c r="A119" s="5" t="s">
        <v>33</v>
      </c>
      <c r="B119" s="5"/>
      <c r="C119" s="34" t="s">
        <v>65</v>
      </c>
      <c r="D119" s="5"/>
      <c r="E119" s="21" t="s">
        <v>345</v>
      </c>
      <c r="F119" s="5"/>
      <c r="G119" s="5"/>
      <c r="H119" s="5"/>
      <c r="I119" s="35">
        <f>0+Q119</f>
      </c>
      <c r="O119">
        <f>0+R119</f>
      </c>
      <c r="Q119">
        <f>0+I120</f>
      </c>
      <c r="R119">
        <f>0+O120</f>
      </c>
    </row>
    <row r="120" spans="1:16" ht="12.75">
      <c r="A120" s="19" t="s">
        <v>35</v>
      </c>
      <c r="B120" s="23" t="s">
        <v>228</v>
      </c>
      <c r="C120" s="23" t="s">
        <v>1538</v>
      </c>
      <c r="D120" s="19" t="s">
        <v>143</v>
      </c>
      <c r="E120" s="24" t="s">
        <v>1539</v>
      </c>
      <c r="F120" s="25" t="s">
        <v>62</v>
      </c>
      <c r="G120" s="26">
        <v>1</v>
      </c>
      <c r="H120" s="26">
        <v>9040</v>
      </c>
      <c r="I120" s="26">
        <f>ROUND(ROUND(H120,2)*ROUND(G120,2),2)</f>
      </c>
      <c r="O120">
        <f>(I120*21)/100</f>
      </c>
      <c r="P120" t="s">
        <v>12</v>
      </c>
    </row>
    <row r="121" spans="1:5" ht="25.5">
      <c r="A121" s="27" t="s">
        <v>40</v>
      </c>
      <c r="E121" s="28" t="s">
        <v>1540</v>
      </c>
    </row>
    <row r="122" spans="1:5" ht="12.75">
      <c r="A122" s="29" t="s">
        <v>41</v>
      </c>
      <c r="E122" s="30" t="s">
        <v>52</v>
      </c>
    </row>
    <row r="123" spans="1:5" ht="204">
      <c r="A123" t="s">
        <v>43</v>
      </c>
      <c r="E123" s="28" t="s">
        <v>1541</v>
      </c>
    </row>
    <row r="124" spans="1:18" ht="12.75" customHeight="1">
      <c r="A124" s="5" t="s">
        <v>33</v>
      </c>
      <c r="B124" s="5"/>
      <c r="C124" s="34" t="s">
        <v>70</v>
      </c>
      <c r="D124" s="5"/>
      <c r="E124" s="21" t="s">
        <v>271</v>
      </c>
      <c r="F124" s="5"/>
      <c r="G124" s="5"/>
      <c r="H124" s="5"/>
      <c r="I124" s="35">
        <f>0+Q124</f>
      </c>
      <c r="O124">
        <f>0+R124</f>
      </c>
      <c r="Q124">
        <f>0+I125+I129+I133+I137+I141+I145+I149+I153+I157+I161+I165+I169+I173+I177+I181</f>
      </c>
      <c r="R124">
        <f>0+O125+O129+O133+O137+O141+O145+O149+O153+O157+O161+O165+O169+O173+O177+O181</f>
      </c>
    </row>
    <row r="125" spans="1:16" ht="12.75">
      <c r="A125" s="19" t="s">
        <v>35</v>
      </c>
      <c r="B125" s="23" t="s">
        <v>234</v>
      </c>
      <c r="C125" s="23" t="s">
        <v>1542</v>
      </c>
      <c r="D125" s="19" t="s">
        <v>37</v>
      </c>
      <c r="E125" s="24" t="s">
        <v>1543</v>
      </c>
      <c r="F125" s="25" t="s">
        <v>163</v>
      </c>
      <c r="G125" s="26">
        <v>13.3</v>
      </c>
      <c r="H125" s="26">
        <v>2370</v>
      </c>
      <c r="I125" s="26">
        <f>ROUND(ROUND(H125,2)*ROUND(G125,2),2)</f>
      </c>
      <c r="O125">
        <f>(I125*21)/100</f>
      </c>
      <c r="P125" t="s">
        <v>12</v>
      </c>
    </row>
    <row r="126" spans="1:5" ht="25.5">
      <c r="A126" s="27" t="s">
        <v>40</v>
      </c>
      <c r="E126" s="28" t="s">
        <v>1544</v>
      </c>
    </row>
    <row r="127" spans="1:5" ht="12.75">
      <c r="A127" s="29" t="s">
        <v>41</v>
      </c>
      <c r="E127" s="30" t="s">
        <v>1545</v>
      </c>
    </row>
    <row r="128" spans="1:5" ht="255">
      <c r="A128" t="s">
        <v>43</v>
      </c>
      <c r="E128" s="28" t="s">
        <v>1447</v>
      </c>
    </row>
    <row r="129" spans="1:16" ht="12.75">
      <c r="A129" s="19" t="s">
        <v>35</v>
      </c>
      <c r="B129" s="23" t="s">
        <v>239</v>
      </c>
      <c r="C129" s="23" t="s">
        <v>1546</v>
      </c>
      <c r="D129" s="19" t="s">
        <v>37</v>
      </c>
      <c r="E129" s="24" t="s">
        <v>1547</v>
      </c>
      <c r="F129" s="25" t="s">
        <v>163</v>
      </c>
      <c r="G129" s="26">
        <v>13.3</v>
      </c>
      <c r="H129" s="26">
        <v>735</v>
      </c>
      <c r="I129" s="26">
        <f>ROUND(ROUND(H129,2)*ROUND(G129,2),2)</f>
      </c>
      <c r="O129">
        <f>(I129*21)/100</f>
      </c>
      <c r="P129" t="s">
        <v>12</v>
      </c>
    </row>
    <row r="130" spans="1:5" ht="12.75">
      <c r="A130" s="27" t="s">
        <v>40</v>
      </c>
      <c r="E130" s="28" t="s">
        <v>1548</v>
      </c>
    </row>
    <row r="131" spans="1:5" ht="12.75">
      <c r="A131" s="29" t="s">
        <v>41</v>
      </c>
      <c r="E131" s="30" t="s">
        <v>1549</v>
      </c>
    </row>
    <row r="132" spans="1:5" ht="51">
      <c r="A132" t="s">
        <v>43</v>
      </c>
      <c r="E132" s="28" t="s">
        <v>1452</v>
      </c>
    </row>
    <row r="133" spans="1:16" ht="12.75">
      <c r="A133" s="19" t="s">
        <v>35</v>
      </c>
      <c r="B133" s="23" t="s">
        <v>244</v>
      </c>
      <c r="C133" s="23" t="s">
        <v>1550</v>
      </c>
      <c r="D133" s="19" t="s">
        <v>37</v>
      </c>
      <c r="E133" s="24" t="s">
        <v>1551</v>
      </c>
      <c r="F133" s="25" t="s">
        <v>163</v>
      </c>
      <c r="G133" s="26">
        <v>57</v>
      </c>
      <c r="H133" s="26">
        <v>137</v>
      </c>
      <c r="I133" s="26">
        <f>ROUND(ROUND(H133,2)*ROUND(G133,2),2)</f>
      </c>
      <c r="O133">
        <f>(I133*21)/100</f>
      </c>
      <c r="P133" t="s">
        <v>12</v>
      </c>
    </row>
    <row r="134" spans="1:5" ht="12.75">
      <c r="A134" s="27" t="s">
        <v>40</v>
      </c>
      <c r="E134" s="28" t="s">
        <v>1552</v>
      </c>
    </row>
    <row r="135" spans="1:5" ht="38.25">
      <c r="A135" s="29" t="s">
        <v>41</v>
      </c>
      <c r="E135" s="30" t="s">
        <v>1553</v>
      </c>
    </row>
    <row r="136" spans="1:5" ht="255">
      <c r="A136" t="s">
        <v>43</v>
      </c>
      <c r="E136" s="28" t="s">
        <v>399</v>
      </c>
    </row>
    <row r="137" spans="1:16" ht="12.75">
      <c r="A137" s="19" t="s">
        <v>35</v>
      </c>
      <c r="B137" s="23" t="s">
        <v>248</v>
      </c>
      <c r="C137" s="23" t="s">
        <v>1554</v>
      </c>
      <c r="D137" s="19" t="s">
        <v>37</v>
      </c>
      <c r="E137" s="24" t="s">
        <v>1555</v>
      </c>
      <c r="F137" s="25" t="s">
        <v>62</v>
      </c>
      <c r="G137" s="26">
        <v>1</v>
      </c>
      <c r="H137" s="26">
        <v>4040</v>
      </c>
      <c r="I137" s="26">
        <f>ROUND(ROUND(H137,2)*ROUND(G137,2),2)</f>
      </c>
      <c r="O137">
        <f>(I137*21)/100</f>
      </c>
      <c r="P137" t="s">
        <v>12</v>
      </c>
    </row>
    <row r="138" spans="1:5" ht="12.75">
      <c r="A138" s="27" t="s">
        <v>40</v>
      </c>
      <c r="E138" s="28" t="s">
        <v>37</v>
      </c>
    </row>
    <row r="139" spans="1:5" ht="12.75">
      <c r="A139" s="29" t="s">
        <v>41</v>
      </c>
      <c r="E139" s="30" t="s">
        <v>1556</v>
      </c>
    </row>
    <row r="140" spans="1:5" ht="25.5">
      <c r="A140" t="s">
        <v>43</v>
      </c>
      <c r="E140" s="28" t="s">
        <v>1461</v>
      </c>
    </row>
    <row r="141" spans="1:16" ht="12.75">
      <c r="A141" s="19" t="s">
        <v>35</v>
      </c>
      <c r="B141" s="23" t="s">
        <v>253</v>
      </c>
      <c r="C141" s="23" t="s">
        <v>1557</v>
      </c>
      <c r="D141" s="19" t="s">
        <v>143</v>
      </c>
      <c r="E141" s="24" t="s">
        <v>1558</v>
      </c>
      <c r="F141" s="25" t="s">
        <v>62</v>
      </c>
      <c r="G141" s="26">
        <v>1</v>
      </c>
      <c r="H141" s="26">
        <v>14330</v>
      </c>
      <c r="I141" s="26">
        <f>ROUND(ROUND(H141,2)*ROUND(G141,2),2)</f>
      </c>
      <c r="O141">
        <f>(I141*21)/100</f>
      </c>
      <c r="P141" t="s">
        <v>12</v>
      </c>
    </row>
    <row r="142" spans="1:5" ht="12.75">
      <c r="A142" s="27" t="s">
        <v>40</v>
      </c>
      <c r="E142" s="28" t="s">
        <v>1559</v>
      </c>
    </row>
    <row r="143" spans="1:5" ht="12.75">
      <c r="A143" s="29" t="s">
        <v>41</v>
      </c>
      <c r="E143" s="30" t="s">
        <v>52</v>
      </c>
    </row>
    <row r="144" spans="1:5" ht="25.5">
      <c r="A144" t="s">
        <v>43</v>
      </c>
      <c r="E144" s="28" t="s">
        <v>1461</v>
      </c>
    </row>
    <row r="145" spans="1:16" ht="12.75">
      <c r="A145" s="19" t="s">
        <v>35</v>
      </c>
      <c r="B145" s="23" t="s">
        <v>257</v>
      </c>
      <c r="C145" s="23" t="s">
        <v>1560</v>
      </c>
      <c r="D145" s="19" t="s">
        <v>37</v>
      </c>
      <c r="E145" s="24" t="s">
        <v>1561</v>
      </c>
      <c r="F145" s="25" t="s">
        <v>62</v>
      </c>
      <c r="G145" s="26">
        <v>1</v>
      </c>
      <c r="H145" s="26">
        <v>3310</v>
      </c>
      <c r="I145" s="26">
        <f>ROUND(ROUND(H145,2)*ROUND(G145,2),2)</f>
      </c>
      <c r="O145">
        <f>(I145*21)/100</f>
      </c>
      <c r="P145" t="s">
        <v>12</v>
      </c>
    </row>
    <row r="146" spans="1:5" ht="25.5">
      <c r="A146" s="27" t="s">
        <v>40</v>
      </c>
      <c r="E146" s="28" t="s">
        <v>1562</v>
      </c>
    </row>
    <row r="147" spans="1:5" ht="12.75">
      <c r="A147" s="29" t="s">
        <v>41</v>
      </c>
      <c r="E147" s="30" t="s">
        <v>52</v>
      </c>
    </row>
    <row r="148" spans="1:5" ht="25.5">
      <c r="A148" t="s">
        <v>43</v>
      </c>
      <c r="E148" s="28" t="s">
        <v>1461</v>
      </c>
    </row>
    <row r="149" spans="1:16" ht="12.75">
      <c r="A149" s="19" t="s">
        <v>35</v>
      </c>
      <c r="B149" s="23" t="s">
        <v>262</v>
      </c>
      <c r="C149" s="23" t="s">
        <v>1563</v>
      </c>
      <c r="D149" s="19" t="s">
        <v>37</v>
      </c>
      <c r="E149" s="24" t="s">
        <v>1564</v>
      </c>
      <c r="F149" s="25" t="s">
        <v>62</v>
      </c>
      <c r="G149" s="26">
        <v>1</v>
      </c>
      <c r="H149" s="26">
        <v>13450</v>
      </c>
      <c r="I149" s="26">
        <f>ROUND(ROUND(H149,2)*ROUND(G149,2),2)</f>
      </c>
      <c r="O149">
        <f>(I149*21)/100</f>
      </c>
      <c r="P149" t="s">
        <v>12</v>
      </c>
    </row>
    <row r="150" spans="1:5" ht="12.75">
      <c r="A150" s="27" t="s">
        <v>40</v>
      </c>
      <c r="E150" s="28" t="s">
        <v>1565</v>
      </c>
    </row>
    <row r="151" spans="1:5" ht="12.75">
      <c r="A151" s="29" t="s">
        <v>41</v>
      </c>
      <c r="E151" s="30" t="s">
        <v>52</v>
      </c>
    </row>
    <row r="152" spans="1:5" ht="89.25">
      <c r="A152" t="s">
        <v>43</v>
      </c>
      <c r="E152" s="28" t="s">
        <v>652</v>
      </c>
    </row>
    <row r="153" spans="1:16" ht="12.75">
      <c r="A153" s="19" t="s">
        <v>35</v>
      </c>
      <c r="B153" s="23" t="s">
        <v>266</v>
      </c>
      <c r="C153" s="23" t="s">
        <v>1464</v>
      </c>
      <c r="D153" s="19" t="s">
        <v>37</v>
      </c>
      <c r="E153" s="24" t="s">
        <v>1465</v>
      </c>
      <c r="F153" s="25" t="s">
        <v>62</v>
      </c>
      <c r="G153" s="26">
        <v>7</v>
      </c>
      <c r="H153" s="26">
        <v>2200</v>
      </c>
      <c r="I153" s="26">
        <f>ROUND(ROUND(H153,2)*ROUND(G153,2),2)</f>
      </c>
      <c r="O153">
        <f>(I153*21)/100</f>
      </c>
      <c r="P153" t="s">
        <v>12</v>
      </c>
    </row>
    <row r="154" spans="1:5" ht="12.75">
      <c r="A154" s="27" t="s">
        <v>40</v>
      </c>
      <c r="E154" s="28" t="s">
        <v>1466</v>
      </c>
    </row>
    <row r="155" spans="1:5" ht="51">
      <c r="A155" s="29" t="s">
        <v>41</v>
      </c>
      <c r="E155" s="30" t="s">
        <v>1566</v>
      </c>
    </row>
    <row r="156" spans="1:5" ht="38.25">
      <c r="A156" t="s">
        <v>43</v>
      </c>
      <c r="E156" s="28" t="s">
        <v>406</v>
      </c>
    </row>
    <row r="157" spans="1:16" ht="12.75">
      <c r="A157" s="19" t="s">
        <v>35</v>
      </c>
      <c r="B157" s="23" t="s">
        <v>272</v>
      </c>
      <c r="C157" s="23" t="s">
        <v>1473</v>
      </c>
      <c r="D157" s="19" t="s">
        <v>37</v>
      </c>
      <c r="E157" s="24" t="s">
        <v>1474</v>
      </c>
      <c r="F157" s="25" t="s">
        <v>62</v>
      </c>
      <c r="G157" s="26">
        <v>7</v>
      </c>
      <c r="H157" s="26">
        <v>1361.26</v>
      </c>
      <c r="I157" s="26">
        <f>ROUND(ROUND(H157,2)*ROUND(G157,2),2)</f>
      </c>
      <c r="O157">
        <f>(I157*21)/100</f>
      </c>
      <c r="P157" t="s">
        <v>12</v>
      </c>
    </row>
    <row r="158" spans="1:5" ht="25.5">
      <c r="A158" s="27" t="s">
        <v>40</v>
      </c>
      <c r="E158" s="28" t="s">
        <v>1475</v>
      </c>
    </row>
    <row r="159" spans="1:5" ht="51">
      <c r="A159" s="29" t="s">
        <v>41</v>
      </c>
      <c r="E159" s="30" t="s">
        <v>1567</v>
      </c>
    </row>
    <row r="160" spans="1:5" ht="38.25">
      <c r="A160" t="s">
        <v>43</v>
      </c>
      <c r="E160" s="28" t="s">
        <v>406</v>
      </c>
    </row>
    <row r="161" spans="1:16" ht="12.75">
      <c r="A161" s="19" t="s">
        <v>35</v>
      </c>
      <c r="B161" s="23" t="s">
        <v>277</v>
      </c>
      <c r="C161" s="23" t="s">
        <v>1477</v>
      </c>
      <c r="D161" s="19" t="s">
        <v>37</v>
      </c>
      <c r="E161" s="24" t="s">
        <v>1478</v>
      </c>
      <c r="F161" s="25" t="s">
        <v>163</v>
      </c>
      <c r="G161" s="26">
        <v>57</v>
      </c>
      <c r="H161" s="26">
        <v>17</v>
      </c>
      <c r="I161" s="26">
        <f>ROUND(ROUND(H161,2)*ROUND(G161,2),2)</f>
      </c>
      <c r="O161">
        <f>(I161*21)/100</f>
      </c>
      <c r="P161" t="s">
        <v>12</v>
      </c>
    </row>
    <row r="162" spans="1:5" ht="12.75">
      <c r="A162" s="27" t="s">
        <v>40</v>
      </c>
      <c r="E162" s="28" t="s">
        <v>1479</v>
      </c>
    </row>
    <row r="163" spans="1:5" ht="12.75">
      <c r="A163" s="29" t="s">
        <v>41</v>
      </c>
      <c r="E163" s="30" t="s">
        <v>1568</v>
      </c>
    </row>
    <row r="164" spans="1:5" ht="51">
      <c r="A164" t="s">
        <v>43</v>
      </c>
      <c r="E164" s="28" t="s">
        <v>1480</v>
      </c>
    </row>
    <row r="165" spans="1:16" ht="12.75">
      <c r="A165" s="19" t="s">
        <v>35</v>
      </c>
      <c r="B165" s="23" t="s">
        <v>279</v>
      </c>
      <c r="C165" s="23" t="s">
        <v>403</v>
      </c>
      <c r="D165" s="19" t="s">
        <v>37</v>
      </c>
      <c r="E165" s="24" t="s">
        <v>404</v>
      </c>
      <c r="F165" s="25" t="s">
        <v>163</v>
      </c>
      <c r="G165" s="26">
        <v>57</v>
      </c>
      <c r="H165" s="26">
        <v>17</v>
      </c>
      <c r="I165" s="26">
        <f>ROUND(ROUND(H165,2)*ROUND(G165,2),2)</f>
      </c>
      <c r="O165">
        <f>(I165*21)/100</f>
      </c>
      <c r="P165" t="s">
        <v>12</v>
      </c>
    </row>
    <row r="166" spans="1:5" ht="12.75">
      <c r="A166" s="27" t="s">
        <v>40</v>
      </c>
      <c r="E166" s="28" t="s">
        <v>1569</v>
      </c>
    </row>
    <row r="167" spans="1:5" ht="12.75">
      <c r="A167" s="29" t="s">
        <v>41</v>
      </c>
      <c r="E167" s="30" t="s">
        <v>1568</v>
      </c>
    </row>
    <row r="168" spans="1:5" ht="38.25">
      <c r="A168" t="s">
        <v>43</v>
      </c>
      <c r="E168" s="28" t="s">
        <v>406</v>
      </c>
    </row>
    <row r="169" spans="1:16" ht="12.75">
      <c r="A169" s="19" t="s">
        <v>35</v>
      </c>
      <c r="B169" s="23" t="s">
        <v>284</v>
      </c>
      <c r="C169" s="23" t="s">
        <v>1570</v>
      </c>
      <c r="D169" s="19" t="s">
        <v>37</v>
      </c>
      <c r="E169" s="24" t="s">
        <v>1571</v>
      </c>
      <c r="F169" s="25" t="s">
        <v>163</v>
      </c>
      <c r="G169" s="26">
        <v>57</v>
      </c>
      <c r="H169" s="26">
        <v>89</v>
      </c>
      <c r="I169" s="26">
        <f>ROUND(ROUND(H169,2)*ROUND(G169,2),2)</f>
      </c>
      <c r="O169">
        <f>(I169*21)/100</f>
      </c>
      <c r="P169" t="s">
        <v>12</v>
      </c>
    </row>
    <row r="170" spans="1:5" ht="12.75">
      <c r="A170" s="27" t="s">
        <v>40</v>
      </c>
      <c r="E170" s="28" t="s">
        <v>1572</v>
      </c>
    </row>
    <row r="171" spans="1:5" ht="12.75">
      <c r="A171" s="29" t="s">
        <v>41</v>
      </c>
      <c r="E171" s="30" t="s">
        <v>1568</v>
      </c>
    </row>
    <row r="172" spans="1:5" ht="51">
      <c r="A172" t="s">
        <v>43</v>
      </c>
      <c r="E172" s="28" t="s">
        <v>288</v>
      </c>
    </row>
    <row r="173" spans="1:16" ht="12.75">
      <c r="A173" s="19" t="s">
        <v>35</v>
      </c>
      <c r="B173" s="23" t="s">
        <v>289</v>
      </c>
      <c r="C173" s="23" t="s">
        <v>1573</v>
      </c>
      <c r="D173" s="19" t="s">
        <v>1393</v>
      </c>
      <c r="E173" s="24" t="s">
        <v>1574</v>
      </c>
      <c r="F173" s="25" t="s">
        <v>163</v>
      </c>
      <c r="G173" s="26">
        <v>49</v>
      </c>
      <c r="H173" s="26">
        <v>70</v>
      </c>
      <c r="I173" s="26">
        <f>ROUND(ROUND(H173,2)*ROUND(G173,2),2)</f>
      </c>
      <c r="O173">
        <f>(I173*21)/100</f>
      </c>
      <c r="P173" t="s">
        <v>12</v>
      </c>
    </row>
    <row r="174" spans="1:5" ht="38.25">
      <c r="A174" s="27" t="s">
        <v>40</v>
      </c>
      <c r="E174" s="28" t="s">
        <v>1575</v>
      </c>
    </row>
    <row r="175" spans="1:5" ht="12.75">
      <c r="A175" s="29" t="s">
        <v>41</v>
      </c>
      <c r="E175" s="30" t="s">
        <v>1576</v>
      </c>
    </row>
    <row r="176" spans="1:5" ht="25.5">
      <c r="A176" t="s">
        <v>43</v>
      </c>
      <c r="E176" s="28" t="s">
        <v>1487</v>
      </c>
    </row>
    <row r="177" spans="1:16" ht="12.75">
      <c r="A177" s="19" t="s">
        <v>35</v>
      </c>
      <c r="B177" s="23" t="s">
        <v>295</v>
      </c>
      <c r="C177" s="23" t="s">
        <v>1573</v>
      </c>
      <c r="D177" s="19" t="s">
        <v>1397</v>
      </c>
      <c r="E177" s="24" t="s">
        <v>1574</v>
      </c>
      <c r="F177" s="25" t="s">
        <v>163</v>
      </c>
      <c r="G177" s="26">
        <v>511</v>
      </c>
      <c r="H177" s="26">
        <v>70</v>
      </c>
      <c r="I177" s="26">
        <f>ROUND(ROUND(H177,2)*ROUND(G177,2),2)</f>
      </c>
      <c r="O177">
        <f>(I177*21)/100</f>
      </c>
      <c r="P177" t="s">
        <v>12</v>
      </c>
    </row>
    <row r="178" spans="1:5" ht="38.25">
      <c r="A178" s="27" t="s">
        <v>40</v>
      </c>
      <c r="E178" s="28" t="s">
        <v>1577</v>
      </c>
    </row>
    <row r="179" spans="1:5" ht="12.75">
      <c r="A179" s="29" t="s">
        <v>41</v>
      </c>
      <c r="E179" s="30" t="s">
        <v>1578</v>
      </c>
    </row>
    <row r="180" spans="1:5" ht="25.5">
      <c r="A180" t="s">
        <v>43</v>
      </c>
      <c r="E180" s="28" t="s">
        <v>1487</v>
      </c>
    </row>
    <row r="181" spans="1:16" ht="12.75">
      <c r="A181" s="19" t="s">
        <v>35</v>
      </c>
      <c r="B181" s="23" t="s">
        <v>300</v>
      </c>
      <c r="C181" s="23" t="s">
        <v>1488</v>
      </c>
      <c r="D181" s="19" t="s">
        <v>143</v>
      </c>
      <c r="E181" s="24" t="s">
        <v>1489</v>
      </c>
      <c r="F181" s="25" t="s">
        <v>62</v>
      </c>
      <c r="G181" s="26">
        <v>2</v>
      </c>
      <c r="H181" s="26">
        <v>6230</v>
      </c>
      <c r="I181" s="26">
        <f>ROUND(ROUND(H181,2)*ROUND(G181,2),2)</f>
      </c>
      <c r="O181">
        <f>(I181*21)/100</f>
      </c>
      <c r="P181" t="s">
        <v>12</v>
      </c>
    </row>
    <row r="182" spans="1:5" ht="38.25">
      <c r="A182" s="27" t="s">
        <v>40</v>
      </c>
      <c r="E182" s="28" t="s">
        <v>1579</v>
      </c>
    </row>
    <row r="183" spans="1:5" ht="12.75">
      <c r="A183" s="29" t="s">
        <v>41</v>
      </c>
      <c r="E183" s="30" t="s">
        <v>1014</v>
      </c>
    </row>
    <row r="184" spans="1:5" ht="12.75">
      <c r="A184" t="s">
        <v>43</v>
      </c>
      <c r="E184" s="28" t="s">
        <v>1290</v>
      </c>
    </row>
    <row r="185" spans="1:18" ht="12.75" customHeight="1">
      <c r="A185" s="5" t="s">
        <v>33</v>
      </c>
      <c r="B185" s="5"/>
      <c r="C185" s="34" t="s">
        <v>30</v>
      </c>
      <c r="D185" s="5"/>
      <c r="E185" s="21" t="s">
        <v>294</v>
      </c>
      <c r="F185" s="5"/>
      <c r="G185" s="5"/>
      <c r="H185" s="5"/>
      <c r="I185" s="35">
        <f>0+Q185</f>
      </c>
      <c r="O185">
        <f>0+R185</f>
      </c>
      <c r="Q185">
        <f>0+I186+I190</f>
      </c>
      <c r="R185">
        <f>0+O186+O190</f>
      </c>
    </row>
    <row r="186" spans="1:16" ht="12.75">
      <c r="A186" s="19" t="s">
        <v>35</v>
      </c>
      <c r="B186" s="23" t="s">
        <v>305</v>
      </c>
      <c r="C186" s="23" t="s">
        <v>1580</v>
      </c>
      <c r="D186" s="19" t="s">
        <v>1393</v>
      </c>
      <c r="E186" s="24" t="s">
        <v>1581</v>
      </c>
      <c r="F186" s="25" t="s">
        <v>62</v>
      </c>
      <c r="G186" s="26">
        <v>1</v>
      </c>
      <c r="H186" s="26">
        <v>2990</v>
      </c>
      <c r="I186" s="26">
        <f>ROUND(ROUND(H186,2)*ROUND(G186,2),2)</f>
      </c>
      <c r="O186">
        <f>(I186*21)/100</f>
      </c>
      <c r="P186" t="s">
        <v>12</v>
      </c>
    </row>
    <row r="187" spans="1:5" ht="12.75">
      <c r="A187" s="27" t="s">
        <v>40</v>
      </c>
      <c r="E187" s="28" t="s">
        <v>1582</v>
      </c>
    </row>
    <row r="188" spans="1:5" ht="12.75">
      <c r="A188" s="29" t="s">
        <v>41</v>
      </c>
      <c r="E188" s="30" t="s">
        <v>52</v>
      </c>
    </row>
    <row r="189" spans="1:5" ht="76.5">
      <c r="A189" t="s">
        <v>43</v>
      </c>
      <c r="E189" s="28" t="s">
        <v>1496</v>
      </c>
    </row>
    <row r="190" spans="1:16" ht="12.75">
      <c r="A190" s="19" t="s">
        <v>35</v>
      </c>
      <c r="B190" s="23" t="s">
        <v>675</v>
      </c>
      <c r="C190" s="23" t="s">
        <v>1583</v>
      </c>
      <c r="D190" s="19" t="s">
        <v>37</v>
      </c>
      <c r="E190" s="24" t="s">
        <v>1584</v>
      </c>
      <c r="F190" s="25" t="s">
        <v>163</v>
      </c>
      <c r="G190" s="26">
        <v>39</v>
      </c>
      <c r="H190" s="26">
        <v>129</v>
      </c>
      <c r="I190" s="26">
        <f>ROUND(ROUND(H190,2)*ROUND(G190,2),2)</f>
      </c>
      <c r="O190">
        <f>(I190*21)/100</f>
      </c>
      <c r="P190" t="s">
        <v>12</v>
      </c>
    </row>
    <row r="191" spans="1:5" ht="25.5">
      <c r="A191" s="27" t="s">
        <v>40</v>
      </c>
      <c r="E191" s="28" t="s">
        <v>1585</v>
      </c>
    </row>
    <row r="192" spans="1:5" ht="12.75">
      <c r="A192" s="29" t="s">
        <v>41</v>
      </c>
      <c r="E192" s="30" t="s">
        <v>1586</v>
      </c>
    </row>
    <row r="193" spans="1:5" ht="76.5">
      <c r="A193" t="s">
        <v>43</v>
      </c>
      <c r="E193" s="28" t="s">
        <v>1496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5.xml><?xml version="1.0" encoding="utf-8"?>
<worksheet xmlns="http://schemas.openxmlformats.org/spreadsheetml/2006/main" xmlns:r="http://schemas.openxmlformats.org/officeDocument/2006/relationships">
  <sheetPr>
    <pageSetUpPr fitToPage="1"/>
  </sheetPr>
  <dimension ref="A1:R20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0+O8+O29+O98+O119+O192</f>
      </c>
      <c r="P2" t="s">
        <v>13</v>
      </c>
    </row>
    <row r="3" spans="1:16" ht="15" customHeight="1">
      <c r="A3" t="s">
        <v>1</v>
      </c>
      <c r="B3" s="8" t="s">
        <v>4</v>
      </c>
      <c r="C3" s="9" t="s">
        <v>5</v>
      </c>
      <c r="D3" s="1"/>
      <c r="E3" s="10" t="s">
        <v>6</v>
      </c>
      <c r="F3" s="1"/>
      <c r="G3" s="4"/>
      <c r="H3" s="3" t="s">
        <v>1587</v>
      </c>
      <c r="I3" s="31">
        <f>0+I8+I29+I98+I119+I192</f>
      </c>
      <c r="O3" t="s">
        <v>9</v>
      </c>
      <c r="P3" t="s">
        <v>12</v>
      </c>
    </row>
    <row r="4" spans="1:16" ht="15" customHeight="1">
      <c r="A4" t="s">
        <v>7</v>
      </c>
      <c r="B4" s="12" t="s">
        <v>8</v>
      </c>
      <c r="C4" s="13" t="s">
        <v>1587</v>
      </c>
      <c r="D4" s="5"/>
      <c r="E4" s="14" t="s">
        <v>1588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f>
      </c>
      <c r="R8">
        <f>0+O9+O13+O17+O21+O25</f>
      </c>
    </row>
    <row r="9" spans="1:16" ht="12.75">
      <c r="A9" s="19" t="s">
        <v>35</v>
      </c>
      <c r="B9" s="23" t="s">
        <v>19</v>
      </c>
      <c r="C9" s="23" t="s">
        <v>125</v>
      </c>
      <c r="D9" s="19" t="s">
        <v>37</v>
      </c>
      <c r="E9" s="24" t="s">
        <v>127</v>
      </c>
      <c r="F9" s="25" t="s">
        <v>107</v>
      </c>
      <c r="G9" s="26">
        <v>233.79</v>
      </c>
      <c r="H9" s="26">
        <v>209.51</v>
      </c>
      <c r="I9" s="26">
        <f>ROUND(ROUND(H9,2)*ROUND(G9,2),2)</f>
      </c>
      <c r="O9">
        <f>(I9*21)/100</f>
      </c>
      <c r="P9" t="s">
        <v>12</v>
      </c>
    </row>
    <row r="10" spans="1:5" ht="12.75">
      <c r="A10" s="27" t="s">
        <v>40</v>
      </c>
      <c r="E10" s="28" t="s">
        <v>1024</v>
      </c>
    </row>
    <row r="11" spans="1:5" ht="25.5">
      <c r="A11" s="29" t="s">
        <v>41</v>
      </c>
      <c r="E11" s="30" t="s">
        <v>1589</v>
      </c>
    </row>
    <row r="12" spans="1:5" ht="25.5">
      <c r="A12" t="s">
        <v>43</v>
      </c>
      <c r="E12" s="28" t="s">
        <v>129</v>
      </c>
    </row>
    <row r="13" spans="1:16" ht="12.75">
      <c r="A13" s="19" t="s">
        <v>35</v>
      </c>
      <c r="B13" s="23" t="s">
        <v>12</v>
      </c>
      <c r="C13" s="23" t="s">
        <v>136</v>
      </c>
      <c r="D13" s="19" t="s">
        <v>37</v>
      </c>
      <c r="E13" s="24" t="s">
        <v>127</v>
      </c>
      <c r="F13" s="25" t="s">
        <v>137</v>
      </c>
      <c r="G13" s="26">
        <v>65.6</v>
      </c>
      <c r="H13" s="26">
        <v>167.61</v>
      </c>
      <c r="I13" s="26">
        <f>ROUND(ROUND(H13,2)*ROUND(G13,2),2)</f>
      </c>
      <c r="O13">
        <f>(I13*21)/100</f>
      </c>
      <c r="P13" t="s">
        <v>12</v>
      </c>
    </row>
    <row r="14" spans="1:5" ht="12.75">
      <c r="A14" s="27" t="s">
        <v>40</v>
      </c>
      <c r="E14" s="28" t="s">
        <v>1378</v>
      </c>
    </row>
    <row r="15" spans="1:5" ht="38.25">
      <c r="A15" s="29" t="s">
        <v>41</v>
      </c>
      <c r="E15" s="30" t="s">
        <v>1590</v>
      </c>
    </row>
    <row r="16" spans="1:5" ht="25.5">
      <c r="A16" t="s">
        <v>43</v>
      </c>
      <c r="E16" s="28" t="s">
        <v>129</v>
      </c>
    </row>
    <row r="17" spans="1:16" ht="12.75">
      <c r="A17" s="19" t="s">
        <v>35</v>
      </c>
      <c r="B17" s="23" t="s">
        <v>13</v>
      </c>
      <c r="C17" s="23" t="s">
        <v>1500</v>
      </c>
      <c r="D17" s="19" t="s">
        <v>37</v>
      </c>
      <c r="E17" s="24" t="s">
        <v>1501</v>
      </c>
      <c r="F17" s="25" t="s">
        <v>39</v>
      </c>
      <c r="G17" s="26">
        <v>1</v>
      </c>
      <c r="H17" s="26">
        <v>1405.81</v>
      </c>
      <c r="I17" s="26">
        <f>ROUND(ROUND(H17,2)*ROUND(G17,2),2)</f>
      </c>
      <c r="O17">
        <f>(I17*21)/100</f>
      </c>
      <c r="P17" t="s">
        <v>12</v>
      </c>
    </row>
    <row r="18" spans="1:5" ht="25.5">
      <c r="A18" s="27" t="s">
        <v>40</v>
      </c>
      <c r="E18" s="28" t="s">
        <v>1502</v>
      </c>
    </row>
    <row r="19" spans="1:5" ht="76.5">
      <c r="A19" s="29" t="s">
        <v>41</v>
      </c>
      <c r="E19" s="30" t="s">
        <v>1591</v>
      </c>
    </row>
    <row r="20" spans="1:5" ht="12.75">
      <c r="A20" t="s">
        <v>43</v>
      </c>
      <c r="E20" s="28" t="s">
        <v>1504</v>
      </c>
    </row>
    <row r="21" spans="1:16" ht="12.75">
      <c r="A21" s="19" t="s">
        <v>35</v>
      </c>
      <c r="B21" s="23" t="s">
        <v>23</v>
      </c>
      <c r="C21" s="23" t="s">
        <v>1380</v>
      </c>
      <c r="D21" s="19" t="s">
        <v>37</v>
      </c>
      <c r="E21" s="24" t="s">
        <v>1381</v>
      </c>
      <c r="F21" s="25" t="s">
        <v>39</v>
      </c>
      <c r="G21" s="26">
        <v>1</v>
      </c>
      <c r="H21" s="26">
        <v>10475.52</v>
      </c>
      <c r="I21" s="26">
        <f>ROUND(ROUND(H21,2)*ROUND(G21,2),2)</f>
      </c>
      <c r="O21">
        <f>(I21*21)/100</f>
      </c>
      <c r="P21" t="s">
        <v>12</v>
      </c>
    </row>
    <row r="22" spans="1:5" ht="12.75">
      <c r="A22" s="27" t="s">
        <v>40</v>
      </c>
      <c r="E22" s="28" t="s">
        <v>1382</v>
      </c>
    </row>
    <row r="23" spans="1:5" ht="12.75">
      <c r="A23" s="29" t="s">
        <v>41</v>
      </c>
      <c r="E23" s="30" t="s">
        <v>1383</v>
      </c>
    </row>
    <row r="24" spans="1:5" ht="12.75">
      <c r="A24" t="s">
        <v>43</v>
      </c>
      <c r="E24" s="28" t="s">
        <v>49</v>
      </c>
    </row>
    <row r="25" spans="1:16" ht="12.75">
      <c r="A25" s="19" t="s">
        <v>35</v>
      </c>
      <c r="B25" s="23" t="s">
        <v>25</v>
      </c>
      <c r="C25" s="23" t="s">
        <v>1592</v>
      </c>
      <c r="D25" s="19" t="s">
        <v>37</v>
      </c>
      <c r="E25" s="24" t="s">
        <v>1593</v>
      </c>
      <c r="F25" s="25" t="s">
        <v>39</v>
      </c>
      <c r="G25" s="26">
        <v>1</v>
      </c>
      <c r="H25" s="26">
        <v>10475.52</v>
      </c>
      <c r="I25" s="26">
        <f>ROUND(ROUND(H25,2)*ROUND(G25,2),2)</f>
      </c>
      <c r="O25">
        <f>(I25*21)/100</f>
      </c>
      <c r="P25" t="s">
        <v>12</v>
      </c>
    </row>
    <row r="26" spans="1:5" ht="12.75">
      <c r="A26" s="27" t="s">
        <v>40</v>
      </c>
      <c r="E26" s="28" t="s">
        <v>1594</v>
      </c>
    </row>
    <row r="27" spans="1:5" ht="12.75">
      <c r="A27" s="29" t="s">
        <v>41</v>
      </c>
      <c r="E27" s="30" t="s">
        <v>1595</v>
      </c>
    </row>
    <row r="28" spans="1:5" ht="25.5">
      <c r="A28" t="s">
        <v>43</v>
      </c>
      <c r="E28" s="28" t="s">
        <v>76</v>
      </c>
    </row>
    <row r="29" spans="1:18" ht="12.75" customHeight="1">
      <c r="A29" s="5" t="s">
        <v>33</v>
      </c>
      <c r="B29" s="5"/>
      <c r="C29" s="34" t="s">
        <v>19</v>
      </c>
      <c r="D29" s="5"/>
      <c r="E29" s="21" t="s">
        <v>79</v>
      </c>
      <c r="F29" s="5"/>
      <c r="G29" s="5"/>
      <c r="H29" s="5"/>
      <c r="I29" s="35">
        <f>0+Q29</f>
      </c>
      <c r="O29">
        <f>0+R29</f>
      </c>
      <c r="Q29">
        <f>0+I30+I34+I38+I42+I46+I50+I54+I58+I62+I66+I70+I74+I78+I82+I86+I90+I94</f>
      </c>
      <c r="R29">
        <f>0+O30+O34+O38+O42+O46+O50+O54+O58+O62+O66+O70+O74+O78+O82+O86+O90+O94</f>
      </c>
    </row>
    <row r="30" spans="1:16" ht="12.75">
      <c r="A30" s="19" t="s">
        <v>35</v>
      </c>
      <c r="B30" s="23" t="s">
        <v>27</v>
      </c>
      <c r="C30" s="23" t="s">
        <v>147</v>
      </c>
      <c r="D30" s="19" t="s">
        <v>37</v>
      </c>
      <c r="E30" s="24" t="s">
        <v>148</v>
      </c>
      <c r="F30" s="25" t="s">
        <v>107</v>
      </c>
      <c r="G30" s="26">
        <v>10.55</v>
      </c>
      <c r="H30" s="26">
        <v>641</v>
      </c>
      <c r="I30" s="26">
        <f>ROUND(ROUND(H30,2)*ROUND(G30,2),2)</f>
      </c>
      <c r="O30">
        <f>(I30*21)/100</f>
      </c>
      <c r="P30" t="s">
        <v>12</v>
      </c>
    </row>
    <row r="31" spans="1:5" ht="12.75">
      <c r="A31" s="27" t="s">
        <v>40</v>
      </c>
      <c r="E31" s="28" t="s">
        <v>1388</v>
      </c>
    </row>
    <row r="32" spans="1:5" ht="63.75">
      <c r="A32" s="29" t="s">
        <v>41</v>
      </c>
      <c r="E32" s="30" t="s">
        <v>1596</v>
      </c>
    </row>
    <row r="33" spans="1:5" ht="63.75">
      <c r="A33" t="s">
        <v>43</v>
      </c>
      <c r="E33" s="28" t="s">
        <v>150</v>
      </c>
    </row>
    <row r="34" spans="1:16" ht="25.5">
      <c r="A34" s="19" t="s">
        <v>35</v>
      </c>
      <c r="B34" s="23" t="s">
        <v>65</v>
      </c>
      <c r="C34" s="23" t="s">
        <v>153</v>
      </c>
      <c r="D34" s="19" t="s">
        <v>37</v>
      </c>
      <c r="E34" s="24" t="s">
        <v>154</v>
      </c>
      <c r="F34" s="25" t="s">
        <v>107</v>
      </c>
      <c r="G34" s="26">
        <v>21.19</v>
      </c>
      <c r="H34" s="26">
        <v>264</v>
      </c>
      <c r="I34" s="26">
        <f>ROUND(ROUND(H34,2)*ROUND(G34,2),2)</f>
      </c>
      <c r="O34">
        <f>(I34*21)/100</f>
      </c>
      <c r="P34" t="s">
        <v>12</v>
      </c>
    </row>
    <row r="35" spans="1:5" ht="12.75">
      <c r="A35" s="27" t="s">
        <v>40</v>
      </c>
      <c r="E35" s="28" t="s">
        <v>1388</v>
      </c>
    </row>
    <row r="36" spans="1:5" ht="76.5">
      <c r="A36" s="29" t="s">
        <v>41</v>
      </c>
      <c r="E36" s="30" t="s">
        <v>1597</v>
      </c>
    </row>
    <row r="37" spans="1:5" ht="63.75">
      <c r="A37" t="s">
        <v>43</v>
      </c>
      <c r="E37" s="28" t="s">
        <v>150</v>
      </c>
    </row>
    <row r="38" spans="1:16" ht="12.75">
      <c r="A38" s="19" t="s">
        <v>35</v>
      </c>
      <c r="B38" s="23" t="s">
        <v>70</v>
      </c>
      <c r="C38" s="23" t="s">
        <v>105</v>
      </c>
      <c r="D38" s="19" t="s">
        <v>37</v>
      </c>
      <c r="E38" s="24" t="s">
        <v>106</v>
      </c>
      <c r="F38" s="25" t="s">
        <v>107</v>
      </c>
      <c r="G38" s="26">
        <v>34.22</v>
      </c>
      <c r="H38" s="26">
        <v>58</v>
      </c>
      <c r="I38" s="26">
        <f>ROUND(ROUND(H38,2)*ROUND(G38,2),2)</f>
      </c>
      <c r="O38">
        <f>(I38*21)/100</f>
      </c>
      <c r="P38" t="s">
        <v>12</v>
      </c>
    </row>
    <row r="39" spans="1:5" ht="12.75">
      <c r="A39" s="27" t="s">
        <v>40</v>
      </c>
      <c r="E39" s="28" t="s">
        <v>1391</v>
      </c>
    </row>
    <row r="40" spans="1:5" ht="51">
      <c r="A40" s="29" t="s">
        <v>41</v>
      </c>
      <c r="E40" s="30" t="s">
        <v>1598</v>
      </c>
    </row>
    <row r="41" spans="1:5" ht="38.25">
      <c r="A41" t="s">
        <v>43</v>
      </c>
      <c r="E41" s="28" t="s">
        <v>168</v>
      </c>
    </row>
    <row r="42" spans="1:16" ht="12.75">
      <c r="A42" s="19" t="s">
        <v>35</v>
      </c>
      <c r="B42" s="23" t="s">
        <v>30</v>
      </c>
      <c r="C42" s="23" t="s">
        <v>170</v>
      </c>
      <c r="D42" s="19" t="s">
        <v>1393</v>
      </c>
      <c r="E42" s="24" t="s">
        <v>172</v>
      </c>
      <c r="F42" s="25" t="s">
        <v>107</v>
      </c>
      <c r="G42" s="26">
        <v>202.48</v>
      </c>
      <c r="H42" s="26">
        <v>102</v>
      </c>
      <c r="I42" s="26">
        <f>ROUND(ROUND(H42,2)*ROUND(G42,2),2)</f>
      </c>
      <c r="O42">
        <f>(I42*21)/100</f>
      </c>
      <c r="P42" t="s">
        <v>12</v>
      </c>
    </row>
    <row r="43" spans="1:5" ht="12.75">
      <c r="A43" s="27" t="s">
        <v>40</v>
      </c>
      <c r="E43" s="28" t="s">
        <v>1394</v>
      </c>
    </row>
    <row r="44" spans="1:5" ht="12.75">
      <c r="A44" s="29" t="s">
        <v>41</v>
      </c>
      <c r="E44" s="30" t="s">
        <v>1599</v>
      </c>
    </row>
    <row r="45" spans="1:5" ht="318.75">
      <c r="A45" t="s">
        <v>43</v>
      </c>
      <c r="E45" s="28" t="s">
        <v>1396</v>
      </c>
    </row>
    <row r="46" spans="1:16" ht="12.75">
      <c r="A46" s="19" t="s">
        <v>35</v>
      </c>
      <c r="B46" s="23" t="s">
        <v>32</v>
      </c>
      <c r="C46" s="23" t="s">
        <v>170</v>
      </c>
      <c r="D46" s="19" t="s">
        <v>1397</v>
      </c>
      <c r="E46" s="24" t="s">
        <v>172</v>
      </c>
      <c r="F46" s="25" t="s">
        <v>107</v>
      </c>
      <c r="G46" s="26">
        <v>34.22</v>
      </c>
      <c r="H46" s="26">
        <v>102</v>
      </c>
      <c r="I46" s="26">
        <f>ROUND(ROUND(H46,2)*ROUND(G46,2),2)</f>
      </c>
      <c r="O46">
        <f>(I46*21)/100</f>
      </c>
      <c r="P46" t="s">
        <v>12</v>
      </c>
    </row>
    <row r="47" spans="1:5" ht="12.75">
      <c r="A47" s="27" t="s">
        <v>40</v>
      </c>
      <c r="E47" s="28" t="s">
        <v>1398</v>
      </c>
    </row>
    <row r="48" spans="1:5" ht="12.75">
      <c r="A48" s="29" t="s">
        <v>41</v>
      </c>
      <c r="E48" s="30" t="s">
        <v>1600</v>
      </c>
    </row>
    <row r="49" spans="1:5" ht="306">
      <c r="A49" t="s">
        <v>43</v>
      </c>
      <c r="E49" s="28" t="s">
        <v>174</v>
      </c>
    </row>
    <row r="50" spans="1:16" ht="12.75">
      <c r="A50" s="19" t="s">
        <v>35</v>
      </c>
      <c r="B50" s="23" t="s">
        <v>152</v>
      </c>
      <c r="C50" s="23" t="s">
        <v>189</v>
      </c>
      <c r="D50" s="19" t="s">
        <v>1397</v>
      </c>
      <c r="E50" s="24" t="s">
        <v>190</v>
      </c>
      <c r="F50" s="25" t="s">
        <v>107</v>
      </c>
      <c r="G50" s="26">
        <v>233.79</v>
      </c>
      <c r="H50" s="26">
        <v>292</v>
      </c>
      <c r="I50" s="26">
        <f>ROUND(ROUND(H50,2)*ROUND(G50,2),2)</f>
      </c>
      <c r="O50">
        <f>(I50*21)/100</f>
      </c>
      <c r="P50" t="s">
        <v>12</v>
      </c>
    </row>
    <row r="51" spans="1:5" ht="25.5">
      <c r="A51" s="27" t="s">
        <v>40</v>
      </c>
      <c r="E51" s="28" t="s">
        <v>1400</v>
      </c>
    </row>
    <row r="52" spans="1:5" ht="89.25">
      <c r="A52" s="29" t="s">
        <v>41</v>
      </c>
      <c r="E52" s="30" t="s">
        <v>1601</v>
      </c>
    </row>
    <row r="53" spans="1:5" ht="318.75">
      <c r="A53" t="s">
        <v>43</v>
      </c>
      <c r="E53" s="28" t="s">
        <v>182</v>
      </c>
    </row>
    <row r="54" spans="1:16" ht="12.75">
      <c r="A54" s="19" t="s">
        <v>35</v>
      </c>
      <c r="B54" s="23" t="s">
        <v>156</v>
      </c>
      <c r="C54" s="23" t="s">
        <v>189</v>
      </c>
      <c r="D54" s="19" t="s">
        <v>1402</v>
      </c>
      <c r="E54" s="24" t="s">
        <v>190</v>
      </c>
      <c r="F54" s="25" t="s">
        <v>107</v>
      </c>
      <c r="G54" s="26">
        <v>202.48</v>
      </c>
      <c r="H54" s="26">
        <v>292</v>
      </c>
      <c r="I54" s="26">
        <f>ROUND(ROUND(H54,2)*ROUND(G54,2),2)</f>
      </c>
      <c r="O54">
        <f>(I54*21)/100</f>
      </c>
      <c r="P54" t="s">
        <v>12</v>
      </c>
    </row>
    <row r="55" spans="1:5" ht="12.75">
      <c r="A55" s="27" t="s">
        <v>40</v>
      </c>
      <c r="E55" s="28" t="s">
        <v>1403</v>
      </c>
    </row>
    <row r="56" spans="1:5" ht="12.75">
      <c r="A56" s="29" t="s">
        <v>41</v>
      </c>
      <c r="E56" s="30" t="s">
        <v>1602</v>
      </c>
    </row>
    <row r="57" spans="1:5" ht="318.75">
      <c r="A57" t="s">
        <v>43</v>
      </c>
      <c r="E57" s="28" t="s">
        <v>182</v>
      </c>
    </row>
    <row r="58" spans="1:16" ht="12.75">
      <c r="A58" s="19" t="s">
        <v>35</v>
      </c>
      <c r="B58" s="23" t="s">
        <v>160</v>
      </c>
      <c r="C58" s="23" t="s">
        <v>110</v>
      </c>
      <c r="D58" s="19" t="s">
        <v>37</v>
      </c>
      <c r="E58" s="24" t="s">
        <v>111</v>
      </c>
      <c r="F58" s="25" t="s">
        <v>107</v>
      </c>
      <c r="G58" s="26">
        <v>470.8</v>
      </c>
      <c r="H58" s="26">
        <v>18</v>
      </c>
      <c r="I58" s="26">
        <f>ROUND(ROUND(H58,2)*ROUND(G58,2),2)</f>
      </c>
      <c r="O58">
        <f>(I58*21)/100</f>
      </c>
      <c r="P58" t="s">
        <v>12</v>
      </c>
    </row>
    <row r="59" spans="1:5" ht="12.75">
      <c r="A59" s="27" t="s">
        <v>40</v>
      </c>
      <c r="E59" s="28" t="s">
        <v>1405</v>
      </c>
    </row>
    <row r="60" spans="1:5" ht="89.25">
      <c r="A60" s="29" t="s">
        <v>41</v>
      </c>
      <c r="E60" s="30" t="s">
        <v>1603</v>
      </c>
    </row>
    <row r="61" spans="1:5" ht="191.25">
      <c r="A61" t="s">
        <v>43</v>
      </c>
      <c r="E61" s="28" t="s">
        <v>198</v>
      </c>
    </row>
    <row r="62" spans="1:16" ht="12.75">
      <c r="A62" s="19" t="s">
        <v>35</v>
      </c>
      <c r="B62" s="23" t="s">
        <v>166</v>
      </c>
      <c r="C62" s="23" t="s">
        <v>200</v>
      </c>
      <c r="D62" s="19" t="s">
        <v>37</v>
      </c>
      <c r="E62" s="24" t="s">
        <v>201</v>
      </c>
      <c r="F62" s="25" t="s">
        <v>107</v>
      </c>
      <c r="G62" s="26">
        <v>202.48</v>
      </c>
      <c r="H62" s="26">
        <v>124</v>
      </c>
      <c r="I62" s="26">
        <f>ROUND(ROUND(H62,2)*ROUND(G62,2),2)</f>
      </c>
      <c r="O62">
        <f>(I62*21)/100</f>
      </c>
      <c r="P62" t="s">
        <v>12</v>
      </c>
    </row>
    <row r="63" spans="1:5" ht="102">
      <c r="A63" s="27" t="s">
        <v>40</v>
      </c>
      <c r="E63" s="28" t="s">
        <v>1407</v>
      </c>
    </row>
    <row r="64" spans="1:5" ht="63.75">
      <c r="A64" s="29" t="s">
        <v>41</v>
      </c>
      <c r="E64" s="30" t="s">
        <v>1604</v>
      </c>
    </row>
    <row r="65" spans="1:5" ht="229.5">
      <c r="A65" t="s">
        <v>43</v>
      </c>
      <c r="E65" s="28" t="s">
        <v>203</v>
      </c>
    </row>
    <row r="66" spans="1:16" ht="12.75">
      <c r="A66" s="19" t="s">
        <v>35</v>
      </c>
      <c r="B66" s="23" t="s">
        <v>169</v>
      </c>
      <c r="C66" s="23" t="s">
        <v>1409</v>
      </c>
      <c r="D66" s="19" t="s">
        <v>37</v>
      </c>
      <c r="E66" s="24" t="s">
        <v>1410</v>
      </c>
      <c r="F66" s="25" t="s">
        <v>107</v>
      </c>
      <c r="G66" s="26">
        <v>124.26</v>
      </c>
      <c r="H66" s="26">
        <v>683</v>
      </c>
      <c r="I66" s="26">
        <f>ROUND(ROUND(H66,2)*ROUND(G66,2),2)</f>
      </c>
      <c r="O66">
        <f>(I66*21)/100</f>
      </c>
      <c r="P66" t="s">
        <v>12</v>
      </c>
    </row>
    <row r="67" spans="1:5" ht="25.5">
      <c r="A67" s="27" t="s">
        <v>40</v>
      </c>
      <c r="E67" s="28" t="s">
        <v>1411</v>
      </c>
    </row>
    <row r="68" spans="1:5" ht="51">
      <c r="A68" s="29" t="s">
        <v>41</v>
      </c>
      <c r="E68" s="30" t="s">
        <v>1605</v>
      </c>
    </row>
    <row r="69" spans="1:5" ht="229.5">
      <c r="A69" t="s">
        <v>43</v>
      </c>
      <c r="E69" s="28" t="s">
        <v>1413</v>
      </c>
    </row>
    <row r="70" spans="1:16" ht="12.75">
      <c r="A70" s="19" t="s">
        <v>35</v>
      </c>
      <c r="B70" s="23" t="s">
        <v>175</v>
      </c>
      <c r="C70" s="23" t="s">
        <v>207</v>
      </c>
      <c r="D70" s="19" t="s">
        <v>37</v>
      </c>
      <c r="E70" s="24" t="s">
        <v>208</v>
      </c>
      <c r="F70" s="25" t="s">
        <v>107</v>
      </c>
      <c r="G70" s="26">
        <v>89.25</v>
      </c>
      <c r="H70" s="26">
        <v>820</v>
      </c>
      <c r="I70" s="26">
        <f>ROUND(ROUND(H70,2)*ROUND(G70,2),2)</f>
      </c>
      <c r="O70">
        <f>(I70*21)/100</f>
      </c>
      <c r="P70" t="s">
        <v>12</v>
      </c>
    </row>
    <row r="71" spans="1:5" ht="25.5">
      <c r="A71" s="27" t="s">
        <v>40</v>
      </c>
      <c r="E71" s="28" t="s">
        <v>1414</v>
      </c>
    </row>
    <row r="72" spans="1:5" ht="51">
      <c r="A72" s="29" t="s">
        <v>41</v>
      </c>
      <c r="E72" s="30" t="s">
        <v>1606</v>
      </c>
    </row>
    <row r="73" spans="1:5" ht="293.25">
      <c r="A73" t="s">
        <v>43</v>
      </c>
      <c r="E73" s="28" t="s">
        <v>210</v>
      </c>
    </row>
    <row r="74" spans="1:16" ht="12.75">
      <c r="A74" s="19" t="s">
        <v>35</v>
      </c>
      <c r="B74" s="23" t="s">
        <v>178</v>
      </c>
      <c r="C74" s="23" t="s">
        <v>1222</v>
      </c>
      <c r="D74" s="19" t="s">
        <v>37</v>
      </c>
      <c r="E74" s="24" t="s">
        <v>1223</v>
      </c>
      <c r="F74" s="25" t="s">
        <v>82</v>
      </c>
      <c r="G74" s="26">
        <v>127.85</v>
      </c>
      <c r="H74" s="26">
        <v>7</v>
      </c>
      <c r="I74" s="26">
        <f>ROUND(ROUND(H74,2)*ROUND(G74,2),2)</f>
      </c>
      <c r="O74">
        <f>(I74*21)/100</f>
      </c>
      <c r="P74" t="s">
        <v>12</v>
      </c>
    </row>
    <row r="75" spans="1:5" ht="12.75">
      <c r="A75" s="27" t="s">
        <v>40</v>
      </c>
      <c r="E75" s="28" t="s">
        <v>37</v>
      </c>
    </row>
    <row r="76" spans="1:5" ht="25.5">
      <c r="A76" s="29" t="s">
        <v>41</v>
      </c>
      <c r="E76" s="30" t="s">
        <v>1607</v>
      </c>
    </row>
    <row r="77" spans="1:5" ht="12.75">
      <c r="A77" t="s">
        <v>43</v>
      </c>
      <c r="E77" s="28" t="s">
        <v>1225</v>
      </c>
    </row>
    <row r="78" spans="1:16" ht="12.75">
      <c r="A78" s="19" t="s">
        <v>35</v>
      </c>
      <c r="B78" s="23" t="s">
        <v>183</v>
      </c>
      <c r="C78" s="23" t="s">
        <v>1417</v>
      </c>
      <c r="D78" s="19" t="s">
        <v>37</v>
      </c>
      <c r="E78" s="24" t="s">
        <v>1418</v>
      </c>
      <c r="F78" s="25" t="s">
        <v>82</v>
      </c>
      <c r="G78" s="26">
        <v>20.7</v>
      </c>
      <c r="H78" s="26">
        <v>17</v>
      </c>
      <c r="I78" s="26">
        <f>ROUND(ROUND(H78,2)*ROUND(G78,2),2)</f>
      </c>
      <c r="O78">
        <f>(I78*21)/100</f>
      </c>
      <c r="P78" t="s">
        <v>12</v>
      </c>
    </row>
    <row r="79" spans="1:5" ht="12.75">
      <c r="A79" s="27" t="s">
        <v>40</v>
      </c>
      <c r="E79" s="28" t="s">
        <v>37</v>
      </c>
    </row>
    <row r="80" spans="1:5" ht="12.75">
      <c r="A80" s="29" t="s">
        <v>41</v>
      </c>
      <c r="E80" s="30" t="s">
        <v>1608</v>
      </c>
    </row>
    <row r="81" spans="1:5" ht="38.25">
      <c r="A81" t="s">
        <v>43</v>
      </c>
      <c r="E81" s="28" t="s">
        <v>220</v>
      </c>
    </row>
    <row r="82" spans="1:16" ht="12.75">
      <c r="A82" s="19" t="s">
        <v>35</v>
      </c>
      <c r="B82" s="23" t="s">
        <v>188</v>
      </c>
      <c r="C82" s="23" t="s">
        <v>1420</v>
      </c>
      <c r="D82" s="19" t="s">
        <v>37</v>
      </c>
      <c r="E82" s="24" t="s">
        <v>1421</v>
      </c>
      <c r="F82" s="25" t="s">
        <v>82</v>
      </c>
      <c r="G82" s="26">
        <v>107.15</v>
      </c>
      <c r="H82" s="26">
        <v>87</v>
      </c>
      <c r="I82" s="26">
        <f>ROUND(ROUND(H82,2)*ROUND(G82,2),2)</f>
      </c>
      <c r="O82">
        <f>(I82*21)/100</f>
      </c>
      <c r="P82" t="s">
        <v>12</v>
      </c>
    </row>
    <row r="83" spans="1:5" ht="12.75">
      <c r="A83" s="27" t="s">
        <v>40</v>
      </c>
      <c r="E83" s="28" t="s">
        <v>1422</v>
      </c>
    </row>
    <row r="84" spans="1:5" ht="12.75">
      <c r="A84" s="29" t="s">
        <v>41</v>
      </c>
      <c r="E84" s="30" t="s">
        <v>1609</v>
      </c>
    </row>
    <row r="85" spans="1:5" ht="38.25">
      <c r="A85" t="s">
        <v>43</v>
      </c>
      <c r="E85" s="28" t="s">
        <v>220</v>
      </c>
    </row>
    <row r="86" spans="1:16" ht="12.75">
      <c r="A86" s="19" t="s">
        <v>35</v>
      </c>
      <c r="B86" s="23" t="s">
        <v>192</v>
      </c>
      <c r="C86" s="23" t="s">
        <v>1227</v>
      </c>
      <c r="D86" s="19" t="s">
        <v>37</v>
      </c>
      <c r="E86" s="24" t="s">
        <v>1228</v>
      </c>
      <c r="F86" s="25" t="s">
        <v>82</v>
      </c>
      <c r="G86" s="26">
        <v>127.85</v>
      </c>
      <c r="H86" s="26">
        <v>15</v>
      </c>
      <c r="I86" s="26">
        <f>ROUND(ROUND(H86,2)*ROUND(G86,2),2)</f>
      </c>
      <c r="O86">
        <f>(I86*21)/100</f>
      </c>
      <c r="P86" t="s">
        <v>12</v>
      </c>
    </row>
    <row r="87" spans="1:5" ht="12.75">
      <c r="A87" s="27" t="s">
        <v>40</v>
      </c>
      <c r="E87" s="28" t="s">
        <v>1424</v>
      </c>
    </row>
    <row r="88" spans="1:5" ht="12.75">
      <c r="A88" s="29" t="s">
        <v>41</v>
      </c>
      <c r="E88" s="30" t="s">
        <v>1610</v>
      </c>
    </row>
    <row r="89" spans="1:5" ht="25.5">
      <c r="A89" t="s">
        <v>43</v>
      </c>
      <c r="E89" s="28" t="s">
        <v>1230</v>
      </c>
    </row>
    <row r="90" spans="1:16" ht="12.75">
      <c r="A90" s="19" t="s">
        <v>35</v>
      </c>
      <c r="B90" s="23" t="s">
        <v>196</v>
      </c>
      <c r="C90" s="23" t="s">
        <v>844</v>
      </c>
      <c r="D90" s="19" t="s">
        <v>37</v>
      </c>
      <c r="E90" s="24" t="s">
        <v>845</v>
      </c>
      <c r="F90" s="25" t="s">
        <v>82</v>
      </c>
      <c r="G90" s="26">
        <v>383.55</v>
      </c>
      <c r="H90" s="26">
        <v>4</v>
      </c>
      <c r="I90" s="26">
        <f>ROUND(ROUND(H90,2)*ROUND(G90,2),2)</f>
      </c>
      <c r="O90">
        <f>(I90*21)/100</f>
      </c>
      <c r="P90" t="s">
        <v>12</v>
      </c>
    </row>
    <row r="91" spans="1:5" ht="25.5">
      <c r="A91" s="27" t="s">
        <v>40</v>
      </c>
      <c r="E91" s="28" t="s">
        <v>1426</v>
      </c>
    </row>
    <row r="92" spans="1:5" ht="25.5">
      <c r="A92" s="29" t="s">
        <v>41</v>
      </c>
      <c r="E92" s="30" t="s">
        <v>1611</v>
      </c>
    </row>
    <row r="93" spans="1:5" ht="38.25">
      <c r="A93" t="s">
        <v>43</v>
      </c>
      <c r="E93" s="28" t="s">
        <v>882</v>
      </c>
    </row>
    <row r="94" spans="1:16" ht="12.75">
      <c r="A94" s="19" t="s">
        <v>35</v>
      </c>
      <c r="B94" s="23" t="s">
        <v>199</v>
      </c>
      <c r="C94" s="23" t="s">
        <v>1428</v>
      </c>
      <c r="D94" s="19" t="s">
        <v>37</v>
      </c>
      <c r="E94" s="24" t="s">
        <v>1429</v>
      </c>
      <c r="F94" s="25" t="s">
        <v>82</v>
      </c>
      <c r="G94" s="26">
        <v>191.78</v>
      </c>
      <c r="H94" s="26">
        <v>3</v>
      </c>
      <c r="I94" s="26">
        <f>ROUND(ROUND(H94,2)*ROUND(G94,2),2)</f>
      </c>
      <c r="O94">
        <f>(I94*21)/100</f>
      </c>
      <c r="P94" t="s">
        <v>12</v>
      </c>
    </row>
    <row r="95" spans="1:5" ht="12.75">
      <c r="A95" s="27" t="s">
        <v>40</v>
      </c>
      <c r="E95" s="28" t="s">
        <v>1430</v>
      </c>
    </row>
    <row r="96" spans="1:5" ht="12.75">
      <c r="A96" s="29" t="s">
        <v>41</v>
      </c>
      <c r="E96" s="30" t="s">
        <v>1612</v>
      </c>
    </row>
    <row r="97" spans="1:5" ht="25.5">
      <c r="A97" t="s">
        <v>43</v>
      </c>
      <c r="E97" s="28" t="s">
        <v>1432</v>
      </c>
    </row>
    <row r="98" spans="1:18" ht="12.75" customHeight="1">
      <c r="A98" s="5" t="s">
        <v>33</v>
      </c>
      <c r="B98" s="5"/>
      <c r="C98" s="34" t="s">
        <v>23</v>
      </c>
      <c r="D98" s="5"/>
      <c r="E98" s="21" t="s">
        <v>227</v>
      </c>
      <c r="F98" s="5"/>
      <c r="G98" s="5"/>
      <c r="H98" s="5"/>
      <c r="I98" s="35">
        <f>0+Q98</f>
      </c>
      <c r="O98">
        <f>0+R98</f>
      </c>
      <c r="Q98">
        <f>0+I99+I103+I107+I111+I115</f>
      </c>
      <c r="R98">
        <f>0+O99+O103+O107+O111+O115</f>
      </c>
    </row>
    <row r="99" spans="1:16" ht="12.75">
      <c r="A99" s="19" t="s">
        <v>35</v>
      </c>
      <c r="B99" s="23" t="s">
        <v>204</v>
      </c>
      <c r="C99" s="23" t="s">
        <v>229</v>
      </c>
      <c r="D99" s="19" t="s">
        <v>37</v>
      </c>
      <c r="E99" s="24" t="s">
        <v>230</v>
      </c>
      <c r="F99" s="25" t="s">
        <v>107</v>
      </c>
      <c r="G99" s="26">
        <v>9.19</v>
      </c>
      <c r="H99" s="26">
        <v>888</v>
      </c>
      <c r="I99" s="26">
        <f>ROUND(ROUND(H99,2)*ROUND(G99,2),2)</f>
      </c>
      <c r="O99">
        <f>(I99*21)/100</f>
      </c>
      <c r="P99" t="s">
        <v>12</v>
      </c>
    </row>
    <row r="100" spans="1:5" ht="12.75">
      <c r="A100" s="27" t="s">
        <v>40</v>
      </c>
      <c r="E100" s="28" t="s">
        <v>1433</v>
      </c>
    </row>
    <row r="101" spans="1:5" ht="63.75">
      <c r="A101" s="29" t="s">
        <v>41</v>
      </c>
      <c r="E101" s="30" t="s">
        <v>1613</v>
      </c>
    </row>
    <row r="102" spans="1:5" ht="38.25">
      <c r="A102" t="s">
        <v>43</v>
      </c>
      <c r="E102" s="28" t="s">
        <v>232</v>
      </c>
    </row>
    <row r="103" spans="1:16" ht="12.75">
      <c r="A103" s="19" t="s">
        <v>35</v>
      </c>
      <c r="B103" s="23" t="s">
        <v>206</v>
      </c>
      <c r="C103" s="23" t="s">
        <v>385</v>
      </c>
      <c r="D103" s="19" t="s">
        <v>37</v>
      </c>
      <c r="E103" s="24" t="s">
        <v>386</v>
      </c>
      <c r="F103" s="25" t="s">
        <v>107</v>
      </c>
      <c r="G103" s="26">
        <v>19.8</v>
      </c>
      <c r="H103" s="26">
        <v>820</v>
      </c>
      <c r="I103" s="26">
        <f>ROUND(ROUND(H103,2)*ROUND(G103,2),2)</f>
      </c>
      <c r="O103">
        <f>(I103*21)/100</f>
      </c>
      <c r="P103" t="s">
        <v>12</v>
      </c>
    </row>
    <row r="104" spans="1:5" ht="12.75">
      <c r="A104" s="27" t="s">
        <v>40</v>
      </c>
      <c r="E104" s="28" t="s">
        <v>1435</v>
      </c>
    </row>
    <row r="105" spans="1:5" ht="12.75">
      <c r="A105" s="29" t="s">
        <v>41</v>
      </c>
      <c r="E105" s="30" t="s">
        <v>1614</v>
      </c>
    </row>
    <row r="106" spans="1:5" ht="38.25">
      <c r="A106" t="s">
        <v>43</v>
      </c>
      <c r="E106" s="28" t="s">
        <v>232</v>
      </c>
    </row>
    <row r="107" spans="1:16" ht="12.75">
      <c r="A107" s="19" t="s">
        <v>35</v>
      </c>
      <c r="B107" s="23" t="s">
        <v>211</v>
      </c>
      <c r="C107" s="23" t="s">
        <v>385</v>
      </c>
      <c r="D107" s="19" t="s">
        <v>1393</v>
      </c>
      <c r="E107" s="24" t="s">
        <v>386</v>
      </c>
      <c r="F107" s="25" t="s">
        <v>107</v>
      </c>
      <c r="G107" s="26">
        <v>4.71</v>
      </c>
      <c r="H107" s="26">
        <v>820</v>
      </c>
      <c r="I107" s="26">
        <f>ROUND(ROUND(H107,2)*ROUND(G107,2),2)</f>
      </c>
      <c r="O107">
        <f>(I107*21)/100</f>
      </c>
      <c r="P107" t="s">
        <v>12</v>
      </c>
    </row>
    <row r="108" spans="1:5" ht="12.75">
      <c r="A108" s="27" t="s">
        <v>40</v>
      </c>
      <c r="E108" s="28" t="s">
        <v>1437</v>
      </c>
    </row>
    <row r="109" spans="1:5" ht="12.75">
      <c r="A109" s="29" t="s">
        <v>41</v>
      </c>
      <c r="E109" s="30" t="s">
        <v>1615</v>
      </c>
    </row>
    <row r="110" spans="1:5" ht="38.25">
      <c r="A110" t="s">
        <v>43</v>
      </c>
      <c r="E110" s="28" t="s">
        <v>232</v>
      </c>
    </row>
    <row r="111" spans="1:16" ht="12.75">
      <c r="A111" s="19" t="s">
        <v>35</v>
      </c>
      <c r="B111" s="23" t="s">
        <v>216</v>
      </c>
      <c r="C111" s="23" t="s">
        <v>1439</v>
      </c>
      <c r="D111" s="19" t="s">
        <v>37</v>
      </c>
      <c r="E111" s="24" t="s">
        <v>1440</v>
      </c>
      <c r="F111" s="25" t="s">
        <v>107</v>
      </c>
      <c r="G111" s="26">
        <v>0.07</v>
      </c>
      <c r="H111" s="26">
        <v>2220</v>
      </c>
      <c r="I111" s="26">
        <f>ROUND(ROUND(H111,2)*ROUND(G111,2),2)</f>
      </c>
      <c r="O111">
        <f>(I111*21)/100</f>
      </c>
      <c r="P111" t="s">
        <v>12</v>
      </c>
    </row>
    <row r="112" spans="1:5" ht="12.75">
      <c r="A112" s="27" t="s">
        <v>40</v>
      </c>
      <c r="E112" s="28" t="s">
        <v>1441</v>
      </c>
    </row>
    <row r="113" spans="1:5" ht="12.75">
      <c r="A113" s="29" t="s">
        <v>41</v>
      </c>
      <c r="E113" s="30" t="s">
        <v>1616</v>
      </c>
    </row>
    <row r="114" spans="1:5" ht="38.25">
      <c r="A114" t="s">
        <v>43</v>
      </c>
      <c r="E114" s="28" t="s">
        <v>1443</v>
      </c>
    </row>
    <row r="115" spans="1:16" ht="12.75">
      <c r="A115" s="19" t="s">
        <v>35</v>
      </c>
      <c r="B115" s="23" t="s">
        <v>222</v>
      </c>
      <c r="C115" s="23" t="s">
        <v>633</v>
      </c>
      <c r="D115" s="19" t="s">
        <v>37</v>
      </c>
      <c r="E115" s="24" t="s">
        <v>634</v>
      </c>
      <c r="F115" s="25" t="s">
        <v>107</v>
      </c>
      <c r="G115" s="26">
        <v>2.12</v>
      </c>
      <c r="H115" s="26">
        <v>5220</v>
      </c>
      <c r="I115" s="26">
        <f>ROUND(ROUND(H115,2)*ROUND(G115,2),2)</f>
      </c>
      <c r="O115">
        <f>(I115*21)/100</f>
      </c>
      <c r="P115" t="s">
        <v>12</v>
      </c>
    </row>
    <row r="116" spans="1:5" ht="12.75">
      <c r="A116" s="27" t="s">
        <v>40</v>
      </c>
      <c r="E116" s="28" t="s">
        <v>37</v>
      </c>
    </row>
    <row r="117" spans="1:5" ht="63.75">
      <c r="A117" s="29" t="s">
        <v>41</v>
      </c>
      <c r="E117" s="30" t="s">
        <v>1617</v>
      </c>
    </row>
    <row r="118" spans="1:5" ht="102">
      <c r="A118" t="s">
        <v>43</v>
      </c>
      <c r="E118" s="28" t="s">
        <v>636</v>
      </c>
    </row>
    <row r="119" spans="1:18" ht="12.75" customHeight="1">
      <c r="A119" s="5" t="s">
        <v>33</v>
      </c>
      <c r="B119" s="5"/>
      <c r="C119" s="34" t="s">
        <v>70</v>
      </c>
      <c r="D119" s="5"/>
      <c r="E119" s="21" t="s">
        <v>271</v>
      </c>
      <c r="F119" s="5"/>
      <c r="G119" s="5"/>
      <c r="H119" s="5"/>
      <c r="I119" s="35">
        <f>0+Q119</f>
      </c>
      <c r="O119">
        <f>0+R119</f>
      </c>
      <c r="Q119">
        <f>0+I120+I124+I128+I132+I136+I140+I144+I148+I152+I156+I160+I164+I168+I172+I176+I180+I184+I188</f>
      </c>
      <c r="R119">
        <f>0+O120+O124+O128+O132+O136+O140+O144+O148+O152+O156+O160+O164+O168+O172+O176+O180+O184+O188</f>
      </c>
    </row>
    <row r="120" spans="1:16" ht="12.75">
      <c r="A120" s="19" t="s">
        <v>35</v>
      </c>
      <c r="B120" s="23" t="s">
        <v>228</v>
      </c>
      <c r="C120" s="23" t="s">
        <v>858</v>
      </c>
      <c r="D120" s="19" t="s">
        <v>37</v>
      </c>
      <c r="E120" s="24" t="s">
        <v>859</v>
      </c>
      <c r="F120" s="25" t="s">
        <v>163</v>
      </c>
      <c r="G120" s="26">
        <v>31</v>
      </c>
      <c r="H120" s="26">
        <v>2810</v>
      </c>
      <c r="I120" s="26">
        <f>ROUND(ROUND(H120,2)*ROUND(G120,2),2)</f>
      </c>
      <c r="O120">
        <f>(I120*21)/100</f>
      </c>
      <c r="P120" t="s">
        <v>12</v>
      </c>
    </row>
    <row r="121" spans="1:5" ht="25.5">
      <c r="A121" s="27" t="s">
        <v>40</v>
      </c>
      <c r="E121" s="28" t="s">
        <v>1445</v>
      </c>
    </row>
    <row r="122" spans="1:5" ht="12.75">
      <c r="A122" s="29" t="s">
        <v>41</v>
      </c>
      <c r="E122" s="30" t="s">
        <v>1618</v>
      </c>
    </row>
    <row r="123" spans="1:5" ht="255">
      <c r="A123" t="s">
        <v>43</v>
      </c>
      <c r="E123" s="28" t="s">
        <v>1447</v>
      </c>
    </row>
    <row r="124" spans="1:16" ht="12.75">
      <c r="A124" s="19" t="s">
        <v>35</v>
      </c>
      <c r="B124" s="23" t="s">
        <v>234</v>
      </c>
      <c r="C124" s="23" t="s">
        <v>1619</v>
      </c>
      <c r="D124" s="19" t="s">
        <v>143</v>
      </c>
      <c r="E124" s="24" t="s">
        <v>1620</v>
      </c>
      <c r="F124" s="25" t="s">
        <v>163</v>
      </c>
      <c r="G124" s="26">
        <v>31</v>
      </c>
      <c r="H124" s="26">
        <v>892</v>
      </c>
      <c r="I124" s="26">
        <f>ROUND(ROUND(H124,2)*ROUND(G124,2),2)</f>
      </c>
      <c r="O124">
        <f>(I124*21)/100</f>
      </c>
      <c r="P124" t="s">
        <v>12</v>
      </c>
    </row>
    <row r="125" spans="1:5" ht="12.75">
      <c r="A125" s="27" t="s">
        <v>40</v>
      </c>
      <c r="E125" s="28" t="s">
        <v>1621</v>
      </c>
    </row>
    <row r="126" spans="1:5" ht="12.75">
      <c r="A126" s="29" t="s">
        <v>41</v>
      </c>
      <c r="E126" s="30" t="s">
        <v>1622</v>
      </c>
    </row>
    <row r="127" spans="1:5" ht="51">
      <c r="A127" t="s">
        <v>43</v>
      </c>
      <c r="E127" s="28" t="s">
        <v>1452</v>
      </c>
    </row>
    <row r="128" spans="1:16" ht="12.75">
      <c r="A128" s="19" t="s">
        <v>35</v>
      </c>
      <c r="B128" s="23" t="s">
        <v>239</v>
      </c>
      <c r="C128" s="23" t="s">
        <v>396</v>
      </c>
      <c r="D128" s="19" t="s">
        <v>37</v>
      </c>
      <c r="E128" s="24" t="s">
        <v>397</v>
      </c>
      <c r="F128" s="25" t="s">
        <v>163</v>
      </c>
      <c r="G128" s="26">
        <v>90</v>
      </c>
      <c r="H128" s="26">
        <v>440</v>
      </c>
      <c r="I128" s="26">
        <f>ROUND(ROUND(H128,2)*ROUND(G128,2),2)</f>
      </c>
      <c r="O128">
        <f>(I128*21)/100</f>
      </c>
      <c r="P128" t="s">
        <v>12</v>
      </c>
    </row>
    <row r="129" spans="1:5" ht="12.75">
      <c r="A129" s="27" t="s">
        <v>40</v>
      </c>
      <c r="E129" s="28" t="s">
        <v>1623</v>
      </c>
    </row>
    <row r="130" spans="1:5" ht="12.75">
      <c r="A130" s="29" t="s">
        <v>41</v>
      </c>
      <c r="E130" s="30" t="s">
        <v>1624</v>
      </c>
    </row>
    <row r="131" spans="1:5" ht="255">
      <c r="A131" t="s">
        <v>43</v>
      </c>
      <c r="E131" s="28" t="s">
        <v>399</v>
      </c>
    </row>
    <row r="132" spans="1:16" ht="12.75">
      <c r="A132" s="19" t="s">
        <v>35</v>
      </c>
      <c r="B132" s="23" t="s">
        <v>244</v>
      </c>
      <c r="C132" s="23" t="s">
        <v>1457</v>
      </c>
      <c r="D132" s="19" t="s">
        <v>37</v>
      </c>
      <c r="E132" s="24" t="s">
        <v>1458</v>
      </c>
      <c r="F132" s="25" t="s">
        <v>62</v>
      </c>
      <c r="G132" s="26">
        <v>1</v>
      </c>
      <c r="H132" s="26">
        <v>7350</v>
      </c>
      <c r="I132" s="26">
        <f>ROUND(ROUND(H132,2)*ROUND(G132,2),2)</f>
      </c>
      <c r="O132">
        <f>(I132*21)/100</f>
      </c>
      <c r="P132" t="s">
        <v>12</v>
      </c>
    </row>
    <row r="133" spans="1:5" ht="12.75">
      <c r="A133" s="27" t="s">
        <v>40</v>
      </c>
      <c r="E133" s="28" t="s">
        <v>1459</v>
      </c>
    </row>
    <row r="134" spans="1:5" ht="12.75">
      <c r="A134" s="29" t="s">
        <v>41</v>
      </c>
      <c r="E134" s="30" t="s">
        <v>52</v>
      </c>
    </row>
    <row r="135" spans="1:5" ht="25.5">
      <c r="A135" t="s">
        <v>43</v>
      </c>
      <c r="E135" s="28" t="s">
        <v>1461</v>
      </c>
    </row>
    <row r="136" spans="1:16" ht="12.75">
      <c r="A136" s="19" t="s">
        <v>35</v>
      </c>
      <c r="B136" s="23" t="s">
        <v>248</v>
      </c>
      <c r="C136" s="23" t="s">
        <v>1625</v>
      </c>
      <c r="D136" s="19" t="s">
        <v>37</v>
      </c>
      <c r="E136" s="24" t="s">
        <v>1626</v>
      </c>
      <c r="F136" s="25" t="s">
        <v>62</v>
      </c>
      <c r="G136" s="26">
        <v>4</v>
      </c>
      <c r="H136" s="26">
        <v>11200</v>
      </c>
      <c r="I136" s="26">
        <f>ROUND(ROUND(H136,2)*ROUND(G136,2),2)</f>
      </c>
      <c r="O136">
        <f>(I136*21)/100</f>
      </c>
      <c r="P136" t="s">
        <v>12</v>
      </c>
    </row>
    <row r="137" spans="1:5" ht="12.75">
      <c r="A137" s="27" t="s">
        <v>40</v>
      </c>
      <c r="E137" s="28" t="s">
        <v>1627</v>
      </c>
    </row>
    <row r="138" spans="1:5" ht="12.75">
      <c r="A138" s="29" t="s">
        <v>41</v>
      </c>
      <c r="E138" s="30" t="s">
        <v>1294</v>
      </c>
    </row>
    <row r="139" spans="1:5" ht="25.5">
      <c r="A139" t="s">
        <v>43</v>
      </c>
      <c r="E139" s="28" t="s">
        <v>1461</v>
      </c>
    </row>
    <row r="140" spans="1:16" ht="12.75">
      <c r="A140" s="19" t="s">
        <v>35</v>
      </c>
      <c r="B140" s="23" t="s">
        <v>253</v>
      </c>
      <c r="C140" s="23" t="s">
        <v>1462</v>
      </c>
      <c r="D140" s="19" t="s">
        <v>37</v>
      </c>
      <c r="E140" s="24" t="s">
        <v>1463</v>
      </c>
      <c r="F140" s="25" t="s">
        <v>62</v>
      </c>
      <c r="G140" s="26">
        <v>1</v>
      </c>
      <c r="H140" s="26">
        <v>1820</v>
      </c>
      <c r="I140" s="26">
        <f>ROUND(ROUND(H140,2)*ROUND(G140,2),2)</f>
      </c>
      <c r="O140">
        <f>(I140*21)/100</f>
      </c>
      <c r="P140" t="s">
        <v>12</v>
      </c>
    </row>
    <row r="141" spans="1:5" ht="12.75">
      <c r="A141" s="27" t="s">
        <v>40</v>
      </c>
      <c r="E141" s="28" t="s">
        <v>37</v>
      </c>
    </row>
    <row r="142" spans="1:5" ht="12.75">
      <c r="A142" s="29" t="s">
        <v>41</v>
      </c>
      <c r="E142" s="30" t="s">
        <v>52</v>
      </c>
    </row>
    <row r="143" spans="1:5" ht="25.5">
      <c r="A143" t="s">
        <v>43</v>
      </c>
      <c r="E143" s="28" t="s">
        <v>1461</v>
      </c>
    </row>
    <row r="144" spans="1:16" ht="12.75">
      <c r="A144" s="19" t="s">
        <v>35</v>
      </c>
      <c r="B144" s="23" t="s">
        <v>257</v>
      </c>
      <c r="C144" s="23" t="s">
        <v>1628</v>
      </c>
      <c r="D144" s="19" t="s">
        <v>37</v>
      </c>
      <c r="E144" s="24" t="s">
        <v>1629</v>
      </c>
      <c r="F144" s="25" t="s">
        <v>62</v>
      </c>
      <c r="G144" s="26">
        <v>4</v>
      </c>
      <c r="H144" s="26">
        <v>1820</v>
      </c>
      <c r="I144" s="26">
        <f>ROUND(ROUND(H144,2)*ROUND(G144,2),2)</f>
      </c>
      <c r="O144">
        <f>(I144*21)/100</f>
      </c>
      <c r="P144" t="s">
        <v>12</v>
      </c>
    </row>
    <row r="145" spans="1:5" ht="12.75">
      <c r="A145" s="27" t="s">
        <v>40</v>
      </c>
      <c r="E145" s="28" t="s">
        <v>37</v>
      </c>
    </row>
    <row r="146" spans="1:5" ht="12.75">
      <c r="A146" s="29" t="s">
        <v>41</v>
      </c>
      <c r="E146" s="30" t="s">
        <v>1294</v>
      </c>
    </row>
    <row r="147" spans="1:5" ht="25.5">
      <c r="A147" t="s">
        <v>43</v>
      </c>
      <c r="E147" s="28" t="s">
        <v>1461</v>
      </c>
    </row>
    <row r="148" spans="1:16" ht="12.75">
      <c r="A148" s="19" t="s">
        <v>35</v>
      </c>
      <c r="B148" s="23" t="s">
        <v>262</v>
      </c>
      <c r="C148" s="23" t="s">
        <v>1464</v>
      </c>
      <c r="D148" s="19" t="s">
        <v>37</v>
      </c>
      <c r="E148" s="24" t="s">
        <v>1465</v>
      </c>
      <c r="F148" s="25" t="s">
        <v>62</v>
      </c>
      <c r="G148" s="26">
        <v>18</v>
      </c>
      <c r="H148" s="26">
        <v>2200</v>
      </c>
      <c r="I148" s="26">
        <f>ROUND(ROUND(H148,2)*ROUND(G148,2),2)</f>
      </c>
      <c r="O148">
        <f>(I148*21)/100</f>
      </c>
      <c r="P148" t="s">
        <v>12</v>
      </c>
    </row>
    <row r="149" spans="1:5" ht="12.75">
      <c r="A149" s="27" t="s">
        <v>40</v>
      </c>
      <c r="E149" s="28" t="s">
        <v>1466</v>
      </c>
    </row>
    <row r="150" spans="1:5" ht="51">
      <c r="A150" s="29" t="s">
        <v>41</v>
      </c>
      <c r="E150" s="30" t="s">
        <v>1630</v>
      </c>
    </row>
    <row r="151" spans="1:5" ht="38.25">
      <c r="A151" t="s">
        <v>43</v>
      </c>
      <c r="E151" s="28" t="s">
        <v>406</v>
      </c>
    </row>
    <row r="152" spans="1:16" ht="12.75">
      <c r="A152" s="19" t="s">
        <v>35</v>
      </c>
      <c r="B152" s="23" t="s">
        <v>266</v>
      </c>
      <c r="C152" s="23" t="s">
        <v>1468</v>
      </c>
      <c r="D152" s="19" t="s">
        <v>143</v>
      </c>
      <c r="E152" s="24" t="s">
        <v>1469</v>
      </c>
      <c r="F152" s="25" t="s">
        <v>1470</v>
      </c>
      <c r="G152" s="26">
        <v>5</v>
      </c>
      <c r="H152" s="26">
        <v>3330</v>
      </c>
      <c r="I152" s="26">
        <f>ROUND(ROUND(H152,2)*ROUND(G152,2),2)</f>
      </c>
      <c r="O152">
        <f>(I152*21)/100</f>
      </c>
      <c r="P152" t="s">
        <v>12</v>
      </c>
    </row>
    <row r="153" spans="1:5" ht="12.75">
      <c r="A153" s="27" t="s">
        <v>40</v>
      </c>
      <c r="E153" s="28" t="s">
        <v>1471</v>
      </c>
    </row>
    <row r="154" spans="1:5" ht="12.75">
      <c r="A154" s="29" t="s">
        <v>41</v>
      </c>
      <c r="E154" s="30" t="s">
        <v>1631</v>
      </c>
    </row>
    <row r="155" spans="1:5" ht="38.25">
      <c r="A155" t="s">
        <v>43</v>
      </c>
      <c r="E155" s="28" t="s">
        <v>406</v>
      </c>
    </row>
    <row r="156" spans="1:16" ht="12.75">
      <c r="A156" s="19" t="s">
        <v>35</v>
      </c>
      <c r="B156" s="23" t="s">
        <v>272</v>
      </c>
      <c r="C156" s="23" t="s">
        <v>1473</v>
      </c>
      <c r="D156" s="19" t="s">
        <v>37</v>
      </c>
      <c r="E156" s="24" t="s">
        <v>1474</v>
      </c>
      <c r="F156" s="25" t="s">
        <v>62</v>
      </c>
      <c r="G156" s="26">
        <v>17</v>
      </c>
      <c r="H156" s="26">
        <v>1393.24</v>
      </c>
      <c r="I156" s="26">
        <f>ROUND(ROUND(H156,2)*ROUND(G156,2),2)</f>
      </c>
      <c r="O156">
        <f>(I156*21)/100</f>
      </c>
      <c r="P156" t="s">
        <v>12</v>
      </c>
    </row>
    <row r="157" spans="1:5" ht="25.5">
      <c r="A157" s="27" t="s">
        <v>40</v>
      </c>
      <c r="E157" s="28" t="s">
        <v>1475</v>
      </c>
    </row>
    <row r="158" spans="1:5" ht="51">
      <c r="A158" s="29" t="s">
        <v>41</v>
      </c>
      <c r="E158" s="30" t="s">
        <v>1632</v>
      </c>
    </row>
    <row r="159" spans="1:5" ht="38.25">
      <c r="A159" t="s">
        <v>43</v>
      </c>
      <c r="E159" s="28" t="s">
        <v>406</v>
      </c>
    </row>
    <row r="160" spans="1:16" ht="12.75">
      <c r="A160" s="19" t="s">
        <v>35</v>
      </c>
      <c r="B160" s="23" t="s">
        <v>277</v>
      </c>
      <c r="C160" s="23" t="s">
        <v>1477</v>
      </c>
      <c r="D160" s="19" t="s">
        <v>37</v>
      </c>
      <c r="E160" s="24" t="s">
        <v>1478</v>
      </c>
      <c r="F160" s="25" t="s">
        <v>163</v>
      </c>
      <c r="G160" s="26">
        <v>90</v>
      </c>
      <c r="H160" s="26">
        <v>17</v>
      </c>
      <c r="I160" s="26">
        <f>ROUND(ROUND(H160,2)*ROUND(G160,2),2)</f>
      </c>
      <c r="O160">
        <f>(I160*21)/100</f>
      </c>
      <c r="P160" t="s">
        <v>12</v>
      </c>
    </row>
    <row r="161" spans="1:5" ht="12.75">
      <c r="A161" s="27" t="s">
        <v>40</v>
      </c>
      <c r="E161" s="28" t="s">
        <v>1479</v>
      </c>
    </row>
    <row r="162" spans="1:5" ht="12.75">
      <c r="A162" s="29" t="s">
        <v>41</v>
      </c>
      <c r="E162" s="30" t="s">
        <v>1624</v>
      </c>
    </row>
    <row r="163" spans="1:5" ht="51">
      <c r="A163" t="s">
        <v>43</v>
      </c>
      <c r="E163" s="28" t="s">
        <v>1480</v>
      </c>
    </row>
    <row r="164" spans="1:16" ht="12.75">
      <c r="A164" s="19" t="s">
        <v>35</v>
      </c>
      <c r="B164" s="23" t="s">
        <v>279</v>
      </c>
      <c r="C164" s="23" t="s">
        <v>403</v>
      </c>
      <c r="D164" s="19" t="s">
        <v>37</v>
      </c>
      <c r="E164" s="24" t="s">
        <v>404</v>
      </c>
      <c r="F164" s="25" t="s">
        <v>163</v>
      </c>
      <c r="G164" s="26">
        <v>90</v>
      </c>
      <c r="H164" s="26">
        <v>17</v>
      </c>
      <c r="I164" s="26">
        <f>ROUND(ROUND(H164,2)*ROUND(G164,2),2)</f>
      </c>
      <c r="O164">
        <f>(I164*21)/100</f>
      </c>
      <c r="P164" t="s">
        <v>12</v>
      </c>
    </row>
    <row r="165" spans="1:5" ht="12.75">
      <c r="A165" s="27" t="s">
        <v>40</v>
      </c>
      <c r="E165" s="28" t="s">
        <v>1569</v>
      </c>
    </row>
    <row r="166" spans="1:5" ht="12.75">
      <c r="A166" s="29" t="s">
        <v>41</v>
      </c>
      <c r="E166" s="30" t="s">
        <v>1624</v>
      </c>
    </row>
    <row r="167" spans="1:5" ht="38.25">
      <c r="A167" t="s">
        <v>43</v>
      </c>
      <c r="E167" s="28" t="s">
        <v>406</v>
      </c>
    </row>
    <row r="168" spans="1:16" ht="12.75">
      <c r="A168" s="19" t="s">
        <v>35</v>
      </c>
      <c r="B168" s="23" t="s">
        <v>284</v>
      </c>
      <c r="C168" s="23" t="s">
        <v>407</v>
      </c>
      <c r="D168" s="19" t="s">
        <v>37</v>
      </c>
      <c r="E168" s="24" t="s">
        <v>408</v>
      </c>
      <c r="F168" s="25" t="s">
        <v>163</v>
      </c>
      <c r="G168" s="26">
        <v>90</v>
      </c>
      <c r="H168" s="26">
        <v>89</v>
      </c>
      <c r="I168" s="26">
        <f>ROUND(ROUND(H168,2)*ROUND(G168,2),2)</f>
      </c>
      <c r="O168">
        <f>(I168*21)/100</f>
      </c>
      <c r="P168" t="s">
        <v>12</v>
      </c>
    </row>
    <row r="169" spans="1:5" ht="12.75">
      <c r="A169" s="27" t="s">
        <v>40</v>
      </c>
      <c r="E169" s="28" t="s">
        <v>1633</v>
      </c>
    </row>
    <row r="170" spans="1:5" ht="12.75">
      <c r="A170" s="29" t="s">
        <v>41</v>
      </c>
      <c r="E170" s="30" t="s">
        <v>1624</v>
      </c>
    </row>
    <row r="171" spans="1:5" ht="51">
      <c r="A171" t="s">
        <v>43</v>
      </c>
      <c r="E171" s="28" t="s">
        <v>288</v>
      </c>
    </row>
    <row r="172" spans="1:16" ht="12.75">
      <c r="A172" s="19" t="s">
        <v>35</v>
      </c>
      <c r="B172" s="23" t="s">
        <v>289</v>
      </c>
      <c r="C172" s="23" t="s">
        <v>1485</v>
      </c>
      <c r="D172" s="19" t="s">
        <v>37</v>
      </c>
      <c r="E172" s="24" t="s">
        <v>1634</v>
      </c>
      <c r="F172" s="25" t="s">
        <v>163</v>
      </c>
      <c r="G172" s="26">
        <v>150</v>
      </c>
      <c r="H172" s="26">
        <v>75</v>
      </c>
      <c r="I172" s="26">
        <f>ROUND(ROUND(H172,2)*ROUND(G172,2),2)</f>
      </c>
      <c r="O172">
        <f>(I172*21)/100</f>
      </c>
      <c r="P172" t="s">
        <v>12</v>
      </c>
    </row>
    <row r="173" spans="1:5" ht="25.5">
      <c r="A173" s="27" t="s">
        <v>40</v>
      </c>
      <c r="E173" s="28" t="s">
        <v>1635</v>
      </c>
    </row>
    <row r="174" spans="1:5" ht="12.75">
      <c r="A174" s="29" t="s">
        <v>41</v>
      </c>
      <c r="E174" s="30" t="s">
        <v>1636</v>
      </c>
    </row>
    <row r="175" spans="1:5" ht="25.5">
      <c r="A175" t="s">
        <v>43</v>
      </c>
      <c r="E175" s="28" t="s">
        <v>1487</v>
      </c>
    </row>
    <row r="176" spans="1:16" ht="12.75">
      <c r="A176" s="19" t="s">
        <v>35</v>
      </c>
      <c r="B176" s="23" t="s">
        <v>295</v>
      </c>
      <c r="C176" s="23" t="s">
        <v>1637</v>
      </c>
      <c r="D176" s="19" t="s">
        <v>37</v>
      </c>
      <c r="E176" s="24" t="s">
        <v>1638</v>
      </c>
      <c r="F176" s="25" t="s">
        <v>163</v>
      </c>
      <c r="G176" s="26">
        <v>90</v>
      </c>
      <c r="H176" s="26">
        <v>106</v>
      </c>
      <c r="I176" s="26">
        <f>ROUND(ROUND(H176,2)*ROUND(G176,2),2)</f>
      </c>
      <c r="O176">
        <f>(I176*21)/100</f>
      </c>
      <c r="P176" t="s">
        <v>12</v>
      </c>
    </row>
    <row r="177" spans="1:5" ht="25.5">
      <c r="A177" s="27" t="s">
        <v>40</v>
      </c>
      <c r="E177" s="28" t="s">
        <v>1639</v>
      </c>
    </row>
    <row r="178" spans="1:5" ht="12.75">
      <c r="A178" s="29" t="s">
        <v>41</v>
      </c>
      <c r="E178" s="30" t="s">
        <v>1624</v>
      </c>
    </row>
    <row r="179" spans="1:5" ht="25.5">
      <c r="A179" t="s">
        <v>43</v>
      </c>
      <c r="E179" s="28" t="s">
        <v>1487</v>
      </c>
    </row>
    <row r="180" spans="1:16" ht="12.75">
      <c r="A180" s="19" t="s">
        <v>35</v>
      </c>
      <c r="B180" s="23" t="s">
        <v>300</v>
      </c>
      <c r="C180" s="23" t="s">
        <v>1637</v>
      </c>
      <c r="D180" s="19" t="s">
        <v>1393</v>
      </c>
      <c r="E180" s="24" t="s">
        <v>1638</v>
      </c>
      <c r="F180" s="25" t="s">
        <v>163</v>
      </c>
      <c r="G180" s="26">
        <v>1110</v>
      </c>
      <c r="H180" s="26">
        <v>106</v>
      </c>
      <c r="I180" s="26">
        <f>ROUND(ROUND(H180,2)*ROUND(G180,2),2)</f>
      </c>
      <c r="O180">
        <f>(I180*21)/100</f>
      </c>
      <c r="P180" t="s">
        <v>12</v>
      </c>
    </row>
    <row r="181" spans="1:5" ht="25.5">
      <c r="A181" s="27" t="s">
        <v>40</v>
      </c>
      <c r="E181" s="28" t="s">
        <v>1635</v>
      </c>
    </row>
    <row r="182" spans="1:5" ht="12.75">
      <c r="A182" s="29" t="s">
        <v>41</v>
      </c>
      <c r="E182" s="30" t="s">
        <v>1640</v>
      </c>
    </row>
    <row r="183" spans="1:5" ht="25.5">
      <c r="A183" t="s">
        <v>43</v>
      </c>
      <c r="E183" s="28" t="s">
        <v>1487</v>
      </c>
    </row>
    <row r="184" spans="1:16" ht="12.75">
      <c r="A184" s="19" t="s">
        <v>35</v>
      </c>
      <c r="B184" s="23" t="s">
        <v>305</v>
      </c>
      <c r="C184" s="23" t="s">
        <v>1488</v>
      </c>
      <c r="D184" s="19" t="s">
        <v>1393</v>
      </c>
      <c r="E184" s="24" t="s">
        <v>1489</v>
      </c>
      <c r="F184" s="25" t="s">
        <v>62</v>
      </c>
      <c r="G184" s="26">
        <v>4</v>
      </c>
      <c r="H184" s="26">
        <v>6230</v>
      </c>
      <c r="I184" s="26">
        <f>ROUND(ROUND(H184,2)*ROUND(G184,2),2)</f>
      </c>
      <c r="O184">
        <f>(I184*21)/100</f>
      </c>
      <c r="P184" t="s">
        <v>12</v>
      </c>
    </row>
    <row r="185" spans="1:5" ht="38.25">
      <c r="A185" s="27" t="s">
        <v>40</v>
      </c>
      <c r="E185" s="28" t="s">
        <v>1579</v>
      </c>
    </row>
    <row r="186" spans="1:5" ht="12.75">
      <c r="A186" s="29" t="s">
        <v>41</v>
      </c>
      <c r="E186" s="30" t="s">
        <v>1294</v>
      </c>
    </row>
    <row r="187" spans="1:5" ht="12.75">
      <c r="A187" t="s">
        <v>43</v>
      </c>
      <c r="E187" s="28" t="s">
        <v>1290</v>
      </c>
    </row>
    <row r="188" spans="1:16" ht="12.75">
      <c r="A188" s="19" t="s">
        <v>35</v>
      </c>
      <c r="B188" s="23" t="s">
        <v>675</v>
      </c>
      <c r="C188" s="23" t="s">
        <v>1488</v>
      </c>
      <c r="D188" s="19" t="s">
        <v>1397</v>
      </c>
      <c r="E188" s="24" t="s">
        <v>1489</v>
      </c>
      <c r="F188" s="25" t="s">
        <v>62</v>
      </c>
      <c r="G188" s="26">
        <v>1</v>
      </c>
      <c r="H188" s="26">
        <v>6230</v>
      </c>
      <c r="I188" s="26">
        <f>ROUND(ROUND(H188,2)*ROUND(G188,2),2)</f>
      </c>
      <c r="O188">
        <f>(I188*21)/100</f>
      </c>
      <c r="P188" t="s">
        <v>12</v>
      </c>
    </row>
    <row r="189" spans="1:5" ht="38.25">
      <c r="A189" s="27" t="s">
        <v>40</v>
      </c>
      <c r="E189" s="28" t="s">
        <v>1641</v>
      </c>
    </row>
    <row r="190" spans="1:5" ht="12.75">
      <c r="A190" s="29" t="s">
        <v>41</v>
      </c>
      <c r="E190" s="30" t="s">
        <v>52</v>
      </c>
    </row>
    <row r="191" spans="1:5" ht="12.75">
      <c r="A191" t="s">
        <v>43</v>
      </c>
      <c r="E191" s="28" t="s">
        <v>1290</v>
      </c>
    </row>
    <row r="192" spans="1:18" ht="12.75" customHeight="1">
      <c r="A192" s="5" t="s">
        <v>33</v>
      </c>
      <c r="B192" s="5"/>
      <c r="C192" s="34" t="s">
        <v>30</v>
      </c>
      <c r="D192" s="5"/>
      <c r="E192" s="21" t="s">
        <v>294</v>
      </c>
      <c r="F192" s="5"/>
      <c r="G192" s="5"/>
      <c r="H192" s="5"/>
      <c r="I192" s="35">
        <f>0+Q192</f>
      </c>
      <c r="O192">
        <f>0+R192</f>
      </c>
      <c r="Q192">
        <f>0+I193+I197</f>
      </c>
      <c r="R192">
        <f>0+O193+O197</f>
      </c>
    </row>
    <row r="193" spans="1:16" ht="12.75">
      <c r="A193" s="19" t="s">
        <v>35</v>
      </c>
      <c r="B193" s="23" t="s">
        <v>1642</v>
      </c>
      <c r="C193" s="23" t="s">
        <v>296</v>
      </c>
      <c r="D193" s="19" t="s">
        <v>37</v>
      </c>
      <c r="E193" s="24" t="s">
        <v>297</v>
      </c>
      <c r="F193" s="25" t="s">
        <v>163</v>
      </c>
      <c r="G193" s="26">
        <v>32.6</v>
      </c>
      <c r="H193" s="26">
        <v>207</v>
      </c>
      <c r="I193" s="26">
        <f>ROUND(ROUND(H193,2)*ROUND(G193,2),2)</f>
      </c>
      <c r="O193">
        <f>(I193*21)/100</f>
      </c>
      <c r="P193" t="s">
        <v>12</v>
      </c>
    </row>
    <row r="194" spans="1:5" ht="12.75">
      <c r="A194" s="27" t="s">
        <v>40</v>
      </c>
      <c r="E194" s="28" t="s">
        <v>37</v>
      </c>
    </row>
    <row r="195" spans="1:5" ht="12.75">
      <c r="A195" s="29" t="s">
        <v>41</v>
      </c>
      <c r="E195" s="30" t="s">
        <v>1643</v>
      </c>
    </row>
    <row r="196" spans="1:5" ht="25.5">
      <c r="A196" t="s">
        <v>43</v>
      </c>
      <c r="E196" s="28" t="s">
        <v>299</v>
      </c>
    </row>
    <row r="197" spans="1:16" ht="12.75">
      <c r="A197" s="19" t="s">
        <v>35</v>
      </c>
      <c r="B197" s="23" t="s">
        <v>1644</v>
      </c>
      <c r="C197" s="23" t="s">
        <v>1645</v>
      </c>
      <c r="D197" s="19" t="s">
        <v>37</v>
      </c>
      <c r="E197" s="24" t="s">
        <v>1646</v>
      </c>
      <c r="F197" s="25" t="s">
        <v>163</v>
      </c>
      <c r="G197" s="26">
        <v>76</v>
      </c>
      <c r="H197" s="26">
        <v>621</v>
      </c>
      <c r="I197" s="26">
        <f>ROUND(ROUND(H197,2)*ROUND(G197,2),2)</f>
      </c>
      <c r="O197">
        <f>(I197*21)/100</f>
      </c>
      <c r="P197" t="s">
        <v>12</v>
      </c>
    </row>
    <row r="198" spans="1:5" ht="25.5">
      <c r="A198" s="27" t="s">
        <v>40</v>
      </c>
      <c r="E198" s="28" t="s">
        <v>1647</v>
      </c>
    </row>
    <row r="199" spans="1:5" ht="12.75">
      <c r="A199" s="29" t="s">
        <v>41</v>
      </c>
      <c r="E199" s="30" t="s">
        <v>1648</v>
      </c>
    </row>
    <row r="200" spans="1:5" ht="76.5">
      <c r="A200" t="s">
        <v>43</v>
      </c>
      <c r="E200" s="28" t="s">
        <v>1496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6.xml><?xml version="1.0" encoding="utf-8"?>
<worksheet xmlns="http://schemas.openxmlformats.org/spreadsheetml/2006/main" xmlns:r="http://schemas.openxmlformats.org/officeDocument/2006/relationships">
  <sheetPr>
    <pageSetUpPr fitToPage="1"/>
  </sheetPr>
  <dimension ref="A1:R11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0+O8+O17+O58+O71+O76+O89+O98</f>
      </c>
      <c r="P2" t="s">
        <v>13</v>
      </c>
    </row>
    <row r="3" spans="1:16" ht="15" customHeight="1">
      <c r="A3" t="s">
        <v>1</v>
      </c>
      <c r="B3" s="8" t="s">
        <v>4</v>
      </c>
      <c r="C3" s="9" t="s">
        <v>5</v>
      </c>
      <c r="D3" s="1"/>
      <c r="E3" s="10" t="s">
        <v>6</v>
      </c>
      <c r="F3" s="1"/>
      <c r="G3" s="4"/>
      <c r="H3" s="3" t="s">
        <v>1649</v>
      </c>
      <c r="I3" s="31">
        <f>0+I8+I17+I58+I71+I76+I89+I98</f>
      </c>
      <c r="O3" t="s">
        <v>9</v>
      </c>
      <c r="P3" t="s">
        <v>12</v>
      </c>
    </row>
    <row r="4" spans="1:16" ht="15" customHeight="1">
      <c r="A4" t="s">
        <v>7</v>
      </c>
      <c r="B4" s="12" t="s">
        <v>8</v>
      </c>
      <c r="C4" s="13" t="s">
        <v>1649</v>
      </c>
      <c r="D4" s="5"/>
      <c r="E4" s="14" t="s">
        <v>1650</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1190</v>
      </c>
      <c r="D9" s="19" t="s">
        <v>37</v>
      </c>
      <c r="E9" s="24" t="s">
        <v>1191</v>
      </c>
      <c r="F9" s="25" t="s">
        <v>107</v>
      </c>
      <c r="G9" s="26">
        <v>722.38</v>
      </c>
      <c r="H9" s="26">
        <v>314.27</v>
      </c>
      <c r="I9" s="26">
        <f>ROUND(ROUND(H9,2)*ROUND(G9,2),2)</f>
      </c>
      <c r="O9">
        <f>(I9*21)/100</f>
      </c>
      <c r="P9" t="s">
        <v>12</v>
      </c>
    </row>
    <row r="10" spans="1:5" ht="12.75">
      <c r="A10" s="27" t="s">
        <v>40</v>
      </c>
      <c r="E10" s="28" t="s">
        <v>37</v>
      </c>
    </row>
    <row r="11" spans="1:5" ht="12.75">
      <c r="A11" s="29" t="s">
        <v>41</v>
      </c>
      <c r="E11" s="30" t="s">
        <v>1651</v>
      </c>
    </row>
    <row r="12" spans="1:5" ht="25.5">
      <c r="A12" t="s">
        <v>43</v>
      </c>
      <c r="E12" s="28" t="s">
        <v>129</v>
      </c>
    </row>
    <row r="13" spans="1:16" ht="12.75">
      <c r="A13" s="19" t="s">
        <v>35</v>
      </c>
      <c r="B13" s="23" t="s">
        <v>12</v>
      </c>
      <c r="C13" s="23" t="s">
        <v>1193</v>
      </c>
      <c r="D13" s="19" t="s">
        <v>37</v>
      </c>
      <c r="E13" s="24" t="s">
        <v>1194</v>
      </c>
      <c r="F13" s="25" t="s">
        <v>137</v>
      </c>
      <c r="G13" s="26">
        <v>41.09</v>
      </c>
      <c r="H13" s="26">
        <v>157.13</v>
      </c>
      <c r="I13" s="26">
        <f>ROUND(ROUND(H13,2)*ROUND(G13,2),2)</f>
      </c>
      <c r="O13">
        <f>(I13*21)/100</f>
      </c>
      <c r="P13" t="s">
        <v>12</v>
      </c>
    </row>
    <row r="14" spans="1:5" ht="12.75">
      <c r="A14" s="27" t="s">
        <v>40</v>
      </c>
      <c r="E14" s="28" t="s">
        <v>37</v>
      </c>
    </row>
    <row r="15" spans="1:5" ht="12.75">
      <c r="A15" s="29" t="s">
        <v>41</v>
      </c>
      <c r="E15" s="30" t="s">
        <v>1652</v>
      </c>
    </row>
    <row r="16" spans="1:5" ht="25.5">
      <c r="A16" t="s">
        <v>43</v>
      </c>
      <c r="E16" s="28" t="s">
        <v>129</v>
      </c>
    </row>
    <row r="17" spans="1:18" ht="12.75" customHeight="1">
      <c r="A17" s="5" t="s">
        <v>33</v>
      </c>
      <c r="B17" s="5"/>
      <c r="C17" s="34" t="s">
        <v>19</v>
      </c>
      <c r="D17" s="5"/>
      <c r="E17" s="21" t="s">
        <v>79</v>
      </c>
      <c r="F17" s="5"/>
      <c r="G17" s="5"/>
      <c r="H17" s="5"/>
      <c r="I17" s="35">
        <f>0+Q17</f>
      </c>
      <c r="O17">
        <f>0+R17</f>
      </c>
      <c r="Q17">
        <f>0+I18+I22+I26+I30+I34+I38+I42+I46+I50+I54</f>
      </c>
      <c r="R17">
        <f>0+O18+O22+O26+O30+O34+O38+O42+O46+O50+O54</f>
      </c>
    </row>
    <row r="18" spans="1:16" ht="25.5">
      <c r="A18" s="19" t="s">
        <v>35</v>
      </c>
      <c r="B18" s="23" t="s">
        <v>13</v>
      </c>
      <c r="C18" s="23" t="s">
        <v>153</v>
      </c>
      <c r="D18" s="19" t="s">
        <v>176</v>
      </c>
      <c r="E18" s="24" t="s">
        <v>154</v>
      </c>
      <c r="F18" s="25" t="s">
        <v>107</v>
      </c>
      <c r="G18" s="26">
        <v>18.68</v>
      </c>
      <c r="H18" s="26">
        <v>264</v>
      </c>
      <c r="I18" s="26">
        <f>ROUND(ROUND(H18,2)*ROUND(G18,2),2)</f>
      </c>
      <c r="O18">
        <f>(I18*21)/100</f>
      </c>
      <c r="P18" t="s">
        <v>12</v>
      </c>
    </row>
    <row r="19" spans="1:5" ht="12.75">
      <c r="A19" s="27" t="s">
        <v>40</v>
      </c>
      <c r="E19" s="28" t="s">
        <v>1196</v>
      </c>
    </row>
    <row r="20" spans="1:5" ht="25.5">
      <c r="A20" s="29" t="s">
        <v>41</v>
      </c>
      <c r="E20" s="30" t="s">
        <v>1653</v>
      </c>
    </row>
    <row r="21" spans="1:5" ht="63.75">
      <c r="A21" t="s">
        <v>43</v>
      </c>
      <c r="E21" s="28" t="s">
        <v>150</v>
      </c>
    </row>
    <row r="22" spans="1:16" ht="12.75">
      <c r="A22" s="19" t="s">
        <v>35</v>
      </c>
      <c r="B22" s="23" t="s">
        <v>23</v>
      </c>
      <c r="C22" s="23" t="s">
        <v>428</v>
      </c>
      <c r="D22" s="19" t="s">
        <v>37</v>
      </c>
      <c r="E22" s="24" t="s">
        <v>429</v>
      </c>
      <c r="F22" s="25" t="s">
        <v>107</v>
      </c>
      <c r="G22" s="26">
        <v>9.34</v>
      </c>
      <c r="H22" s="26">
        <v>1330</v>
      </c>
      <c r="I22" s="26">
        <f>ROUND(ROUND(H22,2)*ROUND(G22,2),2)</f>
      </c>
      <c r="O22">
        <f>(I22*21)/100</f>
      </c>
      <c r="P22" t="s">
        <v>12</v>
      </c>
    </row>
    <row r="23" spans="1:5" ht="12.75">
      <c r="A23" s="27" t="s">
        <v>40</v>
      </c>
      <c r="E23" s="28" t="s">
        <v>1198</v>
      </c>
    </row>
    <row r="24" spans="1:5" ht="25.5">
      <c r="A24" s="29" t="s">
        <v>41</v>
      </c>
      <c r="E24" s="30" t="s">
        <v>1654</v>
      </c>
    </row>
    <row r="25" spans="1:5" ht="63.75">
      <c r="A25" t="s">
        <v>43</v>
      </c>
      <c r="E25" s="28" t="s">
        <v>150</v>
      </c>
    </row>
    <row r="26" spans="1:16" ht="12.75">
      <c r="A26" s="19" t="s">
        <v>35</v>
      </c>
      <c r="B26" s="23" t="s">
        <v>25</v>
      </c>
      <c r="C26" s="23" t="s">
        <v>170</v>
      </c>
      <c r="D26" s="19" t="s">
        <v>37</v>
      </c>
      <c r="E26" s="24" t="s">
        <v>172</v>
      </c>
      <c r="F26" s="25" t="s">
        <v>107</v>
      </c>
      <c r="G26" s="26">
        <v>694.88</v>
      </c>
      <c r="H26" s="26">
        <v>102</v>
      </c>
      <c r="I26" s="26">
        <f>ROUND(ROUND(H26,2)*ROUND(G26,2),2)</f>
      </c>
      <c r="O26">
        <f>(I26*21)/100</f>
      </c>
      <c r="P26" t="s">
        <v>12</v>
      </c>
    </row>
    <row r="27" spans="1:5" ht="12.75">
      <c r="A27" s="27" t="s">
        <v>40</v>
      </c>
      <c r="E27" s="28" t="s">
        <v>1202</v>
      </c>
    </row>
    <row r="28" spans="1:5" ht="12.75">
      <c r="A28" s="29" t="s">
        <v>41</v>
      </c>
      <c r="E28" s="30" t="s">
        <v>1655</v>
      </c>
    </row>
    <row r="29" spans="1:5" ht="306">
      <c r="A29" t="s">
        <v>43</v>
      </c>
      <c r="E29" s="28" t="s">
        <v>174</v>
      </c>
    </row>
    <row r="30" spans="1:16" ht="12.75">
      <c r="A30" s="19" t="s">
        <v>35</v>
      </c>
      <c r="B30" s="23" t="s">
        <v>27</v>
      </c>
      <c r="C30" s="23" t="s">
        <v>170</v>
      </c>
      <c r="D30" s="19" t="s">
        <v>176</v>
      </c>
      <c r="E30" s="24" t="s">
        <v>172</v>
      </c>
      <c r="F30" s="25" t="s">
        <v>107</v>
      </c>
      <c r="G30" s="26">
        <v>722.38</v>
      </c>
      <c r="H30" s="26">
        <v>102</v>
      </c>
      <c r="I30" s="26">
        <f>ROUND(ROUND(H30,2)*ROUND(G30,2),2)</f>
      </c>
      <c r="O30">
        <f>(I30*21)/100</f>
      </c>
      <c r="P30" t="s">
        <v>12</v>
      </c>
    </row>
    <row r="31" spans="1:5" ht="12.75">
      <c r="A31" s="27" t="s">
        <v>40</v>
      </c>
      <c r="E31" s="28" t="s">
        <v>1207</v>
      </c>
    </row>
    <row r="32" spans="1:5" ht="12.75">
      <c r="A32" s="29" t="s">
        <v>41</v>
      </c>
      <c r="E32" s="30" t="s">
        <v>1656</v>
      </c>
    </row>
    <row r="33" spans="1:5" ht="306">
      <c r="A33" t="s">
        <v>43</v>
      </c>
      <c r="E33" s="28" t="s">
        <v>174</v>
      </c>
    </row>
    <row r="34" spans="1:16" ht="12.75">
      <c r="A34" s="19" t="s">
        <v>35</v>
      </c>
      <c r="B34" s="23" t="s">
        <v>65</v>
      </c>
      <c r="C34" s="23" t="s">
        <v>179</v>
      </c>
      <c r="D34" s="19" t="s">
        <v>37</v>
      </c>
      <c r="E34" s="24" t="s">
        <v>180</v>
      </c>
      <c r="F34" s="25" t="s">
        <v>107</v>
      </c>
      <c r="G34" s="26">
        <v>850.36</v>
      </c>
      <c r="H34" s="26">
        <v>242</v>
      </c>
      <c r="I34" s="26">
        <f>ROUND(ROUND(H34,2)*ROUND(G34,2),2)</f>
      </c>
      <c r="O34">
        <f>(I34*21)/100</f>
      </c>
      <c r="P34" t="s">
        <v>12</v>
      </c>
    </row>
    <row r="35" spans="1:5" ht="12.75">
      <c r="A35" s="27" t="s">
        <v>40</v>
      </c>
      <c r="E35" s="28" t="s">
        <v>1209</v>
      </c>
    </row>
    <row r="36" spans="1:5" ht="38.25">
      <c r="A36" s="29" t="s">
        <v>41</v>
      </c>
      <c r="E36" s="30" t="s">
        <v>1657</v>
      </c>
    </row>
    <row r="37" spans="1:5" ht="318.75">
      <c r="A37" t="s">
        <v>43</v>
      </c>
      <c r="E37" s="28" t="s">
        <v>182</v>
      </c>
    </row>
    <row r="38" spans="1:16" ht="12.75">
      <c r="A38" s="19" t="s">
        <v>35</v>
      </c>
      <c r="B38" s="23" t="s">
        <v>70</v>
      </c>
      <c r="C38" s="23" t="s">
        <v>184</v>
      </c>
      <c r="D38" s="19" t="s">
        <v>37</v>
      </c>
      <c r="E38" s="24" t="s">
        <v>185</v>
      </c>
      <c r="F38" s="25" t="s">
        <v>107</v>
      </c>
      <c r="G38" s="26">
        <v>566.9</v>
      </c>
      <c r="H38" s="26">
        <v>413</v>
      </c>
      <c r="I38" s="26">
        <f>ROUND(ROUND(H38,2)*ROUND(G38,2),2)</f>
      </c>
      <c r="O38">
        <f>(I38*21)/100</f>
      </c>
      <c r="P38" t="s">
        <v>12</v>
      </c>
    </row>
    <row r="39" spans="1:5" ht="12.75">
      <c r="A39" s="27" t="s">
        <v>40</v>
      </c>
      <c r="E39" s="28" t="s">
        <v>1209</v>
      </c>
    </row>
    <row r="40" spans="1:5" ht="38.25">
      <c r="A40" s="29" t="s">
        <v>41</v>
      </c>
      <c r="E40" s="30" t="s">
        <v>1658</v>
      </c>
    </row>
    <row r="41" spans="1:5" ht="318.75">
      <c r="A41" t="s">
        <v>43</v>
      </c>
      <c r="E41" s="28" t="s">
        <v>187</v>
      </c>
    </row>
    <row r="42" spans="1:16" ht="12.75">
      <c r="A42" s="19" t="s">
        <v>35</v>
      </c>
      <c r="B42" s="23" t="s">
        <v>30</v>
      </c>
      <c r="C42" s="23" t="s">
        <v>110</v>
      </c>
      <c r="D42" s="19" t="s">
        <v>37</v>
      </c>
      <c r="E42" s="24" t="s">
        <v>111</v>
      </c>
      <c r="F42" s="25" t="s">
        <v>107</v>
      </c>
      <c r="G42" s="26">
        <v>1417.26</v>
      </c>
      <c r="H42" s="26">
        <v>18</v>
      </c>
      <c r="I42" s="26">
        <f>ROUND(ROUND(H42,2)*ROUND(G42,2),2)</f>
      </c>
      <c r="O42">
        <f>(I42*21)/100</f>
      </c>
      <c r="P42" t="s">
        <v>12</v>
      </c>
    </row>
    <row r="43" spans="1:5" ht="12.75">
      <c r="A43" s="27" t="s">
        <v>40</v>
      </c>
      <c r="E43" s="28" t="s">
        <v>1212</v>
      </c>
    </row>
    <row r="44" spans="1:5" ht="51">
      <c r="A44" s="29" t="s">
        <v>41</v>
      </c>
      <c r="E44" s="30" t="s">
        <v>1659</v>
      </c>
    </row>
    <row r="45" spans="1:5" ht="191.25">
      <c r="A45" t="s">
        <v>43</v>
      </c>
      <c r="E45" s="28" t="s">
        <v>198</v>
      </c>
    </row>
    <row r="46" spans="1:16" ht="12.75">
      <c r="A46" s="19" t="s">
        <v>35</v>
      </c>
      <c r="B46" s="23" t="s">
        <v>32</v>
      </c>
      <c r="C46" s="23" t="s">
        <v>110</v>
      </c>
      <c r="D46" s="19" t="s">
        <v>176</v>
      </c>
      <c r="E46" s="24" t="s">
        <v>111</v>
      </c>
      <c r="F46" s="25" t="s">
        <v>107</v>
      </c>
      <c r="G46" s="26">
        <v>722.38</v>
      </c>
      <c r="H46" s="26">
        <v>18</v>
      </c>
      <c r="I46" s="26">
        <f>ROUND(ROUND(H46,2)*ROUND(G46,2),2)</f>
      </c>
      <c r="O46">
        <f>(I46*21)/100</f>
      </c>
      <c r="P46" t="s">
        <v>12</v>
      </c>
    </row>
    <row r="47" spans="1:5" ht="12.75">
      <c r="A47" s="27" t="s">
        <v>40</v>
      </c>
      <c r="E47" s="28" t="s">
        <v>1216</v>
      </c>
    </row>
    <row r="48" spans="1:5" ht="12.75">
      <c r="A48" s="29" t="s">
        <v>41</v>
      </c>
      <c r="E48" s="30" t="s">
        <v>1651</v>
      </c>
    </row>
    <row r="49" spans="1:5" ht="191.25">
      <c r="A49" t="s">
        <v>43</v>
      </c>
      <c r="E49" s="28" t="s">
        <v>198</v>
      </c>
    </row>
    <row r="50" spans="1:16" ht="12.75">
      <c r="A50" s="19" t="s">
        <v>35</v>
      </c>
      <c r="B50" s="23" t="s">
        <v>152</v>
      </c>
      <c r="C50" s="23" t="s">
        <v>200</v>
      </c>
      <c r="D50" s="19" t="s">
        <v>37</v>
      </c>
      <c r="E50" s="24" t="s">
        <v>201</v>
      </c>
      <c r="F50" s="25" t="s">
        <v>107</v>
      </c>
      <c r="G50" s="26">
        <v>694.88</v>
      </c>
      <c r="H50" s="26">
        <v>124</v>
      </c>
      <c r="I50" s="26">
        <f>ROUND(ROUND(H50,2)*ROUND(G50,2),2)</f>
      </c>
      <c r="O50">
        <f>(I50*21)/100</f>
      </c>
      <c r="P50" t="s">
        <v>12</v>
      </c>
    </row>
    <row r="51" spans="1:5" ht="12.75">
      <c r="A51" s="27" t="s">
        <v>40</v>
      </c>
      <c r="E51" s="28" t="s">
        <v>37</v>
      </c>
    </row>
    <row r="52" spans="1:5" ht="63.75">
      <c r="A52" s="29" t="s">
        <v>41</v>
      </c>
      <c r="E52" s="30" t="s">
        <v>1660</v>
      </c>
    </row>
    <row r="53" spans="1:5" ht="229.5">
      <c r="A53" t="s">
        <v>43</v>
      </c>
      <c r="E53" s="28" t="s">
        <v>203</v>
      </c>
    </row>
    <row r="54" spans="1:16" ht="12.75">
      <c r="A54" s="19" t="s">
        <v>35</v>
      </c>
      <c r="B54" s="23" t="s">
        <v>156</v>
      </c>
      <c r="C54" s="23" t="s">
        <v>212</v>
      </c>
      <c r="D54" s="19" t="s">
        <v>37</v>
      </c>
      <c r="E54" s="24" t="s">
        <v>213</v>
      </c>
      <c r="F54" s="25" t="s">
        <v>82</v>
      </c>
      <c r="G54" s="26">
        <v>272.55</v>
      </c>
      <c r="H54" s="26">
        <v>15</v>
      </c>
      <c r="I54" s="26">
        <f>ROUND(ROUND(H54,2)*ROUND(G54,2),2)</f>
      </c>
      <c r="O54">
        <f>(I54*21)/100</f>
      </c>
      <c r="P54" t="s">
        <v>12</v>
      </c>
    </row>
    <row r="55" spans="1:5" ht="12.75">
      <c r="A55" s="27" t="s">
        <v>40</v>
      </c>
      <c r="E55" s="28" t="s">
        <v>1220</v>
      </c>
    </row>
    <row r="56" spans="1:5" ht="25.5">
      <c r="A56" s="29" t="s">
        <v>41</v>
      </c>
      <c r="E56" s="30" t="s">
        <v>1661</v>
      </c>
    </row>
    <row r="57" spans="1:5" ht="25.5">
      <c r="A57" t="s">
        <v>43</v>
      </c>
      <c r="E57" s="28" t="s">
        <v>215</v>
      </c>
    </row>
    <row r="58" spans="1:18" ht="12.75" customHeight="1">
      <c r="A58" s="5" t="s">
        <v>33</v>
      </c>
      <c r="B58" s="5"/>
      <c r="C58" s="34" t="s">
        <v>12</v>
      </c>
      <c r="D58" s="5"/>
      <c r="E58" s="21" t="s">
        <v>221</v>
      </c>
      <c r="F58" s="5"/>
      <c r="G58" s="5"/>
      <c r="H58" s="5"/>
      <c r="I58" s="35">
        <f>0+Q58</f>
      </c>
      <c r="O58">
        <f>0+R58</f>
      </c>
      <c r="Q58">
        <f>0+I59+I63+I67</f>
      </c>
      <c r="R58">
        <f>0+O59+O63+O67</f>
      </c>
    </row>
    <row r="59" spans="1:16" ht="12.75">
      <c r="A59" s="19" t="s">
        <v>35</v>
      </c>
      <c r="B59" s="23" t="s">
        <v>160</v>
      </c>
      <c r="C59" s="23" t="s">
        <v>1662</v>
      </c>
      <c r="D59" s="19" t="s">
        <v>37</v>
      </c>
      <c r="E59" s="24" t="s">
        <v>1663</v>
      </c>
      <c r="F59" s="25" t="s">
        <v>137</v>
      </c>
      <c r="G59" s="26">
        <v>51.14</v>
      </c>
      <c r="H59" s="26">
        <v>24620</v>
      </c>
      <c r="I59" s="26">
        <f>ROUND(ROUND(H59,2)*ROUND(G59,2),2)</f>
      </c>
      <c r="O59">
        <f>(I59*21)/100</f>
      </c>
      <c r="P59" t="s">
        <v>12</v>
      </c>
    </row>
    <row r="60" spans="1:5" ht="12.75">
      <c r="A60" s="27" t="s">
        <v>40</v>
      </c>
      <c r="E60" s="28" t="s">
        <v>1664</v>
      </c>
    </row>
    <row r="61" spans="1:5" ht="76.5">
      <c r="A61" s="29" t="s">
        <v>41</v>
      </c>
      <c r="E61" s="30" t="s">
        <v>1665</v>
      </c>
    </row>
    <row r="62" spans="1:5" ht="38.25">
      <c r="A62" t="s">
        <v>43</v>
      </c>
      <c r="E62" s="28" t="s">
        <v>1666</v>
      </c>
    </row>
    <row r="63" spans="1:16" ht="12.75">
      <c r="A63" s="19" t="s">
        <v>35</v>
      </c>
      <c r="B63" s="23" t="s">
        <v>166</v>
      </c>
      <c r="C63" s="23" t="s">
        <v>1667</v>
      </c>
      <c r="D63" s="19" t="s">
        <v>37</v>
      </c>
      <c r="E63" s="24" t="s">
        <v>1668</v>
      </c>
      <c r="F63" s="25" t="s">
        <v>137</v>
      </c>
      <c r="G63" s="26">
        <v>93.5</v>
      </c>
      <c r="H63" s="26">
        <v>19820</v>
      </c>
      <c r="I63" s="26">
        <f>ROUND(ROUND(H63,2)*ROUND(G63,2),2)</f>
      </c>
      <c r="O63">
        <f>(I63*21)/100</f>
      </c>
      <c r="P63" t="s">
        <v>12</v>
      </c>
    </row>
    <row r="64" spans="1:5" ht="12.75">
      <c r="A64" s="27" t="s">
        <v>40</v>
      </c>
      <c r="E64" s="28" t="s">
        <v>37</v>
      </c>
    </row>
    <row r="65" spans="1:5" ht="12.75">
      <c r="A65" s="29" t="s">
        <v>41</v>
      </c>
      <c r="E65" s="30" t="s">
        <v>1669</v>
      </c>
    </row>
    <row r="66" spans="1:5" ht="331.5">
      <c r="A66" t="s">
        <v>43</v>
      </c>
      <c r="E66" s="28" t="s">
        <v>1670</v>
      </c>
    </row>
    <row r="67" spans="1:16" ht="12.75">
      <c r="A67" s="19" t="s">
        <v>35</v>
      </c>
      <c r="B67" s="23" t="s">
        <v>169</v>
      </c>
      <c r="C67" s="23" t="s">
        <v>1671</v>
      </c>
      <c r="D67" s="19" t="s">
        <v>37</v>
      </c>
      <c r="E67" s="24" t="s">
        <v>1672</v>
      </c>
      <c r="F67" s="25" t="s">
        <v>137</v>
      </c>
      <c r="G67" s="26">
        <v>93.5</v>
      </c>
      <c r="H67" s="26">
        <v>6980</v>
      </c>
      <c r="I67" s="26">
        <f>ROUND(ROUND(H67,2)*ROUND(G67,2),2)</f>
      </c>
      <c r="O67">
        <f>(I67*21)/100</f>
      </c>
      <c r="P67" t="s">
        <v>12</v>
      </c>
    </row>
    <row r="68" spans="1:5" ht="12.75">
      <c r="A68" s="27" t="s">
        <v>40</v>
      </c>
      <c r="E68" s="28" t="s">
        <v>37</v>
      </c>
    </row>
    <row r="69" spans="1:5" ht="12.75">
      <c r="A69" s="29" t="s">
        <v>41</v>
      </c>
      <c r="E69" s="30" t="s">
        <v>1673</v>
      </c>
    </row>
    <row r="70" spans="1:5" ht="12.75">
      <c r="A70" t="s">
        <v>43</v>
      </c>
      <c r="E70" s="28" t="s">
        <v>1674</v>
      </c>
    </row>
    <row r="71" spans="1:18" ht="12.75" customHeight="1">
      <c r="A71" s="5" t="s">
        <v>33</v>
      </c>
      <c r="B71" s="5"/>
      <c r="C71" s="34" t="s">
        <v>23</v>
      </c>
      <c r="D71" s="5"/>
      <c r="E71" s="21" t="s">
        <v>227</v>
      </c>
      <c r="F71" s="5"/>
      <c r="G71" s="5"/>
      <c r="H71" s="5"/>
      <c r="I71" s="35">
        <f>0+Q71</f>
      </c>
      <c r="O71">
        <f>0+R71</f>
      </c>
      <c r="Q71">
        <f>0+I72</f>
      </c>
      <c r="R71">
        <f>0+O72</f>
      </c>
    </row>
    <row r="72" spans="1:16" ht="12.75">
      <c r="A72" s="19" t="s">
        <v>35</v>
      </c>
      <c r="B72" s="23" t="s">
        <v>175</v>
      </c>
      <c r="C72" s="23" t="s">
        <v>385</v>
      </c>
      <c r="D72" s="19" t="s">
        <v>37</v>
      </c>
      <c r="E72" s="24" t="s">
        <v>386</v>
      </c>
      <c r="F72" s="25" t="s">
        <v>107</v>
      </c>
      <c r="G72" s="26">
        <v>85.78</v>
      </c>
      <c r="H72" s="26">
        <v>820</v>
      </c>
      <c r="I72" s="26">
        <f>ROUND(ROUND(H72,2)*ROUND(G72,2),2)</f>
      </c>
      <c r="O72">
        <f>(I72*21)/100</f>
      </c>
      <c r="P72" t="s">
        <v>12</v>
      </c>
    </row>
    <row r="73" spans="1:5" ht="12.75">
      <c r="A73" s="27" t="s">
        <v>40</v>
      </c>
      <c r="E73" s="28" t="s">
        <v>37</v>
      </c>
    </row>
    <row r="74" spans="1:5" ht="25.5">
      <c r="A74" s="29" t="s">
        <v>41</v>
      </c>
      <c r="E74" s="30" t="s">
        <v>1675</v>
      </c>
    </row>
    <row r="75" spans="1:5" ht="38.25">
      <c r="A75" t="s">
        <v>43</v>
      </c>
      <c r="E75" s="28" t="s">
        <v>232</v>
      </c>
    </row>
    <row r="76" spans="1:18" ht="12.75" customHeight="1">
      <c r="A76" s="5" t="s">
        <v>33</v>
      </c>
      <c r="B76" s="5"/>
      <c r="C76" s="34" t="s">
        <v>25</v>
      </c>
      <c r="D76" s="5"/>
      <c r="E76" s="21" t="s">
        <v>233</v>
      </c>
      <c r="F76" s="5"/>
      <c r="G76" s="5"/>
      <c r="H76" s="5"/>
      <c r="I76" s="35">
        <f>0+Q76</f>
      </c>
      <c r="O76">
        <f>0+R76</f>
      </c>
      <c r="Q76">
        <f>0+I77+I81+I85</f>
      </c>
      <c r="R76">
        <f>0+O77+O81+O85</f>
      </c>
    </row>
    <row r="77" spans="1:16" ht="12.75">
      <c r="A77" s="19" t="s">
        <v>35</v>
      </c>
      <c r="B77" s="23" t="s">
        <v>178</v>
      </c>
      <c r="C77" s="23" t="s">
        <v>1236</v>
      </c>
      <c r="D77" s="19" t="s">
        <v>37</v>
      </c>
      <c r="E77" s="24" t="s">
        <v>1237</v>
      </c>
      <c r="F77" s="25" t="s">
        <v>107</v>
      </c>
      <c r="G77" s="26">
        <v>81.77</v>
      </c>
      <c r="H77" s="26">
        <v>774</v>
      </c>
      <c r="I77" s="26">
        <f>ROUND(ROUND(H77,2)*ROUND(G77,2),2)</f>
      </c>
      <c r="O77">
        <f>(I77*21)/100</f>
      </c>
      <c r="P77" t="s">
        <v>12</v>
      </c>
    </row>
    <row r="78" spans="1:5" ht="12.75">
      <c r="A78" s="27" t="s">
        <v>40</v>
      </c>
      <c r="E78" s="28" t="s">
        <v>1236</v>
      </c>
    </row>
    <row r="79" spans="1:5" ht="25.5">
      <c r="A79" s="29" t="s">
        <v>41</v>
      </c>
      <c r="E79" s="30" t="s">
        <v>1676</v>
      </c>
    </row>
    <row r="80" spans="1:5" ht="51">
      <c r="A80" t="s">
        <v>43</v>
      </c>
      <c r="E80" s="28" t="s">
        <v>243</v>
      </c>
    </row>
    <row r="81" spans="1:16" ht="12.75">
      <c r="A81" s="19" t="s">
        <v>35</v>
      </c>
      <c r="B81" s="23" t="s">
        <v>183</v>
      </c>
      <c r="C81" s="23" t="s">
        <v>1240</v>
      </c>
      <c r="D81" s="19" t="s">
        <v>37</v>
      </c>
      <c r="E81" s="24" t="s">
        <v>1241</v>
      </c>
      <c r="F81" s="25" t="s">
        <v>82</v>
      </c>
      <c r="G81" s="26">
        <v>272.55</v>
      </c>
      <c r="H81" s="26">
        <v>13</v>
      </c>
      <c r="I81" s="26">
        <f>ROUND(ROUND(H81,2)*ROUND(G81,2),2)</f>
      </c>
      <c r="O81">
        <f>(I81*21)/100</f>
      </c>
      <c r="P81" t="s">
        <v>12</v>
      </c>
    </row>
    <row r="82" spans="1:5" ht="12.75">
      <c r="A82" s="27" t="s">
        <v>40</v>
      </c>
      <c r="E82" s="28" t="s">
        <v>37</v>
      </c>
    </row>
    <row r="83" spans="1:5" ht="25.5">
      <c r="A83" s="29" t="s">
        <v>41</v>
      </c>
      <c r="E83" s="30" t="s">
        <v>1677</v>
      </c>
    </row>
    <row r="84" spans="1:5" ht="102">
      <c r="A84" t="s">
        <v>43</v>
      </c>
      <c r="E84" s="28" t="s">
        <v>1243</v>
      </c>
    </row>
    <row r="85" spans="1:16" ht="12.75">
      <c r="A85" s="19" t="s">
        <v>35</v>
      </c>
      <c r="B85" s="23" t="s">
        <v>188</v>
      </c>
      <c r="C85" s="23" t="s">
        <v>1244</v>
      </c>
      <c r="D85" s="19" t="s">
        <v>37</v>
      </c>
      <c r="E85" s="24" t="s">
        <v>1245</v>
      </c>
      <c r="F85" s="25" t="s">
        <v>107</v>
      </c>
      <c r="G85" s="26">
        <v>13.63</v>
      </c>
      <c r="H85" s="26">
        <v>6390</v>
      </c>
      <c r="I85" s="26">
        <f>ROUND(ROUND(H85,2)*ROUND(G85,2),2)</f>
      </c>
      <c r="O85">
        <f>(I85*21)/100</f>
      </c>
      <c r="P85" t="s">
        <v>12</v>
      </c>
    </row>
    <row r="86" spans="1:5" ht="12.75">
      <c r="A86" s="27" t="s">
        <v>40</v>
      </c>
      <c r="E86" s="28" t="s">
        <v>1246</v>
      </c>
    </row>
    <row r="87" spans="1:5" ht="25.5">
      <c r="A87" s="29" t="s">
        <v>41</v>
      </c>
      <c r="E87" s="30" t="s">
        <v>1678</v>
      </c>
    </row>
    <row r="88" spans="1:5" ht="204">
      <c r="A88" t="s">
        <v>43</v>
      </c>
      <c r="E88" s="28" t="s">
        <v>1248</v>
      </c>
    </row>
    <row r="89" spans="1:18" ht="12.75" customHeight="1">
      <c r="A89" s="5" t="s">
        <v>33</v>
      </c>
      <c r="B89" s="5"/>
      <c r="C89" s="34" t="s">
        <v>70</v>
      </c>
      <c r="D89" s="5"/>
      <c r="E89" s="21" t="s">
        <v>271</v>
      </c>
      <c r="F89" s="5"/>
      <c r="G89" s="5"/>
      <c r="H89" s="5"/>
      <c r="I89" s="35">
        <f>0+Q89</f>
      </c>
      <c r="O89">
        <f>0+R89</f>
      </c>
      <c r="Q89">
        <f>0+I90+I94</f>
      </c>
      <c r="R89">
        <f>0+O90+O94</f>
      </c>
    </row>
    <row r="90" spans="1:16" ht="12.75">
      <c r="A90" s="19" t="s">
        <v>35</v>
      </c>
      <c r="B90" s="23" t="s">
        <v>192</v>
      </c>
      <c r="C90" s="23" t="s">
        <v>1679</v>
      </c>
      <c r="D90" s="19" t="s">
        <v>37</v>
      </c>
      <c r="E90" s="24" t="s">
        <v>1680</v>
      </c>
      <c r="F90" s="25" t="s">
        <v>62</v>
      </c>
      <c r="G90" s="26">
        <v>1</v>
      </c>
      <c r="H90" s="26">
        <v>9150</v>
      </c>
      <c r="I90" s="26">
        <f>ROUND(ROUND(H90,2)*ROUND(G90,2),2)</f>
      </c>
      <c r="O90">
        <f>(I90*21)/100</f>
      </c>
      <c r="P90" t="s">
        <v>12</v>
      </c>
    </row>
    <row r="91" spans="1:5" ht="12.75">
      <c r="A91" s="27" t="s">
        <v>40</v>
      </c>
      <c r="E91" s="28" t="s">
        <v>1681</v>
      </c>
    </row>
    <row r="92" spans="1:5" ht="12.75">
      <c r="A92" s="29" t="s">
        <v>41</v>
      </c>
      <c r="E92" s="30" t="s">
        <v>52</v>
      </c>
    </row>
    <row r="93" spans="1:5" ht="25.5">
      <c r="A93" t="s">
        <v>43</v>
      </c>
      <c r="E93" s="28" t="s">
        <v>1461</v>
      </c>
    </row>
    <row r="94" spans="1:16" ht="12.75">
      <c r="A94" s="19" t="s">
        <v>35</v>
      </c>
      <c r="B94" s="23" t="s">
        <v>196</v>
      </c>
      <c r="C94" s="23" t="s">
        <v>1682</v>
      </c>
      <c r="D94" s="19" t="s">
        <v>37</v>
      </c>
      <c r="E94" s="24" t="s">
        <v>1683</v>
      </c>
      <c r="F94" s="25" t="s">
        <v>62</v>
      </c>
      <c r="G94" s="26">
        <v>1</v>
      </c>
      <c r="H94" s="26">
        <v>3300000</v>
      </c>
      <c r="I94" s="26">
        <f>ROUND(ROUND(H94,2)*ROUND(G94,2),2)</f>
      </c>
      <c r="O94">
        <f>(I94*21)/100</f>
      </c>
      <c r="P94" t="s">
        <v>12</v>
      </c>
    </row>
    <row r="95" spans="1:5" ht="12.75">
      <c r="A95" s="27" t="s">
        <v>40</v>
      </c>
      <c r="E95" s="28" t="s">
        <v>1684</v>
      </c>
    </row>
    <row r="96" spans="1:5" ht="12.75">
      <c r="A96" s="29" t="s">
        <v>41</v>
      </c>
      <c r="E96" s="30" t="s">
        <v>52</v>
      </c>
    </row>
    <row r="97" spans="1:5" ht="267.75">
      <c r="A97" t="s">
        <v>43</v>
      </c>
      <c r="E97" s="28" t="s">
        <v>1685</v>
      </c>
    </row>
    <row r="98" spans="1:18" ht="12.75" customHeight="1">
      <c r="A98" s="5" t="s">
        <v>33</v>
      </c>
      <c r="B98" s="5"/>
      <c r="C98" s="34" t="s">
        <v>30</v>
      </c>
      <c r="D98" s="5"/>
      <c r="E98" s="21" t="s">
        <v>294</v>
      </c>
      <c r="F98" s="5"/>
      <c r="G98" s="5"/>
      <c r="H98" s="5"/>
      <c r="I98" s="35">
        <f>0+Q98</f>
      </c>
      <c r="O98">
        <f>0+R98</f>
      </c>
      <c r="Q98">
        <f>0+I99+I103+I107+I111</f>
      </c>
      <c r="R98">
        <f>0+O99+O103+O107+O111</f>
      </c>
    </row>
    <row r="99" spans="1:16" ht="12.75">
      <c r="A99" s="19" t="s">
        <v>35</v>
      </c>
      <c r="B99" s="23" t="s">
        <v>199</v>
      </c>
      <c r="C99" s="23" t="s">
        <v>1295</v>
      </c>
      <c r="D99" s="19" t="s">
        <v>37</v>
      </c>
      <c r="E99" s="24" t="s">
        <v>1296</v>
      </c>
      <c r="F99" s="25" t="s">
        <v>163</v>
      </c>
      <c r="G99" s="26">
        <v>43</v>
      </c>
      <c r="H99" s="26">
        <v>102</v>
      </c>
      <c r="I99" s="26">
        <f>ROUND(ROUND(H99,2)*ROUND(G99,2),2)</f>
      </c>
      <c r="O99">
        <f>(I99*21)/100</f>
      </c>
      <c r="P99" t="s">
        <v>12</v>
      </c>
    </row>
    <row r="100" spans="1:5" ht="12.75">
      <c r="A100" s="27" t="s">
        <v>40</v>
      </c>
      <c r="E100" s="28" t="s">
        <v>37</v>
      </c>
    </row>
    <row r="101" spans="1:5" ht="25.5">
      <c r="A101" s="29" t="s">
        <v>41</v>
      </c>
      <c r="E101" s="30" t="s">
        <v>1686</v>
      </c>
    </row>
    <row r="102" spans="1:5" ht="25.5">
      <c r="A102" t="s">
        <v>43</v>
      </c>
      <c r="E102" s="28" t="s">
        <v>299</v>
      </c>
    </row>
    <row r="103" spans="1:16" ht="12.75">
      <c r="A103" s="19" t="s">
        <v>35</v>
      </c>
      <c r="B103" s="23" t="s">
        <v>204</v>
      </c>
      <c r="C103" s="23" t="s">
        <v>1687</v>
      </c>
      <c r="D103" s="19" t="s">
        <v>37</v>
      </c>
      <c r="E103" s="24" t="s">
        <v>1688</v>
      </c>
      <c r="F103" s="25" t="s">
        <v>62</v>
      </c>
      <c r="G103" s="26">
        <v>1</v>
      </c>
      <c r="H103" s="26">
        <v>11490</v>
      </c>
      <c r="I103" s="26">
        <f>ROUND(ROUND(H103,2)*ROUND(G103,2),2)</f>
      </c>
      <c r="O103">
        <f>(I103*21)/100</f>
      </c>
      <c r="P103" t="s">
        <v>12</v>
      </c>
    </row>
    <row r="104" spans="1:5" ht="12.75">
      <c r="A104" s="27" t="s">
        <v>40</v>
      </c>
      <c r="E104" s="28" t="s">
        <v>1689</v>
      </c>
    </row>
    <row r="105" spans="1:5" ht="12.75">
      <c r="A105" s="29" t="s">
        <v>41</v>
      </c>
      <c r="E105" s="30" t="s">
        <v>52</v>
      </c>
    </row>
    <row r="106" spans="1:5" ht="102">
      <c r="A106" t="s">
        <v>43</v>
      </c>
      <c r="E106" s="28" t="s">
        <v>1690</v>
      </c>
    </row>
    <row r="107" spans="1:16" ht="12.75">
      <c r="A107" s="19" t="s">
        <v>35</v>
      </c>
      <c r="B107" s="23" t="s">
        <v>206</v>
      </c>
      <c r="C107" s="23" t="s">
        <v>1691</v>
      </c>
      <c r="D107" s="19" t="s">
        <v>37</v>
      </c>
      <c r="E107" s="24" t="s">
        <v>1692</v>
      </c>
      <c r="F107" s="25" t="s">
        <v>107</v>
      </c>
      <c r="G107" s="26">
        <v>1.2</v>
      </c>
      <c r="H107" s="26">
        <v>8130</v>
      </c>
      <c r="I107" s="26">
        <f>ROUND(ROUND(H107,2)*ROUND(G107,2),2)</f>
      </c>
      <c r="O107">
        <f>(I107*21)/100</f>
      </c>
      <c r="P107" t="s">
        <v>12</v>
      </c>
    </row>
    <row r="108" spans="1:5" ht="12.75">
      <c r="A108" s="27" t="s">
        <v>40</v>
      </c>
      <c r="E108" s="28" t="s">
        <v>37</v>
      </c>
    </row>
    <row r="109" spans="1:5" ht="25.5">
      <c r="A109" s="29" t="s">
        <v>41</v>
      </c>
      <c r="E109" s="30" t="s">
        <v>1693</v>
      </c>
    </row>
    <row r="110" spans="1:5" ht="229.5">
      <c r="A110" t="s">
        <v>43</v>
      </c>
      <c r="E110" s="28" t="s">
        <v>1694</v>
      </c>
    </row>
    <row r="111" spans="1:16" ht="12.75">
      <c r="A111" s="19" t="s">
        <v>35</v>
      </c>
      <c r="B111" s="23" t="s">
        <v>211</v>
      </c>
      <c r="C111" s="23" t="s">
        <v>1695</v>
      </c>
      <c r="D111" s="19" t="s">
        <v>37</v>
      </c>
      <c r="E111" s="24" t="s">
        <v>1696</v>
      </c>
      <c r="F111" s="25" t="s">
        <v>107</v>
      </c>
      <c r="G111" s="26">
        <v>9.36</v>
      </c>
      <c r="H111" s="26">
        <v>5560</v>
      </c>
      <c r="I111" s="26">
        <f>ROUND(ROUND(H111,2)*ROUND(G111,2),2)</f>
      </c>
      <c r="O111">
        <f>(I111*21)/100</f>
      </c>
      <c r="P111" t="s">
        <v>12</v>
      </c>
    </row>
    <row r="112" spans="1:5" ht="12.75">
      <c r="A112" s="27" t="s">
        <v>40</v>
      </c>
      <c r="E112" s="28" t="s">
        <v>37</v>
      </c>
    </row>
    <row r="113" spans="1:5" ht="25.5">
      <c r="A113" s="29" t="s">
        <v>41</v>
      </c>
      <c r="E113" s="30" t="s">
        <v>1697</v>
      </c>
    </row>
    <row r="114" spans="1:5" ht="76.5">
      <c r="A114" t="s">
        <v>43</v>
      </c>
      <c r="E114" s="28" t="s">
        <v>1496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7.xml><?xml version="1.0" encoding="utf-8"?>
<worksheet xmlns="http://schemas.openxmlformats.org/spreadsheetml/2006/main" xmlns:r="http://schemas.openxmlformats.org/officeDocument/2006/relationships">
  <sheetPr>
    <pageSetUpPr fitToPage="1"/>
  </sheetPr>
  <dimension ref="A1:R12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0+O8+O17+O58+O75+O84+O97+O106</f>
      </c>
      <c r="P2" t="s">
        <v>13</v>
      </c>
    </row>
    <row r="3" spans="1:16" ht="15" customHeight="1">
      <c r="A3" t="s">
        <v>1</v>
      </c>
      <c r="B3" s="8" t="s">
        <v>4</v>
      </c>
      <c r="C3" s="9" t="s">
        <v>5</v>
      </c>
      <c r="D3" s="1"/>
      <c r="E3" s="10" t="s">
        <v>6</v>
      </c>
      <c r="F3" s="1"/>
      <c r="G3" s="4"/>
      <c r="H3" s="3" t="s">
        <v>1698</v>
      </c>
      <c r="I3" s="31">
        <f>0+I8+I17+I58+I75+I84+I97+I106</f>
      </c>
      <c r="O3" t="s">
        <v>9</v>
      </c>
      <c r="P3" t="s">
        <v>12</v>
      </c>
    </row>
    <row r="4" spans="1:16" ht="15" customHeight="1">
      <c r="A4" t="s">
        <v>7</v>
      </c>
      <c r="B4" s="12" t="s">
        <v>8</v>
      </c>
      <c r="C4" s="13" t="s">
        <v>1698</v>
      </c>
      <c r="D4" s="5"/>
      <c r="E4" s="14" t="s">
        <v>1699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125</v>
      </c>
      <c r="D9" s="19" t="s">
        <v>1300</v>
      </c>
      <c r="E9" s="24" t="s">
        <v>1191</v>
      </c>
      <c r="F9" s="25" t="s">
        <v>107</v>
      </c>
      <c r="G9" s="26">
        <v>445.26</v>
      </c>
      <c r="H9" s="26">
        <v>500</v>
      </c>
      <c r="I9" s="26">
        <f>ROUND(ROUND(H9,2)*ROUND(G9,2),2)</f>
      </c>
      <c r="O9">
        <f>(I9*21)/100</f>
      </c>
      <c r="P9" t="s">
        <v>12</v>
      </c>
    </row>
    <row r="10" spans="1:5" ht="12.75">
      <c r="A10" s="27" t="s">
        <v>40</v>
      </c>
      <c r="E10" s="28" t="s">
        <v>37</v>
      </c>
    </row>
    <row r="11" spans="1:5" ht="12.75">
      <c r="A11" s="29" t="s">
        <v>41</v>
      </c>
      <c r="E11" s="30" t="s">
        <v>1700</v>
      </c>
    </row>
    <row r="12" spans="1:5" ht="51">
      <c r="A12" t="s">
        <v>43</v>
      </c>
      <c r="E12" s="28" t="s">
        <v>1302</v>
      </c>
    </row>
    <row r="13" spans="1:16" ht="12.75">
      <c r="A13" s="19" t="s">
        <v>35</v>
      </c>
      <c r="B13" s="23" t="s">
        <v>12</v>
      </c>
      <c r="C13" s="23" t="s">
        <v>125</v>
      </c>
      <c r="D13" s="19" t="s">
        <v>1701</v>
      </c>
      <c r="E13" s="24" t="s">
        <v>1702</v>
      </c>
      <c r="F13" s="25" t="s">
        <v>107</v>
      </c>
      <c r="G13" s="26">
        <v>9.6</v>
      </c>
      <c r="H13" s="26">
        <v>500</v>
      </c>
      <c r="I13" s="26">
        <f>ROUND(ROUND(H13,2)*ROUND(G13,2),2)</f>
      </c>
      <c r="O13">
        <f>(I13*21)/100</f>
      </c>
      <c r="P13" t="s">
        <v>12</v>
      </c>
    </row>
    <row r="14" spans="1:5" ht="12.75">
      <c r="A14" s="27" t="s">
        <v>40</v>
      </c>
      <c r="E14" s="28" t="s">
        <v>37</v>
      </c>
    </row>
    <row r="15" spans="1:5" ht="12.75">
      <c r="A15" s="29" t="s">
        <v>41</v>
      </c>
      <c r="E15" s="30" t="s">
        <v>1703</v>
      </c>
    </row>
    <row r="16" spans="1:5" ht="51">
      <c r="A16" t="s">
        <v>43</v>
      </c>
      <c r="E16" s="28" t="s">
        <v>1302</v>
      </c>
    </row>
    <row r="17" spans="1:18" ht="12.75" customHeight="1">
      <c r="A17" s="5" t="s">
        <v>33</v>
      </c>
      <c r="B17" s="5"/>
      <c r="C17" s="34" t="s">
        <v>19</v>
      </c>
      <c r="D17" s="5"/>
      <c r="E17" s="21" t="s">
        <v>79</v>
      </c>
      <c r="F17" s="5"/>
      <c r="G17" s="5"/>
      <c r="H17" s="5"/>
      <c r="I17" s="35">
        <f>0+Q17</f>
      </c>
      <c r="O17">
        <f>0+R17</f>
      </c>
      <c r="Q17">
        <f>0+I18+I22+I26+I30+I34+I38+I42+I46+I50+I54</f>
      </c>
      <c r="R17">
        <f>0+O18+O22+O26+O30+O34+O38+O42+O46+O50+O54</f>
      </c>
    </row>
    <row r="18" spans="1:16" ht="25.5">
      <c r="A18" s="19" t="s">
        <v>35</v>
      </c>
      <c r="B18" s="23" t="s">
        <v>13</v>
      </c>
      <c r="C18" s="23" t="s">
        <v>153</v>
      </c>
      <c r="D18" s="19" t="s">
        <v>176</v>
      </c>
      <c r="E18" s="24" t="s">
        <v>154</v>
      </c>
      <c r="F18" s="25" t="s">
        <v>107</v>
      </c>
      <c r="G18" s="26">
        <v>9.6</v>
      </c>
      <c r="H18" s="26">
        <v>264</v>
      </c>
      <c r="I18" s="26">
        <f>ROUND(ROUND(H18,2)*ROUND(G18,2),2)</f>
      </c>
      <c r="O18">
        <f>(I18*21)/100</f>
      </c>
      <c r="P18" t="s">
        <v>12</v>
      </c>
    </row>
    <row r="19" spans="1:5" ht="12.75">
      <c r="A19" s="27" t="s">
        <v>40</v>
      </c>
      <c r="E19" s="28" t="s">
        <v>37</v>
      </c>
    </row>
    <row r="20" spans="1:5" ht="25.5">
      <c r="A20" s="29" t="s">
        <v>41</v>
      </c>
      <c r="E20" s="30" t="s">
        <v>1704</v>
      </c>
    </row>
    <row r="21" spans="1:5" ht="63.75">
      <c r="A21" t="s">
        <v>43</v>
      </c>
      <c r="E21" s="28" t="s">
        <v>150</v>
      </c>
    </row>
    <row r="22" spans="1:16" ht="12.75">
      <c r="A22" s="19" t="s">
        <v>35</v>
      </c>
      <c r="B22" s="23" t="s">
        <v>23</v>
      </c>
      <c r="C22" s="23" t="s">
        <v>428</v>
      </c>
      <c r="D22" s="19" t="s">
        <v>37</v>
      </c>
      <c r="E22" s="24" t="s">
        <v>429</v>
      </c>
      <c r="F22" s="25" t="s">
        <v>107</v>
      </c>
      <c r="G22" s="26">
        <v>4.8</v>
      </c>
      <c r="H22" s="26">
        <v>1330</v>
      </c>
      <c r="I22" s="26">
        <f>ROUND(ROUND(H22,2)*ROUND(G22,2),2)</f>
      </c>
      <c r="O22">
        <f>(I22*21)/100</f>
      </c>
      <c r="P22" t="s">
        <v>12</v>
      </c>
    </row>
    <row r="23" spans="1:5" ht="12.75">
      <c r="A23" s="27" t="s">
        <v>40</v>
      </c>
      <c r="E23" s="28" t="s">
        <v>1196</v>
      </c>
    </row>
    <row r="24" spans="1:5" ht="25.5">
      <c r="A24" s="29" t="s">
        <v>41</v>
      </c>
      <c r="E24" s="30" t="s">
        <v>1705</v>
      </c>
    </row>
    <row r="25" spans="1:5" ht="63.75">
      <c r="A25" t="s">
        <v>43</v>
      </c>
      <c r="E25" s="28" t="s">
        <v>150</v>
      </c>
    </row>
    <row r="26" spans="1:16" ht="12.75">
      <c r="A26" s="19" t="s">
        <v>35</v>
      </c>
      <c r="B26" s="23" t="s">
        <v>25</v>
      </c>
      <c r="C26" s="23" t="s">
        <v>170</v>
      </c>
      <c r="D26" s="19" t="s">
        <v>171</v>
      </c>
      <c r="E26" s="24" t="s">
        <v>172</v>
      </c>
      <c r="F26" s="25" t="s">
        <v>107</v>
      </c>
      <c r="G26" s="26">
        <v>463.28</v>
      </c>
      <c r="H26" s="26">
        <v>102</v>
      </c>
      <c r="I26" s="26">
        <f>ROUND(ROUND(H26,2)*ROUND(G26,2),2)</f>
      </c>
      <c r="O26">
        <f>(I26*21)/100</f>
      </c>
      <c r="P26" t="s">
        <v>12</v>
      </c>
    </row>
    <row r="27" spans="1:5" ht="12.75">
      <c r="A27" s="27" t="s">
        <v>40</v>
      </c>
      <c r="E27" s="28" t="s">
        <v>1303</v>
      </c>
    </row>
    <row r="28" spans="1:5" ht="12.75">
      <c r="A28" s="29" t="s">
        <v>41</v>
      </c>
      <c r="E28" s="30" t="s">
        <v>1706</v>
      </c>
    </row>
    <row r="29" spans="1:5" ht="306">
      <c r="A29" t="s">
        <v>43</v>
      </c>
      <c r="E29" s="28" t="s">
        <v>174</v>
      </c>
    </row>
    <row r="30" spans="1:16" ht="12.75">
      <c r="A30" s="19" t="s">
        <v>35</v>
      </c>
      <c r="B30" s="23" t="s">
        <v>27</v>
      </c>
      <c r="C30" s="23" t="s">
        <v>170</v>
      </c>
      <c r="D30" s="19" t="s">
        <v>176</v>
      </c>
      <c r="E30" s="24" t="s">
        <v>172</v>
      </c>
      <c r="F30" s="25" t="s">
        <v>107</v>
      </c>
      <c r="G30" s="26">
        <v>445.26</v>
      </c>
      <c r="H30" s="26">
        <v>102</v>
      </c>
      <c r="I30" s="26">
        <f>ROUND(ROUND(H30,2)*ROUND(G30,2),2)</f>
      </c>
      <c r="O30">
        <f>(I30*21)/100</f>
      </c>
      <c r="P30" t="s">
        <v>12</v>
      </c>
    </row>
    <row r="31" spans="1:5" ht="12.75">
      <c r="A31" s="27" t="s">
        <v>40</v>
      </c>
      <c r="E31" s="28" t="s">
        <v>1305</v>
      </c>
    </row>
    <row r="32" spans="1:5" ht="12.75">
      <c r="A32" s="29" t="s">
        <v>41</v>
      </c>
      <c r="E32" s="30" t="s">
        <v>1707</v>
      </c>
    </row>
    <row r="33" spans="1:5" ht="306">
      <c r="A33" t="s">
        <v>43</v>
      </c>
      <c r="E33" s="28" t="s">
        <v>174</v>
      </c>
    </row>
    <row r="34" spans="1:16" ht="12.75">
      <c r="A34" s="19" t="s">
        <v>35</v>
      </c>
      <c r="B34" s="23" t="s">
        <v>65</v>
      </c>
      <c r="C34" s="23" t="s">
        <v>179</v>
      </c>
      <c r="D34" s="19" t="s">
        <v>37</v>
      </c>
      <c r="E34" s="24" t="s">
        <v>180</v>
      </c>
      <c r="F34" s="25" t="s">
        <v>107</v>
      </c>
      <c r="G34" s="26">
        <v>635.98</v>
      </c>
      <c r="H34" s="26">
        <v>242</v>
      </c>
      <c r="I34" s="26">
        <f>ROUND(ROUND(H34,2)*ROUND(G34,2),2)</f>
      </c>
      <c r="O34">
        <f>(I34*21)/100</f>
      </c>
      <c r="P34" t="s">
        <v>12</v>
      </c>
    </row>
    <row r="35" spans="1:5" ht="12.75">
      <c r="A35" s="27" t="s">
        <v>40</v>
      </c>
      <c r="E35" s="28" t="s">
        <v>1209</v>
      </c>
    </row>
    <row r="36" spans="1:5" ht="25.5">
      <c r="A36" s="29" t="s">
        <v>41</v>
      </c>
      <c r="E36" s="30" t="s">
        <v>1708</v>
      </c>
    </row>
    <row r="37" spans="1:5" ht="318.75">
      <c r="A37" t="s">
        <v>43</v>
      </c>
      <c r="E37" s="28" t="s">
        <v>182</v>
      </c>
    </row>
    <row r="38" spans="1:16" ht="12.75">
      <c r="A38" s="19" t="s">
        <v>35</v>
      </c>
      <c r="B38" s="23" t="s">
        <v>70</v>
      </c>
      <c r="C38" s="23" t="s">
        <v>184</v>
      </c>
      <c r="D38" s="19" t="s">
        <v>37</v>
      </c>
      <c r="E38" s="24" t="s">
        <v>185</v>
      </c>
      <c r="F38" s="25" t="s">
        <v>107</v>
      </c>
      <c r="G38" s="26">
        <v>272.56</v>
      </c>
      <c r="H38" s="26">
        <v>413</v>
      </c>
      <c r="I38" s="26">
        <f>ROUND(ROUND(H38,2)*ROUND(G38,2),2)</f>
      </c>
      <c r="O38">
        <f>(I38*21)/100</f>
      </c>
      <c r="P38" t="s">
        <v>12</v>
      </c>
    </row>
    <row r="39" spans="1:5" ht="12.75">
      <c r="A39" s="27" t="s">
        <v>40</v>
      </c>
      <c r="E39" s="28" t="s">
        <v>1209</v>
      </c>
    </row>
    <row r="40" spans="1:5" ht="25.5">
      <c r="A40" s="29" t="s">
        <v>41</v>
      </c>
      <c r="E40" s="30" t="s">
        <v>1709</v>
      </c>
    </row>
    <row r="41" spans="1:5" ht="318.75">
      <c r="A41" t="s">
        <v>43</v>
      </c>
      <c r="E41" s="28" t="s">
        <v>187</v>
      </c>
    </row>
    <row r="42" spans="1:16" ht="12.75">
      <c r="A42" s="19" t="s">
        <v>35</v>
      </c>
      <c r="B42" s="23" t="s">
        <v>30</v>
      </c>
      <c r="C42" s="23" t="s">
        <v>110</v>
      </c>
      <c r="D42" s="19" t="s">
        <v>171</v>
      </c>
      <c r="E42" s="24" t="s">
        <v>111</v>
      </c>
      <c r="F42" s="25" t="s">
        <v>107</v>
      </c>
      <c r="G42" s="26">
        <v>908.54</v>
      </c>
      <c r="H42" s="26">
        <v>18</v>
      </c>
      <c r="I42" s="26">
        <f>ROUND(ROUND(H42,2)*ROUND(G42,2),2)</f>
      </c>
      <c r="O42">
        <f>(I42*21)/100</f>
      </c>
      <c r="P42" t="s">
        <v>12</v>
      </c>
    </row>
    <row r="43" spans="1:5" ht="12.75">
      <c r="A43" s="27" t="s">
        <v>40</v>
      </c>
      <c r="E43" s="28" t="s">
        <v>1212</v>
      </c>
    </row>
    <row r="44" spans="1:5" ht="38.25">
      <c r="A44" s="29" t="s">
        <v>41</v>
      </c>
      <c r="E44" s="30" t="s">
        <v>1710</v>
      </c>
    </row>
    <row r="45" spans="1:5" ht="191.25">
      <c r="A45" t="s">
        <v>43</v>
      </c>
      <c r="E45" s="28" t="s">
        <v>198</v>
      </c>
    </row>
    <row r="46" spans="1:16" ht="12.75">
      <c r="A46" s="19" t="s">
        <v>35</v>
      </c>
      <c r="B46" s="23" t="s">
        <v>32</v>
      </c>
      <c r="C46" s="23" t="s">
        <v>110</v>
      </c>
      <c r="D46" s="19" t="s">
        <v>176</v>
      </c>
      <c r="E46" s="24" t="s">
        <v>111</v>
      </c>
      <c r="F46" s="25" t="s">
        <v>107</v>
      </c>
      <c r="G46" s="26">
        <v>445.26</v>
      </c>
      <c r="H46" s="26">
        <v>18</v>
      </c>
      <c r="I46" s="26">
        <f>ROUND(ROUND(H46,2)*ROUND(G46,2),2)</f>
      </c>
      <c r="O46">
        <f>(I46*21)/100</f>
      </c>
      <c r="P46" t="s">
        <v>12</v>
      </c>
    </row>
    <row r="47" spans="1:5" ht="12.75">
      <c r="A47" s="27" t="s">
        <v>40</v>
      </c>
      <c r="E47" s="28" t="s">
        <v>1312</v>
      </c>
    </row>
    <row r="48" spans="1:5" ht="12.75">
      <c r="A48" s="29" t="s">
        <v>41</v>
      </c>
      <c r="E48" s="30" t="s">
        <v>1700</v>
      </c>
    </row>
    <row r="49" spans="1:5" ht="191.25">
      <c r="A49" t="s">
        <v>43</v>
      </c>
      <c r="E49" s="28" t="s">
        <v>198</v>
      </c>
    </row>
    <row r="50" spans="1:16" ht="12.75">
      <c r="A50" s="19" t="s">
        <v>35</v>
      </c>
      <c r="B50" s="23" t="s">
        <v>152</v>
      </c>
      <c r="C50" s="23" t="s">
        <v>200</v>
      </c>
      <c r="D50" s="19" t="s">
        <v>37</v>
      </c>
      <c r="E50" s="24" t="s">
        <v>201</v>
      </c>
      <c r="F50" s="25" t="s">
        <v>107</v>
      </c>
      <c r="G50" s="26">
        <v>463.28</v>
      </c>
      <c r="H50" s="26">
        <v>124</v>
      </c>
      <c r="I50" s="26">
        <f>ROUND(ROUND(H50,2)*ROUND(G50,2),2)</f>
      </c>
      <c r="O50">
        <f>(I50*21)/100</f>
      </c>
      <c r="P50" t="s">
        <v>12</v>
      </c>
    </row>
    <row r="51" spans="1:5" ht="25.5">
      <c r="A51" s="27" t="s">
        <v>40</v>
      </c>
      <c r="E51" s="28" t="s">
        <v>1711</v>
      </c>
    </row>
    <row r="52" spans="1:5" ht="51">
      <c r="A52" s="29" t="s">
        <v>41</v>
      </c>
      <c r="E52" s="30" t="s">
        <v>1712</v>
      </c>
    </row>
    <row r="53" spans="1:5" ht="229.5">
      <c r="A53" t="s">
        <v>43</v>
      </c>
      <c r="E53" s="28" t="s">
        <v>203</v>
      </c>
    </row>
    <row r="54" spans="1:16" ht="12.75">
      <c r="A54" s="19" t="s">
        <v>35</v>
      </c>
      <c r="B54" s="23" t="s">
        <v>156</v>
      </c>
      <c r="C54" s="23" t="s">
        <v>212</v>
      </c>
      <c r="D54" s="19" t="s">
        <v>37</v>
      </c>
      <c r="E54" s="24" t="s">
        <v>213</v>
      </c>
      <c r="F54" s="25" t="s">
        <v>82</v>
      </c>
      <c r="G54" s="26">
        <v>174.72</v>
      </c>
      <c r="H54" s="26">
        <v>15</v>
      </c>
      <c r="I54" s="26">
        <f>ROUND(ROUND(H54,2)*ROUND(G54,2),2)</f>
      </c>
      <c r="O54">
        <f>(I54*21)/100</f>
      </c>
      <c r="P54" t="s">
        <v>12</v>
      </c>
    </row>
    <row r="55" spans="1:5" ht="12.75">
      <c r="A55" s="27" t="s">
        <v>40</v>
      </c>
      <c r="E55" s="28" t="s">
        <v>37</v>
      </c>
    </row>
    <row r="56" spans="1:5" ht="25.5">
      <c r="A56" s="29" t="s">
        <v>41</v>
      </c>
      <c r="E56" s="30" t="s">
        <v>1713</v>
      </c>
    </row>
    <row r="57" spans="1:5" ht="25.5">
      <c r="A57" t="s">
        <v>43</v>
      </c>
      <c r="E57" s="28" t="s">
        <v>215</v>
      </c>
    </row>
    <row r="58" spans="1:18" ht="12.75" customHeight="1">
      <c r="A58" s="5" t="s">
        <v>33</v>
      </c>
      <c r="B58" s="5"/>
      <c r="C58" s="34" t="s">
        <v>12</v>
      </c>
      <c r="D58" s="5"/>
      <c r="E58" s="21" t="s">
        <v>221</v>
      </c>
      <c r="F58" s="5"/>
      <c r="G58" s="5"/>
      <c r="H58" s="5"/>
      <c r="I58" s="35">
        <f>0+Q58</f>
      </c>
      <c r="O58">
        <f>0+R58</f>
      </c>
      <c r="Q58">
        <f>0+I59+I63+I67+I71</f>
      </c>
      <c r="R58">
        <f>0+O59+O63+O67+O71</f>
      </c>
    </row>
    <row r="59" spans="1:16" ht="12.75">
      <c r="A59" s="19" t="s">
        <v>35</v>
      </c>
      <c r="B59" s="23" t="s">
        <v>160</v>
      </c>
      <c r="C59" s="23" t="s">
        <v>1662</v>
      </c>
      <c r="D59" s="19" t="s">
        <v>37</v>
      </c>
      <c r="E59" s="24" t="s">
        <v>1663</v>
      </c>
      <c r="F59" s="25" t="s">
        <v>137</v>
      </c>
      <c r="G59" s="26">
        <v>53.54</v>
      </c>
      <c r="H59" s="26">
        <v>24620</v>
      </c>
      <c r="I59" s="26">
        <f>ROUND(ROUND(H59,2)*ROUND(G59,2),2)</f>
      </c>
      <c r="O59">
        <f>(I59*21)/100</f>
      </c>
      <c r="P59" t="s">
        <v>12</v>
      </c>
    </row>
    <row r="60" spans="1:5" ht="12.75">
      <c r="A60" s="27" t="s">
        <v>40</v>
      </c>
      <c r="E60" s="28" t="s">
        <v>37</v>
      </c>
    </row>
    <row r="61" spans="1:5" ht="89.25">
      <c r="A61" s="29" t="s">
        <v>41</v>
      </c>
      <c r="E61" s="30" t="s">
        <v>1714</v>
      </c>
    </row>
    <row r="62" spans="1:5" ht="38.25">
      <c r="A62" t="s">
        <v>43</v>
      </c>
      <c r="E62" s="28" t="s">
        <v>1666</v>
      </c>
    </row>
    <row r="63" spans="1:16" ht="12.75">
      <c r="A63" s="19" t="s">
        <v>35</v>
      </c>
      <c r="B63" s="23" t="s">
        <v>166</v>
      </c>
      <c r="C63" s="23" t="s">
        <v>1715</v>
      </c>
      <c r="D63" s="19" t="s">
        <v>37</v>
      </c>
      <c r="E63" s="24" t="s">
        <v>1716</v>
      </c>
      <c r="F63" s="25" t="s">
        <v>62</v>
      </c>
      <c r="G63" s="26">
        <v>58</v>
      </c>
      <c r="H63" s="26">
        <v>576</v>
      </c>
      <c r="I63" s="26">
        <f>ROUND(ROUND(H63,2)*ROUND(G63,2),2)</f>
      </c>
      <c r="O63">
        <f>(I63*21)/100</f>
      </c>
      <c r="P63" t="s">
        <v>12</v>
      </c>
    </row>
    <row r="64" spans="1:5" ht="12.75">
      <c r="A64" s="27" t="s">
        <v>40</v>
      </c>
      <c r="E64" s="28" t="s">
        <v>37</v>
      </c>
    </row>
    <row r="65" spans="1:5" ht="12.75">
      <c r="A65" s="29" t="s">
        <v>41</v>
      </c>
      <c r="E65" s="30" t="s">
        <v>1717</v>
      </c>
    </row>
    <row r="66" spans="1:5" ht="12.75">
      <c r="A66" t="s">
        <v>43</v>
      </c>
      <c r="E66" s="28" t="s">
        <v>1718</v>
      </c>
    </row>
    <row r="67" spans="1:16" ht="12.75">
      <c r="A67" s="19" t="s">
        <v>35</v>
      </c>
      <c r="B67" s="23" t="s">
        <v>169</v>
      </c>
      <c r="C67" s="23" t="s">
        <v>1719</v>
      </c>
      <c r="D67" s="19" t="s">
        <v>37</v>
      </c>
      <c r="E67" s="24" t="s">
        <v>1720</v>
      </c>
      <c r="F67" s="25" t="s">
        <v>163</v>
      </c>
      <c r="G67" s="26">
        <v>263.9</v>
      </c>
      <c r="H67" s="26">
        <v>779</v>
      </c>
      <c r="I67" s="26">
        <f>ROUND(ROUND(H67,2)*ROUND(G67,2),2)</f>
      </c>
      <c r="O67">
        <f>(I67*21)/100</f>
      </c>
      <c r="P67" t="s">
        <v>12</v>
      </c>
    </row>
    <row r="68" spans="1:5" ht="12.75">
      <c r="A68" s="27" t="s">
        <v>40</v>
      </c>
      <c r="E68" s="28" t="s">
        <v>37</v>
      </c>
    </row>
    <row r="69" spans="1:5" ht="12.75">
      <c r="A69" s="29" t="s">
        <v>41</v>
      </c>
      <c r="E69" s="30" t="s">
        <v>1721</v>
      </c>
    </row>
    <row r="70" spans="1:5" ht="191.25">
      <c r="A70" t="s">
        <v>43</v>
      </c>
      <c r="E70" s="28" t="s">
        <v>1048</v>
      </c>
    </row>
    <row r="71" spans="1:16" ht="12.75">
      <c r="A71" s="19" t="s">
        <v>35</v>
      </c>
      <c r="B71" s="23" t="s">
        <v>175</v>
      </c>
      <c r="C71" s="23" t="s">
        <v>1722</v>
      </c>
      <c r="D71" s="19" t="s">
        <v>37</v>
      </c>
      <c r="E71" s="24" t="s">
        <v>1723</v>
      </c>
      <c r="F71" s="25" t="s">
        <v>163</v>
      </c>
      <c r="G71" s="26">
        <v>113.1</v>
      </c>
      <c r="H71" s="26">
        <v>930</v>
      </c>
      <c r="I71" s="26">
        <f>ROUND(ROUND(H71,2)*ROUND(G71,2),2)</f>
      </c>
      <c r="O71">
        <f>(I71*21)/100</f>
      </c>
      <c r="P71" t="s">
        <v>12</v>
      </c>
    </row>
    <row r="72" spans="1:5" ht="12.75">
      <c r="A72" s="27" t="s">
        <v>40</v>
      </c>
      <c r="E72" s="28" t="s">
        <v>37</v>
      </c>
    </row>
    <row r="73" spans="1:5" ht="12.75">
      <c r="A73" s="29" t="s">
        <v>41</v>
      </c>
      <c r="E73" s="30" t="s">
        <v>1724</v>
      </c>
    </row>
    <row r="74" spans="1:5" ht="191.25">
      <c r="A74" t="s">
        <v>43</v>
      </c>
      <c r="E74" s="28" t="s">
        <v>1048</v>
      </c>
    </row>
    <row r="75" spans="1:18" ht="12.75" customHeight="1">
      <c r="A75" s="5" t="s">
        <v>33</v>
      </c>
      <c r="B75" s="5"/>
      <c r="C75" s="34" t="s">
        <v>23</v>
      </c>
      <c r="D75" s="5"/>
      <c r="E75" s="21" t="s">
        <v>227</v>
      </c>
      <c r="F75" s="5"/>
      <c r="G75" s="5"/>
      <c r="H75" s="5"/>
      <c r="I75" s="35">
        <f>0+Q75</f>
      </c>
      <c r="O75">
        <f>0+R75</f>
      </c>
      <c r="Q75">
        <f>0+I76+I80</f>
      </c>
      <c r="R75">
        <f>0+O76+O80</f>
      </c>
    </row>
    <row r="76" spans="1:16" ht="12.75">
      <c r="A76" s="19" t="s">
        <v>35</v>
      </c>
      <c r="B76" s="23" t="s">
        <v>178</v>
      </c>
      <c r="C76" s="23" t="s">
        <v>385</v>
      </c>
      <c r="D76" s="19" t="s">
        <v>37</v>
      </c>
      <c r="E76" s="24" t="s">
        <v>386</v>
      </c>
      <c r="F76" s="25" t="s">
        <v>107</v>
      </c>
      <c r="G76" s="26">
        <v>56.39</v>
      </c>
      <c r="H76" s="26">
        <v>820</v>
      </c>
      <c r="I76" s="26">
        <f>ROUND(ROUND(H76,2)*ROUND(G76,2),2)</f>
      </c>
      <c r="O76">
        <f>(I76*21)/100</f>
      </c>
      <c r="P76" t="s">
        <v>12</v>
      </c>
    </row>
    <row r="77" spans="1:5" ht="12.75">
      <c r="A77" s="27" t="s">
        <v>40</v>
      </c>
      <c r="E77" s="28" t="s">
        <v>1725</v>
      </c>
    </row>
    <row r="78" spans="1:5" ht="25.5">
      <c r="A78" s="29" t="s">
        <v>41</v>
      </c>
      <c r="E78" s="30" t="s">
        <v>1726</v>
      </c>
    </row>
    <row r="79" spans="1:5" ht="38.25">
      <c r="A79" t="s">
        <v>43</v>
      </c>
      <c r="E79" s="28" t="s">
        <v>232</v>
      </c>
    </row>
    <row r="80" spans="1:16" ht="12.75">
      <c r="A80" s="19" t="s">
        <v>35</v>
      </c>
      <c r="B80" s="23" t="s">
        <v>183</v>
      </c>
      <c r="C80" s="23" t="s">
        <v>1727</v>
      </c>
      <c r="D80" s="19" t="s">
        <v>37</v>
      </c>
      <c r="E80" s="24" t="s">
        <v>1728</v>
      </c>
      <c r="F80" s="25" t="s">
        <v>107</v>
      </c>
      <c r="G80" s="26">
        <v>6.15</v>
      </c>
      <c r="H80" s="26">
        <v>3340</v>
      </c>
      <c r="I80" s="26">
        <f>ROUND(ROUND(H80,2)*ROUND(G80,2),2)</f>
      </c>
      <c r="O80">
        <f>(I80*21)/100</f>
      </c>
      <c r="P80" t="s">
        <v>12</v>
      </c>
    </row>
    <row r="81" spans="1:5" ht="12.75">
      <c r="A81" s="27" t="s">
        <v>40</v>
      </c>
      <c r="E81" s="28" t="s">
        <v>37</v>
      </c>
    </row>
    <row r="82" spans="1:5" ht="38.25">
      <c r="A82" s="29" t="s">
        <v>41</v>
      </c>
      <c r="E82" s="30" t="s">
        <v>1729</v>
      </c>
    </row>
    <row r="83" spans="1:5" ht="293.25">
      <c r="A83" t="s">
        <v>43</v>
      </c>
      <c r="E83" s="28" t="s">
        <v>1730</v>
      </c>
    </row>
    <row r="84" spans="1:18" ht="12.75" customHeight="1">
      <c r="A84" s="5" t="s">
        <v>33</v>
      </c>
      <c r="B84" s="5"/>
      <c r="C84" s="34" t="s">
        <v>25</v>
      </c>
      <c r="D84" s="5"/>
      <c r="E84" s="21" t="s">
        <v>233</v>
      </c>
      <c r="F84" s="5"/>
      <c r="G84" s="5"/>
      <c r="H84" s="5"/>
      <c r="I84" s="35">
        <f>0+Q84</f>
      </c>
      <c r="O84">
        <f>0+R84</f>
      </c>
      <c r="Q84">
        <f>0+I85+I89+I93</f>
      </c>
      <c r="R84">
        <f>0+O85+O89+O93</f>
      </c>
    </row>
    <row r="85" spans="1:16" ht="12.75">
      <c r="A85" s="19" t="s">
        <v>35</v>
      </c>
      <c r="B85" s="23" t="s">
        <v>188</v>
      </c>
      <c r="C85" s="23" t="s">
        <v>1731</v>
      </c>
      <c r="D85" s="19" t="s">
        <v>37</v>
      </c>
      <c r="E85" s="24" t="s">
        <v>1732</v>
      </c>
      <c r="F85" s="25" t="s">
        <v>82</v>
      </c>
      <c r="G85" s="26">
        <v>14.4</v>
      </c>
      <c r="H85" s="26">
        <v>226</v>
      </c>
      <c r="I85" s="26">
        <f>ROUND(ROUND(H85,2)*ROUND(G85,2),2)</f>
      </c>
      <c r="O85">
        <f>(I85*21)/100</f>
      </c>
      <c r="P85" t="s">
        <v>12</v>
      </c>
    </row>
    <row r="86" spans="1:5" ht="12.75">
      <c r="A86" s="27" t="s">
        <v>40</v>
      </c>
      <c r="E86" s="28" t="s">
        <v>1733</v>
      </c>
    </row>
    <row r="87" spans="1:5" ht="25.5">
      <c r="A87" s="29" t="s">
        <v>41</v>
      </c>
      <c r="E87" s="30" t="s">
        <v>1734</v>
      </c>
    </row>
    <row r="88" spans="1:5" ht="51">
      <c r="A88" t="s">
        <v>43</v>
      </c>
      <c r="E88" s="28" t="s">
        <v>243</v>
      </c>
    </row>
    <row r="89" spans="1:16" ht="12.75">
      <c r="A89" s="19" t="s">
        <v>35</v>
      </c>
      <c r="B89" s="23" t="s">
        <v>192</v>
      </c>
      <c r="C89" s="23" t="s">
        <v>249</v>
      </c>
      <c r="D89" s="19" t="s">
        <v>37</v>
      </c>
      <c r="E89" s="24" t="s">
        <v>250</v>
      </c>
      <c r="F89" s="25" t="s">
        <v>82</v>
      </c>
      <c r="G89" s="26">
        <v>14.4</v>
      </c>
      <c r="H89" s="26">
        <v>18</v>
      </c>
      <c r="I89" s="26">
        <f>ROUND(ROUND(H89,2)*ROUND(G89,2),2)</f>
      </c>
      <c r="O89">
        <f>(I89*21)/100</f>
      </c>
      <c r="P89" t="s">
        <v>12</v>
      </c>
    </row>
    <row r="90" spans="1:5" ht="12.75">
      <c r="A90" s="27" t="s">
        <v>40</v>
      </c>
      <c r="E90" s="28" t="s">
        <v>1735</v>
      </c>
    </row>
    <row r="91" spans="1:5" ht="12.75">
      <c r="A91" s="29" t="s">
        <v>41</v>
      </c>
      <c r="E91" s="30" t="s">
        <v>1736</v>
      </c>
    </row>
    <row r="92" spans="1:5" ht="51">
      <c r="A92" t="s">
        <v>43</v>
      </c>
      <c r="E92" s="28" t="s">
        <v>252</v>
      </c>
    </row>
    <row r="93" spans="1:16" ht="12.75">
      <c r="A93" s="19" t="s">
        <v>35</v>
      </c>
      <c r="B93" s="23" t="s">
        <v>196</v>
      </c>
      <c r="C93" s="23" t="s">
        <v>1737</v>
      </c>
      <c r="D93" s="19" t="s">
        <v>37</v>
      </c>
      <c r="E93" s="24" t="s">
        <v>1738</v>
      </c>
      <c r="F93" s="25" t="s">
        <v>82</v>
      </c>
      <c r="G93" s="26">
        <v>14.4</v>
      </c>
      <c r="H93" s="26">
        <v>282</v>
      </c>
      <c r="I93" s="26">
        <f>ROUND(ROUND(H93,2)*ROUND(G93,2),2)</f>
      </c>
      <c r="O93">
        <f>(I93*21)/100</f>
      </c>
      <c r="P93" t="s">
        <v>12</v>
      </c>
    </row>
    <row r="94" spans="1:5" ht="12.75">
      <c r="A94" s="27" t="s">
        <v>40</v>
      </c>
      <c r="E94" s="28" t="s">
        <v>37</v>
      </c>
    </row>
    <row r="95" spans="1:5" ht="25.5">
      <c r="A95" s="29" t="s">
        <v>41</v>
      </c>
      <c r="E95" s="30" t="s">
        <v>1734</v>
      </c>
    </row>
    <row r="96" spans="1:5" ht="140.25">
      <c r="A96" t="s">
        <v>43</v>
      </c>
      <c r="E96" s="28" t="s">
        <v>261</v>
      </c>
    </row>
    <row r="97" spans="1:18" ht="12.75" customHeight="1">
      <c r="A97" s="5" t="s">
        <v>33</v>
      </c>
      <c r="B97" s="5"/>
      <c r="C97" s="34" t="s">
        <v>70</v>
      </c>
      <c r="D97" s="5"/>
      <c r="E97" s="21" t="s">
        <v>271</v>
      </c>
      <c r="F97" s="5"/>
      <c r="G97" s="5"/>
      <c r="H97" s="5"/>
      <c r="I97" s="35">
        <f>0+Q97</f>
      </c>
      <c r="O97">
        <f>0+R97</f>
      </c>
      <c r="Q97">
        <f>0+I98+I102</f>
      </c>
      <c r="R97">
        <f>0+O98+O102</f>
      </c>
    </row>
    <row r="98" spans="1:16" ht="12.75">
      <c r="A98" s="19" t="s">
        <v>35</v>
      </c>
      <c r="B98" s="23" t="s">
        <v>199</v>
      </c>
      <c r="C98" s="23" t="s">
        <v>1739</v>
      </c>
      <c r="D98" s="19" t="s">
        <v>37</v>
      </c>
      <c r="E98" s="24" t="s">
        <v>1740</v>
      </c>
      <c r="F98" s="25" t="s">
        <v>62</v>
      </c>
      <c r="G98" s="26">
        <v>1</v>
      </c>
      <c r="H98" s="26">
        <v>4610</v>
      </c>
      <c r="I98" s="26">
        <f>ROUND(ROUND(H98,2)*ROUND(G98,2),2)</f>
      </c>
      <c r="O98">
        <f>(I98*21)/100</f>
      </c>
      <c r="P98" t="s">
        <v>12</v>
      </c>
    </row>
    <row r="99" spans="1:5" ht="12.75">
      <c r="A99" s="27" t="s">
        <v>40</v>
      </c>
      <c r="E99" s="28" t="s">
        <v>1741</v>
      </c>
    </row>
    <row r="100" spans="1:5" ht="12.75">
      <c r="A100" s="29" t="s">
        <v>41</v>
      </c>
      <c r="E100" s="30" t="s">
        <v>52</v>
      </c>
    </row>
    <row r="101" spans="1:5" ht="25.5">
      <c r="A101" t="s">
        <v>43</v>
      </c>
      <c r="E101" s="28" t="s">
        <v>1461</v>
      </c>
    </row>
    <row r="102" spans="1:16" ht="12.75">
      <c r="A102" s="19" t="s">
        <v>35</v>
      </c>
      <c r="B102" s="23" t="s">
        <v>204</v>
      </c>
      <c r="C102" s="23" t="s">
        <v>1742</v>
      </c>
      <c r="D102" s="19" t="s">
        <v>37</v>
      </c>
      <c r="E102" s="24" t="s">
        <v>1743</v>
      </c>
      <c r="F102" s="25" t="s">
        <v>62</v>
      </c>
      <c r="G102" s="26">
        <v>1</v>
      </c>
      <c r="H102" s="26">
        <v>2150000</v>
      </c>
      <c r="I102" s="26">
        <f>ROUND(ROUND(H102,2)*ROUND(G102,2),2)</f>
      </c>
      <c r="O102">
        <f>(I102*21)/100</f>
      </c>
      <c r="P102" t="s">
        <v>12</v>
      </c>
    </row>
    <row r="103" spans="1:5" ht="12.75">
      <c r="A103" s="27" t="s">
        <v>40</v>
      </c>
      <c r="E103" s="28" t="s">
        <v>1744</v>
      </c>
    </row>
    <row r="104" spans="1:5" ht="12.75">
      <c r="A104" s="29" t="s">
        <v>41</v>
      </c>
      <c r="E104" s="30" t="s">
        <v>52</v>
      </c>
    </row>
    <row r="105" spans="1:5" ht="267.75">
      <c r="A105" t="s">
        <v>43</v>
      </c>
      <c r="E105" s="28" t="s">
        <v>1685</v>
      </c>
    </row>
    <row r="106" spans="1:18" ht="12.75" customHeight="1">
      <c r="A106" s="5" t="s">
        <v>33</v>
      </c>
      <c r="B106" s="5"/>
      <c r="C106" s="34" t="s">
        <v>30</v>
      </c>
      <c r="D106" s="5"/>
      <c r="E106" s="21" t="s">
        <v>294</v>
      </c>
      <c r="F106" s="5"/>
      <c r="G106" s="5"/>
      <c r="H106" s="5"/>
      <c r="I106" s="35">
        <f>0+Q106</f>
      </c>
      <c r="O106">
        <f>0+R106</f>
      </c>
      <c r="Q106">
        <f>0+I107+I111+I115+I119</f>
      </c>
      <c r="R106">
        <f>0+O107+O111+O115+O119</f>
      </c>
    </row>
    <row r="107" spans="1:16" ht="12.75">
      <c r="A107" s="19" t="s">
        <v>35</v>
      </c>
      <c r="B107" s="23" t="s">
        <v>206</v>
      </c>
      <c r="C107" s="23" t="s">
        <v>1295</v>
      </c>
      <c r="D107" s="19" t="s">
        <v>37</v>
      </c>
      <c r="E107" s="24" t="s">
        <v>1296</v>
      </c>
      <c r="F107" s="25" t="s">
        <v>163</v>
      </c>
      <c r="G107" s="26">
        <v>14.4</v>
      </c>
      <c r="H107" s="26">
        <v>102</v>
      </c>
      <c r="I107" s="26">
        <f>ROUND(ROUND(H107,2)*ROUND(G107,2),2)</f>
      </c>
      <c r="O107">
        <f>(I107*21)/100</f>
      </c>
      <c r="P107" t="s">
        <v>12</v>
      </c>
    </row>
    <row r="108" spans="1:5" ht="12.75">
      <c r="A108" s="27" t="s">
        <v>40</v>
      </c>
      <c r="E108" s="28" t="s">
        <v>37</v>
      </c>
    </row>
    <row r="109" spans="1:5" ht="25.5">
      <c r="A109" s="29" t="s">
        <v>41</v>
      </c>
      <c r="E109" s="30" t="s">
        <v>1745</v>
      </c>
    </row>
    <row r="110" spans="1:5" ht="25.5">
      <c r="A110" t="s">
        <v>43</v>
      </c>
      <c r="E110" s="28" t="s">
        <v>299</v>
      </c>
    </row>
    <row r="111" spans="1:16" ht="12.75">
      <c r="A111" s="19" t="s">
        <v>35</v>
      </c>
      <c r="B111" s="23" t="s">
        <v>211</v>
      </c>
      <c r="C111" s="23" t="s">
        <v>1746</v>
      </c>
      <c r="D111" s="19" t="s">
        <v>37</v>
      </c>
      <c r="E111" s="24" t="s">
        <v>1747</v>
      </c>
      <c r="F111" s="25" t="s">
        <v>62</v>
      </c>
      <c r="G111" s="26">
        <v>1</v>
      </c>
      <c r="H111" s="26">
        <v>5760</v>
      </c>
      <c r="I111" s="26">
        <f>ROUND(ROUND(H111,2)*ROUND(G111,2),2)</f>
      </c>
      <c r="O111">
        <f>(I111*21)/100</f>
      </c>
      <c r="P111" t="s">
        <v>12</v>
      </c>
    </row>
    <row r="112" spans="1:5" ht="12.75">
      <c r="A112" s="27" t="s">
        <v>40</v>
      </c>
      <c r="E112" s="28" t="s">
        <v>1744</v>
      </c>
    </row>
    <row r="113" spans="1:5" ht="12.75">
      <c r="A113" s="29" t="s">
        <v>41</v>
      </c>
      <c r="E113" s="30" t="s">
        <v>52</v>
      </c>
    </row>
    <row r="114" spans="1:5" ht="102">
      <c r="A114" t="s">
        <v>43</v>
      </c>
      <c r="E114" s="28" t="s">
        <v>1690</v>
      </c>
    </row>
    <row r="115" spans="1:16" ht="12.75">
      <c r="A115" s="19" t="s">
        <v>35</v>
      </c>
      <c r="B115" s="23" t="s">
        <v>216</v>
      </c>
      <c r="C115" s="23" t="s">
        <v>1691</v>
      </c>
      <c r="D115" s="19" t="s">
        <v>37</v>
      </c>
      <c r="E115" s="24" t="s">
        <v>1692</v>
      </c>
      <c r="F115" s="25" t="s">
        <v>107</v>
      </c>
      <c r="G115" s="26">
        <v>1.44</v>
      </c>
      <c r="H115" s="26">
        <v>8130</v>
      </c>
      <c r="I115" s="26">
        <f>ROUND(ROUND(H115,2)*ROUND(G115,2),2)</f>
      </c>
      <c r="O115">
        <f>(I115*21)/100</f>
      </c>
      <c r="P115" t="s">
        <v>12</v>
      </c>
    </row>
    <row r="116" spans="1:5" ht="12.75">
      <c r="A116" s="27" t="s">
        <v>40</v>
      </c>
      <c r="E116" s="28" t="s">
        <v>37</v>
      </c>
    </row>
    <row r="117" spans="1:5" ht="25.5">
      <c r="A117" s="29" t="s">
        <v>41</v>
      </c>
      <c r="E117" s="30" t="s">
        <v>1748</v>
      </c>
    </row>
    <row r="118" spans="1:5" ht="229.5">
      <c r="A118" t="s">
        <v>43</v>
      </c>
      <c r="E118" s="28" t="s">
        <v>1694</v>
      </c>
    </row>
    <row r="119" spans="1:16" ht="12.75">
      <c r="A119" s="19" t="s">
        <v>35</v>
      </c>
      <c r="B119" s="23" t="s">
        <v>222</v>
      </c>
      <c r="C119" s="23" t="s">
        <v>1749</v>
      </c>
      <c r="D119" s="19" t="s">
        <v>37</v>
      </c>
      <c r="E119" s="24" t="s">
        <v>1750</v>
      </c>
      <c r="F119" s="25" t="s">
        <v>107</v>
      </c>
      <c r="G119" s="26">
        <v>22.47</v>
      </c>
      <c r="H119" s="26">
        <v>7170</v>
      </c>
      <c r="I119" s="26">
        <f>ROUND(ROUND(H119,2)*ROUND(G119,2),2)</f>
      </c>
      <c r="O119">
        <f>(I119*21)/100</f>
      </c>
      <c r="P119" t="s">
        <v>12</v>
      </c>
    </row>
    <row r="120" spans="1:5" ht="12.75">
      <c r="A120" s="27" t="s">
        <v>40</v>
      </c>
      <c r="E120" s="28" t="s">
        <v>37</v>
      </c>
    </row>
    <row r="121" spans="1:5" ht="38.25">
      <c r="A121" s="29" t="s">
        <v>41</v>
      </c>
      <c r="E121" s="30" t="s">
        <v>1751</v>
      </c>
    </row>
    <row r="122" spans="1:5" ht="25.5">
      <c r="A122" t="s">
        <v>43</v>
      </c>
      <c r="E122" s="28" t="s">
        <v>1752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0+O8+O13+O46+O63+O72+O81</f>
      </c>
      <c r="P2" t="s">
        <v>13</v>
      </c>
    </row>
    <row r="3" spans="1:16" ht="15" customHeight="1">
      <c r="A3" t="s">
        <v>1</v>
      </c>
      <c r="B3" s="8" t="s">
        <v>4</v>
      </c>
      <c r="C3" s="9" t="s">
        <v>5</v>
      </c>
      <c r="D3" s="1"/>
      <c r="E3" s="10" t="s">
        <v>6</v>
      </c>
      <c r="F3" s="1"/>
      <c r="G3" s="4"/>
      <c r="H3" s="3" t="s">
        <v>1753</v>
      </c>
      <c r="I3" s="31">
        <f>0+I8+I13+I46+I63+I72+I81</f>
      </c>
      <c r="O3" t="s">
        <v>9</v>
      </c>
      <c r="P3" t="s">
        <v>12</v>
      </c>
    </row>
    <row r="4" spans="1:16" ht="15" customHeight="1">
      <c r="A4" t="s">
        <v>7</v>
      </c>
      <c r="B4" s="12" t="s">
        <v>8</v>
      </c>
      <c r="C4" s="13" t="s">
        <v>1753</v>
      </c>
      <c r="D4" s="5"/>
      <c r="E4" s="14" t="s">
        <v>1754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125</v>
      </c>
      <c r="D9" s="19" t="s">
        <v>1300</v>
      </c>
      <c r="E9" s="24" t="s">
        <v>1191</v>
      </c>
      <c r="F9" s="25" t="s">
        <v>107</v>
      </c>
      <c r="G9" s="26">
        <v>979.17</v>
      </c>
      <c r="H9" s="26">
        <v>500</v>
      </c>
      <c r="I9" s="26">
        <f>ROUND(ROUND(H9,2)*ROUND(G9,2),2)</f>
      </c>
      <c r="O9">
        <f>(I9*21)/100</f>
      </c>
      <c r="P9" t="s">
        <v>12</v>
      </c>
    </row>
    <row r="10" spans="1:5" ht="12.75">
      <c r="A10" s="27" t="s">
        <v>40</v>
      </c>
      <c r="E10" s="28" t="s">
        <v>37</v>
      </c>
    </row>
    <row r="11" spans="1:5" ht="12.75">
      <c r="A11" s="29" t="s">
        <v>41</v>
      </c>
      <c r="E11" s="30" t="s">
        <v>1755</v>
      </c>
    </row>
    <row r="12" spans="1:5" ht="51">
      <c r="A12" t="s">
        <v>43</v>
      </c>
      <c r="E12" s="28" t="s">
        <v>1302</v>
      </c>
    </row>
    <row r="13" spans="1:18" ht="12.75" customHeight="1">
      <c r="A13" s="5" t="s">
        <v>33</v>
      </c>
      <c r="B13" s="5"/>
      <c r="C13" s="34" t="s">
        <v>19</v>
      </c>
      <c r="D13" s="5"/>
      <c r="E13" s="21" t="s">
        <v>79</v>
      </c>
      <c r="F13" s="5"/>
      <c r="G13" s="5"/>
      <c r="H13" s="5"/>
      <c r="I13" s="35">
        <f>0+Q13</f>
      </c>
      <c r="O13">
        <f>0+R13</f>
      </c>
      <c r="Q13">
        <f>0+I14+I18+I22+I26+I30+I34+I38+I42</f>
      </c>
      <c r="R13">
        <f>0+O14+O18+O22+O26+O30+O34+O38+O42</f>
      </c>
    </row>
    <row r="14" spans="1:16" ht="12.75">
      <c r="A14" s="19" t="s">
        <v>35</v>
      </c>
      <c r="B14" s="23" t="s">
        <v>12</v>
      </c>
      <c r="C14" s="23" t="s">
        <v>170</v>
      </c>
      <c r="D14" s="19" t="s">
        <v>171</v>
      </c>
      <c r="E14" s="24" t="s">
        <v>172</v>
      </c>
      <c r="F14" s="25" t="s">
        <v>107</v>
      </c>
      <c r="G14" s="26">
        <v>1598.7</v>
      </c>
      <c r="H14" s="26">
        <v>102</v>
      </c>
      <c r="I14" s="26">
        <f>ROUND(ROUND(H14,2)*ROUND(G14,2),2)</f>
      </c>
      <c r="O14">
        <f>(I14*21)/100</f>
      </c>
      <c r="P14" t="s">
        <v>12</v>
      </c>
    </row>
    <row r="15" spans="1:5" ht="12.75">
      <c r="A15" s="27" t="s">
        <v>40</v>
      </c>
      <c r="E15" s="28" t="s">
        <v>1303</v>
      </c>
    </row>
    <row r="16" spans="1:5" ht="12.75">
      <c r="A16" s="29" t="s">
        <v>41</v>
      </c>
      <c r="E16" s="30" t="s">
        <v>1756</v>
      </c>
    </row>
    <row r="17" spans="1:5" ht="306">
      <c r="A17" t="s">
        <v>43</v>
      </c>
      <c r="E17" s="28" t="s">
        <v>174</v>
      </c>
    </row>
    <row r="18" spans="1:16" ht="12.75">
      <c r="A18" s="19" t="s">
        <v>35</v>
      </c>
      <c r="B18" s="23" t="s">
        <v>13</v>
      </c>
      <c r="C18" s="23" t="s">
        <v>170</v>
      </c>
      <c r="D18" s="19" t="s">
        <v>176</v>
      </c>
      <c r="E18" s="24" t="s">
        <v>172</v>
      </c>
      <c r="F18" s="25" t="s">
        <v>107</v>
      </c>
      <c r="G18" s="26">
        <v>979.17</v>
      </c>
      <c r="H18" s="26">
        <v>102</v>
      </c>
      <c r="I18" s="26">
        <f>ROUND(ROUND(H18,2)*ROUND(G18,2),2)</f>
      </c>
      <c r="O18">
        <f>(I18*21)/100</f>
      </c>
      <c r="P18" t="s">
        <v>12</v>
      </c>
    </row>
    <row r="19" spans="1:5" ht="12.75">
      <c r="A19" s="27" t="s">
        <v>40</v>
      </c>
      <c r="E19" s="28" t="s">
        <v>1305</v>
      </c>
    </row>
    <row r="20" spans="1:5" ht="12.75">
      <c r="A20" s="29" t="s">
        <v>41</v>
      </c>
      <c r="E20" s="30" t="s">
        <v>1757</v>
      </c>
    </row>
    <row r="21" spans="1:5" ht="306">
      <c r="A21" t="s">
        <v>43</v>
      </c>
      <c r="E21" s="28" t="s">
        <v>174</v>
      </c>
    </row>
    <row r="22" spans="1:16" ht="12.75">
      <c r="A22" s="19" t="s">
        <v>35</v>
      </c>
      <c r="B22" s="23" t="s">
        <v>23</v>
      </c>
      <c r="C22" s="23" t="s">
        <v>179</v>
      </c>
      <c r="D22" s="19" t="s">
        <v>37</v>
      </c>
      <c r="E22" s="24" t="s">
        <v>180</v>
      </c>
      <c r="F22" s="25" t="s">
        <v>107</v>
      </c>
      <c r="G22" s="26">
        <v>1288.94</v>
      </c>
      <c r="H22" s="26">
        <v>242</v>
      </c>
      <c r="I22" s="26">
        <f>ROUND(ROUND(H22,2)*ROUND(G22,2),2)</f>
      </c>
      <c r="O22">
        <f>(I22*21)/100</f>
      </c>
      <c r="P22" t="s">
        <v>12</v>
      </c>
    </row>
    <row r="23" spans="1:5" ht="12.75">
      <c r="A23" s="27" t="s">
        <v>40</v>
      </c>
      <c r="E23" s="28" t="s">
        <v>1209</v>
      </c>
    </row>
    <row r="24" spans="1:5" ht="38.25">
      <c r="A24" s="29" t="s">
        <v>41</v>
      </c>
      <c r="E24" s="30" t="s">
        <v>1758</v>
      </c>
    </row>
    <row r="25" spans="1:5" ht="318.75">
      <c r="A25" t="s">
        <v>43</v>
      </c>
      <c r="E25" s="28" t="s">
        <v>182</v>
      </c>
    </row>
    <row r="26" spans="1:16" ht="12.75">
      <c r="A26" s="19" t="s">
        <v>35</v>
      </c>
      <c r="B26" s="23" t="s">
        <v>25</v>
      </c>
      <c r="C26" s="23" t="s">
        <v>184</v>
      </c>
      <c r="D26" s="19" t="s">
        <v>37</v>
      </c>
      <c r="E26" s="24" t="s">
        <v>185</v>
      </c>
      <c r="F26" s="25" t="s">
        <v>107</v>
      </c>
      <c r="G26" s="26">
        <v>1253.94</v>
      </c>
      <c r="H26" s="26">
        <v>413</v>
      </c>
      <c r="I26" s="26">
        <f>ROUND(ROUND(H26,2)*ROUND(G26,2),2)</f>
      </c>
      <c r="O26">
        <f>(I26*21)/100</f>
      </c>
      <c r="P26" t="s">
        <v>12</v>
      </c>
    </row>
    <row r="27" spans="1:5" ht="12.75">
      <c r="A27" s="27" t="s">
        <v>40</v>
      </c>
      <c r="E27" s="28" t="s">
        <v>1209</v>
      </c>
    </row>
    <row r="28" spans="1:5" ht="38.25">
      <c r="A28" s="29" t="s">
        <v>41</v>
      </c>
      <c r="E28" s="30" t="s">
        <v>1759</v>
      </c>
    </row>
    <row r="29" spans="1:5" ht="318.75">
      <c r="A29" t="s">
        <v>43</v>
      </c>
      <c r="E29" s="28" t="s">
        <v>187</v>
      </c>
    </row>
    <row r="30" spans="1:16" ht="12.75">
      <c r="A30" s="19" t="s">
        <v>35</v>
      </c>
      <c r="B30" s="23" t="s">
        <v>27</v>
      </c>
      <c r="C30" s="23" t="s">
        <v>110</v>
      </c>
      <c r="D30" s="19" t="s">
        <v>171</v>
      </c>
      <c r="E30" s="24" t="s">
        <v>111</v>
      </c>
      <c r="F30" s="25" t="s">
        <v>107</v>
      </c>
      <c r="G30" s="26">
        <v>2577.88</v>
      </c>
      <c r="H30" s="26">
        <v>18</v>
      </c>
      <c r="I30" s="26">
        <f>ROUND(ROUND(H30,2)*ROUND(G30,2),2)</f>
      </c>
      <c r="O30">
        <f>(I30*21)/100</f>
      </c>
      <c r="P30" t="s">
        <v>12</v>
      </c>
    </row>
    <row r="31" spans="1:5" ht="12.75">
      <c r="A31" s="27" t="s">
        <v>40</v>
      </c>
      <c r="E31" s="28" t="s">
        <v>1212</v>
      </c>
    </row>
    <row r="32" spans="1:5" ht="38.25">
      <c r="A32" s="29" t="s">
        <v>41</v>
      </c>
      <c r="E32" s="30" t="s">
        <v>1760</v>
      </c>
    </row>
    <row r="33" spans="1:5" ht="191.25">
      <c r="A33" t="s">
        <v>43</v>
      </c>
      <c r="E33" s="28" t="s">
        <v>198</v>
      </c>
    </row>
    <row r="34" spans="1:16" ht="12.75">
      <c r="A34" s="19" t="s">
        <v>35</v>
      </c>
      <c r="B34" s="23" t="s">
        <v>65</v>
      </c>
      <c r="C34" s="23" t="s">
        <v>110</v>
      </c>
      <c r="D34" s="19" t="s">
        <v>176</v>
      </c>
      <c r="E34" s="24" t="s">
        <v>111</v>
      </c>
      <c r="F34" s="25" t="s">
        <v>107</v>
      </c>
      <c r="G34" s="26">
        <v>979.17</v>
      </c>
      <c r="H34" s="26">
        <v>18</v>
      </c>
      <c r="I34" s="26">
        <f>ROUND(ROUND(H34,2)*ROUND(G34,2),2)</f>
      </c>
      <c r="O34">
        <f>(I34*21)/100</f>
      </c>
      <c r="P34" t="s">
        <v>12</v>
      </c>
    </row>
    <row r="35" spans="1:5" ht="12.75">
      <c r="A35" s="27" t="s">
        <v>40</v>
      </c>
      <c r="E35" s="28" t="s">
        <v>1312</v>
      </c>
    </row>
    <row r="36" spans="1:5" ht="12.75">
      <c r="A36" s="29" t="s">
        <v>41</v>
      </c>
      <c r="E36" s="30" t="s">
        <v>1755</v>
      </c>
    </row>
    <row r="37" spans="1:5" ht="191.25">
      <c r="A37" t="s">
        <v>43</v>
      </c>
      <c r="E37" s="28" t="s">
        <v>198</v>
      </c>
    </row>
    <row r="38" spans="1:16" ht="12.75">
      <c r="A38" s="19" t="s">
        <v>35</v>
      </c>
      <c r="B38" s="23" t="s">
        <v>70</v>
      </c>
      <c r="C38" s="23" t="s">
        <v>200</v>
      </c>
      <c r="D38" s="19" t="s">
        <v>37</v>
      </c>
      <c r="E38" s="24" t="s">
        <v>201</v>
      </c>
      <c r="F38" s="25" t="s">
        <v>107</v>
      </c>
      <c r="G38" s="26">
        <v>1598.7</v>
      </c>
      <c r="H38" s="26">
        <v>124</v>
      </c>
      <c r="I38" s="26">
        <f>ROUND(ROUND(H38,2)*ROUND(G38,2),2)</f>
      </c>
      <c r="O38">
        <f>(I38*21)/100</f>
      </c>
      <c r="P38" t="s">
        <v>12</v>
      </c>
    </row>
    <row r="39" spans="1:5" ht="25.5">
      <c r="A39" s="27" t="s">
        <v>40</v>
      </c>
      <c r="E39" s="28" t="s">
        <v>1761</v>
      </c>
    </row>
    <row r="40" spans="1:5" ht="76.5">
      <c r="A40" s="29" t="s">
        <v>41</v>
      </c>
      <c r="E40" s="30" t="s">
        <v>1762</v>
      </c>
    </row>
    <row r="41" spans="1:5" ht="229.5">
      <c r="A41" t="s">
        <v>43</v>
      </c>
      <c r="E41" s="28" t="s">
        <v>203</v>
      </c>
    </row>
    <row r="42" spans="1:16" ht="12.75">
      <c r="A42" s="19" t="s">
        <v>35</v>
      </c>
      <c r="B42" s="23" t="s">
        <v>30</v>
      </c>
      <c r="C42" s="23" t="s">
        <v>212</v>
      </c>
      <c r="D42" s="19" t="s">
        <v>37</v>
      </c>
      <c r="E42" s="24" t="s">
        <v>213</v>
      </c>
      <c r="F42" s="25" t="s">
        <v>82</v>
      </c>
      <c r="G42" s="26">
        <v>551.3</v>
      </c>
      <c r="H42" s="26">
        <v>15</v>
      </c>
      <c r="I42" s="26">
        <f>ROUND(ROUND(H42,2)*ROUND(G42,2),2)</f>
      </c>
      <c r="O42">
        <f>(I42*21)/100</f>
      </c>
      <c r="P42" t="s">
        <v>12</v>
      </c>
    </row>
    <row r="43" spans="1:5" ht="12.75">
      <c r="A43" s="27" t="s">
        <v>40</v>
      </c>
      <c r="E43" s="28" t="s">
        <v>37</v>
      </c>
    </row>
    <row r="44" spans="1:5" ht="25.5">
      <c r="A44" s="29" t="s">
        <v>41</v>
      </c>
      <c r="E44" s="30" t="s">
        <v>1763</v>
      </c>
    </row>
    <row r="45" spans="1:5" ht="25.5">
      <c r="A45" t="s">
        <v>43</v>
      </c>
      <c r="E45" s="28" t="s">
        <v>215</v>
      </c>
    </row>
    <row r="46" spans="1:18" ht="12.75" customHeight="1">
      <c r="A46" s="5" t="s">
        <v>33</v>
      </c>
      <c r="B46" s="5"/>
      <c r="C46" s="34" t="s">
        <v>12</v>
      </c>
      <c r="D46" s="5"/>
      <c r="E46" s="21" t="s">
        <v>221</v>
      </c>
      <c r="F46" s="5"/>
      <c r="G46" s="5"/>
      <c r="H46" s="5"/>
      <c r="I46" s="35">
        <f>0+Q46</f>
      </c>
      <c r="O46">
        <f>0+R46</f>
      </c>
      <c r="Q46">
        <f>0+I47+I51+I55+I59</f>
      </c>
      <c r="R46">
        <f>0+O47+O51+O55+O59</f>
      </c>
    </row>
    <row r="47" spans="1:16" ht="12.75">
      <c r="A47" s="19" t="s">
        <v>35</v>
      </c>
      <c r="B47" s="23" t="s">
        <v>32</v>
      </c>
      <c r="C47" s="23" t="s">
        <v>1764</v>
      </c>
      <c r="D47" s="19" t="s">
        <v>37</v>
      </c>
      <c r="E47" s="24" t="s">
        <v>1765</v>
      </c>
      <c r="F47" s="25" t="s">
        <v>163</v>
      </c>
      <c r="G47" s="26">
        <v>1107</v>
      </c>
      <c r="H47" s="26">
        <v>774</v>
      </c>
      <c r="I47" s="26">
        <f>ROUND(ROUND(H47,2)*ROUND(G47,2),2)</f>
      </c>
      <c r="O47">
        <f>(I47*21)/100</f>
      </c>
      <c r="P47" t="s">
        <v>12</v>
      </c>
    </row>
    <row r="48" spans="1:5" ht="12.75">
      <c r="A48" s="27" t="s">
        <v>40</v>
      </c>
      <c r="E48" s="28" t="s">
        <v>37</v>
      </c>
    </row>
    <row r="49" spans="1:5" ht="38.25">
      <c r="A49" s="29" t="s">
        <v>41</v>
      </c>
      <c r="E49" s="30" t="s">
        <v>1766</v>
      </c>
    </row>
    <row r="50" spans="1:5" ht="114.75">
      <c r="A50" t="s">
        <v>43</v>
      </c>
      <c r="E50" s="28" t="s">
        <v>1767</v>
      </c>
    </row>
    <row r="51" spans="1:16" ht="12.75">
      <c r="A51" s="19" t="s">
        <v>35</v>
      </c>
      <c r="B51" s="23" t="s">
        <v>152</v>
      </c>
      <c r="C51" s="23" t="s">
        <v>1768</v>
      </c>
      <c r="D51" s="19" t="s">
        <v>37</v>
      </c>
      <c r="E51" s="24" t="s">
        <v>1769</v>
      </c>
      <c r="F51" s="25" t="s">
        <v>107</v>
      </c>
      <c r="G51" s="26">
        <v>25.83</v>
      </c>
      <c r="H51" s="26">
        <v>7120</v>
      </c>
      <c r="I51" s="26">
        <f>ROUND(ROUND(H51,2)*ROUND(G51,2),2)</f>
      </c>
      <c r="O51">
        <f>(I51*21)/100</f>
      </c>
      <c r="P51" t="s">
        <v>12</v>
      </c>
    </row>
    <row r="52" spans="1:5" ht="12.75">
      <c r="A52" s="27" t="s">
        <v>40</v>
      </c>
      <c r="E52" s="28" t="s">
        <v>37</v>
      </c>
    </row>
    <row r="53" spans="1:5" ht="25.5">
      <c r="A53" s="29" t="s">
        <v>41</v>
      </c>
      <c r="E53" s="30" t="s">
        <v>1770</v>
      </c>
    </row>
    <row r="54" spans="1:5" ht="369.75">
      <c r="A54" t="s">
        <v>43</v>
      </c>
      <c r="E54" s="28" t="s">
        <v>1771</v>
      </c>
    </row>
    <row r="55" spans="1:16" ht="12.75">
      <c r="A55" s="19" t="s">
        <v>35</v>
      </c>
      <c r="B55" s="23" t="s">
        <v>156</v>
      </c>
      <c r="C55" s="23" t="s">
        <v>1772</v>
      </c>
      <c r="D55" s="19" t="s">
        <v>37</v>
      </c>
      <c r="E55" s="24" t="s">
        <v>1773</v>
      </c>
      <c r="F55" s="25" t="s">
        <v>137</v>
      </c>
      <c r="G55" s="26">
        <v>1.75</v>
      </c>
      <c r="H55" s="26">
        <v>36220</v>
      </c>
      <c r="I55" s="26">
        <f>ROUND(ROUND(H55,2)*ROUND(G55,2),2)</f>
      </c>
      <c r="O55">
        <f>(I55*21)/100</f>
      </c>
      <c r="P55" t="s">
        <v>12</v>
      </c>
    </row>
    <row r="56" spans="1:5" ht="12.75">
      <c r="A56" s="27" t="s">
        <v>40</v>
      </c>
      <c r="E56" s="28" t="s">
        <v>1774</v>
      </c>
    </row>
    <row r="57" spans="1:5" ht="38.25">
      <c r="A57" s="29" t="s">
        <v>41</v>
      </c>
      <c r="E57" s="30" t="s">
        <v>1775</v>
      </c>
    </row>
    <row r="58" spans="1:5" ht="280.5">
      <c r="A58" t="s">
        <v>43</v>
      </c>
      <c r="E58" s="28" t="s">
        <v>1776</v>
      </c>
    </row>
    <row r="59" spans="1:16" ht="12.75">
      <c r="A59" s="19" t="s">
        <v>35</v>
      </c>
      <c r="B59" s="23" t="s">
        <v>160</v>
      </c>
      <c r="C59" s="23" t="s">
        <v>1777</v>
      </c>
      <c r="D59" s="19" t="s">
        <v>37</v>
      </c>
      <c r="E59" s="24" t="s">
        <v>1778</v>
      </c>
      <c r="F59" s="25" t="s">
        <v>137</v>
      </c>
      <c r="G59" s="26">
        <v>1.11</v>
      </c>
      <c r="H59" s="26">
        <v>30270</v>
      </c>
      <c r="I59" s="26">
        <f>ROUND(ROUND(H59,2)*ROUND(G59,2),2)</f>
      </c>
      <c r="O59">
        <f>(I59*21)/100</f>
      </c>
      <c r="P59" t="s">
        <v>12</v>
      </c>
    </row>
    <row r="60" spans="1:5" ht="12.75">
      <c r="A60" s="27" t="s">
        <v>40</v>
      </c>
      <c r="E60" s="28" t="s">
        <v>37</v>
      </c>
    </row>
    <row r="61" spans="1:5" ht="38.25">
      <c r="A61" s="29" t="s">
        <v>41</v>
      </c>
      <c r="E61" s="30" t="s">
        <v>1779</v>
      </c>
    </row>
    <row r="62" spans="1:5" ht="280.5">
      <c r="A62" t="s">
        <v>43</v>
      </c>
      <c r="E62" s="28" t="s">
        <v>1776</v>
      </c>
    </row>
    <row r="63" spans="1:18" ht="12.75" customHeight="1">
      <c r="A63" s="5" t="s">
        <v>33</v>
      </c>
      <c r="B63" s="5"/>
      <c r="C63" s="34" t="s">
        <v>23</v>
      </c>
      <c r="D63" s="5"/>
      <c r="E63" s="21" t="s">
        <v>227</v>
      </c>
      <c r="F63" s="5"/>
      <c r="G63" s="5"/>
      <c r="H63" s="5"/>
      <c r="I63" s="35">
        <f>0+Q63</f>
      </c>
      <c r="O63">
        <f>0+R63</f>
      </c>
      <c r="Q63">
        <f>0+I64+I68</f>
      </c>
      <c r="R63">
        <f>0+O64+O68</f>
      </c>
    </row>
    <row r="64" spans="1:16" ht="12.75">
      <c r="A64" s="19" t="s">
        <v>35</v>
      </c>
      <c r="B64" s="23" t="s">
        <v>166</v>
      </c>
      <c r="C64" s="23" t="s">
        <v>229</v>
      </c>
      <c r="D64" s="19" t="s">
        <v>37</v>
      </c>
      <c r="E64" s="24" t="s">
        <v>230</v>
      </c>
      <c r="F64" s="25" t="s">
        <v>107</v>
      </c>
      <c r="G64" s="26">
        <v>27.1</v>
      </c>
      <c r="H64" s="26">
        <v>888</v>
      </c>
      <c r="I64" s="26">
        <f>ROUND(ROUND(H64,2)*ROUND(G64,2),2)</f>
      </c>
      <c r="O64">
        <f>(I64*21)/100</f>
      </c>
      <c r="P64" t="s">
        <v>12</v>
      </c>
    </row>
    <row r="65" spans="1:5" ht="12.75">
      <c r="A65" s="27" t="s">
        <v>40</v>
      </c>
      <c r="E65" s="28" t="s">
        <v>1780</v>
      </c>
    </row>
    <row r="66" spans="1:5" ht="25.5">
      <c r="A66" s="29" t="s">
        <v>41</v>
      </c>
      <c r="E66" s="30" t="s">
        <v>1781</v>
      </c>
    </row>
    <row r="67" spans="1:5" ht="38.25">
      <c r="A67" t="s">
        <v>43</v>
      </c>
      <c r="E67" s="28" t="s">
        <v>232</v>
      </c>
    </row>
    <row r="68" spans="1:16" ht="12.75">
      <c r="A68" s="19" t="s">
        <v>35</v>
      </c>
      <c r="B68" s="23" t="s">
        <v>169</v>
      </c>
      <c r="C68" s="23" t="s">
        <v>385</v>
      </c>
      <c r="D68" s="19" t="s">
        <v>37</v>
      </c>
      <c r="E68" s="24" t="s">
        <v>386</v>
      </c>
      <c r="F68" s="25" t="s">
        <v>107</v>
      </c>
      <c r="G68" s="26">
        <v>13.76</v>
      </c>
      <c r="H68" s="26">
        <v>820</v>
      </c>
      <c r="I68" s="26">
        <f>ROUND(ROUND(H68,2)*ROUND(G68,2),2)</f>
      </c>
      <c r="O68">
        <f>(I68*21)/100</f>
      </c>
      <c r="P68" t="s">
        <v>12</v>
      </c>
    </row>
    <row r="69" spans="1:5" ht="12.75">
      <c r="A69" s="27" t="s">
        <v>40</v>
      </c>
      <c r="E69" s="28" t="s">
        <v>1725</v>
      </c>
    </row>
    <row r="70" spans="1:5" ht="25.5">
      <c r="A70" s="29" t="s">
        <v>41</v>
      </c>
      <c r="E70" s="30" t="s">
        <v>1782</v>
      </c>
    </row>
    <row r="71" spans="1:5" ht="38.25">
      <c r="A71" t="s">
        <v>43</v>
      </c>
      <c r="E71" s="28" t="s">
        <v>232</v>
      </c>
    </row>
    <row r="72" spans="1:18" ht="12.75" customHeight="1">
      <c r="A72" s="5" t="s">
        <v>33</v>
      </c>
      <c r="B72" s="5"/>
      <c r="C72" s="34" t="s">
        <v>70</v>
      </c>
      <c r="D72" s="5"/>
      <c r="E72" s="21" t="s">
        <v>271</v>
      </c>
      <c r="F72" s="5"/>
      <c r="G72" s="5"/>
      <c r="H72" s="5"/>
      <c r="I72" s="35">
        <f>0+Q72</f>
      </c>
      <c r="O72">
        <f>0+R72</f>
      </c>
      <c r="Q72">
        <f>0+I73+I77</f>
      </c>
      <c r="R72">
        <f>0+O73+O77</f>
      </c>
    </row>
    <row r="73" spans="1:16" ht="12.75">
      <c r="A73" s="19" t="s">
        <v>35</v>
      </c>
      <c r="B73" s="23" t="s">
        <v>175</v>
      </c>
      <c r="C73" s="23" t="s">
        <v>1739</v>
      </c>
      <c r="D73" s="19" t="s">
        <v>37</v>
      </c>
      <c r="E73" s="24" t="s">
        <v>1740</v>
      </c>
      <c r="F73" s="25" t="s">
        <v>62</v>
      </c>
      <c r="G73" s="26">
        <v>1</v>
      </c>
      <c r="H73" s="26">
        <v>4610</v>
      </c>
      <c r="I73" s="26">
        <f>ROUND(ROUND(H73,2)*ROUND(G73,2),2)</f>
      </c>
      <c r="O73">
        <f>(I73*21)/100</f>
      </c>
      <c r="P73" t="s">
        <v>12</v>
      </c>
    </row>
    <row r="74" spans="1:5" ht="12.75">
      <c r="A74" s="27" t="s">
        <v>40</v>
      </c>
      <c r="E74" s="28" t="s">
        <v>1783</v>
      </c>
    </row>
    <row r="75" spans="1:5" ht="12.75">
      <c r="A75" s="29" t="s">
        <v>41</v>
      </c>
      <c r="E75" s="30" t="s">
        <v>1784</v>
      </c>
    </row>
    <row r="76" spans="1:5" ht="25.5">
      <c r="A76" t="s">
        <v>43</v>
      </c>
      <c r="E76" s="28" t="s">
        <v>1461</v>
      </c>
    </row>
    <row r="77" spans="1:16" ht="12.75">
      <c r="A77" s="19" t="s">
        <v>35</v>
      </c>
      <c r="B77" s="23" t="s">
        <v>178</v>
      </c>
      <c r="C77" s="23" t="s">
        <v>1682</v>
      </c>
      <c r="D77" s="19" t="s">
        <v>37</v>
      </c>
      <c r="E77" s="24" t="s">
        <v>1683</v>
      </c>
      <c r="F77" s="25" t="s">
        <v>62</v>
      </c>
      <c r="G77" s="26">
        <v>1</v>
      </c>
      <c r="H77" s="26">
        <v>2200000</v>
      </c>
      <c r="I77" s="26">
        <f>ROUND(ROUND(H77,2)*ROUND(G77,2),2)</f>
      </c>
      <c r="O77">
        <f>(I77*21)/100</f>
      </c>
      <c r="P77" t="s">
        <v>12</v>
      </c>
    </row>
    <row r="78" spans="1:5" ht="12.75">
      <c r="A78" s="27" t="s">
        <v>40</v>
      </c>
      <c r="E78" s="28" t="s">
        <v>1785</v>
      </c>
    </row>
    <row r="79" spans="1:5" ht="12.75">
      <c r="A79" s="29" t="s">
        <v>41</v>
      </c>
      <c r="E79" s="30" t="s">
        <v>1784</v>
      </c>
    </row>
    <row r="80" spans="1:5" ht="267.75">
      <c r="A80" t="s">
        <v>43</v>
      </c>
      <c r="E80" s="28" t="s">
        <v>1685</v>
      </c>
    </row>
    <row r="81" spans="1:18" ht="12.75" customHeight="1">
      <c r="A81" s="5" t="s">
        <v>33</v>
      </c>
      <c r="B81" s="5"/>
      <c r="C81" s="34" t="s">
        <v>30</v>
      </c>
      <c r="D81" s="5"/>
      <c r="E81" s="21" t="s">
        <v>294</v>
      </c>
      <c r="F81" s="5"/>
      <c r="G81" s="5"/>
      <c r="H81" s="5"/>
      <c r="I81" s="35">
        <f>0+Q81</f>
      </c>
      <c r="O81">
        <f>0+R81</f>
      </c>
      <c r="Q81">
        <f>0+I82</f>
      </c>
      <c r="R81">
        <f>0+O82</f>
      </c>
    </row>
    <row r="82" spans="1:16" ht="12.75">
      <c r="A82" s="19" t="s">
        <v>35</v>
      </c>
      <c r="B82" s="23" t="s">
        <v>183</v>
      </c>
      <c r="C82" s="23" t="s">
        <v>1746</v>
      </c>
      <c r="D82" s="19" t="s">
        <v>37</v>
      </c>
      <c r="E82" s="24" t="s">
        <v>1747</v>
      </c>
      <c r="F82" s="25" t="s">
        <v>62</v>
      </c>
      <c r="G82" s="26">
        <v>1</v>
      </c>
      <c r="H82" s="26">
        <v>5760</v>
      </c>
      <c r="I82" s="26">
        <f>ROUND(ROUND(H82,2)*ROUND(G82,2),2)</f>
      </c>
      <c r="O82">
        <f>(I82*21)/100</f>
      </c>
      <c r="P82" t="s">
        <v>12</v>
      </c>
    </row>
    <row r="83" spans="1:5" ht="12.75">
      <c r="A83" s="27" t="s">
        <v>40</v>
      </c>
      <c r="E83" s="28" t="s">
        <v>1786</v>
      </c>
    </row>
    <row r="84" spans="1:5" ht="12.75">
      <c r="A84" s="29" t="s">
        <v>41</v>
      </c>
      <c r="E84" s="30" t="s">
        <v>1784</v>
      </c>
    </row>
    <row r="85" spans="1:5" ht="102">
      <c r="A85" t="s">
        <v>43</v>
      </c>
      <c r="E85" s="28" t="s">
        <v>1690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9.xml><?xml version="1.0" encoding="utf-8"?>
<worksheet xmlns="http://schemas.openxmlformats.org/spreadsheetml/2006/main" xmlns:r="http://schemas.openxmlformats.org/officeDocument/2006/relationships">
  <sheetPr>
    <pageSetUpPr fitToPage="1"/>
  </sheetPr>
  <dimension ref="A1:R17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0+O8+O45+O66+O71</f>
      </c>
      <c r="P2" t="s">
        <v>13</v>
      </c>
    </row>
    <row r="3" spans="1:16" ht="15" customHeight="1">
      <c r="A3" t="s">
        <v>1</v>
      </c>
      <c r="B3" s="8" t="s">
        <v>4</v>
      </c>
      <c r="C3" s="9" t="s">
        <v>5</v>
      </c>
      <c r="D3" s="1"/>
      <c r="E3" s="10" t="s">
        <v>6</v>
      </c>
      <c r="F3" s="1"/>
      <c r="G3" s="4"/>
      <c r="H3" s="3" t="s">
        <v>1787</v>
      </c>
      <c r="I3" s="31">
        <f>0+I8+I45+I66+I71</f>
      </c>
      <c r="O3" t="s">
        <v>9</v>
      </c>
      <c r="P3" t="s">
        <v>12</v>
      </c>
    </row>
    <row r="4" spans="1:16" ht="15" customHeight="1">
      <c r="A4" t="s">
        <v>7</v>
      </c>
      <c r="B4" s="12" t="s">
        <v>8</v>
      </c>
      <c r="C4" s="13" t="s">
        <v>1787</v>
      </c>
      <c r="D4" s="5"/>
      <c r="E4" s="14" t="s">
        <v>1788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f>
      </c>
      <c r="R8">
        <f>0+O9+O13+O17+O21+O25+O29+O33+O37+O41</f>
      </c>
    </row>
    <row r="9" spans="1:16" ht="12.75">
      <c r="A9" s="19" t="s">
        <v>35</v>
      </c>
      <c r="B9" s="23" t="s">
        <v>19</v>
      </c>
      <c r="C9" s="23" t="s">
        <v>1789</v>
      </c>
      <c r="D9" s="19" t="s">
        <v>37</v>
      </c>
      <c r="E9" s="24" t="s">
        <v>1790</v>
      </c>
      <c r="F9" s="25" t="s">
        <v>107</v>
      </c>
      <c r="G9" s="26">
        <v>56.2</v>
      </c>
      <c r="H9" s="26">
        <v>523.78</v>
      </c>
      <c r="I9" s="26">
        <f>ROUND(ROUND(H9,2)*ROUND(G9,2),2)</f>
      </c>
      <c r="O9">
        <f>(I9*21)/100</f>
      </c>
      <c r="P9" t="s">
        <v>12</v>
      </c>
    </row>
    <row r="10" spans="1:5" ht="12.75">
      <c r="A10" s="27" t="s">
        <v>40</v>
      </c>
      <c r="E10" s="28" t="s">
        <v>1791</v>
      </c>
    </row>
    <row r="11" spans="1:5" ht="267.75">
      <c r="A11" s="29" t="s">
        <v>41</v>
      </c>
      <c r="E11" s="30" t="s">
        <v>1792</v>
      </c>
    </row>
    <row r="12" spans="1:5" ht="25.5">
      <c r="A12" t="s">
        <v>43</v>
      </c>
      <c r="E12" s="28" t="s">
        <v>129</v>
      </c>
    </row>
    <row r="13" spans="1:16" ht="12.75">
      <c r="A13" s="19" t="s">
        <v>35</v>
      </c>
      <c r="B13" s="23" t="s">
        <v>12</v>
      </c>
      <c r="C13" s="23" t="s">
        <v>45</v>
      </c>
      <c r="D13" s="19" t="s">
        <v>37</v>
      </c>
      <c r="E13" s="24" t="s">
        <v>47</v>
      </c>
      <c r="F13" s="25" t="s">
        <v>39</v>
      </c>
      <c r="G13" s="26">
        <v>1</v>
      </c>
      <c r="H13" s="26">
        <v>5237.76</v>
      </c>
      <c r="I13" s="26">
        <f>ROUND(ROUND(H13,2)*ROUND(G13,2),2)</f>
      </c>
      <c r="O13">
        <f>(I13*21)/100</f>
      </c>
      <c r="P13" t="s">
        <v>12</v>
      </c>
    </row>
    <row r="14" spans="1:5" ht="12.75">
      <c r="A14" s="27" t="s">
        <v>40</v>
      </c>
      <c r="E14" s="28" t="s">
        <v>37</v>
      </c>
    </row>
    <row r="15" spans="1:5" ht="12.75">
      <c r="A15" s="29" t="s">
        <v>41</v>
      </c>
      <c r="E15" s="30" t="s">
        <v>37</v>
      </c>
    </row>
    <row r="16" spans="1:5" ht="12.75">
      <c r="A16" t="s">
        <v>43</v>
      </c>
      <c r="E16" s="28" t="s">
        <v>49</v>
      </c>
    </row>
    <row r="17" spans="1:16" ht="12.75">
      <c r="A17" s="19" t="s">
        <v>35</v>
      </c>
      <c r="B17" s="23" t="s">
        <v>13</v>
      </c>
      <c r="C17" s="23" t="s">
        <v>54</v>
      </c>
      <c r="D17" s="19" t="s">
        <v>37</v>
      </c>
      <c r="E17" s="24" t="s">
        <v>55</v>
      </c>
      <c r="F17" s="25" t="s">
        <v>39</v>
      </c>
      <c r="G17" s="26">
        <v>1</v>
      </c>
      <c r="H17" s="26">
        <v>15713.28</v>
      </c>
      <c r="I17" s="26">
        <f>ROUND(ROUND(H17,2)*ROUND(G17,2),2)</f>
      </c>
      <c r="O17">
        <f>(I17*21)/100</f>
      </c>
      <c r="P17" t="s">
        <v>12</v>
      </c>
    </row>
    <row r="18" spans="1:5" ht="12.75">
      <c r="A18" s="27" t="s">
        <v>40</v>
      </c>
      <c r="E18" s="28" t="s">
        <v>1793</v>
      </c>
    </row>
    <row r="19" spans="1:5" ht="12.75">
      <c r="A19" s="29" t="s">
        <v>41</v>
      </c>
      <c r="E19" s="30" t="s">
        <v>37</v>
      </c>
    </row>
    <row r="20" spans="1:5" ht="38.25">
      <c r="A20" t="s">
        <v>43</v>
      </c>
      <c r="E20" s="28" t="s">
        <v>1794</v>
      </c>
    </row>
    <row r="21" spans="1:16" ht="12.75">
      <c r="A21" s="19" t="s">
        <v>35</v>
      </c>
      <c r="B21" s="23" t="s">
        <v>23</v>
      </c>
      <c r="C21" s="23" t="s">
        <v>54</v>
      </c>
      <c r="D21" s="19" t="s">
        <v>19</v>
      </c>
      <c r="E21" s="24" t="s">
        <v>55</v>
      </c>
      <c r="F21" s="25" t="s">
        <v>39</v>
      </c>
      <c r="G21" s="26">
        <v>1</v>
      </c>
      <c r="H21" s="26">
        <v>15713.28</v>
      </c>
      <c r="I21" s="26">
        <f>ROUND(ROUND(H21,2)*ROUND(G21,2),2)</f>
      </c>
      <c r="O21">
        <f>(I21*21)/100</f>
      </c>
      <c r="P21" t="s">
        <v>12</v>
      </c>
    </row>
    <row r="22" spans="1:5" ht="12.75">
      <c r="A22" s="27" t="s">
        <v>40</v>
      </c>
      <c r="E22" s="28" t="s">
        <v>1795</v>
      </c>
    </row>
    <row r="23" spans="1:5" ht="12.75">
      <c r="A23" s="29" t="s">
        <v>41</v>
      </c>
      <c r="E23" s="30" t="s">
        <v>37</v>
      </c>
    </row>
    <row r="24" spans="1:5" ht="38.25">
      <c r="A24" t="s">
        <v>43</v>
      </c>
      <c r="E24" s="28" t="s">
        <v>1794</v>
      </c>
    </row>
    <row r="25" spans="1:16" ht="12.75">
      <c r="A25" s="19" t="s">
        <v>35</v>
      </c>
      <c r="B25" s="23" t="s">
        <v>25</v>
      </c>
      <c r="C25" s="23" t="s">
        <v>1796</v>
      </c>
      <c r="D25" s="19" t="s">
        <v>37</v>
      </c>
      <c r="E25" s="24" t="s">
        <v>1797</v>
      </c>
      <c r="F25" s="25" t="s">
        <v>39</v>
      </c>
      <c r="G25" s="26">
        <v>1</v>
      </c>
      <c r="H25" s="26">
        <v>15713.28</v>
      </c>
      <c r="I25" s="26">
        <f>ROUND(ROUND(H25,2)*ROUND(G25,2),2)</f>
      </c>
      <c r="O25">
        <f>(I25*21)/100</f>
      </c>
      <c r="P25" t="s">
        <v>12</v>
      </c>
    </row>
    <row r="26" spans="1:5" ht="12.75">
      <c r="A26" s="27" t="s">
        <v>40</v>
      </c>
      <c r="E26" s="28" t="s">
        <v>37</v>
      </c>
    </row>
    <row r="27" spans="1:5" ht="12.75">
      <c r="A27" s="29" t="s">
        <v>41</v>
      </c>
      <c r="E27" s="30" t="s">
        <v>37</v>
      </c>
    </row>
    <row r="28" spans="1:5" ht="12.75">
      <c r="A28" t="s">
        <v>43</v>
      </c>
      <c r="E28" s="28" t="s">
        <v>69</v>
      </c>
    </row>
    <row r="29" spans="1:16" ht="12.75">
      <c r="A29" s="19" t="s">
        <v>35</v>
      </c>
      <c r="B29" s="23" t="s">
        <v>27</v>
      </c>
      <c r="C29" s="23" t="s">
        <v>1798</v>
      </c>
      <c r="D29" s="19" t="s">
        <v>37</v>
      </c>
      <c r="E29" s="24" t="s">
        <v>1799</v>
      </c>
      <c r="F29" s="25" t="s">
        <v>62</v>
      </c>
      <c r="G29" s="26">
        <v>1</v>
      </c>
      <c r="H29" s="26">
        <v>15713.28</v>
      </c>
      <c r="I29" s="26">
        <f>ROUND(ROUND(H29,2)*ROUND(G29,2),2)</f>
      </c>
      <c r="O29">
        <f>(I29*21)/100</f>
      </c>
      <c r="P29" t="s">
        <v>12</v>
      </c>
    </row>
    <row r="30" spans="1:5" ht="12.75">
      <c r="A30" s="27" t="s">
        <v>40</v>
      </c>
      <c r="E30" s="28" t="s">
        <v>1800</v>
      </c>
    </row>
    <row r="31" spans="1:5" ht="12.75">
      <c r="A31" s="29" t="s">
        <v>41</v>
      </c>
      <c r="E31" s="30" t="s">
        <v>37</v>
      </c>
    </row>
    <row r="32" spans="1:5" ht="12.75">
      <c r="A32" t="s">
        <v>43</v>
      </c>
      <c r="E32" s="28" t="s">
        <v>69</v>
      </c>
    </row>
    <row r="33" spans="1:16" ht="12.75">
      <c r="A33" s="19" t="s">
        <v>35</v>
      </c>
      <c r="B33" s="23" t="s">
        <v>65</v>
      </c>
      <c r="C33" s="23" t="s">
        <v>1798</v>
      </c>
      <c r="D33" s="19" t="s">
        <v>19</v>
      </c>
      <c r="E33" s="24" t="s">
        <v>1799</v>
      </c>
      <c r="F33" s="25" t="s">
        <v>62</v>
      </c>
      <c r="G33" s="26">
        <v>1</v>
      </c>
      <c r="H33" s="26">
        <v>15713.28</v>
      </c>
      <c r="I33" s="26">
        <f>ROUND(ROUND(H33,2)*ROUND(G33,2),2)</f>
      </c>
      <c r="O33">
        <f>(I33*21)/100</f>
      </c>
      <c r="P33" t="s">
        <v>12</v>
      </c>
    </row>
    <row r="34" spans="1:5" ht="25.5">
      <c r="A34" s="27" t="s">
        <v>40</v>
      </c>
      <c r="E34" s="28" t="s">
        <v>1801</v>
      </c>
    </row>
    <row r="35" spans="1:5" ht="12.75">
      <c r="A35" s="29" t="s">
        <v>41</v>
      </c>
      <c r="E35" s="30" t="s">
        <v>37</v>
      </c>
    </row>
    <row r="36" spans="1:5" ht="12.75">
      <c r="A36" t="s">
        <v>43</v>
      </c>
      <c r="E36" s="28" t="s">
        <v>69</v>
      </c>
    </row>
    <row r="37" spans="1:16" ht="12.75">
      <c r="A37" s="19" t="s">
        <v>35</v>
      </c>
      <c r="B37" s="23" t="s">
        <v>70</v>
      </c>
      <c r="C37" s="23" t="s">
        <v>1798</v>
      </c>
      <c r="D37" s="19" t="s">
        <v>12</v>
      </c>
      <c r="E37" s="24" t="s">
        <v>1799</v>
      </c>
      <c r="F37" s="25" t="s">
        <v>62</v>
      </c>
      <c r="G37" s="26">
        <v>1</v>
      </c>
      <c r="H37" s="26">
        <v>10475.52</v>
      </c>
      <c r="I37" s="26">
        <f>ROUND(ROUND(H37,2)*ROUND(G37,2),2)</f>
      </c>
      <c r="O37">
        <f>(I37*21)/100</f>
      </c>
      <c r="P37" t="s">
        <v>12</v>
      </c>
    </row>
    <row r="38" spans="1:5" ht="25.5">
      <c r="A38" s="27" t="s">
        <v>40</v>
      </c>
      <c r="E38" s="28" t="s">
        <v>1802</v>
      </c>
    </row>
    <row r="39" spans="1:5" ht="12.75">
      <c r="A39" s="29" t="s">
        <v>41</v>
      </c>
      <c r="E39" s="30" t="s">
        <v>37</v>
      </c>
    </row>
    <row r="40" spans="1:5" ht="12.75">
      <c r="A40" t="s">
        <v>43</v>
      </c>
      <c r="E40" s="28" t="s">
        <v>69</v>
      </c>
    </row>
    <row r="41" spans="1:16" ht="12.75">
      <c r="A41" s="19" t="s">
        <v>35</v>
      </c>
      <c r="B41" s="23" t="s">
        <v>30</v>
      </c>
      <c r="C41" s="23" t="s">
        <v>1803</v>
      </c>
      <c r="D41" s="19" t="s">
        <v>37</v>
      </c>
      <c r="E41" s="24" t="s">
        <v>1804</v>
      </c>
      <c r="F41" s="25" t="s">
        <v>39</v>
      </c>
      <c r="G41" s="26">
        <v>1</v>
      </c>
      <c r="H41" s="26">
        <v>15713.28</v>
      </c>
      <c r="I41" s="26">
        <f>ROUND(ROUND(H41,2)*ROUND(G41,2),2)</f>
      </c>
      <c r="O41">
        <f>(I41*21)/100</f>
      </c>
      <c r="P41" t="s">
        <v>12</v>
      </c>
    </row>
    <row r="42" spans="1:5" ht="25.5">
      <c r="A42" s="27" t="s">
        <v>40</v>
      </c>
      <c r="E42" s="28" t="s">
        <v>1805</v>
      </c>
    </row>
    <row r="43" spans="1:5" ht="12.75">
      <c r="A43" s="29" t="s">
        <v>41</v>
      </c>
      <c r="E43" s="30" t="s">
        <v>37</v>
      </c>
    </row>
    <row r="44" spans="1:5" ht="12.75">
      <c r="A44" t="s">
        <v>43</v>
      </c>
      <c r="E44" s="28" t="s">
        <v>1806</v>
      </c>
    </row>
    <row r="45" spans="1:18" ht="12.75" customHeight="1">
      <c r="A45" s="5" t="s">
        <v>33</v>
      </c>
      <c r="B45" s="5"/>
      <c r="C45" s="34" t="s">
        <v>19</v>
      </c>
      <c r="D45" s="5"/>
      <c r="E45" s="21" t="s">
        <v>79</v>
      </c>
      <c r="F45" s="5"/>
      <c r="G45" s="5"/>
      <c r="H45" s="5"/>
      <c r="I45" s="35">
        <f>0+Q45</f>
      </c>
      <c r="O45">
        <f>0+R45</f>
      </c>
      <c r="Q45">
        <f>0+I46+I50+I54+I58+I62</f>
      </c>
      <c r="R45">
        <f>0+O46+O50+O54+O58+O62</f>
      </c>
    </row>
    <row r="46" spans="1:16" ht="12.75">
      <c r="A46" s="19" t="s">
        <v>35</v>
      </c>
      <c r="B46" s="23" t="s">
        <v>32</v>
      </c>
      <c r="C46" s="23" t="s">
        <v>189</v>
      </c>
      <c r="D46" s="19" t="s">
        <v>37</v>
      </c>
      <c r="E46" s="24" t="s">
        <v>190</v>
      </c>
      <c r="F46" s="25" t="s">
        <v>107</v>
      </c>
      <c r="G46" s="26">
        <v>111.6</v>
      </c>
      <c r="H46" s="26">
        <v>292</v>
      </c>
      <c r="I46" s="26">
        <f>ROUND(ROUND(H46,2)*ROUND(G46,2),2)</f>
      </c>
      <c r="O46">
        <f>(I46*21)/100</f>
      </c>
      <c r="P46" t="s">
        <v>12</v>
      </c>
    </row>
    <row r="47" spans="1:5" ht="12.75">
      <c r="A47" s="27" t="s">
        <v>40</v>
      </c>
      <c r="E47" s="28" t="s">
        <v>37</v>
      </c>
    </row>
    <row r="48" spans="1:5" ht="267.75">
      <c r="A48" s="29" t="s">
        <v>41</v>
      </c>
      <c r="E48" s="30" t="s">
        <v>1807</v>
      </c>
    </row>
    <row r="49" spans="1:5" ht="318.75">
      <c r="A49" t="s">
        <v>43</v>
      </c>
      <c r="E49" s="28" t="s">
        <v>182</v>
      </c>
    </row>
    <row r="50" spans="1:16" ht="12.75">
      <c r="A50" s="19" t="s">
        <v>35</v>
      </c>
      <c r="B50" s="23" t="s">
        <v>152</v>
      </c>
      <c r="C50" s="23" t="s">
        <v>193</v>
      </c>
      <c r="D50" s="19" t="s">
        <v>37</v>
      </c>
      <c r="E50" s="24" t="s">
        <v>194</v>
      </c>
      <c r="F50" s="25" t="s">
        <v>107</v>
      </c>
      <c r="G50" s="26">
        <v>1.23</v>
      </c>
      <c r="H50" s="26">
        <v>1060</v>
      </c>
      <c r="I50" s="26">
        <f>ROUND(ROUND(H50,2)*ROUND(G50,2),2)</f>
      </c>
      <c r="O50">
        <f>(I50*21)/100</f>
      </c>
      <c r="P50" t="s">
        <v>12</v>
      </c>
    </row>
    <row r="51" spans="1:5" ht="12.75">
      <c r="A51" s="27" t="s">
        <v>40</v>
      </c>
      <c r="E51" s="28" t="s">
        <v>1808</v>
      </c>
    </row>
    <row r="52" spans="1:5" ht="12.75">
      <c r="A52" s="29" t="s">
        <v>41</v>
      </c>
      <c r="E52" s="30" t="s">
        <v>1809</v>
      </c>
    </row>
    <row r="53" spans="1:5" ht="318.75">
      <c r="A53" t="s">
        <v>43</v>
      </c>
      <c r="E53" s="28" t="s">
        <v>187</v>
      </c>
    </row>
    <row r="54" spans="1:16" ht="12.75">
      <c r="A54" s="19" t="s">
        <v>35</v>
      </c>
      <c r="B54" s="23" t="s">
        <v>156</v>
      </c>
      <c r="C54" s="23" t="s">
        <v>200</v>
      </c>
      <c r="D54" s="19" t="s">
        <v>37</v>
      </c>
      <c r="E54" s="24" t="s">
        <v>201</v>
      </c>
      <c r="F54" s="25" t="s">
        <v>107</v>
      </c>
      <c r="G54" s="26">
        <v>55.64</v>
      </c>
      <c r="H54" s="26">
        <v>124</v>
      </c>
      <c r="I54" s="26">
        <f>ROUND(ROUND(H54,2)*ROUND(G54,2),2)</f>
      </c>
      <c r="O54">
        <f>(I54*21)/100</f>
      </c>
      <c r="P54" t="s">
        <v>12</v>
      </c>
    </row>
    <row r="55" spans="1:5" ht="12.75">
      <c r="A55" s="27" t="s">
        <v>40</v>
      </c>
      <c r="E55" s="28" t="s">
        <v>37</v>
      </c>
    </row>
    <row r="56" spans="1:5" ht="216.75">
      <c r="A56" s="29" t="s">
        <v>41</v>
      </c>
      <c r="E56" s="30" t="s">
        <v>1810</v>
      </c>
    </row>
    <row r="57" spans="1:5" ht="229.5">
      <c r="A57" t="s">
        <v>43</v>
      </c>
      <c r="E57" s="28" t="s">
        <v>203</v>
      </c>
    </row>
    <row r="58" spans="1:16" ht="12.75">
      <c r="A58" s="19" t="s">
        <v>35</v>
      </c>
      <c r="B58" s="23" t="s">
        <v>160</v>
      </c>
      <c r="C58" s="23" t="s">
        <v>1409</v>
      </c>
      <c r="D58" s="19" t="s">
        <v>37</v>
      </c>
      <c r="E58" s="24" t="s">
        <v>1410</v>
      </c>
      <c r="F58" s="25" t="s">
        <v>107</v>
      </c>
      <c r="G58" s="26">
        <v>19.83</v>
      </c>
      <c r="H58" s="26">
        <v>683</v>
      </c>
      <c r="I58" s="26">
        <f>ROUND(ROUND(H58,2)*ROUND(G58,2),2)</f>
      </c>
      <c r="O58">
        <f>(I58*21)/100</f>
      </c>
      <c r="P58" t="s">
        <v>12</v>
      </c>
    </row>
    <row r="59" spans="1:5" ht="12.75">
      <c r="A59" s="27" t="s">
        <v>40</v>
      </c>
      <c r="E59" s="28" t="s">
        <v>1811</v>
      </c>
    </row>
    <row r="60" spans="1:5" ht="63.75">
      <c r="A60" s="29" t="s">
        <v>41</v>
      </c>
      <c r="E60" s="30" t="s">
        <v>1812</v>
      </c>
    </row>
    <row r="61" spans="1:5" ht="229.5">
      <c r="A61" t="s">
        <v>43</v>
      </c>
      <c r="E61" s="28" t="s">
        <v>1413</v>
      </c>
    </row>
    <row r="62" spans="1:16" ht="12.75">
      <c r="A62" s="19" t="s">
        <v>35</v>
      </c>
      <c r="B62" s="23" t="s">
        <v>166</v>
      </c>
      <c r="C62" s="23" t="s">
        <v>207</v>
      </c>
      <c r="D62" s="19" t="s">
        <v>37</v>
      </c>
      <c r="E62" s="24" t="s">
        <v>208</v>
      </c>
      <c r="F62" s="25" t="s">
        <v>107</v>
      </c>
      <c r="G62" s="26">
        <v>23.32</v>
      </c>
      <c r="H62" s="26">
        <v>820</v>
      </c>
      <c r="I62" s="26">
        <f>ROUND(ROUND(H62,2)*ROUND(G62,2),2)</f>
      </c>
      <c r="O62">
        <f>(I62*21)/100</f>
      </c>
      <c r="P62" t="s">
        <v>12</v>
      </c>
    </row>
    <row r="63" spans="1:5" ht="12.75">
      <c r="A63" s="27" t="s">
        <v>40</v>
      </c>
      <c r="E63" s="28" t="s">
        <v>1813</v>
      </c>
    </row>
    <row r="64" spans="1:5" ht="216.75">
      <c r="A64" s="29" t="s">
        <v>41</v>
      </c>
      <c r="E64" s="30" t="s">
        <v>1814</v>
      </c>
    </row>
    <row r="65" spans="1:5" ht="293.25">
      <c r="A65" t="s">
        <v>43</v>
      </c>
      <c r="E65" s="28" t="s">
        <v>210</v>
      </c>
    </row>
    <row r="66" spans="1:18" ht="12.75" customHeight="1">
      <c r="A66" s="5" t="s">
        <v>33</v>
      </c>
      <c r="B66" s="5"/>
      <c r="C66" s="34" t="s">
        <v>12</v>
      </c>
      <c r="D66" s="5"/>
      <c r="E66" s="21" t="s">
        <v>221</v>
      </c>
      <c r="F66" s="5"/>
      <c r="G66" s="5"/>
      <c r="H66" s="5"/>
      <c r="I66" s="35">
        <f>0+Q66</f>
      </c>
      <c r="O66">
        <f>0+R66</f>
      </c>
      <c r="Q66">
        <f>0+I67</f>
      </c>
      <c r="R66">
        <f>0+O67</f>
      </c>
    </row>
    <row r="67" spans="1:16" ht="12.75">
      <c r="A67" s="19" t="s">
        <v>35</v>
      </c>
      <c r="B67" s="23" t="s">
        <v>169</v>
      </c>
      <c r="C67" s="23" t="s">
        <v>1815</v>
      </c>
      <c r="D67" s="19" t="s">
        <v>37</v>
      </c>
      <c r="E67" s="24" t="s">
        <v>1816</v>
      </c>
      <c r="F67" s="25" t="s">
        <v>107</v>
      </c>
      <c r="G67" s="26">
        <v>20.01</v>
      </c>
      <c r="H67" s="26">
        <v>3820</v>
      </c>
      <c r="I67" s="26">
        <f>ROUND(ROUND(H67,2)*ROUND(G67,2),2)</f>
      </c>
      <c r="O67">
        <f>(I67*21)/100</f>
      </c>
      <c r="P67" t="s">
        <v>12</v>
      </c>
    </row>
    <row r="68" spans="1:5" ht="12.75">
      <c r="A68" s="27" t="s">
        <v>40</v>
      </c>
      <c r="E68" s="28" t="s">
        <v>37</v>
      </c>
    </row>
    <row r="69" spans="1:5" ht="216.75">
      <c r="A69" s="29" t="s">
        <v>41</v>
      </c>
      <c r="E69" s="30" t="s">
        <v>1817</v>
      </c>
    </row>
    <row r="70" spans="1:5" ht="369.75">
      <c r="A70" t="s">
        <v>43</v>
      </c>
      <c r="E70" s="28" t="s">
        <v>1059</v>
      </c>
    </row>
    <row r="71" spans="1:18" ht="12.75" customHeight="1">
      <c r="A71" s="5" t="s">
        <v>33</v>
      </c>
      <c r="B71" s="5"/>
      <c r="C71" s="34" t="s">
        <v>65</v>
      </c>
      <c r="D71" s="5"/>
      <c r="E71" s="21" t="s">
        <v>345</v>
      </c>
      <c r="F71" s="5"/>
      <c r="G71" s="5"/>
      <c r="H71" s="5"/>
      <c r="I71" s="35">
        <f>0+Q71</f>
      </c>
      <c r="O71">
        <f>0+R71</f>
      </c>
      <c r="Q71">
        <f>0+I72+I76+I80+I84+I88+I92+I96+I100+I104+I108+I112+I116+I120+I124+I128+I132+I136+I140+I144+I148+I152+I156+I160+I164+I168+I172+I176</f>
      </c>
      <c r="R71">
        <f>0+O72+O76+O80+O84+O88+O92+O96+O100+O104+O108+O112+O116+O120+O124+O128+O132+O136+O140+O144+O148+O152+O156+O160+O164+O168+O172+O176</f>
      </c>
    </row>
    <row r="72" spans="1:16" ht="12.75">
      <c r="A72" s="19" t="s">
        <v>35</v>
      </c>
      <c r="B72" s="23" t="s">
        <v>175</v>
      </c>
      <c r="C72" s="23" t="s">
        <v>1818</v>
      </c>
      <c r="D72" s="19" t="s">
        <v>37</v>
      </c>
      <c r="E72" s="24" t="s">
        <v>1819</v>
      </c>
      <c r="F72" s="25" t="s">
        <v>163</v>
      </c>
      <c r="G72" s="26">
        <v>84</v>
      </c>
      <c r="H72" s="26">
        <v>82</v>
      </c>
      <c r="I72" s="26">
        <f>ROUND(ROUND(H72,2)*ROUND(G72,2),2)</f>
      </c>
      <c r="O72">
        <f>(I72*21)/100</f>
      </c>
      <c r="P72" t="s">
        <v>12</v>
      </c>
    </row>
    <row r="73" spans="1:5" ht="12.75">
      <c r="A73" s="27" t="s">
        <v>40</v>
      </c>
      <c r="E73" s="28" t="s">
        <v>1820</v>
      </c>
    </row>
    <row r="74" spans="1:5" ht="51">
      <c r="A74" s="29" t="s">
        <v>41</v>
      </c>
      <c r="E74" s="30" t="s">
        <v>1821</v>
      </c>
    </row>
    <row r="75" spans="1:5" ht="102">
      <c r="A75" t="s">
        <v>43</v>
      </c>
      <c r="E75" s="28" t="s">
        <v>1822</v>
      </c>
    </row>
    <row r="76" spans="1:16" ht="12.75">
      <c r="A76" s="19" t="s">
        <v>35</v>
      </c>
      <c r="B76" s="23" t="s">
        <v>178</v>
      </c>
      <c r="C76" s="23" t="s">
        <v>1823</v>
      </c>
      <c r="D76" s="19" t="s">
        <v>37</v>
      </c>
      <c r="E76" s="24" t="s">
        <v>1824</v>
      </c>
      <c r="F76" s="25" t="s">
        <v>163</v>
      </c>
      <c r="G76" s="26">
        <v>283.92</v>
      </c>
      <c r="H76" s="26">
        <v>13</v>
      </c>
      <c r="I76" s="26">
        <f>ROUND(ROUND(H76,2)*ROUND(G76,2),2)</f>
      </c>
      <c r="O76">
        <f>(I76*21)/100</f>
      </c>
      <c r="P76" t="s">
        <v>12</v>
      </c>
    </row>
    <row r="77" spans="1:5" ht="12.75">
      <c r="A77" s="27" t="s">
        <v>40</v>
      </c>
      <c r="E77" s="28" t="s">
        <v>1825</v>
      </c>
    </row>
    <row r="78" spans="1:5" ht="89.25">
      <c r="A78" s="29" t="s">
        <v>41</v>
      </c>
      <c r="E78" s="30" t="s">
        <v>1826</v>
      </c>
    </row>
    <row r="79" spans="1:5" ht="76.5">
      <c r="A79" t="s">
        <v>43</v>
      </c>
      <c r="E79" s="28" t="s">
        <v>1827</v>
      </c>
    </row>
    <row r="80" spans="1:16" ht="12.75">
      <c r="A80" s="19" t="s">
        <v>35</v>
      </c>
      <c r="B80" s="23" t="s">
        <v>183</v>
      </c>
      <c r="C80" s="23" t="s">
        <v>1828</v>
      </c>
      <c r="D80" s="19" t="s">
        <v>37</v>
      </c>
      <c r="E80" s="24" t="s">
        <v>1829</v>
      </c>
      <c r="F80" s="25" t="s">
        <v>163</v>
      </c>
      <c r="G80" s="26">
        <v>238</v>
      </c>
      <c r="H80" s="26">
        <v>21</v>
      </c>
      <c r="I80" s="26">
        <f>ROUND(ROUND(H80,2)*ROUND(G80,2),2)</f>
      </c>
      <c r="O80">
        <f>(I80*21)/100</f>
      </c>
      <c r="P80" t="s">
        <v>12</v>
      </c>
    </row>
    <row r="81" spans="1:5" ht="12.75">
      <c r="A81" s="27" t="s">
        <v>40</v>
      </c>
      <c r="E81" s="28" t="s">
        <v>1830</v>
      </c>
    </row>
    <row r="82" spans="1:5" ht="114.75">
      <c r="A82" s="29" t="s">
        <v>41</v>
      </c>
      <c r="E82" s="30" t="s">
        <v>1831</v>
      </c>
    </row>
    <row r="83" spans="1:5" ht="76.5">
      <c r="A83" t="s">
        <v>43</v>
      </c>
      <c r="E83" s="28" t="s">
        <v>1827</v>
      </c>
    </row>
    <row r="84" spans="1:16" ht="12.75">
      <c r="A84" s="19" t="s">
        <v>35</v>
      </c>
      <c r="B84" s="23" t="s">
        <v>188</v>
      </c>
      <c r="C84" s="23" t="s">
        <v>1832</v>
      </c>
      <c r="D84" s="19" t="s">
        <v>37</v>
      </c>
      <c r="E84" s="24" t="s">
        <v>1833</v>
      </c>
      <c r="F84" s="25" t="s">
        <v>163</v>
      </c>
      <c r="G84" s="26">
        <v>340.43</v>
      </c>
      <c r="H84" s="26">
        <v>59</v>
      </c>
      <c r="I84" s="26">
        <f>ROUND(ROUND(H84,2)*ROUND(G84,2),2)</f>
      </c>
      <c r="O84">
        <f>(I84*21)/100</f>
      </c>
      <c r="P84" t="s">
        <v>12</v>
      </c>
    </row>
    <row r="85" spans="1:5" ht="12.75">
      <c r="A85" s="27" t="s">
        <v>40</v>
      </c>
      <c r="E85" s="28" t="s">
        <v>1834</v>
      </c>
    </row>
    <row r="86" spans="1:5" ht="191.25">
      <c r="A86" s="29" t="s">
        <v>41</v>
      </c>
      <c r="E86" s="30" t="s">
        <v>1835</v>
      </c>
    </row>
    <row r="87" spans="1:5" ht="114.75">
      <c r="A87" t="s">
        <v>43</v>
      </c>
      <c r="E87" s="28" t="s">
        <v>1836</v>
      </c>
    </row>
    <row r="88" spans="1:16" ht="12.75">
      <c r="A88" s="19" t="s">
        <v>35</v>
      </c>
      <c r="B88" s="23" t="s">
        <v>192</v>
      </c>
      <c r="C88" s="23" t="s">
        <v>1837</v>
      </c>
      <c r="D88" s="19" t="s">
        <v>37</v>
      </c>
      <c r="E88" s="24" t="s">
        <v>1838</v>
      </c>
      <c r="F88" s="25" t="s">
        <v>62</v>
      </c>
      <c r="G88" s="26">
        <v>1</v>
      </c>
      <c r="H88" s="26">
        <v>3270</v>
      </c>
      <c r="I88" s="26">
        <f>ROUND(ROUND(H88,2)*ROUND(G88,2),2)</f>
      </c>
      <c r="O88">
        <f>(I88*21)/100</f>
      </c>
      <c r="P88" t="s">
        <v>12</v>
      </c>
    </row>
    <row r="89" spans="1:5" ht="12.75">
      <c r="A89" s="27" t="s">
        <v>40</v>
      </c>
      <c r="E89" s="28" t="s">
        <v>1839</v>
      </c>
    </row>
    <row r="90" spans="1:5" ht="12.75">
      <c r="A90" s="29" t="s">
        <v>41</v>
      </c>
      <c r="E90" s="30" t="s">
        <v>37</v>
      </c>
    </row>
    <row r="91" spans="1:5" ht="89.25">
      <c r="A91" t="s">
        <v>43</v>
      </c>
      <c r="E91" s="28" t="s">
        <v>1840</v>
      </c>
    </row>
    <row r="92" spans="1:16" ht="12.75">
      <c r="A92" s="19" t="s">
        <v>35</v>
      </c>
      <c r="B92" s="23" t="s">
        <v>196</v>
      </c>
      <c r="C92" s="23" t="s">
        <v>1841</v>
      </c>
      <c r="D92" s="19" t="s">
        <v>37</v>
      </c>
      <c r="E92" s="24" t="s">
        <v>1842</v>
      </c>
      <c r="F92" s="25" t="s">
        <v>62</v>
      </c>
      <c r="G92" s="26">
        <v>1</v>
      </c>
      <c r="H92" s="26">
        <v>846</v>
      </c>
      <c r="I92" s="26">
        <f>ROUND(ROUND(H92,2)*ROUND(G92,2),2)</f>
      </c>
      <c r="O92">
        <f>(I92*21)/100</f>
      </c>
      <c r="P92" t="s">
        <v>12</v>
      </c>
    </row>
    <row r="93" spans="1:5" ht="12.75">
      <c r="A93" s="27" t="s">
        <v>40</v>
      </c>
      <c r="E93" s="28" t="s">
        <v>1843</v>
      </c>
    </row>
    <row r="94" spans="1:5" ht="12.75">
      <c r="A94" s="29" t="s">
        <v>41</v>
      </c>
      <c r="E94" s="30" t="s">
        <v>37</v>
      </c>
    </row>
    <row r="95" spans="1:5" ht="89.25">
      <c r="A95" t="s">
        <v>43</v>
      </c>
      <c r="E95" s="28" t="s">
        <v>1840</v>
      </c>
    </row>
    <row r="96" spans="1:16" ht="12.75">
      <c r="A96" s="19" t="s">
        <v>35</v>
      </c>
      <c r="B96" s="23" t="s">
        <v>199</v>
      </c>
      <c r="C96" s="23" t="s">
        <v>1844</v>
      </c>
      <c r="D96" s="19" t="s">
        <v>37</v>
      </c>
      <c r="E96" s="24" t="s">
        <v>1845</v>
      </c>
      <c r="F96" s="25" t="s">
        <v>62</v>
      </c>
      <c r="G96" s="26">
        <v>1</v>
      </c>
      <c r="H96" s="26">
        <v>30530</v>
      </c>
      <c r="I96" s="26">
        <f>ROUND(ROUND(H96,2)*ROUND(G96,2),2)</f>
      </c>
      <c r="O96">
        <f>(I96*21)/100</f>
      </c>
      <c r="P96" t="s">
        <v>12</v>
      </c>
    </row>
    <row r="97" spans="1:5" ht="12.75">
      <c r="A97" s="27" t="s">
        <v>40</v>
      </c>
      <c r="E97" s="28" t="s">
        <v>37</v>
      </c>
    </row>
    <row r="98" spans="1:5" ht="12.75">
      <c r="A98" s="29" t="s">
        <v>41</v>
      </c>
      <c r="E98" s="30" t="s">
        <v>37</v>
      </c>
    </row>
    <row r="99" spans="1:5" ht="102">
      <c r="A99" t="s">
        <v>43</v>
      </c>
      <c r="E99" s="28" t="s">
        <v>1846</v>
      </c>
    </row>
    <row r="100" spans="1:16" ht="12.75">
      <c r="A100" s="19" t="s">
        <v>35</v>
      </c>
      <c r="B100" s="23" t="s">
        <v>204</v>
      </c>
      <c r="C100" s="23" t="s">
        <v>1847</v>
      </c>
      <c r="D100" s="19" t="s">
        <v>37</v>
      </c>
      <c r="E100" s="24" t="s">
        <v>1848</v>
      </c>
      <c r="F100" s="25" t="s">
        <v>163</v>
      </c>
      <c r="G100" s="26">
        <v>51.82</v>
      </c>
      <c r="H100" s="26">
        <v>89</v>
      </c>
      <c r="I100" s="26">
        <f>ROUND(ROUND(H100,2)*ROUND(G100,2),2)</f>
      </c>
      <c r="O100">
        <f>(I100*21)/100</f>
      </c>
      <c r="P100" t="s">
        <v>12</v>
      </c>
    </row>
    <row r="101" spans="1:5" ht="12.75">
      <c r="A101" s="27" t="s">
        <v>40</v>
      </c>
      <c r="E101" s="28" t="s">
        <v>1849</v>
      </c>
    </row>
    <row r="102" spans="1:5" ht="12.75">
      <c r="A102" s="29" t="s">
        <v>41</v>
      </c>
      <c r="E102" s="30" t="s">
        <v>1850</v>
      </c>
    </row>
    <row r="103" spans="1:5" ht="102">
      <c r="A103" t="s">
        <v>43</v>
      </c>
      <c r="E103" s="28" t="s">
        <v>1851</v>
      </c>
    </row>
    <row r="104" spans="1:16" ht="12.75">
      <c r="A104" s="19" t="s">
        <v>35</v>
      </c>
      <c r="B104" s="23" t="s">
        <v>206</v>
      </c>
      <c r="C104" s="23" t="s">
        <v>1852</v>
      </c>
      <c r="D104" s="19" t="s">
        <v>37</v>
      </c>
      <c r="E104" s="24" t="s">
        <v>1853</v>
      </c>
      <c r="F104" s="25" t="s">
        <v>62</v>
      </c>
      <c r="G104" s="26">
        <v>1</v>
      </c>
      <c r="H104" s="26">
        <v>264</v>
      </c>
      <c r="I104" s="26">
        <f>ROUND(ROUND(H104,2)*ROUND(G104,2),2)</f>
      </c>
      <c r="O104">
        <f>(I104*21)/100</f>
      </c>
      <c r="P104" t="s">
        <v>12</v>
      </c>
    </row>
    <row r="105" spans="1:5" ht="12.75">
      <c r="A105" s="27" t="s">
        <v>40</v>
      </c>
      <c r="E105" s="28" t="s">
        <v>37</v>
      </c>
    </row>
    <row r="106" spans="1:5" ht="12.75">
      <c r="A106" s="29" t="s">
        <v>41</v>
      </c>
      <c r="E106" s="30" t="s">
        <v>37</v>
      </c>
    </row>
    <row r="107" spans="1:5" ht="89.25">
      <c r="A107" t="s">
        <v>43</v>
      </c>
      <c r="E107" s="28" t="s">
        <v>1854</v>
      </c>
    </row>
    <row r="108" spans="1:16" ht="12.75">
      <c r="A108" s="19" t="s">
        <v>35</v>
      </c>
      <c r="B108" s="23" t="s">
        <v>211</v>
      </c>
      <c r="C108" s="23" t="s">
        <v>1855</v>
      </c>
      <c r="D108" s="19" t="s">
        <v>37</v>
      </c>
      <c r="E108" s="24" t="s">
        <v>1856</v>
      </c>
      <c r="F108" s="25" t="s">
        <v>62</v>
      </c>
      <c r="G108" s="26">
        <v>1</v>
      </c>
      <c r="H108" s="26">
        <v>977</v>
      </c>
      <c r="I108" s="26">
        <f>ROUND(ROUND(H108,2)*ROUND(G108,2),2)</f>
      </c>
      <c r="O108">
        <f>(I108*21)/100</f>
      </c>
      <c r="P108" t="s">
        <v>12</v>
      </c>
    </row>
    <row r="109" spans="1:5" ht="12.75">
      <c r="A109" s="27" t="s">
        <v>40</v>
      </c>
      <c r="E109" s="28" t="s">
        <v>1857</v>
      </c>
    </row>
    <row r="110" spans="1:5" ht="12.75">
      <c r="A110" s="29" t="s">
        <v>41</v>
      </c>
      <c r="E110" s="30" t="s">
        <v>37</v>
      </c>
    </row>
    <row r="111" spans="1:5" ht="89.25">
      <c r="A111" t="s">
        <v>43</v>
      </c>
      <c r="E111" s="28" t="s">
        <v>1858</v>
      </c>
    </row>
    <row r="112" spans="1:16" ht="12.75">
      <c r="A112" s="19" t="s">
        <v>35</v>
      </c>
      <c r="B112" s="23" t="s">
        <v>216</v>
      </c>
      <c r="C112" s="23" t="s">
        <v>1859</v>
      </c>
      <c r="D112" s="19" t="s">
        <v>37</v>
      </c>
      <c r="E112" s="24" t="s">
        <v>1860</v>
      </c>
      <c r="F112" s="25" t="s">
        <v>62</v>
      </c>
      <c r="G112" s="26">
        <v>4</v>
      </c>
      <c r="H112" s="26">
        <v>611</v>
      </c>
      <c r="I112" s="26">
        <f>ROUND(ROUND(H112,2)*ROUND(G112,2),2)</f>
      </c>
      <c r="O112">
        <f>(I112*21)/100</f>
      </c>
      <c r="P112" t="s">
        <v>12</v>
      </c>
    </row>
    <row r="113" spans="1:5" ht="12.75">
      <c r="A113" s="27" t="s">
        <v>40</v>
      </c>
      <c r="E113" s="28" t="s">
        <v>37</v>
      </c>
    </row>
    <row r="114" spans="1:5" ht="12.75">
      <c r="A114" s="29" t="s">
        <v>41</v>
      </c>
      <c r="E114" s="30" t="s">
        <v>37</v>
      </c>
    </row>
    <row r="115" spans="1:5" ht="89.25">
      <c r="A115" t="s">
        <v>43</v>
      </c>
      <c r="E115" s="28" t="s">
        <v>1854</v>
      </c>
    </row>
    <row r="116" spans="1:16" ht="12.75">
      <c r="A116" s="19" t="s">
        <v>35</v>
      </c>
      <c r="B116" s="23" t="s">
        <v>222</v>
      </c>
      <c r="C116" s="23" t="s">
        <v>1861</v>
      </c>
      <c r="D116" s="19" t="s">
        <v>37</v>
      </c>
      <c r="E116" s="24" t="s">
        <v>1862</v>
      </c>
      <c r="F116" s="25" t="s">
        <v>163</v>
      </c>
      <c r="G116" s="26">
        <v>364.74</v>
      </c>
      <c r="H116" s="26">
        <v>117</v>
      </c>
      <c r="I116" s="26">
        <f>ROUND(ROUND(H116,2)*ROUND(G116,2),2)</f>
      </c>
      <c r="O116">
        <f>(I116*21)/100</f>
      </c>
      <c r="P116" t="s">
        <v>12</v>
      </c>
    </row>
    <row r="117" spans="1:5" ht="12.75">
      <c r="A117" s="27" t="s">
        <v>40</v>
      </c>
      <c r="E117" s="28" t="s">
        <v>1863</v>
      </c>
    </row>
    <row r="118" spans="1:5" ht="165.75">
      <c r="A118" s="29" t="s">
        <v>41</v>
      </c>
      <c r="E118" s="30" t="s">
        <v>1864</v>
      </c>
    </row>
    <row r="119" spans="1:5" ht="89.25">
      <c r="A119" t="s">
        <v>43</v>
      </c>
      <c r="E119" s="28" t="s">
        <v>1865</v>
      </c>
    </row>
    <row r="120" spans="1:16" ht="25.5">
      <c r="A120" s="19" t="s">
        <v>35</v>
      </c>
      <c r="B120" s="23" t="s">
        <v>228</v>
      </c>
      <c r="C120" s="23" t="s">
        <v>1866</v>
      </c>
      <c r="D120" s="19" t="s">
        <v>37</v>
      </c>
      <c r="E120" s="24" t="s">
        <v>1867</v>
      </c>
      <c r="F120" s="25" t="s">
        <v>62</v>
      </c>
      <c r="G120" s="26">
        <v>26</v>
      </c>
      <c r="H120" s="26">
        <v>206</v>
      </c>
      <c r="I120" s="26">
        <f>ROUND(ROUND(H120,2)*ROUND(G120,2),2)</f>
      </c>
      <c r="O120">
        <f>(I120*21)/100</f>
      </c>
      <c r="P120" t="s">
        <v>12</v>
      </c>
    </row>
    <row r="121" spans="1:5" ht="12.75">
      <c r="A121" s="27" t="s">
        <v>40</v>
      </c>
      <c r="E121" s="28" t="s">
        <v>1863</v>
      </c>
    </row>
    <row r="122" spans="1:5" ht="12.75">
      <c r="A122" s="29" t="s">
        <v>41</v>
      </c>
      <c r="E122" s="30" t="s">
        <v>1868</v>
      </c>
    </row>
    <row r="123" spans="1:5" ht="102">
      <c r="A123" t="s">
        <v>43</v>
      </c>
      <c r="E123" s="28" t="s">
        <v>1869</v>
      </c>
    </row>
    <row r="124" spans="1:16" ht="25.5">
      <c r="A124" s="19" t="s">
        <v>35</v>
      </c>
      <c r="B124" s="23" t="s">
        <v>234</v>
      </c>
      <c r="C124" s="23" t="s">
        <v>1866</v>
      </c>
      <c r="D124" s="19" t="s">
        <v>19</v>
      </c>
      <c r="E124" s="24" t="s">
        <v>1867</v>
      </c>
      <c r="F124" s="25" t="s">
        <v>62</v>
      </c>
      <c r="G124" s="26">
        <v>2</v>
      </c>
      <c r="H124" s="26">
        <v>206</v>
      </c>
      <c r="I124" s="26">
        <f>ROUND(ROUND(H124,2)*ROUND(G124,2),2)</f>
      </c>
      <c r="O124">
        <f>(I124*21)/100</f>
      </c>
      <c r="P124" t="s">
        <v>12</v>
      </c>
    </row>
    <row r="125" spans="1:5" ht="12.75">
      <c r="A125" s="27" t="s">
        <v>40</v>
      </c>
      <c r="E125" s="28" t="s">
        <v>1849</v>
      </c>
    </row>
    <row r="126" spans="1:5" ht="12.75">
      <c r="A126" s="29" t="s">
        <v>41</v>
      </c>
      <c r="E126" s="30" t="s">
        <v>37</v>
      </c>
    </row>
    <row r="127" spans="1:5" ht="102">
      <c r="A127" t="s">
        <v>43</v>
      </c>
      <c r="E127" s="28" t="s">
        <v>1869</v>
      </c>
    </row>
    <row r="128" spans="1:16" ht="12.75">
      <c r="A128" s="19" t="s">
        <v>35</v>
      </c>
      <c r="B128" s="23" t="s">
        <v>239</v>
      </c>
      <c r="C128" s="23" t="s">
        <v>1870</v>
      </c>
      <c r="D128" s="19" t="s">
        <v>37</v>
      </c>
      <c r="E128" s="24" t="s">
        <v>1871</v>
      </c>
      <c r="F128" s="25" t="s">
        <v>62</v>
      </c>
      <c r="G128" s="26">
        <v>2</v>
      </c>
      <c r="H128" s="26">
        <v>5330</v>
      </c>
      <c r="I128" s="26">
        <f>ROUND(ROUND(H128,2)*ROUND(G128,2),2)</f>
      </c>
      <c r="O128">
        <f>(I128*21)/100</f>
      </c>
      <c r="P128" t="s">
        <v>12</v>
      </c>
    </row>
    <row r="129" spans="1:5" ht="12.75">
      <c r="A129" s="27" t="s">
        <v>40</v>
      </c>
      <c r="E129" s="28" t="s">
        <v>1872</v>
      </c>
    </row>
    <row r="130" spans="1:5" ht="12.75">
      <c r="A130" s="29" t="s">
        <v>41</v>
      </c>
      <c r="E130" s="30" t="s">
        <v>37</v>
      </c>
    </row>
    <row r="131" spans="1:5" ht="114.75">
      <c r="A131" t="s">
        <v>43</v>
      </c>
      <c r="E131" s="28" t="s">
        <v>1873</v>
      </c>
    </row>
    <row r="132" spans="1:16" ht="25.5">
      <c r="A132" s="19" t="s">
        <v>35</v>
      </c>
      <c r="B132" s="23" t="s">
        <v>244</v>
      </c>
      <c r="C132" s="23" t="s">
        <v>1874</v>
      </c>
      <c r="D132" s="19" t="s">
        <v>37</v>
      </c>
      <c r="E132" s="24" t="s">
        <v>1875</v>
      </c>
      <c r="F132" s="25" t="s">
        <v>62</v>
      </c>
      <c r="G132" s="26">
        <v>6</v>
      </c>
      <c r="H132" s="26">
        <v>17860</v>
      </c>
      <c r="I132" s="26">
        <f>ROUND(ROUND(H132,2)*ROUND(G132,2),2)</f>
      </c>
      <c r="O132">
        <f>(I132*21)/100</f>
      </c>
      <c r="P132" t="s">
        <v>12</v>
      </c>
    </row>
    <row r="133" spans="1:5" ht="12.75">
      <c r="A133" s="27" t="s">
        <v>40</v>
      </c>
      <c r="E133" s="28" t="s">
        <v>1876</v>
      </c>
    </row>
    <row r="134" spans="1:5" ht="12.75">
      <c r="A134" s="29" t="s">
        <v>41</v>
      </c>
      <c r="E134" s="30" t="s">
        <v>37</v>
      </c>
    </row>
    <row r="135" spans="1:5" ht="114.75">
      <c r="A135" t="s">
        <v>43</v>
      </c>
      <c r="E135" s="28" t="s">
        <v>1873</v>
      </c>
    </row>
    <row r="136" spans="1:16" ht="25.5">
      <c r="A136" s="19" t="s">
        <v>35</v>
      </c>
      <c r="B136" s="23" t="s">
        <v>248</v>
      </c>
      <c r="C136" s="23" t="s">
        <v>1874</v>
      </c>
      <c r="D136" s="19" t="s">
        <v>19</v>
      </c>
      <c r="E136" s="24" t="s">
        <v>1875</v>
      </c>
      <c r="F136" s="25" t="s">
        <v>62</v>
      </c>
      <c r="G136" s="26">
        <v>4</v>
      </c>
      <c r="H136" s="26">
        <v>17860</v>
      </c>
      <c r="I136" s="26">
        <f>ROUND(ROUND(H136,2)*ROUND(G136,2),2)</f>
      </c>
      <c r="O136">
        <f>(I136*21)/100</f>
      </c>
      <c r="P136" t="s">
        <v>12</v>
      </c>
    </row>
    <row r="137" spans="1:5" ht="12.75">
      <c r="A137" s="27" t="s">
        <v>40</v>
      </c>
      <c r="E137" s="28" t="s">
        <v>1877</v>
      </c>
    </row>
    <row r="138" spans="1:5" ht="12.75">
      <c r="A138" s="29" t="s">
        <v>41</v>
      </c>
      <c r="E138" s="30" t="s">
        <v>37</v>
      </c>
    </row>
    <row r="139" spans="1:5" ht="114.75">
      <c r="A139" t="s">
        <v>43</v>
      </c>
      <c r="E139" s="28" t="s">
        <v>1873</v>
      </c>
    </row>
    <row r="140" spans="1:16" ht="25.5">
      <c r="A140" s="19" t="s">
        <v>35</v>
      </c>
      <c r="B140" s="23" t="s">
        <v>253</v>
      </c>
      <c r="C140" s="23" t="s">
        <v>1874</v>
      </c>
      <c r="D140" s="19" t="s">
        <v>12</v>
      </c>
      <c r="E140" s="24" t="s">
        <v>1875</v>
      </c>
      <c r="F140" s="25" t="s">
        <v>62</v>
      </c>
      <c r="G140" s="26">
        <v>1</v>
      </c>
      <c r="H140" s="26">
        <v>17860</v>
      </c>
      <c r="I140" s="26">
        <f>ROUND(ROUND(H140,2)*ROUND(G140,2),2)</f>
      </c>
      <c r="O140">
        <f>(I140*21)/100</f>
      </c>
      <c r="P140" t="s">
        <v>12</v>
      </c>
    </row>
    <row r="141" spans="1:5" ht="25.5">
      <c r="A141" s="27" t="s">
        <v>40</v>
      </c>
      <c r="E141" s="28" t="s">
        <v>1878</v>
      </c>
    </row>
    <row r="142" spans="1:5" ht="12.75">
      <c r="A142" s="29" t="s">
        <v>41</v>
      </c>
      <c r="E142" s="30" t="s">
        <v>37</v>
      </c>
    </row>
    <row r="143" spans="1:5" ht="114.75">
      <c r="A143" t="s">
        <v>43</v>
      </c>
      <c r="E143" s="28" t="s">
        <v>1873</v>
      </c>
    </row>
    <row r="144" spans="1:16" ht="12.75">
      <c r="A144" s="19" t="s">
        <v>35</v>
      </c>
      <c r="B144" s="23" t="s">
        <v>257</v>
      </c>
      <c r="C144" s="23" t="s">
        <v>1879</v>
      </c>
      <c r="D144" s="19" t="s">
        <v>37</v>
      </c>
      <c r="E144" s="24" t="s">
        <v>1880</v>
      </c>
      <c r="F144" s="25" t="s">
        <v>62</v>
      </c>
      <c r="G144" s="26">
        <v>13</v>
      </c>
      <c r="H144" s="26">
        <v>986</v>
      </c>
      <c r="I144" s="26">
        <f>ROUND(ROUND(H144,2)*ROUND(G144,2),2)</f>
      </c>
      <c r="O144">
        <f>(I144*21)/100</f>
      </c>
      <c r="P144" t="s">
        <v>12</v>
      </c>
    </row>
    <row r="145" spans="1:5" ht="12.75">
      <c r="A145" s="27" t="s">
        <v>40</v>
      </c>
      <c r="E145" s="28" t="s">
        <v>37</v>
      </c>
    </row>
    <row r="146" spans="1:5" ht="12.75">
      <c r="A146" s="29" t="s">
        <v>41</v>
      </c>
      <c r="E146" s="30" t="s">
        <v>37</v>
      </c>
    </row>
    <row r="147" spans="1:5" ht="89.25">
      <c r="A147" t="s">
        <v>43</v>
      </c>
      <c r="E147" s="28" t="s">
        <v>1881</v>
      </c>
    </row>
    <row r="148" spans="1:16" ht="25.5">
      <c r="A148" s="19" t="s">
        <v>35</v>
      </c>
      <c r="B148" s="23" t="s">
        <v>262</v>
      </c>
      <c r="C148" s="23" t="s">
        <v>1882</v>
      </c>
      <c r="D148" s="19" t="s">
        <v>37</v>
      </c>
      <c r="E148" s="24" t="s">
        <v>1883</v>
      </c>
      <c r="F148" s="25" t="s">
        <v>62</v>
      </c>
      <c r="G148" s="26">
        <v>4</v>
      </c>
      <c r="H148" s="26">
        <v>1910</v>
      </c>
      <c r="I148" s="26">
        <f>ROUND(ROUND(H148,2)*ROUND(G148,2),2)</f>
      </c>
      <c r="O148">
        <f>(I148*21)/100</f>
      </c>
      <c r="P148" t="s">
        <v>12</v>
      </c>
    </row>
    <row r="149" spans="1:5" ht="12.75">
      <c r="A149" s="27" t="s">
        <v>40</v>
      </c>
      <c r="E149" s="28" t="s">
        <v>1884</v>
      </c>
    </row>
    <row r="150" spans="1:5" ht="12.75">
      <c r="A150" s="29" t="s">
        <v>41</v>
      </c>
      <c r="E150" s="30" t="s">
        <v>37</v>
      </c>
    </row>
    <row r="151" spans="1:5" ht="102">
      <c r="A151" t="s">
        <v>43</v>
      </c>
      <c r="E151" s="28" t="s">
        <v>1885</v>
      </c>
    </row>
    <row r="152" spans="1:16" ht="25.5">
      <c r="A152" s="19" t="s">
        <v>35</v>
      </c>
      <c r="B152" s="23" t="s">
        <v>266</v>
      </c>
      <c r="C152" s="23" t="s">
        <v>1886</v>
      </c>
      <c r="D152" s="19" t="s">
        <v>37</v>
      </c>
      <c r="E152" s="24" t="s">
        <v>1887</v>
      </c>
      <c r="F152" s="25" t="s">
        <v>62</v>
      </c>
      <c r="G152" s="26">
        <v>1</v>
      </c>
      <c r="H152" s="26">
        <v>2900</v>
      </c>
      <c r="I152" s="26">
        <f>ROUND(ROUND(H152,2)*ROUND(G152,2),2)</f>
      </c>
      <c r="O152">
        <f>(I152*21)/100</f>
      </c>
      <c r="P152" t="s">
        <v>12</v>
      </c>
    </row>
    <row r="153" spans="1:5" ht="25.5">
      <c r="A153" s="27" t="s">
        <v>40</v>
      </c>
      <c r="E153" s="28" t="s">
        <v>1878</v>
      </c>
    </row>
    <row r="154" spans="1:5" ht="12.75">
      <c r="A154" s="29" t="s">
        <v>41</v>
      </c>
      <c r="E154" s="30" t="s">
        <v>37</v>
      </c>
    </row>
    <row r="155" spans="1:5" ht="102">
      <c r="A155" t="s">
        <v>43</v>
      </c>
      <c r="E155" s="28" t="s">
        <v>1885</v>
      </c>
    </row>
    <row r="156" spans="1:16" ht="12.75">
      <c r="A156" s="19" t="s">
        <v>35</v>
      </c>
      <c r="B156" s="23" t="s">
        <v>272</v>
      </c>
      <c r="C156" s="23" t="s">
        <v>1888</v>
      </c>
      <c r="D156" s="19" t="s">
        <v>37</v>
      </c>
      <c r="E156" s="24" t="s">
        <v>1889</v>
      </c>
      <c r="F156" s="25" t="s">
        <v>62</v>
      </c>
      <c r="G156" s="26">
        <v>2</v>
      </c>
      <c r="H156" s="26">
        <v>21450</v>
      </c>
      <c r="I156" s="26">
        <f>ROUND(ROUND(H156,2)*ROUND(G156,2),2)</f>
      </c>
      <c r="O156">
        <f>(I156*21)/100</f>
      </c>
      <c r="P156" t="s">
        <v>12</v>
      </c>
    </row>
    <row r="157" spans="1:5" ht="12.75">
      <c r="A157" s="27" t="s">
        <v>40</v>
      </c>
      <c r="E157" s="28" t="s">
        <v>1890</v>
      </c>
    </row>
    <row r="158" spans="1:5" ht="12.75">
      <c r="A158" s="29" t="s">
        <v>41</v>
      </c>
      <c r="E158" s="30" t="s">
        <v>37</v>
      </c>
    </row>
    <row r="159" spans="1:5" ht="89.25">
      <c r="A159" t="s">
        <v>43</v>
      </c>
      <c r="E159" s="28" t="s">
        <v>1891</v>
      </c>
    </row>
    <row r="160" spans="1:16" ht="12.75">
      <c r="A160" s="19" t="s">
        <v>35</v>
      </c>
      <c r="B160" s="23" t="s">
        <v>277</v>
      </c>
      <c r="C160" s="23" t="s">
        <v>1888</v>
      </c>
      <c r="D160" s="19" t="s">
        <v>19</v>
      </c>
      <c r="E160" s="24" t="s">
        <v>1889</v>
      </c>
      <c r="F160" s="25" t="s">
        <v>62</v>
      </c>
      <c r="G160" s="26">
        <v>4</v>
      </c>
      <c r="H160" s="26">
        <v>21450</v>
      </c>
      <c r="I160" s="26">
        <f>ROUND(ROUND(H160,2)*ROUND(G160,2),2)</f>
      </c>
      <c r="O160">
        <f>(I160*21)/100</f>
      </c>
      <c r="P160" t="s">
        <v>12</v>
      </c>
    </row>
    <row r="161" spans="1:5" ht="12.75">
      <c r="A161" s="27" t="s">
        <v>40</v>
      </c>
      <c r="E161" s="28" t="s">
        <v>1892</v>
      </c>
    </row>
    <row r="162" spans="1:5" ht="12.75">
      <c r="A162" s="29" t="s">
        <v>41</v>
      </c>
      <c r="E162" s="30" t="s">
        <v>37</v>
      </c>
    </row>
    <row r="163" spans="1:5" ht="89.25">
      <c r="A163" t="s">
        <v>43</v>
      </c>
      <c r="E163" s="28" t="s">
        <v>1891</v>
      </c>
    </row>
    <row r="164" spans="1:16" ht="12.75">
      <c r="A164" s="19" t="s">
        <v>35</v>
      </c>
      <c r="B164" s="23" t="s">
        <v>279</v>
      </c>
      <c r="C164" s="23" t="s">
        <v>1888</v>
      </c>
      <c r="D164" s="19" t="s">
        <v>12</v>
      </c>
      <c r="E164" s="24" t="s">
        <v>1889</v>
      </c>
      <c r="F164" s="25" t="s">
        <v>62</v>
      </c>
      <c r="G164" s="26">
        <v>6</v>
      </c>
      <c r="H164" s="26">
        <v>21450</v>
      </c>
      <c r="I164" s="26">
        <f>ROUND(ROUND(H164,2)*ROUND(G164,2),2)</f>
      </c>
      <c r="O164">
        <f>(I164*21)/100</f>
      </c>
      <c r="P164" t="s">
        <v>12</v>
      </c>
    </row>
    <row r="165" spans="1:5" ht="12.75">
      <c r="A165" s="27" t="s">
        <v>40</v>
      </c>
      <c r="E165" s="28" t="s">
        <v>1893</v>
      </c>
    </row>
    <row r="166" spans="1:5" ht="12.75">
      <c r="A166" s="29" t="s">
        <v>41</v>
      </c>
      <c r="E166" s="30" t="s">
        <v>37</v>
      </c>
    </row>
    <row r="167" spans="1:5" ht="89.25">
      <c r="A167" t="s">
        <v>43</v>
      </c>
      <c r="E167" s="28" t="s">
        <v>1891</v>
      </c>
    </row>
    <row r="168" spans="1:16" ht="12.75">
      <c r="A168" s="19" t="s">
        <v>35</v>
      </c>
      <c r="B168" s="23" t="s">
        <v>284</v>
      </c>
      <c r="C168" s="23" t="s">
        <v>1894</v>
      </c>
      <c r="D168" s="19" t="s">
        <v>37</v>
      </c>
      <c r="E168" s="24" t="s">
        <v>1895</v>
      </c>
      <c r="F168" s="25" t="s">
        <v>62</v>
      </c>
      <c r="G168" s="26">
        <v>1</v>
      </c>
      <c r="H168" s="26">
        <v>493</v>
      </c>
      <c r="I168" s="26">
        <f>ROUND(ROUND(H168,2)*ROUND(G168,2),2)</f>
      </c>
      <c r="O168">
        <f>(I168*21)/100</f>
      </c>
      <c r="P168" t="s">
        <v>12</v>
      </c>
    </row>
    <row r="169" spans="1:5" ht="25.5">
      <c r="A169" s="27" t="s">
        <v>40</v>
      </c>
      <c r="E169" s="28" t="s">
        <v>1896</v>
      </c>
    </row>
    <row r="170" spans="1:5" ht="12.75">
      <c r="A170" s="29" t="s">
        <v>41</v>
      </c>
      <c r="E170" s="30" t="s">
        <v>37</v>
      </c>
    </row>
    <row r="171" spans="1:5" ht="89.25">
      <c r="A171" t="s">
        <v>43</v>
      </c>
      <c r="E171" s="28" t="s">
        <v>1897</v>
      </c>
    </row>
    <row r="172" spans="1:16" ht="12.75">
      <c r="A172" s="19" t="s">
        <v>35</v>
      </c>
      <c r="B172" s="23" t="s">
        <v>289</v>
      </c>
      <c r="C172" s="23" t="s">
        <v>1898</v>
      </c>
      <c r="D172" s="19" t="s">
        <v>37</v>
      </c>
      <c r="E172" s="24" t="s">
        <v>1899</v>
      </c>
      <c r="F172" s="25" t="s">
        <v>62</v>
      </c>
      <c r="G172" s="26">
        <v>1</v>
      </c>
      <c r="H172" s="26">
        <v>2910</v>
      </c>
      <c r="I172" s="26">
        <f>ROUND(ROUND(H172,2)*ROUND(G172,2),2)</f>
      </c>
      <c r="O172">
        <f>(I172*21)/100</f>
      </c>
      <c r="P172" t="s">
        <v>12</v>
      </c>
    </row>
    <row r="173" spans="1:5" ht="12.75">
      <c r="A173" s="27" t="s">
        <v>40</v>
      </c>
      <c r="E173" s="28" t="s">
        <v>1900</v>
      </c>
    </row>
    <row r="174" spans="1:5" ht="12.75">
      <c r="A174" s="29" t="s">
        <v>41</v>
      </c>
      <c r="E174" s="30" t="s">
        <v>37</v>
      </c>
    </row>
    <row r="175" spans="1:5" ht="114.75">
      <c r="A175" t="s">
        <v>43</v>
      </c>
      <c r="E175" s="28" t="s">
        <v>1901</v>
      </c>
    </row>
    <row r="176" spans="1:16" ht="12.75">
      <c r="A176" s="19" t="s">
        <v>35</v>
      </c>
      <c r="B176" s="23" t="s">
        <v>295</v>
      </c>
      <c r="C176" s="23" t="s">
        <v>1902</v>
      </c>
      <c r="D176" s="19" t="s">
        <v>37</v>
      </c>
      <c r="E176" s="24" t="s">
        <v>1903</v>
      </c>
      <c r="F176" s="25" t="s">
        <v>62</v>
      </c>
      <c r="G176" s="26">
        <v>1</v>
      </c>
      <c r="H176" s="26">
        <v>279</v>
      </c>
      <c r="I176" s="26">
        <f>ROUND(ROUND(H176,2)*ROUND(G176,2),2)</f>
      </c>
      <c r="O176">
        <f>(I176*21)/100</f>
      </c>
      <c r="P176" t="s">
        <v>12</v>
      </c>
    </row>
    <row r="177" spans="1:5" ht="12.75">
      <c r="A177" s="27" t="s">
        <v>40</v>
      </c>
      <c r="E177" s="28" t="s">
        <v>1904</v>
      </c>
    </row>
    <row r="178" spans="1:5" ht="12.75">
      <c r="A178" s="29" t="s">
        <v>41</v>
      </c>
      <c r="E178" s="30" t="s">
        <v>37</v>
      </c>
    </row>
    <row r="179" spans="1:5" ht="114.75">
      <c r="A179" t="s">
        <v>43</v>
      </c>
      <c r="E179" s="28" t="s">
        <v>1901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103</v>
      </c>
      <c r="I3" s="31">
        <f>0+I8</f>
      </c>
      <c r="O3" t="s">
        <v>9</v>
      </c>
      <c r="P3" t="s">
        <v>12</v>
      </c>
    </row>
    <row r="4" spans="1:16" ht="15" customHeight="1">
      <c r="A4" t="s">
        <v>7</v>
      </c>
      <c r="B4" s="12" t="s">
        <v>8</v>
      </c>
      <c r="C4" s="13" t="s">
        <v>103</v>
      </c>
      <c r="D4" s="5"/>
      <c r="E4" s="14" t="s">
        <v>104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f>
      </c>
      <c r="R8">
        <f>0+O9+O13+O17</f>
      </c>
    </row>
    <row r="9" spans="1:16" ht="12.75">
      <c r="A9" s="19" t="s">
        <v>35</v>
      </c>
      <c r="B9" s="23" t="s">
        <v>19</v>
      </c>
      <c r="C9" s="23" t="s">
        <v>105</v>
      </c>
      <c r="D9" s="19" t="s">
        <v>37</v>
      </c>
      <c r="E9" s="24" t="s">
        <v>106</v>
      </c>
      <c r="F9" s="25" t="s">
        <v>107</v>
      </c>
      <c r="G9" s="26">
        <v>1020</v>
      </c>
      <c r="H9" s="26">
        <v>58</v>
      </c>
      <c r="I9" s="26">
        <f>ROUND(ROUND(H9,2)*ROUND(G9,2),2)</f>
      </c>
      <c r="O9">
        <f>(I9*21)/100</f>
      </c>
      <c r="P9" t="s">
        <v>12</v>
      </c>
    </row>
    <row r="10" spans="1:5" ht="12.75">
      <c r="A10" s="27" t="s">
        <v>40</v>
      </c>
      <c r="E10" s="28" t="s">
        <v>37</v>
      </c>
    </row>
    <row r="11" spans="1:5" ht="25.5">
      <c r="A11" s="29" t="s">
        <v>41</v>
      </c>
      <c r="E11" s="30" t="s">
        <v>108</v>
      </c>
    </row>
    <row r="12" spans="1:5" ht="38.25">
      <c r="A12" t="s">
        <v>43</v>
      </c>
      <c r="E12" s="28" t="s">
        <v>109</v>
      </c>
    </row>
    <row r="13" spans="1:16" ht="12.75">
      <c r="A13" s="19" t="s">
        <v>35</v>
      </c>
      <c r="B13" s="23" t="s">
        <v>12</v>
      </c>
      <c r="C13" s="23" t="s">
        <v>110</v>
      </c>
      <c r="D13" s="19" t="s">
        <v>37</v>
      </c>
      <c r="E13" s="24" t="s">
        <v>111</v>
      </c>
      <c r="F13" s="25" t="s">
        <v>107</v>
      </c>
      <c r="G13" s="26">
        <v>1020</v>
      </c>
      <c r="H13" s="26">
        <v>18</v>
      </c>
      <c r="I13" s="26">
        <f>ROUND(ROUND(H13,2)*ROUND(G13,2),2)</f>
      </c>
      <c r="O13">
        <f>(I13*21)/100</f>
      </c>
      <c r="P13" t="s">
        <v>12</v>
      </c>
    </row>
    <row r="14" spans="1:5" ht="12.75">
      <c r="A14" s="27" t="s">
        <v>40</v>
      </c>
      <c r="E14" s="28" t="s">
        <v>37</v>
      </c>
    </row>
    <row r="15" spans="1:5" ht="25.5">
      <c r="A15" s="29" t="s">
        <v>41</v>
      </c>
      <c r="E15" s="30" t="s">
        <v>112</v>
      </c>
    </row>
    <row r="16" spans="1:5" ht="191.25">
      <c r="A16" t="s">
        <v>43</v>
      </c>
      <c r="E16" s="28" t="s">
        <v>113</v>
      </c>
    </row>
    <row r="17" spans="1:16" ht="12.75">
      <c r="A17" s="19" t="s">
        <v>35</v>
      </c>
      <c r="B17" s="23" t="s">
        <v>13</v>
      </c>
      <c r="C17" s="23" t="s">
        <v>114</v>
      </c>
      <c r="D17" s="19" t="s">
        <v>37</v>
      </c>
      <c r="E17" s="24" t="s">
        <v>115</v>
      </c>
      <c r="F17" s="25" t="s">
        <v>107</v>
      </c>
      <c r="G17" s="26">
        <v>1020</v>
      </c>
      <c r="H17" s="26">
        <v>58</v>
      </c>
      <c r="I17" s="26">
        <f>ROUND(ROUND(H17,2)*ROUND(G17,2),2)</f>
      </c>
      <c r="O17">
        <f>(I17*21)/100</f>
      </c>
      <c r="P17" t="s">
        <v>12</v>
      </c>
    </row>
    <row r="18" spans="1:5" ht="12.75">
      <c r="A18" s="27" t="s">
        <v>40</v>
      </c>
      <c r="E18" s="28" t="s">
        <v>37</v>
      </c>
    </row>
    <row r="19" spans="1:5" ht="25.5">
      <c r="A19" s="29" t="s">
        <v>41</v>
      </c>
      <c r="E19" s="30" t="s">
        <v>116</v>
      </c>
    </row>
    <row r="20" spans="1:5" ht="51">
      <c r="A20" t="s">
        <v>43</v>
      </c>
      <c r="E20" s="28" t="s">
        <v>117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0.xml><?xml version="1.0" encoding="utf-8"?>
<worksheet xmlns="http://schemas.openxmlformats.org/spreadsheetml/2006/main" xmlns:r="http://schemas.openxmlformats.org/officeDocument/2006/relationships">
  <sheetPr>
    <pageSetUpPr fitToPage="1"/>
  </sheetPr>
  <dimension ref="A1:R19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0+O8+O41+O62+O67</f>
      </c>
      <c r="P2" t="s">
        <v>13</v>
      </c>
    </row>
    <row r="3" spans="1:16" ht="15" customHeight="1">
      <c r="A3" t="s">
        <v>1</v>
      </c>
      <c r="B3" s="8" t="s">
        <v>4</v>
      </c>
      <c r="C3" s="9" t="s">
        <v>5</v>
      </c>
      <c r="D3" s="1"/>
      <c r="E3" s="10" t="s">
        <v>6</v>
      </c>
      <c r="F3" s="1"/>
      <c r="G3" s="4"/>
      <c r="H3" s="3" t="s">
        <v>1905</v>
      </c>
      <c r="I3" s="31">
        <f>0+I8+I41+I62+I67</f>
      </c>
      <c r="O3" t="s">
        <v>9</v>
      </c>
      <c r="P3" t="s">
        <v>12</v>
      </c>
    </row>
    <row r="4" spans="1:16" ht="15" customHeight="1">
      <c r="A4" t="s">
        <v>7</v>
      </c>
      <c r="B4" s="12" t="s">
        <v>8</v>
      </c>
      <c r="C4" s="13" t="s">
        <v>1905</v>
      </c>
      <c r="D4" s="5"/>
      <c r="E4" s="14" t="s">
        <v>1906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f>
      </c>
      <c r="R8">
        <f>0+O9+O13+O17+O21+O25+O29+O33+O37</f>
      </c>
    </row>
    <row r="9" spans="1:16" ht="12.75">
      <c r="A9" s="19" t="s">
        <v>35</v>
      </c>
      <c r="B9" s="23" t="s">
        <v>19</v>
      </c>
      <c r="C9" s="23" t="s">
        <v>1789</v>
      </c>
      <c r="D9" s="19" t="s">
        <v>37</v>
      </c>
      <c r="E9" s="24" t="s">
        <v>1790</v>
      </c>
      <c r="F9" s="25" t="s">
        <v>107</v>
      </c>
      <c r="G9" s="26">
        <v>394.35</v>
      </c>
      <c r="H9" s="26">
        <v>394.35</v>
      </c>
      <c r="I9" s="26">
        <f>ROUND(ROUND(H9,2)*ROUND(G9,2),2)</f>
      </c>
      <c r="O9">
        <f>(I9*21)/100</f>
      </c>
      <c r="P9" t="s">
        <v>12</v>
      </c>
    </row>
    <row r="10" spans="1:5" ht="12.75">
      <c r="A10" s="27" t="s">
        <v>40</v>
      </c>
      <c r="E10" s="28" t="s">
        <v>1791</v>
      </c>
    </row>
    <row r="11" spans="1:5" ht="409.5">
      <c r="A11" s="29" t="s">
        <v>41</v>
      </c>
      <c r="E11" s="30" t="s">
        <v>1907</v>
      </c>
    </row>
    <row r="12" spans="1:5" ht="25.5">
      <c r="A12" t="s">
        <v>43</v>
      </c>
      <c r="E12" s="28" t="s">
        <v>129</v>
      </c>
    </row>
    <row r="13" spans="1:16" ht="12.75">
      <c r="A13" s="19" t="s">
        <v>35</v>
      </c>
      <c r="B13" s="23" t="s">
        <v>12</v>
      </c>
      <c r="C13" s="23" t="s">
        <v>45</v>
      </c>
      <c r="D13" s="19" t="s">
        <v>37</v>
      </c>
      <c r="E13" s="24" t="s">
        <v>47</v>
      </c>
      <c r="F13" s="25" t="s">
        <v>39</v>
      </c>
      <c r="G13" s="26">
        <v>1</v>
      </c>
      <c r="H13" s="26">
        <v>15000</v>
      </c>
      <c r="I13" s="26">
        <f>ROUND(ROUND(H13,2)*ROUND(G13,2),2)</f>
      </c>
      <c r="O13">
        <f>(I13*21)/100</f>
      </c>
      <c r="P13" t="s">
        <v>12</v>
      </c>
    </row>
    <row r="14" spans="1:5" ht="12.75">
      <c r="A14" s="27" t="s">
        <v>40</v>
      </c>
      <c r="E14" s="28" t="s">
        <v>37</v>
      </c>
    </row>
    <row r="15" spans="1:5" ht="12.75">
      <c r="A15" s="29" t="s">
        <v>41</v>
      </c>
      <c r="E15" s="30" t="s">
        <v>37</v>
      </c>
    </row>
    <row r="16" spans="1:5" ht="12.75">
      <c r="A16" t="s">
        <v>43</v>
      </c>
      <c r="E16" s="28" t="s">
        <v>49</v>
      </c>
    </row>
    <row r="17" spans="1:16" ht="12.75">
      <c r="A17" s="19" t="s">
        <v>35</v>
      </c>
      <c r="B17" s="23" t="s">
        <v>13</v>
      </c>
      <c r="C17" s="23" t="s">
        <v>54</v>
      </c>
      <c r="D17" s="19" t="s">
        <v>37</v>
      </c>
      <c r="E17" s="24" t="s">
        <v>55</v>
      </c>
      <c r="F17" s="25" t="s">
        <v>39</v>
      </c>
      <c r="G17" s="26">
        <v>1</v>
      </c>
      <c r="H17" s="26">
        <v>50000</v>
      </c>
      <c r="I17" s="26">
        <f>ROUND(ROUND(H17,2)*ROUND(G17,2),2)</f>
      </c>
      <c r="O17">
        <f>(I17*21)/100</f>
      </c>
      <c r="P17" t="s">
        <v>12</v>
      </c>
    </row>
    <row r="18" spans="1:5" ht="12.75">
      <c r="A18" s="27" t="s">
        <v>40</v>
      </c>
      <c r="E18" s="28" t="s">
        <v>1793</v>
      </c>
    </row>
    <row r="19" spans="1:5" ht="12.75">
      <c r="A19" s="29" t="s">
        <v>41</v>
      </c>
      <c r="E19" s="30" t="s">
        <v>37</v>
      </c>
    </row>
    <row r="20" spans="1:5" ht="38.25">
      <c r="A20" t="s">
        <v>43</v>
      </c>
      <c r="E20" s="28" t="s">
        <v>1794</v>
      </c>
    </row>
    <row r="21" spans="1:16" ht="12.75">
      <c r="A21" s="19" t="s">
        <v>35</v>
      </c>
      <c r="B21" s="23" t="s">
        <v>23</v>
      </c>
      <c r="C21" s="23" t="s">
        <v>54</v>
      </c>
      <c r="D21" s="19" t="s">
        <v>19</v>
      </c>
      <c r="E21" s="24" t="s">
        <v>55</v>
      </c>
      <c r="F21" s="25" t="s">
        <v>39</v>
      </c>
      <c r="G21" s="26">
        <v>1</v>
      </c>
      <c r="H21" s="26">
        <v>50000</v>
      </c>
      <c r="I21" s="26">
        <f>ROUND(ROUND(H21,2)*ROUND(G21,2),2)</f>
      </c>
      <c r="O21">
        <f>(I21*21)/100</f>
      </c>
      <c r="P21" t="s">
        <v>12</v>
      </c>
    </row>
    <row r="22" spans="1:5" ht="12.75">
      <c r="A22" s="27" t="s">
        <v>40</v>
      </c>
      <c r="E22" s="28" t="s">
        <v>1795</v>
      </c>
    </row>
    <row r="23" spans="1:5" ht="12.75">
      <c r="A23" s="29" t="s">
        <v>41</v>
      </c>
      <c r="E23" s="30" t="s">
        <v>37</v>
      </c>
    </row>
    <row r="24" spans="1:5" ht="38.25">
      <c r="A24" t="s">
        <v>43</v>
      </c>
      <c r="E24" s="28" t="s">
        <v>1794</v>
      </c>
    </row>
    <row r="25" spans="1:16" ht="12.75">
      <c r="A25" s="19" t="s">
        <v>35</v>
      </c>
      <c r="B25" s="23" t="s">
        <v>25</v>
      </c>
      <c r="C25" s="23" t="s">
        <v>1796</v>
      </c>
      <c r="D25" s="19" t="s">
        <v>37</v>
      </c>
      <c r="E25" s="24" t="s">
        <v>1797</v>
      </c>
      <c r="F25" s="25" t="s">
        <v>39</v>
      </c>
      <c r="G25" s="26">
        <v>1</v>
      </c>
      <c r="H25" s="26">
        <v>15000</v>
      </c>
      <c r="I25" s="26">
        <f>ROUND(ROUND(H25,2)*ROUND(G25,2),2)</f>
      </c>
      <c r="O25">
        <f>(I25*21)/100</f>
      </c>
      <c r="P25" t="s">
        <v>12</v>
      </c>
    </row>
    <row r="26" spans="1:5" ht="12.75">
      <c r="A26" s="27" t="s">
        <v>40</v>
      </c>
      <c r="E26" s="28" t="s">
        <v>37</v>
      </c>
    </row>
    <row r="27" spans="1:5" ht="12.75">
      <c r="A27" s="29" t="s">
        <v>41</v>
      </c>
      <c r="E27" s="30" t="s">
        <v>37</v>
      </c>
    </row>
    <row r="28" spans="1:5" ht="12.75">
      <c r="A28" t="s">
        <v>43</v>
      </c>
      <c r="E28" s="28" t="s">
        <v>69</v>
      </c>
    </row>
    <row r="29" spans="1:16" ht="12.75">
      <c r="A29" s="19" t="s">
        <v>35</v>
      </c>
      <c r="B29" s="23" t="s">
        <v>27</v>
      </c>
      <c r="C29" s="23" t="s">
        <v>1908</v>
      </c>
      <c r="D29" s="19" t="s">
        <v>19</v>
      </c>
      <c r="E29" s="24" t="s">
        <v>1799</v>
      </c>
      <c r="F29" s="25" t="s">
        <v>62</v>
      </c>
      <c r="G29" s="26">
        <v>1</v>
      </c>
      <c r="H29" s="26">
        <v>2500</v>
      </c>
      <c r="I29" s="26">
        <f>ROUND(ROUND(H29,2)*ROUND(G29,2),2)</f>
      </c>
      <c r="O29">
        <f>(I29*21)/100</f>
      </c>
      <c r="P29" t="s">
        <v>12</v>
      </c>
    </row>
    <row r="30" spans="1:5" ht="25.5">
      <c r="A30" s="27" t="s">
        <v>40</v>
      </c>
      <c r="E30" s="28" t="s">
        <v>1909</v>
      </c>
    </row>
    <row r="31" spans="1:5" ht="12.75">
      <c r="A31" s="29" t="s">
        <v>41</v>
      </c>
      <c r="E31" s="30" t="s">
        <v>37</v>
      </c>
    </row>
    <row r="32" spans="1:5" ht="12.75">
      <c r="A32" t="s">
        <v>43</v>
      </c>
      <c r="E32" s="28" t="s">
        <v>69</v>
      </c>
    </row>
    <row r="33" spans="1:16" ht="12.75">
      <c r="A33" s="19" t="s">
        <v>35</v>
      </c>
      <c r="B33" s="23" t="s">
        <v>65</v>
      </c>
      <c r="C33" s="23" t="s">
        <v>1798</v>
      </c>
      <c r="D33" s="19" t="s">
        <v>37</v>
      </c>
      <c r="E33" s="24" t="s">
        <v>1799</v>
      </c>
      <c r="F33" s="25" t="s">
        <v>62</v>
      </c>
      <c r="G33" s="26">
        <v>1</v>
      </c>
      <c r="H33" s="26">
        <v>25000</v>
      </c>
      <c r="I33" s="26">
        <f>ROUND(ROUND(H33,2)*ROUND(G33,2),2)</f>
      </c>
      <c r="O33">
        <f>(I33*21)/100</f>
      </c>
      <c r="P33" t="s">
        <v>12</v>
      </c>
    </row>
    <row r="34" spans="1:5" ht="12.75">
      <c r="A34" s="27" t="s">
        <v>40</v>
      </c>
      <c r="E34" s="28" t="s">
        <v>1800</v>
      </c>
    </row>
    <row r="35" spans="1:5" ht="12.75">
      <c r="A35" s="29" t="s">
        <v>41</v>
      </c>
      <c r="E35" s="30" t="s">
        <v>37</v>
      </c>
    </row>
    <row r="36" spans="1:5" ht="12.75">
      <c r="A36" t="s">
        <v>43</v>
      </c>
      <c r="E36" s="28" t="s">
        <v>69</v>
      </c>
    </row>
    <row r="37" spans="1:16" ht="12.75">
      <c r="A37" s="19" t="s">
        <v>35</v>
      </c>
      <c r="B37" s="23" t="s">
        <v>70</v>
      </c>
      <c r="C37" s="23" t="s">
        <v>1803</v>
      </c>
      <c r="D37" s="19" t="s">
        <v>37</v>
      </c>
      <c r="E37" s="24" t="s">
        <v>1804</v>
      </c>
      <c r="F37" s="25" t="s">
        <v>39</v>
      </c>
      <c r="G37" s="26">
        <v>1</v>
      </c>
      <c r="H37" s="26">
        <v>15000</v>
      </c>
      <c r="I37" s="26">
        <f>ROUND(ROUND(H37,2)*ROUND(G37,2),2)</f>
      </c>
      <c r="O37">
        <f>(I37*21)/100</f>
      </c>
      <c r="P37" t="s">
        <v>12</v>
      </c>
    </row>
    <row r="38" spans="1:5" ht="25.5">
      <c r="A38" s="27" t="s">
        <v>40</v>
      </c>
      <c r="E38" s="28" t="s">
        <v>1805</v>
      </c>
    </row>
    <row r="39" spans="1:5" ht="12.75">
      <c r="A39" s="29" t="s">
        <v>41</v>
      </c>
      <c r="E39" s="30" t="s">
        <v>37</v>
      </c>
    </row>
    <row r="40" spans="1:5" ht="12.75">
      <c r="A40" t="s">
        <v>43</v>
      </c>
      <c r="E40" s="28" t="s">
        <v>1806</v>
      </c>
    </row>
    <row r="41" spans="1:18" ht="12.75" customHeight="1">
      <c r="A41" s="5" t="s">
        <v>33</v>
      </c>
      <c r="B41" s="5"/>
      <c r="C41" s="34" t="s">
        <v>19</v>
      </c>
      <c r="D41" s="5"/>
      <c r="E41" s="21" t="s">
        <v>79</v>
      </c>
      <c r="F41" s="5"/>
      <c r="G41" s="5"/>
      <c r="H41" s="5"/>
      <c r="I41" s="35">
        <f>0+Q41</f>
      </c>
      <c r="O41">
        <f>0+R41</f>
      </c>
      <c r="Q41">
        <f>0+I42+I46+I50+I54+I58</f>
      </c>
      <c r="R41">
        <f>0+O42+O46+O50+O54+O58</f>
      </c>
    </row>
    <row r="42" spans="1:16" ht="12.75">
      <c r="A42" s="19" t="s">
        <v>35</v>
      </c>
      <c r="B42" s="23" t="s">
        <v>30</v>
      </c>
      <c r="C42" s="23" t="s">
        <v>189</v>
      </c>
      <c r="D42" s="19" t="s">
        <v>37</v>
      </c>
      <c r="E42" s="24" t="s">
        <v>190</v>
      </c>
      <c r="F42" s="25" t="s">
        <v>107</v>
      </c>
      <c r="G42" s="26">
        <v>856.39</v>
      </c>
      <c r="H42" s="26">
        <v>292</v>
      </c>
      <c r="I42" s="26">
        <f>ROUND(ROUND(H42,2)*ROUND(G42,2),2)</f>
      </c>
      <c r="O42">
        <f>(I42*21)/100</f>
      </c>
      <c r="P42" t="s">
        <v>12</v>
      </c>
    </row>
    <row r="43" spans="1:5" ht="12.75">
      <c r="A43" s="27" t="s">
        <v>40</v>
      </c>
      <c r="E43" s="28" t="s">
        <v>37</v>
      </c>
    </row>
    <row r="44" spans="1:5" ht="409.5">
      <c r="A44" s="29" t="s">
        <v>41</v>
      </c>
      <c r="E44" s="30" t="s">
        <v>1910</v>
      </c>
    </row>
    <row r="45" spans="1:5" ht="318.75">
      <c r="A45" t="s">
        <v>43</v>
      </c>
      <c r="E45" s="28" t="s">
        <v>182</v>
      </c>
    </row>
    <row r="46" spans="1:16" ht="12.75">
      <c r="A46" s="19" t="s">
        <v>35</v>
      </c>
      <c r="B46" s="23" t="s">
        <v>32</v>
      </c>
      <c r="C46" s="23" t="s">
        <v>193</v>
      </c>
      <c r="D46" s="19" t="s">
        <v>37</v>
      </c>
      <c r="E46" s="24" t="s">
        <v>194</v>
      </c>
      <c r="F46" s="25" t="s">
        <v>107</v>
      </c>
      <c r="G46" s="26">
        <v>0.79</v>
      </c>
      <c r="H46" s="26">
        <v>1060</v>
      </c>
      <c r="I46" s="26">
        <f>ROUND(ROUND(H46,2)*ROUND(G46,2),2)</f>
      </c>
      <c r="O46">
        <f>(I46*21)/100</f>
      </c>
      <c r="P46" t="s">
        <v>12</v>
      </c>
    </row>
    <row r="47" spans="1:5" ht="12.75">
      <c r="A47" s="27" t="s">
        <v>40</v>
      </c>
      <c r="E47" s="28" t="s">
        <v>1808</v>
      </c>
    </row>
    <row r="48" spans="1:5" ht="25.5">
      <c r="A48" s="29" t="s">
        <v>41</v>
      </c>
      <c r="E48" s="30" t="s">
        <v>1911</v>
      </c>
    </row>
    <row r="49" spans="1:5" ht="318.75">
      <c r="A49" t="s">
        <v>43</v>
      </c>
      <c r="E49" s="28" t="s">
        <v>187</v>
      </c>
    </row>
    <row r="50" spans="1:16" ht="12.75">
      <c r="A50" s="19" t="s">
        <v>35</v>
      </c>
      <c r="B50" s="23" t="s">
        <v>152</v>
      </c>
      <c r="C50" s="23" t="s">
        <v>200</v>
      </c>
      <c r="D50" s="19" t="s">
        <v>37</v>
      </c>
      <c r="E50" s="24" t="s">
        <v>201</v>
      </c>
      <c r="F50" s="25" t="s">
        <v>107</v>
      </c>
      <c r="G50" s="26">
        <v>467.99</v>
      </c>
      <c r="H50" s="26">
        <v>124</v>
      </c>
      <c r="I50" s="26">
        <f>ROUND(ROUND(H50,2)*ROUND(G50,2),2)</f>
      </c>
      <c r="O50">
        <f>(I50*21)/100</f>
      </c>
      <c r="P50" t="s">
        <v>12</v>
      </c>
    </row>
    <row r="51" spans="1:5" ht="12.75">
      <c r="A51" s="27" t="s">
        <v>40</v>
      </c>
      <c r="E51" s="28" t="s">
        <v>37</v>
      </c>
    </row>
    <row r="52" spans="1:5" ht="382.5">
      <c r="A52" s="29" t="s">
        <v>41</v>
      </c>
      <c r="E52" s="30" t="s">
        <v>1912</v>
      </c>
    </row>
    <row r="53" spans="1:5" ht="229.5">
      <c r="A53" t="s">
        <v>43</v>
      </c>
      <c r="E53" s="28" t="s">
        <v>203</v>
      </c>
    </row>
    <row r="54" spans="1:16" ht="12.75">
      <c r="A54" s="19" t="s">
        <v>35</v>
      </c>
      <c r="B54" s="23" t="s">
        <v>156</v>
      </c>
      <c r="C54" s="23" t="s">
        <v>1409</v>
      </c>
      <c r="D54" s="19" t="s">
        <v>37</v>
      </c>
      <c r="E54" s="24" t="s">
        <v>1410</v>
      </c>
      <c r="F54" s="25" t="s">
        <v>107</v>
      </c>
      <c r="G54" s="26">
        <v>125.55</v>
      </c>
      <c r="H54" s="26">
        <v>683</v>
      </c>
      <c r="I54" s="26">
        <f>ROUND(ROUND(H54,2)*ROUND(G54,2),2)</f>
      </c>
      <c r="O54">
        <f>(I54*21)/100</f>
      </c>
      <c r="P54" t="s">
        <v>12</v>
      </c>
    </row>
    <row r="55" spans="1:5" ht="12.75">
      <c r="A55" s="27" t="s">
        <v>40</v>
      </c>
      <c r="E55" s="28" t="s">
        <v>1811</v>
      </c>
    </row>
    <row r="56" spans="1:5" ht="153">
      <c r="A56" s="29" t="s">
        <v>41</v>
      </c>
      <c r="E56" s="30" t="s">
        <v>1913</v>
      </c>
    </row>
    <row r="57" spans="1:5" ht="229.5">
      <c r="A57" t="s">
        <v>43</v>
      </c>
      <c r="E57" s="28" t="s">
        <v>1413</v>
      </c>
    </row>
    <row r="58" spans="1:16" ht="12.75">
      <c r="A58" s="19" t="s">
        <v>35</v>
      </c>
      <c r="B58" s="23" t="s">
        <v>160</v>
      </c>
      <c r="C58" s="23" t="s">
        <v>207</v>
      </c>
      <c r="D58" s="19" t="s">
        <v>37</v>
      </c>
      <c r="E58" s="24" t="s">
        <v>208</v>
      </c>
      <c r="F58" s="25" t="s">
        <v>107</v>
      </c>
      <c r="G58" s="26">
        <v>182.11</v>
      </c>
      <c r="H58" s="26">
        <v>820</v>
      </c>
      <c r="I58" s="26">
        <f>ROUND(ROUND(H58,2)*ROUND(G58,2),2)</f>
      </c>
      <c r="O58">
        <f>(I58*21)/100</f>
      </c>
      <c r="P58" t="s">
        <v>12</v>
      </c>
    </row>
    <row r="59" spans="1:5" ht="12.75">
      <c r="A59" s="27" t="s">
        <v>40</v>
      </c>
      <c r="E59" s="28" t="s">
        <v>1813</v>
      </c>
    </row>
    <row r="60" spans="1:5" ht="382.5">
      <c r="A60" s="29" t="s">
        <v>41</v>
      </c>
      <c r="E60" s="30" t="s">
        <v>1914</v>
      </c>
    </row>
    <row r="61" spans="1:5" ht="293.25">
      <c r="A61" t="s">
        <v>43</v>
      </c>
      <c r="E61" s="28" t="s">
        <v>210</v>
      </c>
    </row>
    <row r="62" spans="1:18" ht="12.75" customHeight="1">
      <c r="A62" s="5" t="s">
        <v>33</v>
      </c>
      <c r="B62" s="5"/>
      <c r="C62" s="34" t="s">
        <v>12</v>
      </c>
      <c r="D62" s="5"/>
      <c r="E62" s="21" t="s">
        <v>221</v>
      </c>
      <c r="F62" s="5"/>
      <c r="G62" s="5"/>
      <c r="H62" s="5"/>
      <c r="I62" s="35">
        <f>0+Q62</f>
      </c>
      <c r="O62">
        <f>0+R62</f>
      </c>
      <c r="Q62">
        <f>0+I63</f>
      </c>
      <c r="R62">
        <f>0+O63</f>
      </c>
    </row>
    <row r="63" spans="1:16" ht="12.75">
      <c r="A63" s="19" t="s">
        <v>35</v>
      </c>
      <c r="B63" s="23" t="s">
        <v>166</v>
      </c>
      <c r="C63" s="23" t="s">
        <v>1815</v>
      </c>
      <c r="D63" s="19" t="s">
        <v>37</v>
      </c>
      <c r="E63" s="24" t="s">
        <v>1816</v>
      </c>
      <c r="F63" s="25" t="s">
        <v>107</v>
      </c>
      <c r="G63" s="26">
        <v>117.69</v>
      </c>
      <c r="H63" s="26">
        <v>3820</v>
      </c>
      <c r="I63" s="26">
        <f>ROUND(ROUND(H63,2)*ROUND(G63,2),2)</f>
      </c>
      <c r="O63">
        <f>(I63*21)/100</f>
      </c>
      <c r="P63" t="s">
        <v>12</v>
      </c>
    </row>
    <row r="64" spans="1:5" ht="12.75">
      <c r="A64" s="27" t="s">
        <v>40</v>
      </c>
      <c r="E64" s="28" t="s">
        <v>37</v>
      </c>
    </row>
    <row r="65" spans="1:5" ht="229.5">
      <c r="A65" s="29" t="s">
        <v>41</v>
      </c>
      <c r="E65" s="30" t="s">
        <v>1915</v>
      </c>
    </row>
    <row r="66" spans="1:5" ht="369.75">
      <c r="A66" t="s">
        <v>43</v>
      </c>
      <c r="E66" s="28" t="s">
        <v>1059</v>
      </c>
    </row>
    <row r="67" spans="1:18" ht="12.75" customHeight="1">
      <c r="A67" s="5" t="s">
        <v>33</v>
      </c>
      <c r="B67" s="5"/>
      <c r="C67" s="34" t="s">
        <v>65</v>
      </c>
      <c r="D67" s="5"/>
      <c r="E67" s="21" t="s">
        <v>345</v>
      </c>
      <c r="F67" s="5"/>
      <c r="G67" s="5"/>
      <c r="H67" s="5"/>
      <c r="I67" s="35">
        <f>0+Q67</f>
      </c>
      <c r="O67">
        <f>0+R67</f>
      </c>
      <c r="Q67">
        <f>0+I68+I72+I76+I80+I84+I88+I92+I96+I100+I104+I108+I112+I116+I120+I124+I128+I132+I136+I140+I144+I148+I152+I156+I160+I164+I168+I172+I176+I180+I184+I188+I192</f>
      </c>
      <c r="R67">
        <f>0+O68+O72+O76+O80+O84+O88+O92+O96+O100+O104+O108+O112+O116+O120+O124+O128+O132+O136+O140+O144+O148+O152+O156+O160+O164+O168+O172+O176+O180+O184+O188+O192</f>
      </c>
    </row>
    <row r="68" spans="1:16" ht="12.75">
      <c r="A68" s="19" t="s">
        <v>35</v>
      </c>
      <c r="B68" s="23" t="s">
        <v>169</v>
      </c>
      <c r="C68" s="23" t="s">
        <v>1818</v>
      </c>
      <c r="D68" s="19" t="s">
        <v>37</v>
      </c>
      <c r="E68" s="24" t="s">
        <v>1819</v>
      </c>
      <c r="F68" s="25" t="s">
        <v>163</v>
      </c>
      <c r="G68" s="26">
        <v>594</v>
      </c>
      <c r="H68" s="26">
        <v>82</v>
      </c>
      <c r="I68" s="26">
        <f>ROUND(ROUND(H68,2)*ROUND(G68,2),2)</f>
      </c>
      <c r="O68">
        <f>(I68*21)/100</f>
      </c>
      <c r="P68" t="s">
        <v>12</v>
      </c>
    </row>
    <row r="69" spans="1:5" ht="12.75">
      <c r="A69" s="27" t="s">
        <v>40</v>
      </c>
      <c r="E69" s="28" t="s">
        <v>1820</v>
      </c>
    </row>
    <row r="70" spans="1:5" ht="102">
      <c r="A70" s="29" t="s">
        <v>41</v>
      </c>
      <c r="E70" s="30" t="s">
        <v>1916</v>
      </c>
    </row>
    <row r="71" spans="1:5" ht="102">
      <c r="A71" t="s">
        <v>43</v>
      </c>
      <c r="E71" s="28" t="s">
        <v>1822</v>
      </c>
    </row>
    <row r="72" spans="1:16" ht="12.75">
      <c r="A72" s="19" t="s">
        <v>35</v>
      </c>
      <c r="B72" s="23" t="s">
        <v>175</v>
      </c>
      <c r="C72" s="23" t="s">
        <v>1823</v>
      </c>
      <c r="D72" s="19" t="s">
        <v>37</v>
      </c>
      <c r="E72" s="24" t="s">
        <v>1824</v>
      </c>
      <c r="F72" s="25" t="s">
        <v>163</v>
      </c>
      <c r="G72" s="26">
        <v>2292.72</v>
      </c>
      <c r="H72" s="26">
        <v>13</v>
      </c>
      <c r="I72" s="26">
        <f>ROUND(ROUND(H72,2)*ROUND(G72,2),2)</f>
      </c>
      <c r="O72">
        <f>(I72*21)/100</f>
      </c>
      <c r="P72" t="s">
        <v>12</v>
      </c>
    </row>
    <row r="73" spans="1:5" ht="12.75">
      <c r="A73" s="27" t="s">
        <v>40</v>
      </c>
      <c r="E73" s="28" t="s">
        <v>1825</v>
      </c>
    </row>
    <row r="74" spans="1:5" ht="191.25">
      <c r="A74" s="29" t="s">
        <v>41</v>
      </c>
      <c r="E74" s="30" t="s">
        <v>1917</v>
      </c>
    </row>
    <row r="75" spans="1:5" ht="76.5">
      <c r="A75" t="s">
        <v>43</v>
      </c>
      <c r="E75" s="28" t="s">
        <v>1827</v>
      </c>
    </row>
    <row r="76" spans="1:16" ht="12.75">
      <c r="A76" s="19" t="s">
        <v>35</v>
      </c>
      <c r="B76" s="23" t="s">
        <v>178</v>
      </c>
      <c r="C76" s="23" t="s">
        <v>1828</v>
      </c>
      <c r="D76" s="19" t="s">
        <v>37</v>
      </c>
      <c r="E76" s="24" t="s">
        <v>1829</v>
      </c>
      <c r="F76" s="25" t="s">
        <v>163</v>
      </c>
      <c r="G76" s="26">
        <v>1990</v>
      </c>
      <c r="H76" s="26">
        <v>21</v>
      </c>
      <c r="I76" s="26">
        <f>ROUND(ROUND(H76,2)*ROUND(G76,2),2)</f>
      </c>
      <c r="O76">
        <f>(I76*21)/100</f>
      </c>
      <c r="P76" t="s">
        <v>12</v>
      </c>
    </row>
    <row r="77" spans="1:5" ht="12.75">
      <c r="A77" s="27" t="s">
        <v>40</v>
      </c>
      <c r="E77" s="28" t="s">
        <v>1830</v>
      </c>
    </row>
    <row r="78" spans="1:5" ht="280.5">
      <c r="A78" s="29" t="s">
        <v>41</v>
      </c>
      <c r="E78" s="30" t="s">
        <v>1918</v>
      </c>
    </row>
    <row r="79" spans="1:5" ht="76.5">
      <c r="A79" t="s">
        <v>43</v>
      </c>
      <c r="E79" s="28" t="s">
        <v>1827</v>
      </c>
    </row>
    <row r="80" spans="1:16" ht="12.75">
      <c r="A80" s="19" t="s">
        <v>35</v>
      </c>
      <c r="B80" s="23" t="s">
        <v>183</v>
      </c>
      <c r="C80" s="23" t="s">
        <v>1832</v>
      </c>
      <c r="D80" s="19" t="s">
        <v>37</v>
      </c>
      <c r="E80" s="24" t="s">
        <v>1833</v>
      </c>
      <c r="F80" s="25" t="s">
        <v>163</v>
      </c>
      <c r="G80" s="26">
        <v>2516.53</v>
      </c>
      <c r="H80" s="26">
        <v>59</v>
      </c>
      <c r="I80" s="26">
        <f>ROUND(ROUND(H80,2)*ROUND(G80,2),2)</f>
      </c>
      <c r="O80">
        <f>(I80*21)/100</f>
      </c>
      <c r="P80" t="s">
        <v>12</v>
      </c>
    </row>
    <row r="81" spans="1:5" ht="12.75">
      <c r="A81" s="27" t="s">
        <v>40</v>
      </c>
      <c r="E81" s="28" t="s">
        <v>1834</v>
      </c>
    </row>
    <row r="82" spans="1:5" ht="216.75">
      <c r="A82" s="29" t="s">
        <v>41</v>
      </c>
      <c r="E82" s="30" t="s">
        <v>1919</v>
      </c>
    </row>
    <row r="83" spans="1:5" ht="114.75">
      <c r="A83" t="s">
        <v>43</v>
      </c>
      <c r="E83" s="28" t="s">
        <v>1836</v>
      </c>
    </row>
    <row r="84" spans="1:16" ht="12.75">
      <c r="A84" s="19" t="s">
        <v>35</v>
      </c>
      <c r="B84" s="23" t="s">
        <v>188</v>
      </c>
      <c r="C84" s="23" t="s">
        <v>1837</v>
      </c>
      <c r="D84" s="19" t="s">
        <v>37</v>
      </c>
      <c r="E84" s="24" t="s">
        <v>1838</v>
      </c>
      <c r="F84" s="25" t="s">
        <v>62</v>
      </c>
      <c r="G84" s="26">
        <v>1</v>
      </c>
      <c r="H84" s="26">
        <v>3270</v>
      </c>
      <c r="I84" s="26">
        <f>ROUND(ROUND(H84,2)*ROUND(G84,2),2)</f>
      </c>
      <c r="O84">
        <f>(I84*21)/100</f>
      </c>
      <c r="P84" t="s">
        <v>12</v>
      </c>
    </row>
    <row r="85" spans="1:5" ht="12.75">
      <c r="A85" s="27" t="s">
        <v>40</v>
      </c>
      <c r="E85" s="28" t="s">
        <v>1920</v>
      </c>
    </row>
    <row r="86" spans="1:5" ht="12.75">
      <c r="A86" s="29" t="s">
        <v>41</v>
      </c>
      <c r="E86" s="30" t="s">
        <v>37</v>
      </c>
    </row>
    <row r="87" spans="1:5" ht="89.25">
      <c r="A87" t="s">
        <v>43</v>
      </c>
      <c r="E87" s="28" t="s">
        <v>1840</v>
      </c>
    </row>
    <row r="88" spans="1:16" ht="12.75">
      <c r="A88" s="19" t="s">
        <v>35</v>
      </c>
      <c r="B88" s="23" t="s">
        <v>192</v>
      </c>
      <c r="C88" s="23" t="s">
        <v>1841</v>
      </c>
      <c r="D88" s="19" t="s">
        <v>37</v>
      </c>
      <c r="E88" s="24" t="s">
        <v>1842</v>
      </c>
      <c r="F88" s="25" t="s">
        <v>62</v>
      </c>
      <c r="G88" s="26">
        <v>1</v>
      </c>
      <c r="H88" s="26">
        <v>846</v>
      </c>
      <c r="I88" s="26">
        <f>ROUND(ROUND(H88,2)*ROUND(G88,2),2)</f>
      </c>
      <c r="O88">
        <f>(I88*21)/100</f>
      </c>
      <c r="P88" t="s">
        <v>12</v>
      </c>
    </row>
    <row r="89" spans="1:5" ht="12.75">
      <c r="A89" s="27" t="s">
        <v>40</v>
      </c>
      <c r="E89" s="28" t="s">
        <v>1920</v>
      </c>
    </row>
    <row r="90" spans="1:5" ht="12.75">
      <c r="A90" s="29" t="s">
        <v>41</v>
      </c>
      <c r="E90" s="30" t="s">
        <v>37</v>
      </c>
    </row>
    <row r="91" spans="1:5" ht="89.25">
      <c r="A91" t="s">
        <v>43</v>
      </c>
      <c r="E91" s="28" t="s">
        <v>1840</v>
      </c>
    </row>
    <row r="92" spans="1:16" ht="12.75">
      <c r="A92" s="19" t="s">
        <v>35</v>
      </c>
      <c r="B92" s="23" t="s">
        <v>196</v>
      </c>
      <c r="C92" s="23" t="s">
        <v>1852</v>
      </c>
      <c r="D92" s="19" t="s">
        <v>37</v>
      </c>
      <c r="E92" s="24" t="s">
        <v>1853</v>
      </c>
      <c r="F92" s="25" t="s">
        <v>62</v>
      </c>
      <c r="G92" s="26">
        <v>2</v>
      </c>
      <c r="H92" s="26">
        <v>264</v>
      </c>
      <c r="I92" s="26">
        <f>ROUND(ROUND(H92,2)*ROUND(G92,2),2)</f>
      </c>
      <c r="O92">
        <f>(I92*21)/100</f>
      </c>
      <c r="P92" t="s">
        <v>12</v>
      </c>
    </row>
    <row r="93" spans="1:5" ht="12.75">
      <c r="A93" s="27" t="s">
        <v>40</v>
      </c>
      <c r="E93" s="28" t="s">
        <v>1920</v>
      </c>
    </row>
    <row r="94" spans="1:5" ht="12.75">
      <c r="A94" s="29" t="s">
        <v>41</v>
      </c>
      <c r="E94" s="30" t="s">
        <v>37</v>
      </c>
    </row>
    <row r="95" spans="1:5" ht="89.25">
      <c r="A95" t="s">
        <v>43</v>
      </c>
      <c r="E95" s="28" t="s">
        <v>1854</v>
      </c>
    </row>
    <row r="96" spans="1:16" ht="12.75">
      <c r="A96" s="19" t="s">
        <v>35</v>
      </c>
      <c r="B96" s="23" t="s">
        <v>199</v>
      </c>
      <c r="C96" s="23" t="s">
        <v>1861</v>
      </c>
      <c r="D96" s="19" t="s">
        <v>37</v>
      </c>
      <c r="E96" s="24" t="s">
        <v>1862</v>
      </c>
      <c r="F96" s="25" t="s">
        <v>163</v>
      </c>
      <c r="G96" s="26">
        <v>2835.76</v>
      </c>
      <c r="H96" s="26">
        <v>117</v>
      </c>
      <c r="I96" s="26">
        <f>ROUND(ROUND(H96,2)*ROUND(G96,2),2)</f>
      </c>
      <c r="O96">
        <f>(I96*21)/100</f>
      </c>
      <c r="P96" t="s">
        <v>12</v>
      </c>
    </row>
    <row r="97" spans="1:5" ht="12.75">
      <c r="A97" s="27" t="s">
        <v>40</v>
      </c>
      <c r="E97" s="28" t="s">
        <v>1863</v>
      </c>
    </row>
    <row r="98" spans="1:5" ht="216.75">
      <c r="A98" s="29" t="s">
        <v>41</v>
      </c>
      <c r="E98" s="30" t="s">
        <v>1921</v>
      </c>
    </row>
    <row r="99" spans="1:5" ht="89.25">
      <c r="A99" t="s">
        <v>43</v>
      </c>
      <c r="E99" s="28" t="s">
        <v>1865</v>
      </c>
    </row>
    <row r="100" spans="1:16" ht="12.75">
      <c r="A100" s="19" t="s">
        <v>35</v>
      </c>
      <c r="B100" s="23" t="s">
        <v>204</v>
      </c>
      <c r="C100" s="23" t="s">
        <v>1922</v>
      </c>
      <c r="D100" s="19" t="s">
        <v>37</v>
      </c>
      <c r="E100" s="24" t="s">
        <v>1923</v>
      </c>
      <c r="F100" s="25" t="s">
        <v>163</v>
      </c>
      <c r="G100" s="26">
        <v>42.27</v>
      </c>
      <c r="H100" s="26">
        <v>210</v>
      </c>
      <c r="I100" s="26">
        <f>ROUND(ROUND(H100,2)*ROUND(G100,2),2)</f>
      </c>
      <c r="O100">
        <f>(I100*21)/100</f>
      </c>
      <c r="P100" t="s">
        <v>12</v>
      </c>
    </row>
    <row r="101" spans="1:5" ht="12.75">
      <c r="A101" s="27" t="s">
        <v>40</v>
      </c>
      <c r="E101" s="28" t="s">
        <v>1924</v>
      </c>
    </row>
    <row r="102" spans="1:5" ht="89.25">
      <c r="A102" s="29" t="s">
        <v>41</v>
      </c>
      <c r="E102" s="30" t="s">
        <v>1925</v>
      </c>
    </row>
    <row r="103" spans="1:5" ht="89.25">
      <c r="A103" t="s">
        <v>43</v>
      </c>
      <c r="E103" s="28" t="s">
        <v>1865</v>
      </c>
    </row>
    <row r="104" spans="1:16" ht="25.5">
      <c r="A104" s="19" t="s">
        <v>35</v>
      </c>
      <c r="B104" s="23" t="s">
        <v>206</v>
      </c>
      <c r="C104" s="23" t="s">
        <v>1866</v>
      </c>
      <c r="D104" s="19" t="s">
        <v>37</v>
      </c>
      <c r="E104" s="24" t="s">
        <v>1867</v>
      </c>
      <c r="F104" s="25" t="s">
        <v>62</v>
      </c>
      <c r="G104" s="26">
        <v>142</v>
      </c>
      <c r="H104" s="26">
        <v>206</v>
      </c>
      <c r="I104" s="26">
        <f>ROUND(ROUND(H104,2)*ROUND(G104,2),2)</f>
      </c>
      <c r="O104">
        <f>(I104*21)/100</f>
      </c>
      <c r="P104" t="s">
        <v>12</v>
      </c>
    </row>
    <row r="105" spans="1:5" ht="12.75">
      <c r="A105" s="27" t="s">
        <v>40</v>
      </c>
      <c r="E105" s="28" t="s">
        <v>1863</v>
      </c>
    </row>
    <row r="106" spans="1:5" ht="12.75">
      <c r="A106" s="29" t="s">
        <v>41</v>
      </c>
      <c r="E106" s="30" t="s">
        <v>1926</v>
      </c>
    </row>
    <row r="107" spans="1:5" ht="102">
      <c r="A107" t="s">
        <v>43</v>
      </c>
      <c r="E107" s="28" t="s">
        <v>1869</v>
      </c>
    </row>
    <row r="108" spans="1:16" ht="25.5">
      <c r="A108" s="19" t="s">
        <v>35</v>
      </c>
      <c r="B108" s="23" t="s">
        <v>211</v>
      </c>
      <c r="C108" s="23" t="s">
        <v>1927</v>
      </c>
      <c r="D108" s="19" t="s">
        <v>37</v>
      </c>
      <c r="E108" s="24" t="s">
        <v>1928</v>
      </c>
      <c r="F108" s="25" t="s">
        <v>62</v>
      </c>
      <c r="G108" s="26">
        <v>4</v>
      </c>
      <c r="H108" s="26">
        <v>500</v>
      </c>
      <c r="I108" s="26">
        <f>ROUND(ROUND(H108,2)*ROUND(G108,2),2)</f>
      </c>
      <c r="O108">
        <f>(I108*21)/100</f>
      </c>
      <c r="P108" t="s">
        <v>12</v>
      </c>
    </row>
    <row r="109" spans="1:5" ht="12.75">
      <c r="A109" s="27" t="s">
        <v>40</v>
      </c>
      <c r="E109" s="28" t="s">
        <v>37</v>
      </c>
    </row>
    <row r="110" spans="1:5" ht="12.75">
      <c r="A110" s="29" t="s">
        <v>41</v>
      </c>
      <c r="E110" s="30" t="s">
        <v>37</v>
      </c>
    </row>
    <row r="111" spans="1:5" ht="102">
      <c r="A111" t="s">
        <v>43</v>
      </c>
      <c r="E111" s="28" t="s">
        <v>1869</v>
      </c>
    </row>
    <row r="112" spans="1:16" ht="12.75">
      <c r="A112" s="19" t="s">
        <v>35</v>
      </c>
      <c r="B112" s="23" t="s">
        <v>216</v>
      </c>
      <c r="C112" s="23" t="s">
        <v>1929</v>
      </c>
      <c r="D112" s="19" t="s">
        <v>37</v>
      </c>
      <c r="E112" s="24" t="s">
        <v>1930</v>
      </c>
      <c r="F112" s="25" t="s">
        <v>62</v>
      </c>
      <c r="G112" s="26">
        <v>1</v>
      </c>
      <c r="H112" s="26">
        <v>5710</v>
      </c>
      <c r="I112" s="26">
        <f>ROUND(ROUND(H112,2)*ROUND(G112,2),2)</f>
      </c>
      <c r="O112">
        <f>(I112*21)/100</f>
      </c>
      <c r="P112" t="s">
        <v>12</v>
      </c>
    </row>
    <row r="113" spans="1:5" ht="12.75">
      <c r="A113" s="27" t="s">
        <v>40</v>
      </c>
      <c r="E113" s="28" t="s">
        <v>37</v>
      </c>
    </row>
    <row r="114" spans="1:5" ht="12.75">
      <c r="A114" s="29" t="s">
        <v>41</v>
      </c>
      <c r="E114" s="30" t="s">
        <v>37</v>
      </c>
    </row>
    <row r="115" spans="1:5" ht="76.5">
      <c r="A115" t="s">
        <v>43</v>
      </c>
      <c r="E115" s="28" t="s">
        <v>1931</v>
      </c>
    </row>
    <row r="116" spans="1:16" ht="12.75">
      <c r="A116" s="19" t="s">
        <v>35</v>
      </c>
      <c r="B116" s="23" t="s">
        <v>222</v>
      </c>
      <c r="C116" s="23" t="s">
        <v>1932</v>
      </c>
      <c r="D116" s="19" t="s">
        <v>37</v>
      </c>
      <c r="E116" s="24" t="s">
        <v>1933</v>
      </c>
      <c r="F116" s="25" t="s">
        <v>163</v>
      </c>
      <c r="G116" s="26">
        <v>51.82</v>
      </c>
      <c r="H116" s="26">
        <v>32</v>
      </c>
      <c r="I116" s="26">
        <f>ROUND(ROUND(H116,2)*ROUND(G116,2),2)</f>
      </c>
      <c r="O116">
        <f>(I116*21)/100</f>
      </c>
      <c r="P116" t="s">
        <v>12</v>
      </c>
    </row>
    <row r="117" spans="1:5" ht="12.75">
      <c r="A117" s="27" t="s">
        <v>40</v>
      </c>
      <c r="E117" s="28" t="s">
        <v>1849</v>
      </c>
    </row>
    <row r="118" spans="1:5" ht="12.75">
      <c r="A118" s="29" t="s">
        <v>41</v>
      </c>
      <c r="E118" s="30" t="s">
        <v>1850</v>
      </c>
    </row>
    <row r="119" spans="1:5" ht="114.75">
      <c r="A119" t="s">
        <v>43</v>
      </c>
      <c r="E119" s="28" t="s">
        <v>1934</v>
      </c>
    </row>
    <row r="120" spans="1:16" ht="25.5">
      <c r="A120" s="19" t="s">
        <v>35</v>
      </c>
      <c r="B120" s="23" t="s">
        <v>228</v>
      </c>
      <c r="C120" s="23" t="s">
        <v>1874</v>
      </c>
      <c r="D120" s="19" t="s">
        <v>37</v>
      </c>
      <c r="E120" s="24" t="s">
        <v>1875</v>
      </c>
      <c r="F120" s="25" t="s">
        <v>62</v>
      </c>
      <c r="G120" s="26">
        <v>25</v>
      </c>
      <c r="H120" s="26">
        <v>17860</v>
      </c>
      <c r="I120" s="26">
        <f>ROUND(ROUND(H120,2)*ROUND(G120,2),2)</f>
      </c>
      <c r="O120">
        <f>(I120*21)/100</f>
      </c>
      <c r="P120" t="s">
        <v>12</v>
      </c>
    </row>
    <row r="121" spans="1:5" ht="12.75">
      <c r="A121" s="27" t="s">
        <v>40</v>
      </c>
      <c r="E121" s="28" t="s">
        <v>1876</v>
      </c>
    </row>
    <row r="122" spans="1:5" ht="12.75">
      <c r="A122" s="29" t="s">
        <v>41</v>
      </c>
      <c r="E122" s="30" t="s">
        <v>37</v>
      </c>
    </row>
    <row r="123" spans="1:5" ht="114.75">
      <c r="A123" t="s">
        <v>43</v>
      </c>
      <c r="E123" s="28" t="s">
        <v>1873</v>
      </c>
    </row>
    <row r="124" spans="1:16" ht="25.5">
      <c r="A124" s="19" t="s">
        <v>35</v>
      </c>
      <c r="B124" s="23" t="s">
        <v>234</v>
      </c>
      <c r="C124" s="23" t="s">
        <v>1874</v>
      </c>
      <c r="D124" s="19" t="s">
        <v>19</v>
      </c>
      <c r="E124" s="24" t="s">
        <v>1875</v>
      </c>
      <c r="F124" s="25" t="s">
        <v>62</v>
      </c>
      <c r="G124" s="26">
        <v>45</v>
      </c>
      <c r="H124" s="26">
        <v>17860</v>
      </c>
      <c r="I124" s="26">
        <f>ROUND(ROUND(H124,2)*ROUND(G124,2),2)</f>
      </c>
      <c r="O124">
        <f>(I124*21)/100</f>
      </c>
      <c r="P124" t="s">
        <v>12</v>
      </c>
    </row>
    <row r="125" spans="1:5" ht="12.75">
      <c r="A125" s="27" t="s">
        <v>40</v>
      </c>
      <c r="E125" s="28" t="s">
        <v>1877</v>
      </c>
    </row>
    <row r="126" spans="1:5" ht="12.75">
      <c r="A126" s="29" t="s">
        <v>41</v>
      </c>
      <c r="E126" s="30" t="s">
        <v>37</v>
      </c>
    </row>
    <row r="127" spans="1:5" ht="114.75">
      <c r="A127" t="s">
        <v>43</v>
      </c>
      <c r="E127" s="28" t="s">
        <v>1873</v>
      </c>
    </row>
    <row r="128" spans="1:16" ht="25.5">
      <c r="A128" s="19" t="s">
        <v>35</v>
      </c>
      <c r="B128" s="23" t="s">
        <v>239</v>
      </c>
      <c r="C128" s="23" t="s">
        <v>1874</v>
      </c>
      <c r="D128" s="19" t="s">
        <v>12</v>
      </c>
      <c r="E128" s="24" t="s">
        <v>1875</v>
      </c>
      <c r="F128" s="25" t="s">
        <v>62</v>
      </c>
      <c r="G128" s="26">
        <v>1</v>
      </c>
      <c r="H128" s="26">
        <v>17860</v>
      </c>
      <c r="I128" s="26">
        <f>ROUND(ROUND(H128,2)*ROUND(G128,2),2)</f>
      </c>
      <c r="O128">
        <f>(I128*21)/100</f>
      </c>
      <c r="P128" t="s">
        <v>12</v>
      </c>
    </row>
    <row r="129" spans="1:5" ht="12.75">
      <c r="A129" s="27" t="s">
        <v>40</v>
      </c>
      <c r="E129" s="28" t="s">
        <v>1935</v>
      </c>
    </row>
    <row r="130" spans="1:5" ht="12.75">
      <c r="A130" s="29" t="s">
        <v>41</v>
      </c>
      <c r="E130" s="30" t="s">
        <v>37</v>
      </c>
    </row>
    <row r="131" spans="1:5" ht="114.75">
      <c r="A131" t="s">
        <v>43</v>
      </c>
      <c r="E131" s="28" t="s">
        <v>1873</v>
      </c>
    </row>
    <row r="132" spans="1:16" ht="12.75">
      <c r="A132" s="19" t="s">
        <v>35</v>
      </c>
      <c r="B132" s="23" t="s">
        <v>244</v>
      </c>
      <c r="C132" s="23" t="s">
        <v>1879</v>
      </c>
      <c r="D132" s="19" t="s">
        <v>37</v>
      </c>
      <c r="E132" s="24" t="s">
        <v>1880</v>
      </c>
      <c r="F132" s="25" t="s">
        <v>62</v>
      </c>
      <c r="G132" s="26">
        <v>70</v>
      </c>
      <c r="H132" s="26">
        <v>986</v>
      </c>
      <c r="I132" s="26">
        <f>ROUND(ROUND(H132,2)*ROUND(G132,2),2)</f>
      </c>
      <c r="O132">
        <f>(I132*21)/100</f>
      </c>
      <c r="P132" t="s">
        <v>12</v>
      </c>
    </row>
    <row r="133" spans="1:5" ht="12.75">
      <c r="A133" s="27" t="s">
        <v>40</v>
      </c>
      <c r="E133" s="28" t="s">
        <v>37</v>
      </c>
    </row>
    <row r="134" spans="1:5" ht="12.75">
      <c r="A134" s="29" t="s">
        <v>41</v>
      </c>
      <c r="E134" s="30" t="s">
        <v>37</v>
      </c>
    </row>
    <row r="135" spans="1:5" ht="89.25">
      <c r="A135" t="s">
        <v>43</v>
      </c>
      <c r="E135" s="28" t="s">
        <v>1881</v>
      </c>
    </row>
    <row r="136" spans="1:16" ht="12.75">
      <c r="A136" s="19" t="s">
        <v>35</v>
      </c>
      <c r="B136" s="23" t="s">
        <v>248</v>
      </c>
      <c r="C136" s="23" t="s">
        <v>1936</v>
      </c>
      <c r="D136" s="19" t="s">
        <v>37</v>
      </c>
      <c r="E136" s="24" t="s">
        <v>1937</v>
      </c>
      <c r="F136" s="25" t="s">
        <v>62</v>
      </c>
      <c r="G136" s="26">
        <v>1</v>
      </c>
      <c r="H136" s="26">
        <v>1730</v>
      </c>
      <c r="I136" s="26">
        <f>ROUND(ROUND(H136,2)*ROUND(G136,2),2)</f>
      </c>
      <c r="O136">
        <f>(I136*21)/100</f>
      </c>
      <c r="P136" t="s">
        <v>12</v>
      </c>
    </row>
    <row r="137" spans="1:5" ht="12.75">
      <c r="A137" s="27" t="s">
        <v>40</v>
      </c>
      <c r="E137" s="28" t="s">
        <v>37</v>
      </c>
    </row>
    <row r="138" spans="1:5" ht="12.75">
      <c r="A138" s="29" t="s">
        <v>41</v>
      </c>
      <c r="E138" s="30" t="s">
        <v>37</v>
      </c>
    </row>
    <row r="139" spans="1:5" ht="89.25">
      <c r="A139" t="s">
        <v>43</v>
      </c>
      <c r="E139" s="28" t="s">
        <v>1881</v>
      </c>
    </row>
    <row r="140" spans="1:16" ht="25.5">
      <c r="A140" s="19" t="s">
        <v>35</v>
      </c>
      <c r="B140" s="23" t="s">
        <v>253</v>
      </c>
      <c r="C140" s="23" t="s">
        <v>1938</v>
      </c>
      <c r="D140" s="19" t="s">
        <v>37</v>
      </c>
      <c r="E140" s="24" t="s">
        <v>1939</v>
      </c>
      <c r="F140" s="25" t="s">
        <v>62</v>
      </c>
      <c r="G140" s="26">
        <v>8</v>
      </c>
      <c r="H140" s="26">
        <v>1400</v>
      </c>
      <c r="I140" s="26">
        <f>ROUND(ROUND(H140,2)*ROUND(G140,2),2)</f>
      </c>
      <c r="O140">
        <f>(I140*21)/100</f>
      </c>
      <c r="P140" t="s">
        <v>12</v>
      </c>
    </row>
    <row r="141" spans="1:5" ht="25.5">
      <c r="A141" s="27" t="s">
        <v>40</v>
      </c>
      <c r="E141" s="28" t="s">
        <v>1940</v>
      </c>
    </row>
    <row r="142" spans="1:5" ht="12.75">
      <c r="A142" s="29" t="s">
        <v>41</v>
      </c>
      <c r="E142" s="30" t="s">
        <v>37</v>
      </c>
    </row>
    <row r="143" spans="1:5" ht="102">
      <c r="A143" t="s">
        <v>43</v>
      </c>
      <c r="E143" s="28" t="s">
        <v>1885</v>
      </c>
    </row>
    <row r="144" spans="1:16" ht="25.5">
      <c r="A144" s="19" t="s">
        <v>35</v>
      </c>
      <c r="B144" s="23" t="s">
        <v>257</v>
      </c>
      <c r="C144" s="23" t="s">
        <v>1938</v>
      </c>
      <c r="D144" s="19" t="s">
        <v>19</v>
      </c>
      <c r="E144" s="24" t="s">
        <v>1939</v>
      </c>
      <c r="F144" s="25" t="s">
        <v>62</v>
      </c>
      <c r="G144" s="26">
        <v>1</v>
      </c>
      <c r="H144" s="26">
        <v>1400</v>
      </c>
      <c r="I144" s="26">
        <f>ROUND(ROUND(H144,2)*ROUND(G144,2),2)</f>
      </c>
      <c r="O144">
        <f>(I144*21)/100</f>
      </c>
      <c r="P144" t="s">
        <v>12</v>
      </c>
    </row>
    <row r="145" spans="1:5" ht="12.75">
      <c r="A145" s="27" t="s">
        <v>40</v>
      </c>
      <c r="E145" s="28" t="s">
        <v>1941</v>
      </c>
    </row>
    <row r="146" spans="1:5" ht="12.75">
      <c r="A146" s="29" t="s">
        <v>41</v>
      </c>
      <c r="E146" s="30" t="s">
        <v>37</v>
      </c>
    </row>
    <row r="147" spans="1:5" ht="102">
      <c r="A147" t="s">
        <v>43</v>
      </c>
      <c r="E147" s="28" t="s">
        <v>1885</v>
      </c>
    </row>
    <row r="148" spans="1:16" ht="25.5">
      <c r="A148" s="19" t="s">
        <v>35</v>
      </c>
      <c r="B148" s="23" t="s">
        <v>262</v>
      </c>
      <c r="C148" s="23" t="s">
        <v>1882</v>
      </c>
      <c r="D148" s="19" t="s">
        <v>37</v>
      </c>
      <c r="E148" s="24" t="s">
        <v>1883</v>
      </c>
      <c r="F148" s="25" t="s">
        <v>62</v>
      </c>
      <c r="G148" s="26">
        <v>3</v>
      </c>
      <c r="H148" s="26">
        <v>1910</v>
      </c>
      <c r="I148" s="26">
        <f>ROUND(ROUND(H148,2)*ROUND(G148,2),2)</f>
      </c>
      <c r="O148">
        <f>(I148*21)/100</f>
      </c>
      <c r="P148" t="s">
        <v>12</v>
      </c>
    </row>
    <row r="149" spans="1:5" ht="12.75">
      <c r="A149" s="27" t="s">
        <v>40</v>
      </c>
      <c r="E149" s="28" t="s">
        <v>1942</v>
      </c>
    </row>
    <row r="150" spans="1:5" ht="12.75">
      <c r="A150" s="29" t="s">
        <v>41</v>
      </c>
      <c r="E150" s="30" t="s">
        <v>37</v>
      </c>
    </row>
    <row r="151" spans="1:5" ht="102">
      <c r="A151" t="s">
        <v>43</v>
      </c>
      <c r="E151" s="28" t="s">
        <v>1885</v>
      </c>
    </row>
    <row r="152" spans="1:16" ht="25.5">
      <c r="A152" s="19" t="s">
        <v>35</v>
      </c>
      <c r="B152" s="23" t="s">
        <v>266</v>
      </c>
      <c r="C152" s="23" t="s">
        <v>1882</v>
      </c>
      <c r="D152" s="19" t="s">
        <v>12</v>
      </c>
      <c r="E152" s="24" t="s">
        <v>1883</v>
      </c>
      <c r="F152" s="25" t="s">
        <v>62</v>
      </c>
      <c r="G152" s="26">
        <v>1</v>
      </c>
      <c r="H152" s="26">
        <v>1910</v>
      </c>
      <c r="I152" s="26">
        <f>ROUND(ROUND(H152,2)*ROUND(G152,2),2)</f>
      </c>
      <c r="O152">
        <f>(I152*21)/100</f>
      </c>
      <c r="P152" t="s">
        <v>12</v>
      </c>
    </row>
    <row r="153" spans="1:5" ht="12.75">
      <c r="A153" s="27" t="s">
        <v>40</v>
      </c>
      <c r="E153" s="28" t="s">
        <v>1943</v>
      </c>
    </row>
    <row r="154" spans="1:5" ht="12.75">
      <c r="A154" s="29" t="s">
        <v>41</v>
      </c>
      <c r="E154" s="30" t="s">
        <v>37</v>
      </c>
    </row>
    <row r="155" spans="1:5" ht="102">
      <c r="A155" t="s">
        <v>43</v>
      </c>
      <c r="E155" s="28" t="s">
        <v>1885</v>
      </c>
    </row>
    <row r="156" spans="1:16" ht="25.5">
      <c r="A156" s="19" t="s">
        <v>35</v>
      </c>
      <c r="B156" s="23" t="s">
        <v>272</v>
      </c>
      <c r="C156" s="23" t="s">
        <v>1886</v>
      </c>
      <c r="D156" s="19" t="s">
        <v>37</v>
      </c>
      <c r="E156" s="24" t="s">
        <v>1887</v>
      </c>
      <c r="F156" s="25" t="s">
        <v>62</v>
      </c>
      <c r="G156" s="26">
        <v>8</v>
      </c>
      <c r="H156" s="26">
        <v>2900</v>
      </c>
      <c r="I156" s="26">
        <f>ROUND(ROUND(H156,2)*ROUND(G156,2),2)</f>
      </c>
      <c r="O156">
        <f>(I156*21)/100</f>
      </c>
      <c r="P156" t="s">
        <v>12</v>
      </c>
    </row>
    <row r="157" spans="1:5" ht="12.75">
      <c r="A157" s="27" t="s">
        <v>40</v>
      </c>
      <c r="E157" s="28" t="s">
        <v>1944</v>
      </c>
    </row>
    <row r="158" spans="1:5" ht="12.75">
      <c r="A158" s="29" t="s">
        <v>41</v>
      </c>
      <c r="E158" s="30" t="s">
        <v>37</v>
      </c>
    </row>
    <row r="159" spans="1:5" ht="102">
      <c r="A159" t="s">
        <v>43</v>
      </c>
      <c r="E159" s="28" t="s">
        <v>1885</v>
      </c>
    </row>
    <row r="160" spans="1:16" ht="25.5">
      <c r="A160" s="19" t="s">
        <v>35</v>
      </c>
      <c r="B160" s="23" t="s">
        <v>277</v>
      </c>
      <c r="C160" s="23" t="s">
        <v>1886</v>
      </c>
      <c r="D160" s="19" t="s">
        <v>19</v>
      </c>
      <c r="E160" s="24" t="s">
        <v>1887</v>
      </c>
      <c r="F160" s="25" t="s">
        <v>62</v>
      </c>
      <c r="G160" s="26">
        <v>2</v>
      </c>
      <c r="H160" s="26">
        <v>2900</v>
      </c>
      <c r="I160" s="26">
        <f>ROUND(ROUND(H160,2)*ROUND(G160,2),2)</f>
      </c>
      <c r="O160">
        <f>(I160*21)/100</f>
      </c>
      <c r="P160" t="s">
        <v>12</v>
      </c>
    </row>
    <row r="161" spans="1:5" ht="12.75">
      <c r="A161" s="27" t="s">
        <v>40</v>
      </c>
      <c r="E161" s="28" t="s">
        <v>1945</v>
      </c>
    </row>
    <row r="162" spans="1:5" ht="12.75">
      <c r="A162" s="29" t="s">
        <v>41</v>
      </c>
      <c r="E162" s="30" t="s">
        <v>37</v>
      </c>
    </row>
    <row r="163" spans="1:5" ht="102">
      <c r="A163" t="s">
        <v>43</v>
      </c>
      <c r="E163" s="28" t="s">
        <v>1885</v>
      </c>
    </row>
    <row r="164" spans="1:16" ht="25.5">
      <c r="A164" s="19" t="s">
        <v>35</v>
      </c>
      <c r="B164" s="23" t="s">
        <v>279</v>
      </c>
      <c r="C164" s="23" t="s">
        <v>1946</v>
      </c>
      <c r="D164" s="19" t="s">
        <v>37</v>
      </c>
      <c r="E164" s="24" t="s">
        <v>1947</v>
      </c>
      <c r="F164" s="25" t="s">
        <v>62</v>
      </c>
      <c r="G164" s="26">
        <v>2</v>
      </c>
      <c r="H164" s="26">
        <v>2020</v>
      </c>
      <c r="I164" s="26">
        <f>ROUND(ROUND(H164,2)*ROUND(G164,2),2)</f>
      </c>
      <c r="O164">
        <f>(I164*21)/100</f>
      </c>
      <c r="P164" t="s">
        <v>12</v>
      </c>
    </row>
    <row r="165" spans="1:5" ht="51">
      <c r="A165" s="27" t="s">
        <v>40</v>
      </c>
      <c r="E165" s="28" t="s">
        <v>1948</v>
      </c>
    </row>
    <row r="166" spans="1:5" ht="12.75">
      <c r="A166" s="29" t="s">
        <v>41</v>
      </c>
      <c r="E166" s="30" t="s">
        <v>37</v>
      </c>
    </row>
    <row r="167" spans="1:5" ht="102">
      <c r="A167" t="s">
        <v>43</v>
      </c>
      <c r="E167" s="28" t="s">
        <v>1885</v>
      </c>
    </row>
    <row r="168" spans="1:16" ht="12.75">
      <c r="A168" s="19" t="s">
        <v>35</v>
      </c>
      <c r="B168" s="23" t="s">
        <v>284</v>
      </c>
      <c r="C168" s="23" t="s">
        <v>1949</v>
      </c>
      <c r="D168" s="19" t="s">
        <v>37</v>
      </c>
      <c r="E168" s="24" t="s">
        <v>1950</v>
      </c>
      <c r="F168" s="25" t="s">
        <v>62</v>
      </c>
      <c r="G168" s="26">
        <v>2</v>
      </c>
      <c r="H168" s="26">
        <v>20550</v>
      </c>
      <c r="I168" s="26">
        <f>ROUND(ROUND(H168,2)*ROUND(G168,2),2)</f>
      </c>
      <c r="O168">
        <f>(I168*21)/100</f>
      </c>
      <c r="P168" t="s">
        <v>12</v>
      </c>
    </row>
    <row r="169" spans="1:5" ht="12.75">
      <c r="A169" s="27" t="s">
        <v>40</v>
      </c>
      <c r="E169" s="28" t="s">
        <v>1951</v>
      </c>
    </row>
    <row r="170" spans="1:5" ht="12.75">
      <c r="A170" s="29" t="s">
        <v>41</v>
      </c>
      <c r="E170" s="30" t="s">
        <v>37</v>
      </c>
    </row>
    <row r="171" spans="1:5" ht="89.25">
      <c r="A171" t="s">
        <v>43</v>
      </c>
      <c r="E171" s="28" t="s">
        <v>1891</v>
      </c>
    </row>
    <row r="172" spans="1:16" ht="12.75">
      <c r="A172" s="19" t="s">
        <v>35</v>
      </c>
      <c r="B172" s="23" t="s">
        <v>289</v>
      </c>
      <c r="C172" s="23" t="s">
        <v>1888</v>
      </c>
      <c r="D172" s="19" t="s">
        <v>37</v>
      </c>
      <c r="E172" s="24" t="s">
        <v>1889</v>
      </c>
      <c r="F172" s="25" t="s">
        <v>62</v>
      </c>
      <c r="G172" s="26">
        <v>26</v>
      </c>
      <c r="H172" s="26">
        <v>21450</v>
      </c>
      <c r="I172" s="26">
        <f>ROUND(ROUND(H172,2)*ROUND(G172,2),2)</f>
      </c>
      <c r="O172">
        <f>(I172*21)/100</f>
      </c>
      <c r="P172" t="s">
        <v>12</v>
      </c>
    </row>
    <row r="173" spans="1:5" ht="12.75">
      <c r="A173" s="27" t="s">
        <v>40</v>
      </c>
      <c r="E173" s="28" t="s">
        <v>1890</v>
      </c>
    </row>
    <row r="174" spans="1:5" ht="12.75">
      <c r="A174" s="29" t="s">
        <v>41</v>
      </c>
      <c r="E174" s="30" t="s">
        <v>37</v>
      </c>
    </row>
    <row r="175" spans="1:5" ht="89.25">
      <c r="A175" t="s">
        <v>43</v>
      </c>
      <c r="E175" s="28" t="s">
        <v>1891</v>
      </c>
    </row>
    <row r="176" spans="1:16" ht="12.75">
      <c r="A176" s="19" t="s">
        <v>35</v>
      </c>
      <c r="B176" s="23" t="s">
        <v>295</v>
      </c>
      <c r="C176" s="23" t="s">
        <v>1888</v>
      </c>
      <c r="D176" s="19" t="s">
        <v>19</v>
      </c>
      <c r="E176" s="24" t="s">
        <v>1889</v>
      </c>
      <c r="F176" s="25" t="s">
        <v>62</v>
      </c>
      <c r="G176" s="26">
        <v>8</v>
      </c>
      <c r="H176" s="26">
        <v>21450</v>
      </c>
      <c r="I176" s="26">
        <f>ROUND(ROUND(H176,2)*ROUND(G176,2),2)</f>
      </c>
      <c r="O176">
        <f>(I176*21)/100</f>
      </c>
      <c r="P176" t="s">
        <v>12</v>
      </c>
    </row>
    <row r="177" spans="1:5" ht="12.75">
      <c r="A177" s="27" t="s">
        <v>40</v>
      </c>
      <c r="E177" s="28" t="s">
        <v>1952</v>
      </c>
    </row>
    <row r="178" spans="1:5" ht="12.75">
      <c r="A178" s="29" t="s">
        <v>41</v>
      </c>
      <c r="E178" s="30" t="s">
        <v>37</v>
      </c>
    </row>
    <row r="179" spans="1:5" ht="89.25">
      <c r="A179" t="s">
        <v>43</v>
      </c>
      <c r="E179" s="28" t="s">
        <v>1891</v>
      </c>
    </row>
    <row r="180" spans="1:16" ht="12.75">
      <c r="A180" s="19" t="s">
        <v>35</v>
      </c>
      <c r="B180" s="23" t="s">
        <v>300</v>
      </c>
      <c r="C180" s="23" t="s">
        <v>1888</v>
      </c>
      <c r="D180" s="19" t="s">
        <v>12</v>
      </c>
      <c r="E180" s="24" t="s">
        <v>1889</v>
      </c>
      <c r="F180" s="25" t="s">
        <v>62</v>
      </c>
      <c r="G180" s="26">
        <v>36</v>
      </c>
      <c r="H180" s="26">
        <v>21450</v>
      </c>
      <c r="I180" s="26">
        <f>ROUND(ROUND(H180,2)*ROUND(G180,2),2)</f>
      </c>
      <c r="O180">
        <f>(I180*21)/100</f>
      </c>
      <c r="P180" t="s">
        <v>12</v>
      </c>
    </row>
    <row r="181" spans="1:5" ht="12.75">
      <c r="A181" s="27" t="s">
        <v>40</v>
      </c>
      <c r="E181" s="28" t="s">
        <v>1892</v>
      </c>
    </row>
    <row r="182" spans="1:5" ht="12.75">
      <c r="A182" s="29" t="s">
        <v>41</v>
      </c>
      <c r="E182" s="30" t="s">
        <v>37</v>
      </c>
    </row>
    <row r="183" spans="1:5" ht="89.25">
      <c r="A183" t="s">
        <v>43</v>
      </c>
      <c r="E183" s="28" t="s">
        <v>1891</v>
      </c>
    </row>
    <row r="184" spans="1:16" ht="12.75">
      <c r="A184" s="19" t="s">
        <v>35</v>
      </c>
      <c r="B184" s="23" t="s">
        <v>305</v>
      </c>
      <c r="C184" s="23" t="s">
        <v>1888</v>
      </c>
      <c r="D184" s="19" t="s">
        <v>13</v>
      </c>
      <c r="E184" s="24" t="s">
        <v>1889</v>
      </c>
      <c r="F184" s="25" t="s">
        <v>62</v>
      </c>
      <c r="G184" s="26">
        <v>10</v>
      </c>
      <c r="H184" s="26">
        <v>21450</v>
      </c>
      <c r="I184" s="26">
        <f>ROUND(ROUND(H184,2)*ROUND(G184,2),2)</f>
      </c>
      <c r="O184">
        <f>(I184*21)/100</f>
      </c>
      <c r="P184" t="s">
        <v>12</v>
      </c>
    </row>
    <row r="185" spans="1:5" ht="12.75">
      <c r="A185" s="27" t="s">
        <v>40</v>
      </c>
      <c r="E185" s="28" t="s">
        <v>1893</v>
      </c>
    </row>
    <row r="186" spans="1:5" ht="12.75">
      <c r="A186" s="29" t="s">
        <v>41</v>
      </c>
      <c r="E186" s="30" t="s">
        <v>37</v>
      </c>
    </row>
    <row r="187" spans="1:5" ht="89.25">
      <c r="A187" t="s">
        <v>43</v>
      </c>
      <c r="E187" s="28" t="s">
        <v>1891</v>
      </c>
    </row>
    <row r="188" spans="1:16" ht="25.5">
      <c r="A188" s="19" t="s">
        <v>35</v>
      </c>
      <c r="B188" s="23" t="s">
        <v>675</v>
      </c>
      <c r="C188" s="23" t="s">
        <v>1953</v>
      </c>
      <c r="D188" s="19" t="s">
        <v>37</v>
      </c>
      <c r="E188" s="24" t="s">
        <v>1954</v>
      </c>
      <c r="F188" s="25" t="s">
        <v>62</v>
      </c>
      <c r="G188" s="26">
        <v>2</v>
      </c>
      <c r="H188" s="26">
        <v>76250</v>
      </c>
      <c r="I188" s="26">
        <f>ROUND(ROUND(H188,2)*ROUND(G188,2),2)</f>
      </c>
      <c r="O188">
        <f>(I188*21)/100</f>
      </c>
      <c r="P188" t="s">
        <v>12</v>
      </c>
    </row>
    <row r="189" spans="1:5" ht="12.75">
      <c r="A189" s="27" t="s">
        <v>40</v>
      </c>
      <c r="E189" s="28" t="s">
        <v>1955</v>
      </c>
    </row>
    <row r="190" spans="1:5" ht="12.75">
      <c r="A190" s="29" t="s">
        <v>41</v>
      </c>
      <c r="E190" s="30" t="s">
        <v>37</v>
      </c>
    </row>
    <row r="191" spans="1:5" ht="102">
      <c r="A191" t="s">
        <v>43</v>
      </c>
      <c r="E191" s="28" t="s">
        <v>1956</v>
      </c>
    </row>
    <row r="192" spans="1:16" ht="12.75">
      <c r="A192" s="19" t="s">
        <v>35</v>
      </c>
      <c r="B192" s="23" t="s">
        <v>1642</v>
      </c>
      <c r="C192" s="23" t="s">
        <v>1902</v>
      </c>
      <c r="D192" s="19" t="s">
        <v>37</v>
      </c>
      <c r="E192" s="24" t="s">
        <v>1903</v>
      </c>
      <c r="F192" s="25" t="s">
        <v>62</v>
      </c>
      <c r="G192" s="26">
        <v>1</v>
      </c>
      <c r="H192" s="26">
        <v>279</v>
      </c>
      <c r="I192" s="26">
        <f>ROUND(ROUND(H192,2)*ROUND(G192,2),2)</f>
      </c>
      <c r="O192">
        <f>(I192*21)/100</f>
      </c>
      <c r="P192" t="s">
        <v>12</v>
      </c>
    </row>
    <row r="193" spans="1:5" ht="12.75">
      <c r="A193" s="27" t="s">
        <v>40</v>
      </c>
      <c r="E193" s="28" t="s">
        <v>1904</v>
      </c>
    </row>
    <row r="194" spans="1:5" ht="12.75">
      <c r="A194" s="29" t="s">
        <v>41</v>
      </c>
      <c r="E194" s="30" t="s">
        <v>37</v>
      </c>
    </row>
    <row r="195" spans="1:5" ht="114.75">
      <c r="A195" t="s">
        <v>43</v>
      </c>
      <c r="E195" s="28" t="s">
        <v>1901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1.xml><?xml version="1.0" encoding="utf-8"?>
<worksheet xmlns="http://schemas.openxmlformats.org/spreadsheetml/2006/main" xmlns:r="http://schemas.openxmlformats.org/officeDocument/2006/relationships">
  <sheetPr>
    <pageSetUpPr fitToPage="1"/>
  </sheetPr>
  <dimension ref="A1:R17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0+O8+O21+O86+O91+O104+O165</f>
      </c>
      <c r="P2" t="s">
        <v>13</v>
      </c>
    </row>
    <row r="3" spans="1:16" ht="15" customHeight="1">
      <c r="A3" t="s">
        <v>1</v>
      </c>
      <c r="B3" s="8" t="s">
        <v>4</v>
      </c>
      <c r="C3" s="9" t="s">
        <v>5</v>
      </c>
      <c r="D3" s="1"/>
      <c r="E3" s="10" t="s">
        <v>6</v>
      </c>
      <c r="F3" s="1"/>
      <c r="G3" s="4"/>
      <c r="H3" s="3" t="s">
        <v>1957</v>
      </c>
      <c r="I3" s="31">
        <f>0+I8+I21+I86+I91+I104+I165</f>
      </c>
      <c r="O3" t="s">
        <v>9</v>
      </c>
      <c r="P3" t="s">
        <v>12</v>
      </c>
    </row>
    <row r="4" spans="1:16" ht="15" customHeight="1">
      <c r="A4" t="s">
        <v>7</v>
      </c>
      <c r="B4" s="12" t="s">
        <v>8</v>
      </c>
      <c r="C4" s="13" t="s">
        <v>1957</v>
      </c>
      <c r="D4" s="5"/>
      <c r="E4" s="14" t="s">
        <v>1958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f>
      </c>
      <c r="R8">
        <f>0+O9+O13+O17</f>
      </c>
    </row>
    <row r="9" spans="1:16" ht="12.75">
      <c r="A9" s="19" t="s">
        <v>35</v>
      </c>
      <c r="B9" s="23" t="s">
        <v>19</v>
      </c>
      <c r="C9" s="23" t="s">
        <v>1190</v>
      </c>
      <c r="D9" s="19" t="s">
        <v>37</v>
      </c>
      <c r="E9" s="24" t="s">
        <v>127</v>
      </c>
      <c r="F9" s="25" t="s">
        <v>107</v>
      </c>
      <c r="G9" s="26">
        <v>47.89</v>
      </c>
      <c r="H9" s="26">
        <v>314.27</v>
      </c>
      <c r="I9" s="26">
        <f>ROUND(ROUND(H9,2)*ROUND(G9,2),2)</f>
      </c>
      <c r="O9">
        <f>(I9*21)/100</f>
      </c>
      <c r="P9" t="s">
        <v>12</v>
      </c>
    </row>
    <row r="10" spans="1:5" ht="12.75">
      <c r="A10" s="27" t="s">
        <v>40</v>
      </c>
      <c r="E10" s="28" t="s">
        <v>1959</v>
      </c>
    </row>
    <row r="11" spans="1:5" ht="12.75">
      <c r="A11" s="29" t="s">
        <v>41</v>
      </c>
      <c r="E11" s="30" t="s">
        <v>1960</v>
      </c>
    </row>
    <row r="12" spans="1:5" ht="12.75">
      <c r="A12" t="s">
        <v>43</v>
      </c>
      <c r="E12" s="28" t="s">
        <v>37</v>
      </c>
    </row>
    <row r="13" spans="1:16" ht="12.75">
      <c r="A13" s="19" t="s">
        <v>35</v>
      </c>
      <c r="B13" s="23" t="s">
        <v>12</v>
      </c>
      <c r="C13" s="23" t="s">
        <v>1193</v>
      </c>
      <c r="D13" s="19" t="s">
        <v>37</v>
      </c>
      <c r="E13" s="24" t="s">
        <v>127</v>
      </c>
      <c r="F13" s="25" t="s">
        <v>137</v>
      </c>
      <c r="G13" s="26">
        <v>3.7</v>
      </c>
      <c r="H13" s="26">
        <v>157.13</v>
      </c>
      <c r="I13" s="26">
        <f>ROUND(ROUND(H13,2)*ROUND(G13,2),2)</f>
      </c>
      <c r="O13">
        <f>(I13*21)/100</f>
      </c>
      <c r="P13" t="s">
        <v>12</v>
      </c>
    </row>
    <row r="14" spans="1:5" ht="12.75">
      <c r="A14" s="27" t="s">
        <v>40</v>
      </c>
      <c r="E14" s="28" t="s">
        <v>1961</v>
      </c>
    </row>
    <row r="15" spans="1:5" ht="12.75">
      <c r="A15" s="29" t="s">
        <v>41</v>
      </c>
      <c r="E15" s="30" t="s">
        <v>1962</v>
      </c>
    </row>
    <row r="16" spans="1:5" ht="12.75">
      <c r="A16" t="s">
        <v>43</v>
      </c>
      <c r="E16" s="28" t="s">
        <v>37</v>
      </c>
    </row>
    <row r="17" spans="1:16" ht="12.75">
      <c r="A17" s="19" t="s">
        <v>35</v>
      </c>
      <c r="B17" s="23" t="s">
        <v>13</v>
      </c>
      <c r="C17" s="23" t="s">
        <v>1963</v>
      </c>
      <c r="D17" s="19" t="s">
        <v>37</v>
      </c>
      <c r="E17" s="24" t="s">
        <v>127</v>
      </c>
      <c r="F17" s="25" t="s">
        <v>39</v>
      </c>
      <c r="G17" s="26">
        <v>1</v>
      </c>
      <c r="H17" s="26">
        <v>5237.76</v>
      </c>
      <c r="I17" s="26">
        <f>ROUND(ROUND(H17,2)*ROUND(G17,2),2)</f>
      </c>
      <c r="O17">
        <f>(I17*21)/100</f>
      </c>
      <c r="P17" t="s">
        <v>12</v>
      </c>
    </row>
    <row r="18" spans="1:5" ht="12.75">
      <c r="A18" s="27" t="s">
        <v>40</v>
      </c>
      <c r="E18" s="28" t="s">
        <v>1964</v>
      </c>
    </row>
    <row r="19" spans="1:5" ht="12.75">
      <c r="A19" s="29" t="s">
        <v>41</v>
      </c>
      <c r="E19" s="30" t="s">
        <v>1965</v>
      </c>
    </row>
    <row r="20" spans="1:5" ht="12.75">
      <c r="A20" t="s">
        <v>43</v>
      </c>
      <c r="E20" s="28" t="s">
        <v>37</v>
      </c>
    </row>
    <row r="21" spans="1:18" ht="12.75" customHeight="1">
      <c r="A21" s="5" t="s">
        <v>33</v>
      </c>
      <c r="B21" s="5"/>
      <c r="C21" s="34" t="s">
        <v>19</v>
      </c>
      <c r="D21" s="5"/>
      <c r="E21" s="21" t="s">
        <v>34</v>
      </c>
      <c r="F21" s="5"/>
      <c r="G21" s="5"/>
      <c r="H21" s="5"/>
      <c r="I21" s="35">
        <f>0+Q21</f>
      </c>
      <c r="O21">
        <f>0+R21</f>
      </c>
      <c r="Q21">
        <f>0+I22+I26+I30+I34+I38+I42+I46+I50+I54+I58+I62+I66+I70+I74+I78+I82</f>
      </c>
      <c r="R21">
        <f>0+O22+O26+O30+O34+O38+O42+O46+O50+O54+O58+O62+O66+O70+O74+O78+O82</f>
      </c>
    </row>
    <row r="22" spans="1:16" ht="25.5">
      <c r="A22" s="19" t="s">
        <v>35</v>
      </c>
      <c r="B22" s="23" t="s">
        <v>23</v>
      </c>
      <c r="C22" s="23" t="s">
        <v>153</v>
      </c>
      <c r="D22" s="19" t="s">
        <v>176</v>
      </c>
      <c r="E22" s="24" t="s">
        <v>154</v>
      </c>
      <c r="F22" s="25" t="s">
        <v>107</v>
      </c>
      <c r="G22" s="26">
        <v>1.68</v>
      </c>
      <c r="H22" s="26">
        <v>264</v>
      </c>
      <c r="I22" s="26">
        <f>ROUND(ROUND(H22,2)*ROUND(G22,2),2)</f>
      </c>
      <c r="O22">
        <f>(I22*21)/100</f>
      </c>
      <c r="P22" t="s">
        <v>12</v>
      </c>
    </row>
    <row r="23" spans="1:5" ht="12.75">
      <c r="A23" s="27" t="s">
        <v>40</v>
      </c>
      <c r="E23" s="28" t="s">
        <v>1966</v>
      </c>
    </row>
    <row r="24" spans="1:5" ht="25.5">
      <c r="A24" s="29" t="s">
        <v>41</v>
      </c>
      <c r="E24" s="30" t="s">
        <v>1967</v>
      </c>
    </row>
    <row r="25" spans="1:5" ht="63.75">
      <c r="A25" t="s">
        <v>43</v>
      </c>
      <c r="E25" s="28" t="s">
        <v>150</v>
      </c>
    </row>
    <row r="26" spans="1:16" ht="12.75">
      <c r="A26" s="19" t="s">
        <v>35</v>
      </c>
      <c r="B26" s="23" t="s">
        <v>25</v>
      </c>
      <c r="C26" s="23" t="s">
        <v>428</v>
      </c>
      <c r="D26" s="19" t="s">
        <v>37</v>
      </c>
      <c r="E26" s="24" t="s">
        <v>429</v>
      </c>
      <c r="F26" s="25" t="s">
        <v>107</v>
      </c>
      <c r="G26" s="26">
        <v>0.56</v>
      </c>
      <c r="H26" s="26">
        <v>1330</v>
      </c>
      <c r="I26" s="26">
        <f>ROUND(ROUND(H26,2)*ROUND(G26,2),2)</f>
      </c>
      <c r="O26">
        <f>(I26*21)/100</f>
      </c>
      <c r="P26" t="s">
        <v>12</v>
      </c>
    </row>
    <row r="27" spans="1:5" ht="12.75">
      <c r="A27" s="27" t="s">
        <v>40</v>
      </c>
      <c r="E27" s="28" t="s">
        <v>1198</v>
      </c>
    </row>
    <row r="28" spans="1:5" ht="25.5">
      <c r="A28" s="29" t="s">
        <v>41</v>
      </c>
      <c r="E28" s="30" t="s">
        <v>1968</v>
      </c>
    </row>
    <row r="29" spans="1:5" ht="63.75">
      <c r="A29" t="s">
        <v>43</v>
      </c>
      <c r="E29" s="28" t="s">
        <v>150</v>
      </c>
    </row>
    <row r="30" spans="1:16" ht="12.75">
      <c r="A30" s="19" t="s">
        <v>35</v>
      </c>
      <c r="B30" s="23" t="s">
        <v>27</v>
      </c>
      <c r="C30" s="23" t="s">
        <v>105</v>
      </c>
      <c r="D30" s="19" t="s">
        <v>37</v>
      </c>
      <c r="E30" s="24" t="s">
        <v>106</v>
      </c>
      <c r="F30" s="25" t="s">
        <v>107</v>
      </c>
      <c r="G30" s="26">
        <v>31.14</v>
      </c>
      <c r="H30" s="26">
        <v>58</v>
      </c>
      <c r="I30" s="26">
        <f>ROUND(ROUND(H30,2)*ROUND(G30,2),2)</f>
      </c>
      <c r="O30">
        <f>(I30*21)/100</f>
      </c>
      <c r="P30" t="s">
        <v>12</v>
      </c>
    </row>
    <row r="31" spans="1:5" ht="12.75">
      <c r="A31" s="27" t="s">
        <v>40</v>
      </c>
      <c r="E31" s="28" t="s">
        <v>1969</v>
      </c>
    </row>
    <row r="32" spans="1:5" ht="38.25">
      <c r="A32" s="29" t="s">
        <v>41</v>
      </c>
      <c r="E32" s="30" t="s">
        <v>1970</v>
      </c>
    </row>
    <row r="33" spans="1:5" ht="38.25">
      <c r="A33" t="s">
        <v>43</v>
      </c>
      <c r="E33" s="28" t="s">
        <v>109</v>
      </c>
    </row>
    <row r="34" spans="1:16" ht="12.75">
      <c r="A34" s="19" t="s">
        <v>35</v>
      </c>
      <c r="B34" s="23" t="s">
        <v>65</v>
      </c>
      <c r="C34" s="23" t="s">
        <v>170</v>
      </c>
      <c r="D34" s="19" t="s">
        <v>37</v>
      </c>
      <c r="E34" s="24" t="s">
        <v>172</v>
      </c>
      <c r="F34" s="25" t="s">
        <v>107</v>
      </c>
      <c r="G34" s="26">
        <v>142.4</v>
      </c>
      <c r="H34" s="26">
        <v>102</v>
      </c>
      <c r="I34" s="26">
        <f>ROUND(ROUND(H34,2)*ROUND(G34,2),2)</f>
      </c>
      <c r="O34">
        <f>(I34*21)/100</f>
      </c>
      <c r="P34" t="s">
        <v>12</v>
      </c>
    </row>
    <row r="35" spans="1:5" ht="12.75">
      <c r="A35" s="27" t="s">
        <v>40</v>
      </c>
      <c r="E35" s="28" t="s">
        <v>1971</v>
      </c>
    </row>
    <row r="36" spans="1:5" ht="25.5">
      <c r="A36" s="29" t="s">
        <v>41</v>
      </c>
      <c r="E36" s="30" t="s">
        <v>1972</v>
      </c>
    </row>
    <row r="37" spans="1:5" ht="306">
      <c r="A37" t="s">
        <v>43</v>
      </c>
      <c r="E37" s="28" t="s">
        <v>1973</v>
      </c>
    </row>
    <row r="38" spans="1:16" ht="12.75">
      <c r="A38" s="19" t="s">
        <v>35</v>
      </c>
      <c r="B38" s="23" t="s">
        <v>70</v>
      </c>
      <c r="C38" s="23" t="s">
        <v>170</v>
      </c>
      <c r="D38" s="19" t="s">
        <v>1204</v>
      </c>
      <c r="E38" s="24" t="s">
        <v>172</v>
      </c>
      <c r="F38" s="25" t="s">
        <v>107</v>
      </c>
      <c r="G38" s="26">
        <v>31.14</v>
      </c>
      <c r="H38" s="26">
        <v>102</v>
      </c>
      <c r="I38" s="26">
        <f>ROUND(ROUND(H38,2)*ROUND(G38,2),2)</f>
      </c>
      <c r="O38">
        <f>(I38*21)/100</f>
      </c>
      <c r="P38" t="s">
        <v>12</v>
      </c>
    </row>
    <row r="39" spans="1:5" ht="12.75">
      <c r="A39" s="27" t="s">
        <v>40</v>
      </c>
      <c r="E39" s="28" t="s">
        <v>1974</v>
      </c>
    </row>
    <row r="40" spans="1:5" ht="25.5">
      <c r="A40" s="29" t="s">
        <v>41</v>
      </c>
      <c r="E40" s="30" t="s">
        <v>1975</v>
      </c>
    </row>
    <row r="41" spans="1:5" ht="306">
      <c r="A41" t="s">
        <v>43</v>
      </c>
      <c r="E41" s="28" t="s">
        <v>1973</v>
      </c>
    </row>
    <row r="42" spans="1:16" ht="12.75">
      <c r="A42" s="19" t="s">
        <v>35</v>
      </c>
      <c r="B42" s="23" t="s">
        <v>30</v>
      </c>
      <c r="C42" s="23" t="s">
        <v>170</v>
      </c>
      <c r="D42" s="19" t="s">
        <v>176</v>
      </c>
      <c r="E42" s="24" t="s">
        <v>172</v>
      </c>
      <c r="F42" s="25" t="s">
        <v>107</v>
      </c>
      <c r="G42" s="26">
        <v>47.89</v>
      </c>
      <c r="H42" s="26">
        <v>102</v>
      </c>
      <c r="I42" s="26">
        <f>ROUND(ROUND(H42,2)*ROUND(G42,2),2)</f>
      </c>
      <c r="O42">
        <f>(I42*21)/100</f>
      </c>
      <c r="P42" t="s">
        <v>12</v>
      </c>
    </row>
    <row r="43" spans="1:5" ht="12.75">
      <c r="A43" s="27" t="s">
        <v>40</v>
      </c>
      <c r="E43" s="28" t="s">
        <v>1976</v>
      </c>
    </row>
    <row r="44" spans="1:5" ht="25.5">
      <c r="A44" s="29" t="s">
        <v>41</v>
      </c>
      <c r="E44" s="30" t="s">
        <v>1977</v>
      </c>
    </row>
    <row r="45" spans="1:5" ht="306">
      <c r="A45" t="s">
        <v>43</v>
      </c>
      <c r="E45" s="28" t="s">
        <v>1973</v>
      </c>
    </row>
    <row r="46" spans="1:16" ht="12.75">
      <c r="A46" s="19" t="s">
        <v>35</v>
      </c>
      <c r="B46" s="23" t="s">
        <v>32</v>
      </c>
      <c r="C46" s="23" t="s">
        <v>189</v>
      </c>
      <c r="D46" s="19" t="s">
        <v>37</v>
      </c>
      <c r="E46" s="24" t="s">
        <v>190</v>
      </c>
      <c r="F46" s="25" t="s">
        <v>107</v>
      </c>
      <c r="G46" s="26">
        <v>190.29</v>
      </c>
      <c r="H46" s="26">
        <v>292</v>
      </c>
      <c r="I46" s="26">
        <f>ROUND(ROUND(H46,2)*ROUND(G46,2),2)</f>
      </c>
      <c r="O46">
        <f>(I46*21)/100</f>
      </c>
      <c r="P46" t="s">
        <v>12</v>
      </c>
    </row>
    <row r="47" spans="1:5" ht="12.75">
      <c r="A47" s="27" t="s">
        <v>40</v>
      </c>
      <c r="E47" s="28" t="s">
        <v>1978</v>
      </c>
    </row>
    <row r="48" spans="1:5" ht="51">
      <c r="A48" s="29" t="s">
        <v>41</v>
      </c>
      <c r="E48" s="30" t="s">
        <v>1979</v>
      </c>
    </row>
    <row r="49" spans="1:5" ht="318.75">
      <c r="A49" t="s">
        <v>43</v>
      </c>
      <c r="E49" s="28" t="s">
        <v>437</v>
      </c>
    </row>
    <row r="50" spans="1:16" ht="12.75">
      <c r="A50" s="19" t="s">
        <v>35</v>
      </c>
      <c r="B50" s="23" t="s">
        <v>152</v>
      </c>
      <c r="C50" s="23" t="s">
        <v>110</v>
      </c>
      <c r="D50" s="19" t="s">
        <v>176</v>
      </c>
      <c r="E50" s="24" t="s">
        <v>111</v>
      </c>
      <c r="F50" s="25" t="s">
        <v>107</v>
      </c>
      <c r="G50" s="26">
        <v>47.89</v>
      </c>
      <c r="H50" s="26">
        <v>18</v>
      </c>
      <c r="I50" s="26">
        <f>ROUND(ROUND(H50,2)*ROUND(G50,2),2)</f>
      </c>
      <c r="O50">
        <f>(I50*21)/100</f>
      </c>
      <c r="P50" t="s">
        <v>12</v>
      </c>
    </row>
    <row r="51" spans="1:5" ht="12.75">
      <c r="A51" s="27" t="s">
        <v>40</v>
      </c>
      <c r="E51" s="28" t="s">
        <v>37</v>
      </c>
    </row>
    <row r="52" spans="1:5" ht="38.25">
      <c r="A52" s="29" t="s">
        <v>41</v>
      </c>
      <c r="E52" s="30" t="s">
        <v>1980</v>
      </c>
    </row>
    <row r="53" spans="1:5" ht="191.25">
      <c r="A53" t="s">
        <v>43</v>
      </c>
      <c r="E53" s="28" t="s">
        <v>113</v>
      </c>
    </row>
    <row r="54" spans="1:16" ht="12.75">
      <c r="A54" s="19" t="s">
        <v>35</v>
      </c>
      <c r="B54" s="23" t="s">
        <v>156</v>
      </c>
      <c r="C54" s="23" t="s">
        <v>200</v>
      </c>
      <c r="D54" s="19" t="s">
        <v>37</v>
      </c>
      <c r="E54" s="24" t="s">
        <v>201</v>
      </c>
      <c r="F54" s="25" t="s">
        <v>107</v>
      </c>
      <c r="G54" s="26">
        <v>142.4</v>
      </c>
      <c r="H54" s="26">
        <v>124</v>
      </c>
      <c r="I54" s="26">
        <f>ROUND(ROUND(H54,2)*ROUND(G54,2),2)</f>
      </c>
      <c r="O54">
        <f>(I54*21)/100</f>
      </c>
      <c r="P54" t="s">
        <v>12</v>
      </c>
    </row>
    <row r="55" spans="1:5" ht="12.75">
      <c r="A55" s="27" t="s">
        <v>40</v>
      </c>
      <c r="E55" s="28" t="s">
        <v>37</v>
      </c>
    </row>
    <row r="56" spans="1:5" ht="25.5">
      <c r="A56" s="29" t="s">
        <v>41</v>
      </c>
      <c r="E56" s="30" t="s">
        <v>1981</v>
      </c>
    </row>
    <row r="57" spans="1:5" ht="229.5">
      <c r="A57" t="s">
        <v>43</v>
      </c>
      <c r="E57" s="28" t="s">
        <v>1982</v>
      </c>
    </row>
    <row r="58" spans="1:16" ht="12.75">
      <c r="A58" s="19" t="s">
        <v>35</v>
      </c>
      <c r="B58" s="23" t="s">
        <v>160</v>
      </c>
      <c r="C58" s="23" t="s">
        <v>1409</v>
      </c>
      <c r="D58" s="19" t="s">
        <v>37</v>
      </c>
      <c r="E58" s="24" t="s">
        <v>1410</v>
      </c>
      <c r="F58" s="25" t="s">
        <v>107</v>
      </c>
      <c r="G58" s="26">
        <v>9.2</v>
      </c>
      <c r="H58" s="26">
        <v>683</v>
      </c>
      <c r="I58" s="26">
        <f>ROUND(ROUND(H58,2)*ROUND(G58,2),2)</f>
      </c>
      <c r="O58">
        <f>(I58*21)/100</f>
      </c>
      <c r="P58" t="s">
        <v>12</v>
      </c>
    </row>
    <row r="59" spans="1:5" ht="12.75">
      <c r="A59" s="27" t="s">
        <v>40</v>
      </c>
      <c r="E59" s="28" t="s">
        <v>37</v>
      </c>
    </row>
    <row r="60" spans="1:5" ht="25.5">
      <c r="A60" s="29" t="s">
        <v>41</v>
      </c>
      <c r="E60" s="30" t="s">
        <v>1983</v>
      </c>
    </row>
    <row r="61" spans="1:5" ht="229.5">
      <c r="A61" t="s">
        <v>43</v>
      </c>
      <c r="E61" s="28" t="s">
        <v>1984</v>
      </c>
    </row>
    <row r="62" spans="1:16" ht="12.75">
      <c r="A62" s="19" t="s">
        <v>35</v>
      </c>
      <c r="B62" s="23" t="s">
        <v>166</v>
      </c>
      <c r="C62" s="23" t="s">
        <v>207</v>
      </c>
      <c r="D62" s="19" t="s">
        <v>37</v>
      </c>
      <c r="E62" s="24" t="s">
        <v>208</v>
      </c>
      <c r="F62" s="25" t="s">
        <v>107</v>
      </c>
      <c r="G62" s="26">
        <v>30.16</v>
      </c>
      <c r="H62" s="26">
        <v>820</v>
      </c>
      <c r="I62" s="26">
        <f>ROUND(ROUND(H62,2)*ROUND(G62,2),2)</f>
      </c>
      <c r="O62">
        <f>(I62*21)/100</f>
      </c>
      <c r="P62" t="s">
        <v>12</v>
      </c>
    </row>
    <row r="63" spans="1:5" ht="12.75">
      <c r="A63" s="27" t="s">
        <v>40</v>
      </c>
      <c r="E63" s="28" t="s">
        <v>1985</v>
      </c>
    </row>
    <row r="64" spans="1:5" ht="25.5">
      <c r="A64" s="29" t="s">
        <v>41</v>
      </c>
      <c r="E64" s="30" t="s">
        <v>1986</v>
      </c>
    </row>
    <row r="65" spans="1:5" ht="293.25">
      <c r="A65" t="s">
        <v>43</v>
      </c>
      <c r="E65" s="28" t="s">
        <v>1987</v>
      </c>
    </row>
    <row r="66" spans="1:16" ht="12.75">
      <c r="A66" s="19" t="s">
        <v>35</v>
      </c>
      <c r="B66" s="23" t="s">
        <v>169</v>
      </c>
      <c r="C66" s="23" t="s">
        <v>212</v>
      </c>
      <c r="D66" s="19" t="s">
        <v>37</v>
      </c>
      <c r="E66" s="24" t="s">
        <v>213</v>
      </c>
      <c r="F66" s="25" t="s">
        <v>82</v>
      </c>
      <c r="G66" s="26">
        <v>28.8</v>
      </c>
      <c r="H66" s="26">
        <v>15</v>
      </c>
      <c r="I66" s="26">
        <f>ROUND(ROUND(H66,2)*ROUND(G66,2),2)</f>
      </c>
      <c r="O66">
        <f>(I66*21)/100</f>
      </c>
      <c r="P66" t="s">
        <v>12</v>
      </c>
    </row>
    <row r="67" spans="1:5" ht="12.75">
      <c r="A67" s="27" t="s">
        <v>40</v>
      </c>
      <c r="E67" s="28" t="s">
        <v>1220</v>
      </c>
    </row>
    <row r="68" spans="1:5" ht="25.5">
      <c r="A68" s="29" t="s">
        <v>41</v>
      </c>
      <c r="E68" s="30" t="s">
        <v>1988</v>
      </c>
    </row>
    <row r="69" spans="1:5" ht="25.5">
      <c r="A69" t="s">
        <v>43</v>
      </c>
      <c r="E69" s="28" t="s">
        <v>215</v>
      </c>
    </row>
    <row r="70" spans="1:16" ht="12.75">
      <c r="A70" s="19" t="s">
        <v>35</v>
      </c>
      <c r="B70" s="23" t="s">
        <v>175</v>
      </c>
      <c r="C70" s="23" t="s">
        <v>1222</v>
      </c>
      <c r="D70" s="19" t="s">
        <v>37</v>
      </c>
      <c r="E70" s="24" t="s">
        <v>1223</v>
      </c>
      <c r="F70" s="25" t="s">
        <v>82</v>
      </c>
      <c r="G70" s="26">
        <v>135.19</v>
      </c>
      <c r="H70" s="26">
        <v>7</v>
      </c>
      <c r="I70" s="26">
        <f>ROUND(ROUND(H70,2)*ROUND(G70,2),2)</f>
      </c>
      <c r="O70">
        <f>(I70*21)/100</f>
      </c>
      <c r="P70" t="s">
        <v>12</v>
      </c>
    </row>
    <row r="71" spans="1:5" ht="12.75">
      <c r="A71" s="27" t="s">
        <v>40</v>
      </c>
      <c r="E71" s="28" t="s">
        <v>1989</v>
      </c>
    </row>
    <row r="72" spans="1:5" ht="38.25">
      <c r="A72" s="29" t="s">
        <v>41</v>
      </c>
      <c r="E72" s="30" t="s">
        <v>1990</v>
      </c>
    </row>
    <row r="73" spans="1:5" ht="12.75">
      <c r="A73" t="s">
        <v>43</v>
      </c>
      <c r="E73" s="28" t="s">
        <v>1225</v>
      </c>
    </row>
    <row r="74" spans="1:16" ht="12.75">
      <c r="A74" s="19" t="s">
        <v>35</v>
      </c>
      <c r="B74" s="23" t="s">
        <v>178</v>
      </c>
      <c r="C74" s="23" t="s">
        <v>217</v>
      </c>
      <c r="D74" s="19" t="s">
        <v>37</v>
      </c>
      <c r="E74" s="24" t="s">
        <v>218</v>
      </c>
      <c r="F74" s="25" t="s">
        <v>107</v>
      </c>
      <c r="G74" s="26">
        <v>31.14</v>
      </c>
      <c r="H74" s="26">
        <v>189</v>
      </c>
      <c r="I74" s="26">
        <f>ROUND(ROUND(H74,2)*ROUND(G74,2),2)</f>
      </c>
      <c r="O74">
        <f>(I74*21)/100</f>
      </c>
      <c r="P74" t="s">
        <v>12</v>
      </c>
    </row>
    <row r="75" spans="1:5" ht="12.75">
      <c r="A75" s="27" t="s">
        <v>40</v>
      </c>
      <c r="E75" s="28" t="s">
        <v>37</v>
      </c>
    </row>
    <row r="76" spans="1:5" ht="25.5">
      <c r="A76" s="29" t="s">
        <v>41</v>
      </c>
      <c r="E76" s="30" t="s">
        <v>1991</v>
      </c>
    </row>
    <row r="77" spans="1:5" ht="38.25">
      <c r="A77" t="s">
        <v>43</v>
      </c>
      <c r="E77" s="28" t="s">
        <v>452</v>
      </c>
    </row>
    <row r="78" spans="1:16" ht="12.75">
      <c r="A78" s="19" t="s">
        <v>35</v>
      </c>
      <c r="B78" s="23" t="s">
        <v>183</v>
      </c>
      <c r="C78" s="23" t="s">
        <v>1227</v>
      </c>
      <c r="D78" s="19" t="s">
        <v>37</v>
      </c>
      <c r="E78" s="24" t="s">
        <v>1228</v>
      </c>
      <c r="F78" s="25" t="s">
        <v>82</v>
      </c>
      <c r="G78" s="26">
        <v>103.79</v>
      </c>
      <c r="H78" s="26">
        <v>15</v>
      </c>
      <c r="I78" s="26">
        <f>ROUND(ROUND(H78,2)*ROUND(G78,2),2)</f>
      </c>
      <c r="O78">
        <f>(I78*21)/100</f>
      </c>
      <c r="P78" t="s">
        <v>12</v>
      </c>
    </row>
    <row r="79" spans="1:5" ht="12.75">
      <c r="A79" s="27" t="s">
        <v>40</v>
      </c>
      <c r="E79" s="28" t="s">
        <v>1424</v>
      </c>
    </row>
    <row r="80" spans="1:5" ht="12.75">
      <c r="A80" s="29" t="s">
        <v>41</v>
      </c>
      <c r="E80" s="30" t="s">
        <v>1992</v>
      </c>
    </row>
    <row r="81" spans="1:5" ht="25.5">
      <c r="A81" t="s">
        <v>43</v>
      </c>
      <c r="E81" s="28" t="s">
        <v>1230</v>
      </c>
    </row>
    <row r="82" spans="1:16" ht="12.75">
      <c r="A82" s="19" t="s">
        <v>35</v>
      </c>
      <c r="B82" s="23" t="s">
        <v>188</v>
      </c>
      <c r="C82" s="23" t="s">
        <v>844</v>
      </c>
      <c r="D82" s="19" t="s">
        <v>37</v>
      </c>
      <c r="E82" s="24" t="s">
        <v>845</v>
      </c>
      <c r="F82" s="25" t="s">
        <v>82</v>
      </c>
      <c r="G82" s="26">
        <v>311.37</v>
      </c>
      <c r="H82" s="26">
        <v>4</v>
      </c>
      <c r="I82" s="26">
        <f>ROUND(ROUND(H82,2)*ROUND(G82,2),2)</f>
      </c>
      <c r="O82">
        <f>(I82*21)/100</f>
      </c>
      <c r="P82" t="s">
        <v>12</v>
      </c>
    </row>
    <row r="83" spans="1:5" ht="25.5">
      <c r="A83" s="27" t="s">
        <v>40</v>
      </c>
      <c r="E83" s="28" t="s">
        <v>1993</v>
      </c>
    </row>
    <row r="84" spans="1:5" ht="12.75">
      <c r="A84" s="29" t="s">
        <v>41</v>
      </c>
      <c r="E84" s="30" t="s">
        <v>1994</v>
      </c>
    </row>
    <row r="85" spans="1:5" ht="38.25">
      <c r="A85" t="s">
        <v>43</v>
      </c>
      <c r="E85" s="28" t="s">
        <v>847</v>
      </c>
    </row>
    <row r="86" spans="1:18" ht="12.75" customHeight="1">
      <c r="A86" s="5" t="s">
        <v>33</v>
      </c>
      <c r="B86" s="5"/>
      <c r="C86" s="34" t="s">
        <v>23</v>
      </c>
      <c r="D86" s="5"/>
      <c r="E86" s="21" t="s">
        <v>227</v>
      </c>
      <c r="F86" s="5"/>
      <c r="G86" s="5"/>
      <c r="H86" s="5"/>
      <c r="I86" s="35">
        <f>0+Q86</f>
      </c>
      <c r="O86">
        <f>0+R86</f>
      </c>
      <c r="Q86">
        <f>0+I87</f>
      </c>
      <c r="R86">
        <f>0+O87</f>
      </c>
    </row>
    <row r="87" spans="1:16" ht="12.75">
      <c r="A87" s="19" t="s">
        <v>35</v>
      </c>
      <c r="B87" s="23" t="s">
        <v>192</v>
      </c>
      <c r="C87" s="23" t="s">
        <v>385</v>
      </c>
      <c r="D87" s="19" t="s">
        <v>37</v>
      </c>
      <c r="E87" s="24" t="s">
        <v>386</v>
      </c>
      <c r="F87" s="25" t="s">
        <v>107</v>
      </c>
      <c r="G87" s="26">
        <v>8.53</v>
      </c>
      <c r="H87" s="26">
        <v>820</v>
      </c>
      <c r="I87" s="26">
        <f>ROUND(ROUND(H87,2)*ROUND(G87,2),2)</f>
      </c>
      <c r="O87">
        <f>(I87*21)/100</f>
      </c>
      <c r="P87" t="s">
        <v>12</v>
      </c>
    </row>
    <row r="88" spans="1:5" ht="12.75">
      <c r="A88" s="27" t="s">
        <v>40</v>
      </c>
      <c r="E88" s="28" t="s">
        <v>1995</v>
      </c>
    </row>
    <row r="89" spans="1:5" ht="25.5">
      <c r="A89" s="29" t="s">
        <v>41</v>
      </c>
      <c r="E89" s="30" t="s">
        <v>1996</v>
      </c>
    </row>
    <row r="90" spans="1:5" ht="38.25">
      <c r="A90" t="s">
        <v>43</v>
      </c>
      <c r="E90" s="28" t="s">
        <v>1997</v>
      </c>
    </row>
    <row r="91" spans="1:18" ht="12.75" customHeight="1">
      <c r="A91" s="5" t="s">
        <v>33</v>
      </c>
      <c r="B91" s="5"/>
      <c r="C91" s="34" t="s">
        <v>25</v>
      </c>
      <c r="D91" s="5"/>
      <c r="E91" s="21" t="s">
        <v>233</v>
      </c>
      <c r="F91" s="5"/>
      <c r="G91" s="5"/>
      <c r="H91" s="5"/>
      <c r="I91" s="35">
        <f>0+Q91</f>
      </c>
      <c r="O91">
        <f>0+R91</f>
      </c>
      <c r="Q91">
        <f>0+I92+I96+I100</f>
      </c>
      <c r="R91">
        <f>0+O92+O96+O100</f>
      </c>
    </row>
    <row r="92" spans="1:16" ht="12.75">
      <c r="A92" s="19" t="s">
        <v>35</v>
      </c>
      <c r="B92" s="23" t="s">
        <v>196</v>
      </c>
      <c r="C92" s="23" t="s">
        <v>1236</v>
      </c>
      <c r="D92" s="19" t="s">
        <v>37</v>
      </c>
      <c r="E92" s="24" t="s">
        <v>1237</v>
      </c>
      <c r="F92" s="25" t="s">
        <v>107</v>
      </c>
      <c r="G92" s="26">
        <v>1.68</v>
      </c>
      <c r="H92" s="26">
        <v>774</v>
      </c>
      <c r="I92" s="26">
        <f>ROUND(ROUND(H92,2)*ROUND(G92,2),2)</f>
      </c>
      <c r="O92">
        <f>(I92*21)/100</f>
      </c>
      <c r="P92" t="s">
        <v>12</v>
      </c>
    </row>
    <row r="93" spans="1:5" ht="12.75">
      <c r="A93" s="27" t="s">
        <v>40</v>
      </c>
      <c r="E93" s="28" t="s">
        <v>1238</v>
      </c>
    </row>
    <row r="94" spans="1:5" ht="12.75">
      <c r="A94" s="29" t="s">
        <v>41</v>
      </c>
      <c r="E94" s="30" t="s">
        <v>1998</v>
      </c>
    </row>
    <row r="95" spans="1:5" ht="51">
      <c r="A95" t="s">
        <v>43</v>
      </c>
      <c r="E95" s="28" t="s">
        <v>462</v>
      </c>
    </row>
    <row r="96" spans="1:16" ht="12.75">
      <c r="A96" s="19" t="s">
        <v>35</v>
      </c>
      <c r="B96" s="23" t="s">
        <v>199</v>
      </c>
      <c r="C96" s="23" t="s">
        <v>1240</v>
      </c>
      <c r="D96" s="19" t="s">
        <v>37</v>
      </c>
      <c r="E96" s="24" t="s">
        <v>1241</v>
      </c>
      <c r="F96" s="25" t="s">
        <v>82</v>
      </c>
      <c r="G96" s="26">
        <v>5.6</v>
      </c>
      <c r="H96" s="26">
        <v>13</v>
      </c>
      <c r="I96" s="26">
        <f>ROUND(ROUND(H96,2)*ROUND(G96,2),2)</f>
      </c>
      <c r="O96">
        <f>(I96*21)/100</f>
      </c>
      <c r="P96" t="s">
        <v>12</v>
      </c>
    </row>
    <row r="97" spans="1:5" ht="12.75">
      <c r="A97" s="27" t="s">
        <v>40</v>
      </c>
      <c r="E97" s="28" t="s">
        <v>37</v>
      </c>
    </row>
    <row r="98" spans="1:5" ht="12.75">
      <c r="A98" s="29" t="s">
        <v>41</v>
      </c>
      <c r="E98" s="30" t="s">
        <v>1999</v>
      </c>
    </row>
    <row r="99" spans="1:5" ht="102">
      <c r="A99" t="s">
        <v>43</v>
      </c>
      <c r="E99" s="28" t="s">
        <v>2000</v>
      </c>
    </row>
    <row r="100" spans="1:16" ht="12.75">
      <c r="A100" s="19" t="s">
        <v>35</v>
      </c>
      <c r="B100" s="23" t="s">
        <v>204</v>
      </c>
      <c r="C100" s="23" t="s">
        <v>1244</v>
      </c>
      <c r="D100" s="19" t="s">
        <v>37</v>
      </c>
      <c r="E100" s="24" t="s">
        <v>1245</v>
      </c>
      <c r="F100" s="25" t="s">
        <v>107</v>
      </c>
      <c r="G100" s="26">
        <v>0.28</v>
      </c>
      <c r="H100" s="26">
        <v>6390</v>
      </c>
      <c r="I100" s="26">
        <f>ROUND(ROUND(H100,2)*ROUND(G100,2),2)</f>
      </c>
      <c r="O100">
        <f>(I100*21)/100</f>
      </c>
      <c r="P100" t="s">
        <v>12</v>
      </c>
    </row>
    <row r="101" spans="1:5" ht="12.75">
      <c r="A101" s="27" t="s">
        <v>40</v>
      </c>
      <c r="E101" s="28" t="s">
        <v>1246</v>
      </c>
    </row>
    <row r="102" spans="1:5" ht="12.75">
      <c r="A102" s="29" t="s">
        <v>41</v>
      </c>
      <c r="E102" s="30" t="s">
        <v>2001</v>
      </c>
    </row>
    <row r="103" spans="1:5" ht="204">
      <c r="A103" t="s">
        <v>43</v>
      </c>
      <c r="E103" s="28" t="s">
        <v>2002</v>
      </c>
    </row>
    <row r="104" spans="1:18" ht="12.75" customHeight="1">
      <c r="A104" s="5" t="s">
        <v>33</v>
      </c>
      <c r="B104" s="5"/>
      <c r="C104" s="34" t="s">
        <v>70</v>
      </c>
      <c r="D104" s="5"/>
      <c r="E104" s="21" t="s">
        <v>271</v>
      </c>
      <c r="F104" s="5"/>
      <c r="G104" s="5"/>
      <c r="H104" s="5"/>
      <c r="I104" s="35">
        <f>0+Q104</f>
      </c>
      <c r="O104">
        <f>0+R104</f>
      </c>
      <c r="Q104">
        <f>0+I105+I109+I113+I117+I121+I125+I129+I133+I137+I141+I145+I149+I153+I157+I161</f>
      </c>
      <c r="R104">
        <f>0+O105+O109+O113+O117+O121+O125+O129+O133+O137+O141+O145+O149+O153+O157+O161</f>
      </c>
    </row>
    <row r="105" spans="1:16" ht="12.75">
      <c r="A105" s="19" t="s">
        <v>35</v>
      </c>
      <c r="B105" s="23" t="s">
        <v>206</v>
      </c>
      <c r="C105" s="23" t="s">
        <v>2003</v>
      </c>
      <c r="D105" s="19" t="s">
        <v>37</v>
      </c>
      <c r="E105" s="24" t="s">
        <v>2004</v>
      </c>
      <c r="F105" s="25" t="s">
        <v>163</v>
      </c>
      <c r="G105" s="26">
        <v>1.5</v>
      </c>
      <c r="H105" s="26">
        <v>471.39</v>
      </c>
      <c r="I105" s="26">
        <f>ROUND(ROUND(H105,2)*ROUND(G105,2),2)</f>
      </c>
      <c r="O105">
        <f>(I105*21)/100</f>
      </c>
      <c r="P105" t="s">
        <v>12</v>
      </c>
    </row>
    <row r="106" spans="1:5" ht="25.5">
      <c r="A106" s="27" t="s">
        <v>40</v>
      </c>
      <c r="E106" s="28" t="s">
        <v>2005</v>
      </c>
    </row>
    <row r="107" spans="1:5" ht="12.75">
      <c r="A107" s="29" t="s">
        <v>41</v>
      </c>
      <c r="E107" s="30" t="s">
        <v>2006</v>
      </c>
    </row>
    <row r="108" spans="1:5" ht="255">
      <c r="A108" t="s">
        <v>43</v>
      </c>
      <c r="E108" s="28" t="s">
        <v>2007</v>
      </c>
    </row>
    <row r="109" spans="1:16" ht="12.75">
      <c r="A109" s="19" t="s">
        <v>35</v>
      </c>
      <c r="B109" s="23" t="s">
        <v>211</v>
      </c>
      <c r="C109" s="23" t="s">
        <v>2008</v>
      </c>
      <c r="D109" s="19" t="s">
        <v>37</v>
      </c>
      <c r="E109" s="24" t="s">
        <v>397</v>
      </c>
      <c r="F109" s="25" t="s">
        <v>163</v>
      </c>
      <c r="G109" s="26">
        <v>93</v>
      </c>
      <c r="H109" s="26">
        <v>832.8</v>
      </c>
      <c r="I109" s="26">
        <f>ROUND(ROUND(H109,2)*ROUND(G109,2),2)</f>
      </c>
      <c r="O109">
        <f>(I109*21)/100</f>
      </c>
      <c r="P109" t="s">
        <v>12</v>
      </c>
    </row>
    <row r="110" spans="1:5" ht="12.75">
      <c r="A110" s="27" t="s">
        <v>40</v>
      </c>
      <c r="E110" s="28" t="s">
        <v>2009</v>
      </c>
    </row>
    <row r="111" spans="1:5" ht="12.75">
      <c r="A111" s="29" t="s">
        <v>41</v>
      </c>
      <c r="E111" s="30" t="s">
        <v>2010</v>
      </c>
    </row>
    <row r="112" spans="1:5" ht="255">
      <c r="A112" t="s">
        <v>43</v>
      </c>
      <c r="E112" s="28" t="s">
        <v>2007</v>
      </c>
    </row>
    <row r="113" spans="1:16" ht="12.75">
      <c r="A113" s="19" t="s">
        <v>35</v>
      </c>
      <c r="B113" s="23" t="s">
        <v>216</v>
      </c>
      <c r="C113" s="23" t="s">
        <v>2011</v>
      </c>
      <c r="D113" s="19" t="s">
        <v>37</v>
      </c>
      <c r="E113" s="24" t="s">
        <v>2012</v>
      </c>
      <c r="F113" s="25" t="s">
        <v>163</v>
      </c>
      <c r="G113" s="26">
        <v>18.5</v>
      </c>
      <c r="H113" s="26">
        <v>1372.29</v>
      </c>
      <c r="I113" s="26">
        <f>ROUND(ROUND(H113,2)*ROUND(G113,2),2)</f>
      </c>
      <c r="O113">
        <f>(I113*21)/100</f>
      </c>
      <c r="P113" t="s">
        <v>12</v>
      </c>
    </row>
    <row r="114" spans="1:5" ht="12.75">
      <c r="A114" s="27" t="s">
        <v>40</v>
      </c>
      <c r="E114" s="28" t="s">
        <v>2013</v>
      </c>
    </row>
    <row r="115" spans="1:5" ht="25.5">
      <c r="A115" s="29" t="s">
        <v>41</v>
      </c>
      <c r="E115" s="30" t="s">
        <v>2014</v>
      </c>
    </row>
    <row r="116" spans="1:5" ht="242.25">
      <c r="A116" t="s">
        <v>43</v>
      </c>
      <c r="E116" s="28" t="s">
        <v>2015</v>
      </c>
    </row>
    <row r="117" spans="1:16" ht="12.75">
      <c r="A117" s="19" t="s">
        <v>35</v>
      </c>
      <c r="B117" s="23" t="s">
        <v>222</v>
      </c>
      <c r="C117" s="23" t="s">
        <v>2016</v>
      </c>
      <c r="D117" s="19" t="s">
        <v>37</v>
      </c>
      <c r="E117" s="24" t="s">
        <v>2017</v>
      </c>
      <c r="F117" s="25" t="s">
        <v>163</v>
      </c>
      <c r="G117" s="26">
        <v>18.5</v>
      </c>
      <c r="H117" s="26">
        <v>574</v>
      </c>
      <c r="I117" s="26">
        <f>ROUND(ROUND(H117,2)*ROUND(G117,2),2)</f>
      </c>
      <c r="O117">
        <f>(I117*21)/100</f>
      </c>
      <c r="P117" t="s">
        <v>12</v>
      </c>
    </row>
    <row r="118" spans="1:5" ht="12.75">
      <c r="A118" s="27" t="s">
        <v>40</v>
      </c>
      <c r="E118" s="28" t="s">
        <v>37</v>
      </c>
    </row>
    <row r="119" spans="1:5" ht="25.5">
      <c r="A119" s="29" t="s">
        <v>41</v>
      </c>
      <c r="E119" s="30" t="s">
        <v>2018</v>
      </c>
    </row>
    <row r="120" spans="1:5" ht="51">
      <c r="A120" t="s">
        <v>43</v>
      </c>
      <c r="E120" s="28" t="s">
        <v>2019</v>
      </c>
    </row>
    <row r="121" spans="1:16" ht="12.75">
      <c r="A121" s="19" t="s">
        <v>35</v>
      </c>
      <c r="B121" s="23" t="s">
        <v>228</v>
      </c>
      <c r="C121" s="23" t="s">
        <v>2020</v>
      </c>
      <c r="D121" s="19" t="s">
        <v>37</v>
      </c>
      <c r="E121" s="24" t="s">
        <v>2021</v>
      </c>
      <c r="F121" s="25" t="s">
        <v>62</v>
      </c>
      <c r="G121" s="26">
        <v>1</v>
      </c>
      <c r="H121" s="26">
        <v>4190</v>
      </c>
      <c r="I121" s="26">
        <f>ROUND(ROUND(H121,2)*ROUND(G121,2),2)</f>
      </c>
      <c r="O121">
        <f>(I121*21)/100</f>
      </c>
      <c r="P121" t="s">
        <v>12</v>
      </c>
    </row>
    <row r="122" spans="1:5" ht="12.75">
      <c r="A122" s="27" t="s">
        <v>40</v>
      </c>
      <c r="E122" s="28" t="s">
        <v>37</v>
      </c>
    </row>
    <row r="123" spans="1:5" ht="25.5">
      <c r="A123" s="29" t="s">
        <v>41</v>
      </c>
      <c r="E123" s="30" t="s">
        <v>2022</v>
      </c>
    </row>
    <row r="124" spans="1:5" ht="12.75">
      <c r="A124" t="s">
        <v>43</v>
      </c>
      <c r="E124" s="28" t="s">
        <v>2023</v>
      </c>
    </row>
    <row r="125" spans="1:16" ht="12.75">
      <c r="A125" s="19" t="s">
        <v>35</v>
      </c>
      <c r="B125" s="23" t="s">
        <v>234</v>
      </c>
      <c r="C125" s="23" t="s">
        <v>1464</v>
      </c>
      <c r="D125" s="19" t="s">
        <v>37</v>
      </c>
      <c r="E125" s="24" t="s">
        <v>1465</v>
      </c>
      <c r="F125" s="25" t="s">
        <v>62</v>
      </c>
      <c r="G125" s="26">
        <v>3</v>
      </c>
      <c r="H125" s="26">
        <v>2200</v>
      </c>
      <c r="I125" s="26">
        <f>ROUND(ROUND(H125,2)*ROUND(G125,2),2)</f>
      </c>
      <c r="O125">
        <f>(I125*21)/100</f>
      </c>
      <c r="P125" t="s">
        <v>12</v>
      </c>
    </row>
    <row r="126" spans="1:5" ht="12.75">
      <c r="A126" s="27" t="s">
        <v>40</v>
      </c>
      <c r="E126" s="28" t="s">
        <v>2024</v>
      </c>
    </row>
    <row r="127" spans="1:5" ht="25.5">
      <c r="A127" s="29" t="s">
        <v>41</v>
      </c>
      <c r="E127" s="30" t="s">
        <v>2025</v>
      </c>
    </row>
    <row r="128" spans="1:5" ht="38.25">
      <c r="A128" t="s">
        <v>43</v>
      </c>
      <c r="E128" s="28" t="s">
        <v>406</v>
      </c>
    </row>
    <row r="129" spans="1:16" ht="12.75">
      <c r="A129" s="19" t="s">
        <v>35</v>
      </c>
      <c r="B129" s="23" t="s">
        <v>239</v>
      </c>
      <c r="C129" s="23" t="s">
        <v>2026</v>
      </c>
      <c r="D129" s="19" t="s">
        <v>37</v>
      </c>
      <c r="E129" s="24" t="s">
        <v>2027</v>
      </c>
      <c r="F129" s="25" t="s">
        <v>62</v>
      </c>
      <c r="G129" s="26">
        <v>1</v>
      </c>
      <c r="H129" s="26">
        <v>1380</v>
      </c>
      <c r="I129" s="26">
        <f>ROUND(ROUND(H129,2)*ROUND(G129,2),2)</f>
      </c>
      <c r="O129">
        <f>(I129*21)/100</f>
      </c>
      <c r="P129" t="s">
        <v>12</v>
      </c>
    </row>
    <row r="130" spans="1:5" ht="12.75">
      <c r="A130" s="27" t="s">
        <v>40</v>
      </c>
      <c r="E130" s="28" t="s">
        <v>37</v>
      </c>
    </row>
    <row r="131" spans="1:5" ht="25.5">
      <c r="A131" s="29" t="s">
        <v>41</v>
      </c>
      <c r="E131" s="30" t="s">
        <v>2022</v>
      </c>
    </row>
    <row r="132" spans="1:5" ht="51">
      <c r="A132" t="s">
        <v>43</v>
      </c>
      <c r="E132" s="28" t="s">
        <v>2028</v>
      </c>
    </row>
    <row r="133" spans="1:16" ht="12.75">
      <c r="A133" s="19" t="s">
        <v>35</v>
      </c>
      <c r="B133" s="23" t="s">
        <v>244</v>
      </c>
      <c r="C133" s="23" t="s">
        <v>1473</v>
      </c>
      <c r="D133" s="19" t="s">
        <v>37</v>
      </c>
      <c r="E133" s="24" t="s">
        <v>1474</v>
      </c>
      <c r="F133" s="25" t="s">
        <v>62</v>
      </c>
      <c r="G133" s="26">
        <v>3</v>
      </c>
      <c r="H133" s="26">
        <v>1393.24</v>
      </c>
      <c r="I133" s="26">
        <f>ROUND(ROUND(H133,2)*ROUND(G133,2),2)</f>
      </c>
      <c r="O133">
        <f>(I133*21)/100</f>
      </c>
      <c r="P133" t="s">
        <v>12</v>
      </c>
    </row>
    <row r="134" spans="1:5" ht="12.75">
      <c r="A134" s="27" t="s">
        <v>40</v>
      </c>
      <c r="E134" s="28" t="s">
        <v>37</v>
      </c>
    </row>
    <row r="135" spans="1:5" ht="25.5">
      <c r="A135" s="29" t="s">
        <v>41</v>
      </c>
      <c r="E135" s="30" t="s">
        <v>2025</v>
      </c>
    </row>
    <row r="136" spans="1:5" ht="38.25">
      <c r="A136" t="s">
        <v>43</v>
      </c>
      <c r="E136" s="28" t="s">
        <v>406</v>
      </c>
    </row>
    <row r="137" spans="1:16" ht="12.75">
      <c r="A137" s="19" t="s">
        <v>35</v>
      </c>
      <c r="B137" s="23" t="s">
        <v>248</v>
      </c>
      <c r="C137" s="23" t="s">
        <v>1477</v>
      </c>
      <c r="D137" s="19" t="s">
        <v>37</v>
      </c>
      <c r="E137" s="24" t="s">
        <v>1478</v>
      </c>
      <c r="F137" s="25" t="s">
        <v>163</v>
      </c>
      <c r="G137" s="26">
        <v>92.6</v>
      </c>
      <c r="H137" s="26">
        <v>17</v>
      </c>
      <c r="I137" s="26">
        <f>ROUND(ROUND(H137,2)*ROUND(G137,2),2)</f>
      </c>
      <c r="O137">
        <f>(I137*21)/100</f>
      </c>
      <c r="P137" t="s">
        <v>12</v>
      </c>
    </row>
    <row r="138" spans="1:5" ht="12.75">
      <c r="A138" s="27" t="s">
        <v>40</v>
      </c>
      <c r="E138" s="28" t="s">
        <v>2029</v>
      </c>
    </row>
    <row r="139" spans="1:5" ht="25.5">
      <c r="A139" s="29" t="s">
        <v>41</v>
      </c>
      <c r="E139" s="30" t="s">
        <v>2030</v>
      </c>
    </row>
    <row r="140" spans="1:5" ht="51">
      <c r="A140" t="s">
        <v>43</v>
      </c>
      <c r="E140" s="28" t="s">
        <v>2031</v>
      </c>
    </row>
    <row r="141" spans="1:16" ht="12.75">
      <c r="A141" s="19" t="s">
        <v>35</v>
      </c>
      <c r="B141" s="23" t="s">
        <v>253</v>
      </c>
      <c r="C141" s="23" t="s">
        <v>403</v>
      </c>
      <c r="D141" s="19" t="s">
        <v>37</v>
      </c>
      <c r="E141" s="24" t="s">
        <v>404</v>
      </c>
      <c r="F141" s="25" t="s">
        <v>163</v>
      </c>
      <c r="G141" s="26">
        <v>105</v>
      </c>
      <c r="H141" s="26">
        <v>17</v>
      </c>
      <c r="I141" s="26">
        <f>ROUND(ROUND(H141,2)*ROUND(G141,2),2)</f>
      </c>
      <c r="O141">
        <f>(I141*21)/100</f>
      </c>
      <c r="P141" t="s">
        <v>12</v>
      </c>
    </row>
    <row r="142" spans="1:5" ht="12.75">
      <c r="A142" s="27" t="s">
        <v>40</v>
      </c>
      <c r="E142" s="28" t="s">
        <v>2032</v>
      </c>
    </row>
    <row r="143" spans="1:5" ht="25.5">
      <c r="A143" s="29" t="s">
        <v>41</v>
      </c>
      <c r="E143" s="30" t="s">
        <v>2033</v>
      </c>
    </row>
    <row r="144" spans="1:5" ht="38.25">
      <c r="A144" t="s">
        <v>43</v>
      </c>
      <c r="E144" s="28" t="s">
        <v>406</v>
      </c>
    </row>
    <row r="145" spans="1:16" ht="12.75">
      <c r="A145" s="19" t="s">
        <v>35</v>
      </c>
      <c r="B145" s="23" t="s">
        <v>257</v>
      </c>
      <c r="C145" s="23" t="s">
        <v>2034</v>
      </c>
      <c r="D145" s="19" t="s">
        <v>37</v>
      </c>
      <c r="E145" s="24" t="s">
        <v>2035</v>
      </c>
      <c r="F145" s="25" t="s">
        <v>62</v>
      </c>
      <c r="G145" s="26">
        <v>1</v>
      </c>
      <c r="H145" s="26">
        <v>27760.13</v>
      </c>
      <c r="I145" s="26">
        <f>ROUND(ROUND(H145,2)*ROUND(G145,2),2)</f>
      </c>
      <c r="O145">
        <f>(I145*21)/100</f>
      </c>
      <c r="P145" t="s">
        <v>12</v>
      </c>
    </row>
    <row r="146" spans="1:5" ht="12.75">
      <c r="A146" s="27" t="s">
        <v>40</v>
      </c>
      <c r="E146" s="28" t="s">
        <v>2036</v>
      </c>
    </row>
    <row r="147" spans="1:5" ht="25.5">
      <c r="A147" s="29" t="s">
        <v>41</v>
      </c>
      <c r="E147" s="30" t="s">
        <v>2037</v>
      </c>
    </row>
    <row r="148" spans="1:5" ht="25.5">
      <c r="A148" t="s">
        <v>43</v>
      </c>
      <c r="E148" s="28" t="s">
        <v>2038</v>
      </c>
    </row>
    <row r="149" spans="1:16" ht="12.75">
      <c r="A149" s="19" t="s">
        <v>35</v>
      </c>
      <c r="B149" s="23" t="s">
        <v>262</v>
      </c>
      <c r="C149" s="23" t="s">
        <v>2039</v>
      </c>
      <c r="D149" s="19" t="s">
        <v>37</v>
      </c>
      <c r="E149" s="24" t="s">
        <v>2040</v>
      </c>
      <c r="F149" s="25" t="s">
        <v>62</v>
      </c>
      <c r="G149" s="26">
        <v>1</v>
      </c>
      <c r="H149" s="26">
        <v>61491.32</v>
      </c>
      <c r="I149" s="26">
        <f>ROUND(ROUND(H149,2)*ROUND(G149,2),2)</f>
      </c>
      <c r="O149">
        <f>(I149*21)/100</f>
      </c>
      <c r="P149" t="s">
        <v>12</v>
      </c>
    </row>
    <row r="150" spans="1:5" ht="12.75">
      <c r="A150" s="27" t="s">
        <v>40</v>
      </c>
      <c r="E150" s="28" t="s">
        <v>2041</v>
      </c>
    </row>
    <row r="151" spans="1:5" ht="25.5">
      <c r="A151" s="29" t="s">
        <v>41</v>
      </c>
      <c r="E151" s="30" t="s">
        <v>2022</v>
      </c>
    </row>
    <row r="152" spans="1:5" ht="25.5">
      <c r="A152" t="s">
        <v>43</v>
      </c>
      <c r="E152" s="28" t="s">
        <v>2038</v>
      </c>
    </row>
    <row r="153" spans="1:16" ht="12.75">
      <c r="A153" s="19" t="s">
        <v>35</v>
      </c>
      <c r="B153" s="23" t="s">
        <v>266</v>
      </c>
      <c r="C153" s="23" t="s">
        <v>2042</v>
      </c>
      <c r="D153" s="19" t="s">
        <v>37</v>
      </c>
      <c r="E153" s="24" t="s">
        <v>2043</v>
      </c>
      <c r="F153" s="25" t="s">
        <v>62</v>
      </c>
      <c r="G153" s="26">
        <v>2</v>
      </c>
      <c r="H153" s="26">
        <v>2100</v>
      </c>
      <c r="I153" s="26">
        <f>ROUND(ROUND(H153,2)*ROUND(G153,2),2)</f>
      </c>
      <c r="O153">
        <f>(I153*21)/100</f>
      </c>
      <c r="P153" t="s">
        <v>12</v>
      </c>
    </row>
    <row r="154" spans="1:5" ht="12.75">
      <c r="A154" s="27" t="s">
        <v>40</v>
      </c>
      <c r="E154" s="28" t="s">
        <v>37</v>
      </c>
    </row>
    <row r="155" spans="1:5" ht="25.5">
      <c r="A155" s="29" t="s">
        <v>41</v>
      </c>
      <c r="E155" s="30" t="s">
        <v>2044</v>
      </c>
    </row>
    <row r="156" spans="1:5" ht="51">
      <c r="A156" t="s">
        <v>43</v>
      </c>
      <c r="E156" s="28" t="s">
        <v>2045</v>
      </c>
    </row>
    <row r="157" spans="1:16" ht="12.75">
      <c r="A157" s="19" t="s">
        <v>35</v>
      </c>
      <c r="B157" s="23" t="s">
        <v>272</v>
      </c>
      <c r="C157" s="23" t="s">
        <v>2046</v>
      </c>
      <c r="D157" s="19" t="s">
        <v>37</v>
      </c>
      <c r="E157" s="24" t="s">
        <v>2047</v>
      </c>
      <c r="F157" s="25" t="s">
        <v>62</v>
      </c>
      <c r="G157" s="26">
        <v>1</v>
      </c>
      <c r="H157" s="26">
        <v>2380</v>
      </c>
      <c r="I157" s="26">
        <f>ROUND(ROUND(H157,2)*ROUND(G157,2),2)</f>
      </c>
      <c r="O157">
        <f>(I157*21)/100</f>
      </c>
      <c r="P157" t="s">
        <v>12</v>
      </c>
    </row>
    <row r="158" spans="1:5" ht="12.75">
      <c r="A158" s="27" t="s">
        <v>40</v>
      </c>
      <c r="E158" s="28" t="s">
        <v>37</v>
      </c>
    </row>
    <row r="159" spans="1:5" ht="25.5">
      <c r="A159" s="29" t="s">
        <v>41</v>
      </c>
      <c r="E159" s="30" t="s">
        <v>2048</v>
      </c>
    </row>
    <row r="160" spans="1:5" ht="51">
      <c r="A160" t="s">
        <v>43</v>
      </c>
      <c r="E160" s="28" t="s">
        <v>2045</v>
      </c>
    </row>
    <row r="161" spans="1:16" ht="12.75">
      <c r="A161" s="19" t="s">
        <v>35</v>
      </c>
      <c r="B161" s="23" t="s">
        <v>277</v>
      </c>
      <c r="C161" s="23" t="s">
        <v>407</v>
      </c>
      <c r="D161" s="19" t="s">
        <v>37</v>
      </c>
      <c r="E161" s="24" t="s">
        <v>408</v>
      </c>
      <c r="F161" s="25" t="s">
        <v>163</v>
      </c>
      <c r="G161" s="26">
        <v>93</v>
      </c>
      <c r="H161" s="26">
        <v>89</v>
      </c>
      <c r="I161" s="26">
        <f>ROUND(ROUND(H161,2)*ROUND(G161,2),2)</f>
      </c>
      <c r="O161">
        <f>(I161*21)/100</f>
      </c>
      <c r="P161" t="s">
        <v>12</v>
      </c>
    </row>
    <row r="162" spans="1:5" ht="12.75">
      <c r="A162" s="27" t="s">
        <v>40</v>
      </c>
      <c r="E162" s="28" t="s">
        <v>2049</v>
      </c>
    </row>
    <row r="163" spans="1:5" ht="25.5">
      <c r="A163" s="29" t="s">
        <v>41</v>
      </c>
      <c r="E163" s="30" t="s">
        <v>2050</v>
      </c>
    </row>
    <row r="164" spans="1:5" ht="51">
      <c r="A164" t="s">
        <v>43</v>
      </c>
      <c r="E164" s="28" t="s">
        <v>288</v>
      </c>
    </row>
    <row r="165" spans="1:18" ht="12.75" customHeight="1">
      <c r="A165" s="5" t="s">
        <v>33</v>
      </c>
      <c r="B165" s="5"/>
      <c r="C165" s="34" t="s">
        <v>30</v>
      </c>
      <c r="D165" s="5"/>
      <c r="E165" s="21" t="s">
        <v>294</v>
      </c>
      <c r="F165" s="5"/>
      <c r="G165" s="5"/>
      <c r="H165" s="5"/>
      <c r="I165" s="35">
        <f>0+Q165</f>
      </c>
      <c r="O165">
        <f>0+R165</f>
      </c>
      <c r="Q165">
        <f>0+I166+I170+I174</f>
      </c>
      <c r="R165">
        <f>0+O166+O170+O174</f>
      </c>
    </row>
    <row r="166" spans="1:16" ht="12.75">
      <c r="A166" s="19" t="s">
        <v>35</v>
      </c>
      <c r="B166" s="23" t="s">
        <v>279</v>
      </c>
      <c r="C166" s="23" t="s">
        <v>2051</v>
      </c>
      <c r="D166" s="19" t="s">
        <v>37</v>
      </c>
      <c r="E166" s="24" t="s">
        <v>2052</v>
      </c>
      <c r="F166" s="25" t="s">
        <v>163</v>
      </c>
      <c r="G166" s="26">
        <v>12</v>
      </c>
      <c r="H166" s="26">
        <v>318</v>
      </c>
      <c r="I166" s="26">
        <f>ROUND(ROUND(H166,2)*ROUND(G166,2),2)</f>
      </c>
      <c r="O166">
        <f>(I166*21)/100</f>
      </c>
      <c r="P166" t="s">
        <v>12</v>
      </c>
    </row>
    <row r="167" spans="1:5" ht="12.75">
      <c r="A167" s="27" t="s">
        <v>40</v>
      </c>
      <c r="E167" s="28" t="s">
        <v>37</v>
      </c>
    </row>
    <row r="168" spans="1:5" ht="25.5">
      <c r="A168" s="29" t="s">
        <v>41</v>
      </c>
      <c r="E168" s="30" t="s">
        <v>2053</v>
      </c>
    </row>
    <row r="169" spans="1:5" ht="76.5">
      <c r="A169" t="s">
        <v>43</v>
      </c>
      <c r="E169" s="28" t="s">
        <v>2054</v>
      </c>
    </row>
    <row r="170" spans="1:16" ht="12.75">
      <c r="A170" s="19" t="s">
        <v>35</v>
      </c>
      <c r="B170" s="23" t="s">
        <v>284</v>
      </c>
      <c r="C170" s="23" t="s">
        <v>2055</v>
      </c>
      <c r="D170" s="19" t="s">
        <v>37</v>
      </c>
      <c r="E170" s="24" t="s">
        <v>2056</v>
      </c>
      <c r="F170" s="25" t="s">
        <v>163</v>
      </c>
      <c r="G170" s="26">
        <v>80.9</v>
      </c>
      <c r="H170" s="26">
        <v>621</v>
      </c>
      <c r="I170" s="26">
        <f>ROUND(ROUND(H170,2)*ROUND(G170,2),2)</f>
      </c>
      <c r="O170">
        <f>(I170*21)/100</f>
      </c>
      <c r="P170" t="s">
        <v>12</v>
      </c>
    </row>
    <row r="171" spans="1:5" ht="12.75">
      <c r="A171" s="27" t="s">
        <v>40</v>
      </c>
      <c r="E171" s="28" t="s">
        <v>37</v>
      </c>
    </row>
    <row r="172" spans="1:5" ht="25.5">
      <c r="A172" s="29" t="s">
        <v>41</v>
      </c>
      <c r="E172" s="30" t="s">
        <v>2057</v>
      </c>
    </row>
    <row r="173" spans="1:5" ht="76.5">
      <c r="A173" t="s">
        <v>43</v>
      </c>
      <c r="E173" s="28" t="s">
        <v>2054</v>
      </c>
    </row>
    <row r="174" spans="1:16" ht="12.75">
      <c r="A174" s="19" t="s">
        <v>35</v>
      </c>
      <c r="B174" s="23" t="s">
        <v>289</v>
      </c>
      <c r="C174" s="23" t="s">
        <v>2058</v>
      </c>
      <c r="D174" s="19" t="s">
        <v>37</v>
      </c>
      <c r="E174" s="24" t="s">
        <v>2059</v>
      </c>
      <c r="F174" s="25" t="s">
        <v>163</v>
      </c>
      <c r="G174" s="26">
        <v>92.9</v>
      </c>
      <c r="H174" s="26">
        <v>74</v>
      </c>
      <c r="I174" s="26">
        <f>ROUND(ROUND(H174,2)*ROUND(G174,2),2)</f>
      </c>
      <c r="O174">
        <f>(I174*21)/100</f>
      </c>
      <c r="P174" t="s">
        <v>12</v>
      </c>
    </row>
    <row r="175" spans="1:5" ht="12.75">
      <c r="A175" s="27" t="s">
        <v>40</v>
      </c>
      <c r="E175" s="28" t="s">
        <v>2060</v>
      </c>
    </row>
    <row r="176" spans="1:5" ht="25.5">
      <c r="A176" s="29" t="s">
        <v>41</v>
      </c>
      <c r="E176" s="30" t="s">
        <v>2061</v>
      </c>
    </row>
    <row r="177" spans="1:5" ht="76.5">
      <c r="A177" t="s">
        <v>43</v>
      </c>
      <c r="E177" s="28" t="s">
        <v>2062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2.xml><?xml version="1.0" encoding="utf-8"?>
<worksheet xmlns="http://schemas.openxmlformats.org/spreadsheetml/2006/main" xmlns:r="http://schemas.openxmlformats.org/officeDocument/2006/relationships">
  <sheetPr>
    <pageSetUpPr fitToPage="1"/>
  </sheetPr>
  <dimension ref="A1:R1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0+O8+O21+O86+O91+O152</f>
      </c>
      <c r="P2" t="s">
        <v>13</v>
      </c>
    </row>
    <row r="3" spans="1:16" ht="15" customHeight="1">
      <c r="A3" t="s">
        <v>1</v>
      </c>
      <c r="B3" s="8" t="s">
        <v>4</v>
      </c>
      <c r="C3" s="9" t="s">
        <v>5</v>
      </c>
      <c r="D3" s="1"/>
      <c r="E3" s="10" t="s">
        <v>6</v>
      </c>
      <c r="F3" s="1"/>
      <c r="G3" s="4"/>
      <c r="H3" s="3" t="s">
        <v>2063</v>
      </c>
      <c r="I3" s="31">
        <f>0+I8+I21+I86+I91+I152</f>
      </c>
      <c r="O3" t="s">
        <v>9</v>
      </c>
      <c r="P3" t="s">
        <v>12</v>
      </c>
    </row>
    <row r="4" spans="1:16" ht="15" customHeight="1">
      <c r="A4" t="s">
        <v>7</v>
      </c>
      <c r="B4" s="12" t="s">
        <v>8</v>
      </c>
      <c r="C4" s="13" t="s">
        <v>2063</v>
      </c>
      <c r="D4" s="5"/>
      <c r="E4" s="14" t="s">
        <v>2064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f>
      </c>
      <c r="R8">
        <f>0+O9+O13+O17</f>
      </c>
    </row>
    <row r="9" spans="1:16" ht="12.75">
      <c r="A9" s="19" t="s">
        <v>35</v>
      </c>
      <c r="B9" s="23" t="s">
        <v>19</v>
      </c>
      <c r="C9" s="23" t="s">
        <v>1190</v>
      </c>
      <c r="D9" s="19" t="s">
        <v>37</v>
      </c>
      <c r="E9" s="24" t="s">
        <v>1191</v>
      </c>
      <c r="F9" s="25" t="s">
        <v>107</v>
      </c>
      <c r="G9" s="26">
        <v>252.58</v>
      </c>
      <c r="H9" s="26">
        <v>300</v>
      </c>
      <c r="I9" s="26">
        <f>ROUND(ROUND(H9,2)*ROUND(G9,2),2)</f>
      </c>
      <c r="O9">
        <f>(I9*21)/100</f>
      </c>
      <c r="P9" t="s">
        <v>12</v>
      </c>
    </row>
    <row r="10" spans="1:5" ht="12.75">
      <c r="A10" s="27" t="s">
        <v>40</v>
      </c>
      <c r="E10" s="28" t="s">
        <v>37</v>
      </c>
    </row>
    <row r="11" spans="1:5" ht="12.75">
      <c r="A11" s="29" t="s">
        <v>41</v>
      </c>
      <c r="E11" s="30" t="s">
        <v>2065</v>
      </c>
    </row>
    <row r="12" spans="1:5" ht="12.75">
      <c r="A12" t="s">
        <v>43</v>
      </c>
      <c r="E12" s="28" t="s">
        <v>37</v>
      </c>
    </row>
    <row r="13" spans="1:16" ht="12.75">
      <c r="A13" s="19" t="s">
        <v>35</v>
      </c>
      <c r="B13" s="23" t="s">
        <v>12</v>
      </c>
      <c r="C13" s="23" t="s">
        <v>1193</v>
      </c>
      <c r="D13" s="19" t="s">
        <v>37</v>
      </c>
      <c r="E13" s="24" t="s">
        <v>1194</v>
      </c>
      <c r="F13" s="25" t="s">
        <v>137</v>
      </c>
      <c r="G13" s="26">
        <v>48.18</v>
      </c>
      <c r="H13" s="26">
        <v>150</v>
      </c>
      <c r="I13" s="26">
        <f>ROUND(ROUND(H13,2)*ROUND(G13,2),2)</f>
      </c>
      <c r="O13">
        <f>(I13*21)/100</f>
      </c>
      <c r="P13" t="s">
        <v>12</v>
      </c>
    </row>
    <row r="14" spans="1:5" ht="12.75">
      <c r="A14" s="27" t="s">
        <v>40</v>
      </c>
      <c r="E14" s="28" t="s">
        <v>37</v>
      </c>
    </row>
    <row r="15" spans="1:5" ht="12.75">
      <c r="A15" s="29" t="s">
        <v>41</v>
      </c>
      <c r="E15" s="30" t="s">
        <v>2066</v>
      </c>
    </row>
    <row r="16" spans="1:5" ht="12.75">
      <c r="A16" t="s">
        <v>43</v>
      </c>
      <c r="E16" s="28" t="s">
        <v>37</v>
      </c>
    </row>
    <row r="17" spans="1:16" ht="12.75">
      <c r="A17" s="19" t="s">
        <v>35</v>
      </c>
      <c r="B17" s="23" t="s">
        <v>13</v>
      </c>
      <c r="C17" s="23" t="s">
        <v>1963</v>
      </c>
      <c r="D17" s="19" t="s">
        <v>37</v>
      </c>
      <c r="E17" s="24" t="s">
        <v>127</v>
      </c>
      <c r="F17" s="25" t="s">
        <v>39</v>
      </c>
      <c r="G17" s="26">
        <v>1</v>
      </c>
      <c r="H17" s="26">
        <v>10000</v>
      </c>
      <c r="I17" s="26">
        <f>ROUND(ROUND(H17,2)*ROUND(G17,2),2)</f>
      </c>
      <c r="O17">
        <f>(I17*21)/100</f>
      </c>
      <c r="P17" t="s">
        <v>12</v>
      </c>
    </row>
    <row r="18" spans="1:5" ht="12.75">
      <c r="A18" s="27" t="s">
        <v>40</v>
      </c>
      <c r="E18" s="28" t="s">
        <v>37</v>
      </c>
    </row>
    <row r="19" spans="1:5" ht="12.75">
      <c r="A19" s="29" t="s">
        <v>41</v>
      </c>
      <c r="E19" s="30" t="s">
        <v>1965</v>
      </c>
    </row>
    <row r="20" spans="1:5" ht="12.75">
      <c r="A20" t="s">
        <v>43</v>
      </c>
      <c r="E20" s="28" t="s">
        <v>1964</v>
      </c>
    </row>
    <row r="21" spans="1:18" ht="12.75" customHeight="1">
      <c r="A21" s="5" t="s">
        <v>33</v>
      </c>
      <c r="B21" s="5"/>
      <c r="C21" s="34" t="s">
        <v>19</v>
      </c>
      <c r="D21" s="5"/>
      <c r="E21" s="21" t="s">
        <v>79</v>
      </c>
      <c r="F21" s="5"/>
      <c r="G21" s="5"/>
      <c r="H21" s="5"/>
      <c r="I21" s="35">
        <f>0+Q21</f>
      </c>
      <c r="O21">
        <f>0+R21</f>
      </c>
      <c r="Q21">
        <f>0+I22+I26+I30+I34+I38+I42+I46+I50+I54+I58+I62+I66+I70+I74+I78+I82</f>
      </c>
      <c r="R21">
        <f>0+O22+O26+O30+O34+O38+O42+O46+O50+O54+O58+O62+O66+O70+O74+O78+O82</f>
      </c>
    </row>
    <row r="22" spans="1:16" ht="25.5">
      <c r="A22" s="19" t="s">
        <v>35</v>
      </c>
      <c r="B22" s="23" t="s">
        <v>23</v>
      </c>
      <c r="C22" s="23" t="s">
        <v>153</v>
      </c>
      <c r="D22" s="19" t="s">
        <v>176</v>
      </c>
      <c r="E22" s="24" t="s">
        <v>154</v>
      </c>
      <c r="F22" s="25" t="s">
        <v>107</v>
      </c>
      <c r="G22" s="26">
        <v>21.9</v>
      </c>
      <c r="H22" s="26">
        <v>264</v>
      </c>
      <c r="I22" s="26">
        <f>ROUND(ROUND(H22,2)*ROUND(G22,2),2)</f>
      </c>
      <c r="O22">
        <f>(I22*21)/100</f>
      </c>
      <c r="P22" t="s">
        <v>12</v>
      </c>
    </row>
    <row r="23" spans="1:5" ht="12.75">
      <c r="A23" s="27" t="s">
        <v>40</v>
      </c>
      <c r="E23" s="28" t="s">
        <v>1966</v>
      </c>
    </row>
    <row r="24" spans="1:5" ht="25.5">
      <c r="A24" s="29" t="s">
        <v>41</v>
      </c>
      <c r="E24" s="30" t="s">
        <v>2067</v>
      </c>
    </row>
    <row r="25" spans="1:5" ht="12.75">
      <c r="A25" t="s">
        <v>43</v>
      </c>
      <c r="E25" s="28" t="s">
        <v>37</v>
      </c>
    </row>
    <row r="26" spans="1:16" ht="12.75">
      <c r="A26" s="19" t="s">
        <v>35</v>
      </c>
      <c r="B26" s="23" t="s">
        <v>25</v>
      </c>
      <c r="C26" s="23" t="s">
        <v>428</v>
      </c>
      <c r="D26" s="19" t="s">
        <v>37</v>
      </c>
      <c r="E26" s="24" t="s">
        <v>429</v>
      </c>
      <c r="F26" s="25" t="s">
        <v>107</v>
      </c>
      <c r="G26" s="26">
        <v>7.3</v>
      </c>
      <c r="H26" s="26">
        <v>1330</v>
      </c>
      <c r="I26" s="26">
        <f>ROUND(ROUND(H26,2)*ROUND(G26,2),2)</f>
      </c>
      <c r="O26">
        <f>(I26*21)/100</f>
      </c>
      <c r="P26" t="s">
        <v>12</v>
      </c>
    </row>
    <row r="27" spans="1:5" ht="12.75">
      <c r="A27" s="27" t="s">
        <v>40</v>
      </c>
      <c r="E27" s="28" t="s">
        <v>1198</v>
      </c>
    </row>
    <row r="28" spans="1:5" ht="25.5">
      <c r="A28" s="29" t="s">
        <v>41</v>
      </c>
      <c r="E28" s="30" t="s">
        <v>2068</v>
      </c>
    </row>
    <row r="29" spans="1:5" ht="12.75">
      <c r="A29" t="s">
        <v>43</v>
      </c>
      <c r="E29" s="28" t="s">
        <v>37</v>
      </c>
    </row>
    <row r="30" spans="1:16" ht="12.75">
      <c r="A30" s="19" t="s">
        <v>35</v>
      </c>
      <c r="B30" s="23" t="s">
        <v>27</v>
      </c>
      <c r="C30" s="23" t="s">
        <v>105</v>
      </c>
      <c r="D30" s="19" t="s">
        <v>37</v>
      </c>
      <c r="E30" s="24" t="s">
        <v>106</v>
      </c>
      <c r="F30" s="25" t="s">
        <v>107</v>
      </c>
      <c r="G30" s="26">
        <v>215.16</v>
      </c>
      <c r="H30" s="26">
        <v>58</v>
      </c>
      <c r="I30" s="26">
        <f>ROUND(ROUND(H30,2)*ROUND(G30,2),2)</f>
      </c>
      <c r="O30">
        <f>(I30*21)/100</f>
      </c>
      <c r="P30" t="s">
        <v>12</v>
      </c>
    </row>
    <row r="31" spans="1:5" ht="12.75">
      <c r="A31" s="27" t="s">
        <v>40</v>
      </c>
      <c r="E31" s="28" t="s">
        <v>37</v>
      </c>
    </row>
    <row r="32" spans="1:5" ht="51">
      <c r="A32" s="29" t="s">
        <v>41</v>
      </c>
      <c r="E32" s="30" t="s">
        <v>2069</v>
      </c>
    </row>
    <row r="33" spans="1:5" ht="38.25">
      <c r="A33" t="s">
        <v>43</v>
      </c>
      <c r="E33" s="28" t="s">
        <v>2070</v>
      </c>
    </row>
    <row r="34" spans="1:16" ht="12.75">
      <c r="A34" s="19" t="s">
        <v>35</v>
      </c>
      <c r="B34" s="23" t="s">
        <v>65</v>
      </c>
      <c r="C34" s="23" t="s">
        <v>170</v>
      </c>
      <c r="D34" s="19" t="s">
        <v>37</v>
      </c>
      <c r="E34" s="24" t="s">
        <v>172</v>
      </c>
      <c r="F34" s="25" t="s">
        <v>107</v>
      </c>
      <c r="G34" s="26">
        <v>624.3</v>
      </c>
      <c r="H34" s="26">
        <v>102</v>
      </c>
      <c r="I34" s="26">
        <f>ROUND(ROUND(H34,2)*ROUND(G34,2),2)</f>
      </c>
      <c r="O34">
        <f>(I34*21)/100</f>
      </c>
      <c r="P34" t="s">
        <v>12</v>
      </c>
    </row>
    <row r="35" spans="1:5" ht="12.75">
      <c r="A35" s="27" t="s">
        <v>40</v>
      </c>
      <c r="E35" s="28" t="s">
        <v>37</v>
      </c>
    </row>
    <row r="36" spans="1:5" ht="38.25">
      <c r="A36" s="29" t="s">
        <v>41</v>
      </c>
      <c r="E36" s="30" t="s">
        <v>2071</v>
      </c>
    </row>
    <row r="37" spans="1:5" ht="306">
      <c r="A37" t="s">
        <v>43</v>
      </c>
      <c r="E37" s="28" t="s">
        <v>2072</v>
      </c>
    </row>
    <row r="38" spans="1:16" ht="12.75">
      <c r="A38" s="19" t="s">
        <v>35</v>
      </c>
      <c r="B38" s="23" t="s">
        <v>70</v>
      </c>
      <c r="C38" s="23" t="s">
        <v>170</v>
      </c>
      <c r="D38" s="19" t="s">
        <v>1204</v>
      </c>
      <c r="E38" s="24" t="s">
        <v>172</v>
      </c>
      <c r="F38" s="25" t="s">
        <v>107</v>
      </c>
      <c r="G38" s="26">
        <v>139.46</v>
      </c>
      <c r="H38" s="26">
        <v>102</v>
      </c>
      <c r="I38" s="26">
        <f>ROUND(ROUND(H38,2)*ROUND(G38,2),2)</f>
      </c>
      <c r="O38">
        <f>(I38*21)/100</f>
      </c>
      <c r="P38" t="s">
        <v>12</v>
      </c>
    </row>
    <row r="39" spans="1:5" ht="12.75">
      <c r="A39" s="27" t="s">
        <v>40</v>
      </c>
      <c r="E39" s="28" t="s">
        <v>1974</v>
      </c>
    </row>
    <row r="40" spans="1:5" ht="25.5">
      <c r="A40" s="29" t="s">
        <v>41</v>
      </c>
      <c r="E40" s="30" t="s">
        <v>2073</v>
      </c>
    </row>
    <row r="41" spans="1:5" ht="12.75">
      <c r="A41" t="s">
        <v>43</v>
      </c>
      <c r="E41" s="28" t="s">
        <v>37</v>
      </c>
    </row>
    <row r="42" spans="1:16" ht="12.75">
      <c r="A42" s="19" t="s">
        <v>35</v>
      </c>
      <c r="B42" s="23" t="s">
        <v>30</v>
      </c>
      <c r="C42" s="23" t="s">
        <v>170</v>
      </c>
      <c r="D42" s="19" t="s">
        <v>176</v>
      </c>
      <c r="E42" s="24" t="s">
        <v>172</v>
      </c>
      <c r="F42" s="25" t="s">
        <v>107</v>
      </c>
      <c r="G42" s="26">
        <v>252.58</v>
      </c>
      <c r="H42" s="26">
        <v>102</v>
      </c>
      <c r="I42" s="26">
        <f>ROUND(ROUND(H42,2)*ROUND(G42,2),2)</f>
      </c>
      <c r="O42">
        <f>(I42*21)/100</f>
      </c>
      <c r="P42" t="s">
        <v>12</v>
      </c>
    </row>
    <row r="43" spans="1:5" ht="12.75">
      <c r="A43" s="27" t="s">
        <v>40</v>
      </c>
      <c r="E43" s="28" t="s">
        <v>1976</v>
      </c>
    </row>
    <row r="44" spans="1:5" ht="25.5">
      <c r="A44" s="29" t="s">
        <v>41</v>
      </c>
      <c r="E44" s="30" t="s">
        <v>2074</v>
      </c>
    </row>
    <row r="45" spans="1:5" ht="12.75">
      <c r="A45" t="s">
        <v>43</v>
      </c>
      <c r="E45" s="28" t="s">
        <v>37</v>
      </c>
    </row>
    <row r="46" spans="1:16" ht="12.75">
      <c r="A46" s="19" t="s">
        <v>35</v>
      </c>
      <c r="B46" s="23" t="s">
        <v>32</v>
      </c>
      <c r="C46" s="23" t="s">
        <v>189</v>
      </c>
      <c r="D46" s="19" t="s">
        <v>37</v>
      </c>
      <c r="E46" s="24" t="s">
        <v>190</v>
      </c>
      <c r="F46" s="25" t="s">
        <v>107</v>
      </c>
      <c r="G46" s="26">
        <v>801.15</v>
      </c>
      <c r="H46" s="26">
        <v>292</v>
      </c>
      <c r="I46" s="26">
        <f>ROUND(ROUND(H46,2)*ROUND(G46,2),2)</f>
      </c>
      <c r="O46">
        <f>(I46*21)/100</f>
      </c>
      <c r="P46" t="s">
        <v>12</v>
      </c>
    </row>
    <row r="47" spans="1:5" ht="12.75">
      <c r="A47" s="27" t="s">
        <v>40</v>
      </c>
      <c r="E47" s="28" t="s">
        <v>1978</v>
      </c>
    </row>
    <row r="48" spans="1:5" ht="51">
      <c r="A48" s="29" t="s">
        <v>41</v>
      </c>
      <c r="E48" s="30" t="s">
        <v>2075</v>
      </c>
    </row>
    <row r="49" spans="1:5" ht="12.75">
      <c r="A49" t="s">
        <v>43</v>
      </c>
      <c r="E49" s="28" t="s">
        <v>37</v>
      </c>
    </row>
    <row r="50" spans="1:16" ht="12.75">
      <c r="A50" s="19" t="s">
        <v>35</v>
      </c>
      <c r="B50" s="23" t="s">
        <v>152</v>
      </c>
      <c r="C50" s="23" t="s">
        <v>110</v>
      </c>
      <c r="D50" s="19" t="s">
        <v>176</v>
      </c>
      <c r="E50" s="24" t="s">
        <v>111</v>
      </c>
      <c r="F50" s="25" t="s">
        <v>107</v>
      </c>
      <c r="G50" s="26">
        <v>328.31</v>
      </c>
      <c r="H50" s="26">
        <v>18</v>
      </c>
      <c r="I50" s="26">
        <f>ROUND(ROUND(H50,2)*ROUND(G50,2),2)</f>
      </c>
      <c r="O50">
        <f>(I50*21)/100</f>
      </c>
      <c r="P50" t="s">
        <v>12</v>
      </c>
    </row>
    <row r="51" spans="1:5" ht="25.5">
      <c r="A51" s="27" t="s">
        <v>40</v>
      </c>
      <c r="E51" s="28" t="s">
        <v>2076</v>
      </c>
    </row>
    <row r="52" spans="1:5" ht="12.75">
      <c r="A52" s="29" t="s">
        <v>41</v>
      </c>
      <c r="E52" s="30" t="s">
        <v>2077</v>
      </c>
    </row>
    <row r="53" spans="1:5" ht="12.75">
      <c r="A53" t="s">
        <v>43</v>
      </c>
      <c r="E53" s="28" t="s">
        <v>37</v>
      </c>
    </row>
    <row r="54" spans="1:16" ht="12.75">
      <c r="A54" s="19" t="s">
        <v>35</v>
      </c>
      <c r="B54" s="23" t="s">
        <v>156</v>
      </c>
      <c r="C54" s="23" t="s">
        <v>200</v>
      </c>
      <c r="D54" s="19" t="s">
        <v>37</v>
      </c>
      <c r="E54" s="24" t="s">
        <v>201</v>
      </c>
      <c r="F54" s="25" t="s">
        <v>107</v>
      </c>
      <c r="G54" s="26">
        <v>624.3</v>
      </c>
      <c r="H54" s="26">
        <v>124</v>
      </c>
      <c r="I54" s="26">
        <f>ROUND(ROUND(H54,2)*ROUND(G54,2),2)</f>
      </c>
      <c r="O54">
        <f>(I54*21)/100</f>
      </c>
      <c r="P54" t="s">
        <v>12</v>
      </c>
    </row>
    <row r="55" spans="1:5" ht="12.75">
      <c r="A55" s="27" t="s">
        <v>40</v>
      </c>
      <c r="E55" s="28" t="s">
        <v>37</v>
      </c>
    </row>
    <row r="56" spans="1:5" ht="25.5">
      <c r="A56" s="29" t="s">
        <v>41</v>
      </c>
      <c r="E56" s="30" t="s">
        <v>2078</v>
      </c>
    </row>
    <row r="57" spans="1:5" ht="12.75">
      <c r="A57" t="s">
        <v>43</v>
      </c>
      <c r="E57" s="28" t="s">
        <v>37</v>
      </c>
    </row>
    <row r="58" spans="1:16" ht="12.75">
      <c r="A58" s="19" t="s">
        <v>35</v>
      </c>
      <c r="B58" s="23" t="s">
        <v>160</v>
      </c>
      <c r="C58" s="23" t="s">
        <v>1409</v>
      </c>
      <c r="D58" s="19" t="s">
        <v>37</v>
      </c>
      <c r="E58" s="24" t="s">
        <v>1410</v>
      </c>
      <c r="F58" s="25" t="s">
        <v>107</v>
      </c>
      <c r="G58" s="26">
        <v>63.02</v>
      </c>
      <c r="H58" s="26">
        <v>683</v>
      </c>
      <c r="I58" s="26">
        <f>ROUND(ROUND(H58,2)*ROUND(G58,2),2)</f>
      </c>
      <c r="O58">
        <f>(I58*21)/100</f>
      </c>
      <c r="P58" t="s">
        <v>12</v>
      </c>
    </row>
    <row r="59" spans="1:5" ht="12.75">
      <c r="A59" s="27" t="s">
        <v>40</v>
      </c>
      <c r="E59" s="28" t="s">
        <v>37</v>
      </c>
    </row>
    <row r="60" spans="1:5" ht="25.5">
      <c r="A60" s="29" t="s">
        <v>41</v>
      </c>
      <c r="E60" s="30" t="s">
        <v>2079</v>
      </c>
    </row>
    <row r="61" spans="1:5" ht="229.5">
      <c r="A61" t="s">
        <v>43</v>
      </c>
      <c r="E61" s="28" t="s">
        <v>2080</v>
      </c>
    </row>
    <row r="62" spans="1:16" ht="12.75">
      <c r="A62" s="19" t="s">
        <v>35</v>
      </c>
      <c r="B62" s="23" t="s">
        <v>166</v>
      </c>
      <c r="C62" s="23" t="s">
        <v>207</v>
      </c>
      <c r="D62" s="19" t="s">
        <v>37</v>
      </c>
      <c r="E62" s="24" t="s">
        <v>208</v>
      </c>
      <c r="F62" s="25" t="s">
        <v>107</v>
      </c>
      <c r="G62" s="26">
        <v>141.68</v>
      </c>
      <c r="H62" s="26">
        <v>820</v>
      </c>
      <c r="I62" s="26">
        <f>ROUND(ROUND(H62,2)*ROUND(G62,2),2)</f>
      </c>
      <c r="O62">
        <f>(I62*21)/100</f>
      </c>
      <c r="P62" t="s">
        <v>12</v>
      </c>
    </row>
    <row r="63" spans="1:5" ht="12.75">
      <c r="A63" s="27" t="s">
        <v>40</v>
      </c>
      <c r="E63" s="28" t="s">
        <v>1985</v>
      </c>
    </row>
    <row r="64" spans="1:5" ht="25.5">
      <c r="A64" s="29" t="s">
        <v>41</v>
      </c>
      <c r="E64" s="30" t="s">
        <v>2081</v>
      </c>
    </row>
    <row r="65" spans="1:5" ht="12.75">
      <c r="A65" t="s">
        <v>43</v>
      </c>
      <c r="E65" s="28" t="s">
        <v>37</v>
      </c>
    </row>
    <row r="66" spans="1:16" ht="12.75">
      <c r="A66" s="19" t="s">
        <v>35</v>
      </c>
      <c r="B66" s="23" t="s">
        <v>169</v>
      </c>
      <c r="C66" s="23" t="s">
        <v>212</v>
      </c>
      <c r="D66" s="19" t="s">
        <v>37</v>
      </c>
      <c r="E66" s="24" t="s">
        <v>213</v>
      </c>
      <c r="F66" s="25" t="s">
        <v>82</v>
      </c>
      <c r="G66" s="26">
        <v>336.8</v>
      </c>
      <c r="H66" s="26">
        <v>15</v>
      </c>
      <c r="I66" s="26">
        <f>ROUND(ROUND(H66,2)*ROUND(G66,2),2)</f>
      </c>
      <c r="O66">
        <f>(I66*21)/100</f>
      </c>
      <c r="P66" t="s">
        <v>12</v>
      </c>
    </row>
    <row r="67" spans="1:5" ht="12.75">
      <c r="A67" s="27" t="s">
        <v>40</v>
      </c>
      <c r="E67" s="28" t="s">
        <v>1220</v>
      </c>
    </row>
    <row r="68" spans="1:5" ht="25.5">
      <c r="A68" s="29" t="s">
        <v>41</v>
      </c>
      <c r="E68" s="30" t="s">
        <v>2082</v>
      </c>
    </row>
    <row r="69" spans="1:5" ht="12.75">
      <c r="A69" t="s">
        <v>43</v>
      </c>
      <c r="E69" s="28" t="s">
        <v>37</v>
      </c>
    </row>
    <row r="70" spans="1:16" ht="12.75">
      <c r="A70" s="19" t="s">
        <v>35</v>
      </c>
      <c r="B70" s="23" t="s">
        <v>175</v>
      </c>
      <c r="C70" s="23" t="s">
        <v>1222</v>
      </c>
      <c r="D70" s="19" t="s">
        <v>37</v>
      </c>
      <c r="E70" s="24" t="s">
        <v>1223</v>
      </c>
      <c r="F70" s="25" t="s">
        <v>82</v>
      </c>
      <c r="G70" s="26">
        <v>464.78</v>
      </c>
      <c r="H70" s="26">
        <v>7</v>
      </c>
      <c r="I70" s="26">
        <f>ROUND(ROUND(H70,2)*ROUND(G70,2),2)</f>
      </c>
      <c r="O70">
        <f>(I70*21)/100</f>
      </c>
      <c r="P70" t="s">
        <v>12</v>
      </c>
    </row>
    <row r="71" spans="1:5" ht="12.75">
      <c r="A71" s="27" t="s">
        <v>40</v>
      </c>
      <c r="E71" s="28" t="s">
        <v>1989</v>
      </c>
    </row>
    <row r="72" spans="1:5" ht="12.75">
      <c r="A72" s="29" t="s">
        <v>41</v>
      </c>
      <c r="E72" s="30" t="s">
        <v>2083</v>
      </c>
    </row>
    <row r="73" spans="1:5" ht="12.75">
      <c r="A73" t="s">
        <v>43</v>
      </c>
      <c r="E73" s="28" t="s">
        <v>37</v>
      </c>
    </row>
    <row r="74" spans="1:16" ht="12.75">
      <c r="A74" s="19" t="s">
        <v>35</v>
      </c>
      <c r="B74" s="23" t="s">
        <v>178</v>
      </c>
      <c r="C74" s="23" t="s">
        <v>217</v>
      </c>
      <c r="D74" s="19" t="s">
        <v>37</v>
      </c>
      <c r="E74" s="24" t="s">
        <v>218</v>
      </c>
      <c r="F74" s="25" t="s">
        <v>107</v>
      </c>
      <c r="G74" s="26">
        <v>139.43</v>
      </c>
      <c r="H74" s="26">
        <v>189</v>
      </c>
      <c r="I74" s="26">
        <f>ROUND(ROUND(H74,2)*ROUND(G74,2),2)</f>
      </c>
      <c r="O74">
        <f>(I74*21)/100</f>
      </c>
      <c r="P74" t="s">
        <v>12</v>
      </c>
    </row>
    <row r="75" spans="1:5" ht="12.75">
      <c r="A75" s="27" t="s">
        <v>40</v>
      </c>
      <c r="E75" s="28" t="s">
        <v>37</v>
      </c>
    </row>
    <row r="76" spans="1:5" ht="25.5">
      <c r="A76" s="29" t="s">
        <v>41</v>
      </c>
      <c r="E76" s="30" t="s">
        <v>2084</v>
      </c>
    </row>
    <row r="77" spans="1:5" ht="12.75">
      <c r="A77" t="s">
        <v>43</v>
      </c>
      <c r="E77" s="28" t="s">
        <v>37</v>
      </c>
    </row>
    <row r="78" spans="1:16" ht="12.75">
      <c r="A78" s="19" t="s">
        <v>35</v>
      </c>
      <c r="B78" s="23" t="s">
        <v>183</v>
      </c>
      <c r="C78" s="23" t="s">
        <v>1227</v>
      </c>
      <c r="D78" s="19" t="s">
        <v>37</v>
      </c>
      <c r="E78" s="24" t="s">
        <v>1228</v>
      </c>
      <c r="F78" s="25" t="s">
        <v>82</v>
      </c>
      <c r="G78" s="26">
        <v>468.78</v>
      </c>
      <c r="H78" s="26">
        <v>15</v>
      </c>
      <c r="I78" s="26">
        <f>ROUND(ROUND(H78,2)*ROUND(G78,2),2)</f>
      </c>
      <c r="O78">
        <f>(I78*21)/100</f>
      </c>
      <c r="P78" t="s">
        <v>12</v>
      </c>
    </row>
    <row r="79" spans="1:5" ht="12.75">
      <c r="A79" s="27" t="s">
        <v>40</v>
      </c>
      <c r="E79" s="28" t="s">
        <v>1424</v>
      </c>
    </row>
    <row r="80" spans="1:5" ht="25.5">
      <c r="A80" s="29" t="s">
        <v>41</v>
      </c>
      <c r="E80" s="30" t="s">
        <v>2085</v>
      </c>
    </row>
    <row r="81" spans="1:5" ht="12.75">
      <c r="A81" t="s">
        <v>43</v>
      </c>
      <c r="E81" s="28" t="s">
        <v>37</v>
      </c>
    </row>
    <row r="82" spans="1:16" ht="12.75">
      <c r="A82" s="19" t="s">
        <v>35</v>
      </c>
      <c r="B82" s="23" t="s">
        <v>188</v>
      </c>
      <c r="C82" s="23" t="s">
        <v>844</v>
      </c>
      <c r="D82" s="19" t="s">
        <v>37</v>
      </c>
      <c r="E82" s="24" t="s">
        <v>845</v>
      </c>
      <c r="F82" s="25" t="s">
        <v>82</v>
      </c>
      <c r="G82" s="26">
        <v>1406.34</v>
      </c>
      <c r="H82" s="26">
        <v>4</v>
      </c>
      <c r="I82" s="26">
        <f>ROUND(ROUND(H82,2)*ROUND(G82,2),2)</f>
      </c>
      <c r="O82">
        <f>(I82*21)/100</f>
      </c>
      <c r="P82" t="s">
        <v>12</v>
      </c>
    </row>
    <row r="83" spans="1:5" ht="25.5">
      <c r="A83" s="27" t="s">
        <v>40</v>
      </c>
      <c r="E83" s="28" t="s">
        <v>1993</v>
      </c>
    </row>
    <row r="84" spans="1:5" ht="25.5">
      <c r="A84" s="29" t="s">
        <v>41</v>
      </c>
      <c r="E84" s="30" t="s">
        <v>2086</v>
      </c>
    </row>
    <row r="85" spans="1:5" ht="12.75">
      <c r="A85" t="s">
        <v>43</v>
      </c>
      <c r="E85" s="28" t="s">
        <v>37</v>
      </c>
    </row>
    <row r="86" spans="1:18" ht="12.75" customHeight="1">
      <c r="A86" s="5" t="s">
        <v>33</v>
      </c>
      <c r="B86" s="5"/>
      <c r="C86" s="34" t="s">
        <v>23</v>
      </c>
      <c r="D86" s="5"/>
      <c r="E86" s="21" t="s">
        <v>227</v>
      </c>
      <c r="F86" s="5"/>
      <c r="G86" s="5"/>
      <c r="H86" s="5"/>
      <c r="I86" s="35">
        <f>0+Q86</f>
      </c>
      <c r="O86">
        <f>0+R86</f>
      </c>
      <c r="Q86">
        <f>0+I87</f>
      </c>
      <c r="R86">
        <f>0+O87</f>
      </c>
    </row>
    <row r="87" spans="1:16" ht="12.75">
      <c r="A87" s="19" t="s">
        <v>35</v>
      </c>
      <c r="B87" s="23" t="s">
        <v>192</v>
      </c>
      <c r="C87" s="23" t="s">
        <v>385</v>
      </c>
      <c r="D87" s="19" t="s">
        <v>37</v>
      </c>
      <c r="E87" s="24" t="s">
        <v>386</v>
      </c>
      <c r="F87" s="25" t="s">
        <v>107</v>
      </c>
      <c r="G87" s="26">
        <v>47.88</v>
      </c>
      <c r="H87" s="26">
        <v>820</v>
      </c>
      <c r="I87" s="26">
        <f>ROUND(ROUND(H87,2)*ROUND(G87,2),2)</f>
      </c>
      <c r="O87">
        <f>(I87*21)/100</f>
      </c>
      <c r="P87" t="s">
        <v>12</v>
      </c>
    </row>
    <row r="88" spans="1:5" ht="12.75">
      <c r="A88" s="27" t="s">
        <v>40</v>
      </c>
      <c r="E88" s="28" t="s">
        <v>1995</v>
      </c>
    </row>
    <row r="89" spans="1:5" ht="25.5">
      <c r="A89" s="29" t="s">
        <v>41</v>
      </c>
      <c r="E89" s="30" t="s">
        <v>2087</v>
      </c>
    </row>
    <row r="90" spans="1:5" ht="12.75">
      <c r="A90" t="s">
        <v>43</v>
      </c>
      <c r="E90" s="28" t="s">
        <v>37</v>
      </c>
    </row>
    <row r="91" spans="1:18" ht="12.75" customHeight="1">
      <c r="A91" s="5" t="s">
        <v>33</v>
      </c>
      <c r="B91" s="5"/>
      <c r="C91" s="34" t="s">
        <v>70</v>
      </c>
      <c r="D91" s="5"/>
      <c r="E91" s="21" t="s">
        <v>271</v>
      </c>
      <c r="F91" s="5"/>
      <c r="G91" s="5"/>
      <c r="H91" s="5"/>
      <c r="I91" s="35">
        <f>0+Q91</f>
      </c>
      <c r="O91">
        <f>0+R91</f>
      </c>
      <c r="Q91">
        <f>0+I92+I96+I100+I104+I108+I112+I116+I120+I124+I128+I132+I136+I140+I144+I148</f>
      </c>
      <c r="R91">
        <f>0+O92+O96+O100+O104+O108+O112+O116+O120+O124+O128+O132+O136+O140+O144+O148</f>
      </c>
    </row>
    <row r="92" spans="1:16" ht="12.75">
      <c r="A92" s="19" t="s">
        <v>35</v>
      </c>
      <c r="B92" s="23" t="s">
        <v>196</v>
      </c>
      <c r="C92" s="23" t="s">
        <v>2088</v>
      </c>
      <c r="D92" s="19" t="s">
        <v>37</v>
      </c>
      <c r="E92" s="24" t="s">
        <v>2089</v>
      </c>
      <c r="F92" s="25" t="s">
        <v>163</v>
      </c>
      <c r="G92" s="26">
        <v>49.5</v>
      </c>
      <c r="H92" s="26">
        <v>280</v>
      </c>
      <c r="I92" s="26">
        <f>ROUND(ROUND(H92,2)*ROUND(G92,2),2)</f>
      </c>
      <c r="O92">
        <f>(I92*21)/100</f>
      </c>
      <c r="P92" t="s">
        <v>12</v>
      </c>
    </row>
    <row r="93" spans="1:5" ht="12.75">
      <c r="A93" s="27" t="s">
        <v>40</v>
      </c>
      <c r="E93" s="28" t="s">
        <v>37</v>
      </c>
    </row>
    <row r="94" spans="1:5" ht="25.5">
      <c r="A94" s="29" t="s">
        <v>41</v>
      </c>
      <c r="E94" s="30" t="s">
        <v>2090</v>
      </c>
    </row>
    <row r="95" spans="1:5" ht="255">
      <c r="A95" t="s">
        <v>43</v>
      </c>
      <c r="E95" s="28" t="s">
        <v>2091</v>
      </c>
    </row>
    <row r="96" spans="1:16" ht="12.75">
      <c r="A96" s="19" t="s">
        <v>35</v>
      </c>
      <c r="B96" s="23" t="s">
        <v>199</v>
      </c>
      <c r="C96" s="23" t="s">
        <v>2003</v>
      </c>
      <c r="D96" s="19" t="s">
        <v>37</v>
      </c>
      <c r="E96" s="24" t="s">
        <v>2004</v>
      </c>
      <c r="F96" s="25" t="s">
        <v>163</v>
      </c>
      <c r="G96" s="26">
        <v>538.4</v>
      </c>
      <c r="H96" s="26">
        <v>550</v>
      </c>
      <c r="I96" s="26">
        <f>ROUND(ROUND(H96,2)*ROUND(G96,2),2)</f>
      </c>
      <c r="O96">
        <f>(I96*21)/100</f>
      </c>
      <c r="P96" t="s">
        <v>12</v>
      </c>
    </row>
    <row r="97" spans="1:5" ht="12.75">
      <c r="A97" s="27" t="s">
        <v>40</v>
      </c>
      <c r="E97" s="28" t="s">
        <v>2092</v>
      </c>
    </row>
    <row r="98" spans="1:5" ht="12.75">
      <c r="A98" s="29" t="s">
        <v>41</v>
      </c>
      <c r="E98" s="30" t="s">
        <v>2093</v>
      </c>
    </row>
    <row r="99" spans="1:5" ht="12.75">
      <c r="A99" t="s">
        <v>43</v>
      </c>
      <c r="E99" s="28" t="s">
        <v>37</v>
      </c>
    </row>
    <row r="100" spans="1:16" ht="12.75">
      <c r="A100" s="19" t="s">
        <v>35</v>
      </c>
      <c r="B100" s="23" t="s">
        <v>204</v>
      </c>
      <c r="C100" s="23" t="s">
        <v>2094</v>
      </c>
      <c r="D100" s="19" t="s">
        <v>37</v>
      </c>
      <c r="E100" s="24" t="s">
        <v>2095</v>
      </c>
      <c r="F100" s="25" t="s">
        <v>163</v>
      </c>
      <c r="G100" s="26">
        <v>28</v>
      </c>
      <c r="H100" s="26">
        <v>240</v>
      </c>
      <c r="I100" s="26">
        <f>ROUND(ROUND(H100,2)*ROUND(G100,2),2)</f>
      </c>
      <c r="O100">
        <f>(I100*21)/100</f>
      </c>
      <c r="P100" t="s">
        <v>12</v>
      </c>
    </row>
    <row r="101" spans="1:5" ht="12.75">
      <c r="A101" s="27" t="s">
        <v>40</v>
      </c>
      <c r="E101" s="28" t="s">
        <v>37</v>
      </c>
    </row>
    <row r="102" spans="1:5" ht="38.25">
      <c r="A102" s="29" t="s">
        <v>41</v>
      </c>
      <c r="E102" s="30" t="s">
        <v>2096</v>
      </c>
    </row>
    <row r="103" spans="1:5" ht="242.25">
      <c r="A103" t="s">
        <v>43</v>
      </c>
      <c r="E103" s="28" t="s">
        <v>2097</v>
      </c>
    </row>
    <row r="104" spans="1:16" ht="12.75">
      <c r="A104" s="19" t="s">
        <v>35</v>
      </c>
      <c r="B104" s="23" t="s">
        <v>206</v>
      </c>
      <c r="C104" s="23" t="s">
        <v>2098</v>
      </c>
      <c r="D104" s="19" t="s">
        <v>37</v>
      </c>
      <c r="E104" s="24" t="s">
        <v>2099</v>
      </c>
      <c r="F104" s="25" t="s">
        <v>163</v>
      </c>
      <c r="G104" s="26">
        <v>64</v>
      </c>
      <c r="H104" s="26">
        <v>650</v>
      </c>
      <c r="I104" s="26">
        <f>ROUND(ROUND(H104,2)*ROUND(G104,2),2)</f>
      </c>
      <c r="O104">
        <f>(I104*21)/100</f>
      </c>
      <c r="P104" t="s">
        <v>12</v>
      </c>
    </row>
    <row r="105" spans="1:5" ht="12.75">
      <c r="A105" s="27" t="s">
        <v>40</v>
      </c>
      <c r="E105" s="28" t="s">
        <v>2100</v>
      </c>
    </row>
    <row r="106" spans="1:5" ht="25.5">
      <c r="A106" s="29" t="s">
        <v>41</v>
      </c>
      <c r="E106" s="30" t="s">
        <v>2101</v>
      </c>
    </row>
    <row r="107" spans="1:5" ht="12.75">
      <c r="A107" t="s">
        <v>43</v>
      </c>
      <c r="E107" s="28" t="s">
        <v>37</v>
      </c>
    </row>
    <row r="108" spans="1:16" ht="12.75">
      <c r="A108" s="19" t="s">
        <v>35</v>
      </c>
      <c r="B108" s="23" t="s">
        <v>211</v>
      </c>
      <c r="C108" s="23" t="s">
        <v>2102</v>
      </c>
      <c r="D108" s="19" t="s">
        <v>37</v>
      </c>
      <c r="E108" s="24" t="s">
        <v>2103</v>
      </c>
      <c r="F108" s="25" t="s">
        <v>163</v>
      </c>
      <c r="G108" s="26">
        <v>28</v>
      </c>
      <c r="H108" s="26">
        <v>37</v>
      </c>
      <c r="I108" s="26">
        <f>ROUND(ROUND(H108,2)*ROUND(G108,2),2)</f>
      </c>
      <c r="O108">
        <f>(I108*21)/100</f>
      </c>
      <c r="P108" t="s">
        <v>12</v>
      </c>
    </row>
    <row r="109" spans="1:5" ht="12.75">
      <c r="A109" s="27" t="s">
        <v>40</v>
      </c>
      <c r="E109" s="28" t="s">
        <v>37</v>
      </c>
    </row>
    <row r="110" spans="1:5" ht="25.5">
      <c r="A110" s="29" t="s">
        <v>41</v>
      </c>
      <c r="E110" s="30" t="s">
        <v>2104</v>
      </c>
    </row>
    <row r="111" spans="1:5" ht="51">
      <c r="A111" t="s">
        <v>43</v>
      </c>
      <c r="E111" s="28" t="s">
        <v>2105</v>
      </c>
    </row>
    <row r="112" spans="1:16" ht="12.75">
      <c r="A112" s="19" t="s">
        <v>35</v>
      </c>
      <c r="B112" s="23" t="s">
        <v>216</v>
      </c>
      <c r="C112" s="23" t="s">
        <v>2106</v>
      </c>
      <c r="D112" s="19" t="s">
        <v>37</v>
      </c>
      <c r="E112" s="24" t="s">
        <v>2107</v>
      </c>
      <c r="F112" s="25" t="s">
        <v>163</v>
      </c>
      <c r="G112" s="26">
        <v>64</v>
      </c>
      <c r="H112" s="26">
        <v>400</v>
      </c>
      <c r="I112" s="26">
        <f>ROUND(ROUND(H112,2)*ROUND(G112,2),2)</f>
      </c>
      <c r="O112">
        <f>(I112*21)/100</f>
      </c>
      <c r="P112" t="s">
        <v>12</v>
      </c>
    </row>
    <row r="113" spans="1:5" ht="12.75">
      <c r="A113" s="27" t="s">
        <v>40</v>
      </c>
      <c r="E113" s="28" t="s">
        <v>37</v>
      </c>
    </row>
    <row r="114" spans="1:5" ht="25.5">
      <c r="A114" s="29" t="s">
        <v>41</v>
      </c>
      <c r="E114" s="30" t="s">
        <v>2108</v>
      </c>
    </row>
    <row r="115" spans="1:5" ht="12.75">
      <c r="A115" t="s">
        <v>43</v>
      </c>
      <c r="E115" s="28" t="s">
        <v>37</v>
      </c>
    </row>
    <row r="116" spans="1:16" ht="12.75">
      <c r="A116" s="19" t="s">
        <v>35</v>
      </c>
      <c r="B116" s="23" t="s">
        <v>222</v>
      </c>
      <c r="C116" s="23" t="s">
        <v>2020</v>
      </c>
      <c r="D116" s="19" t="s">
        <v>37</v>
      </c>
      <c r="E116" s="24" t="s">
        <v>2021</v>
      </c>
      <c r="F116" s="25" t="s">
        <v>62</v>
      </c>
      <c r="G116" s="26">
        <v>5</v>
      </c>
      <c r="H116" s="26">
        <v>4190</v>
      </c>
      <c r="I116" s="26">
        <f>ROUND(ROUND(H116,2)*ROUND(G116,2),2)</f>
      </c>
      <c r="O116">
        <f>(I116*21)/100</f>
      </c>
      <c r="P116" t="s">
        <v>12</v>
      </c>
    </row>
    <row r="117" spans="1:5" ht="12.75">
      <c r="A117" s="27" t="s">
        <v>40</v>
      </c>
      <c r="E117" s="28" t="s">
        <v>37</v>
      </c>
    </row>
    <row r="118" spans="1:5" ht="25.5">
      <c r="A118" s="29" t="s">
        <v>41</v>
      </c>
      <c r="E118" s="30" t="s">
        <v>2109</v>
      </c>
    </row>
    <row r="119" spans="1:5" ht="12.75">
      <c r="A119" t="s">
        <v>43</v>
      </c>
      <c r="E119" s="28" t="s">
        <v>2023</v>
      </c>
    </row>
    <row r="120" spans="1:16" ht="12.75">
      <c r="A120" s="19" t="s">
        <v>35</v>
      </c>
      <c r="B120" s="23" t="s">
        <v>228</v>
      </c>
      <c r="C120" s="23" t="s">
        <v>2026</v>
      </c>
      <c r="D120" s="19" t="s">
        <v>37</v>
      </c>
      <c r="E120" s="24" t="s">
        <v>2027</v>
      </c>
      <c r="F120" s="25" t="s">
        <v>62</v>
      </c>
      <c r="G120" s="26">
        <v>5</v>
      </c>
      <c r="H120" s="26">
        <v>1380</v>
      </c>
      <c r="I120" s="26">
        <f>ROUND(ROUND(H120,2)*ROUND(G120,2),2)</f>
      </c>
      <c r="O120">
        <f>(I120*21)/100</f>
      </c>
      <c r="P120" t="s">
        <v>12</v>
      </c>
    </row>
    <row r="121" spans="1:5" ht="12.75">
      <c r="A121" s="27" t="s">
        <v>40</v>
      </c>
      <c r="E121" s="28" t="s">
        <v>37</v>
      </c>
    </row>
    <row r="122" spans="1:5" ht="25.5">
      <c r="A122" s="29" t="s">
        <v>41</v>
      </c>
      <c r="E122" s="30" t="s">
        <v>2109</v>
      </c>
    </row>
    <row r="123" spans="1:5" ht="51">
      <c r="A123" t="s">
        <v>43</v>
      </c>
      <c r="E123" s="28" t="s">
        <v>2110</v>
      </c>
    </row>
    <row r="124" spans="1:16" ht="12.75">
      <c r="A124" s="19" t="s">
        <v>35</v>
      </c>
      <c r="B124" s="23" t="s">
        <v>234</v>
      </c>
      <c r="C124" s="23" t="s">
        <v>1473</v>
      </c>
      <c r="D124" s="19" t="s">
        <v>37</v>
      </c>
      <c r="E124" s="24" t="s">
        <v>2111</v>
      </c>
      <c r="F124" s="25" t="s">
        <v>1470</v>
      </c>
      <c r="G124" s="26">
        <v>9</v>
      </c>
      <c r="H124" s="26">
        <v>1330</v>
      </c>
      <c r="I124" s="26">
        <f>ROUND(ROUND(H124,2)*ROUND(G124,2),2)</f>
      </c>
      <c r="O124">
        <f>(I124*21)/100</f>
      </c>
      <c r="P124" t="s">
        <v>12</v>
      </c>
    </row>
    <row r="125" spans="1:5" ht="12.75">
      <c r="A125" s="27" t="s">
        <v>40</v>
      </c>
      <c r="E125" s="28" t="s">
        <v>37</v>
      </c>
    </row>
    <row r="126" spans="1:5" ht="25.5">
      <c r="A126" s="29" t="s">
        <v>41</v>
      </c>
      <c r="E126" s="30" t="s">
        <v>2112</v>
      </c>
    </row>
    <row r="127" spans="1:5" ht="12.75">
      <c r="A127" t="s">
        <v>43</v>
      </c>
      <c r="E127" s="28" t="s">
        <v>37</v>
      </c>
    </row>
    <row r="128" spans="1:16" ht="12.75">
      <c r="A128" s="19" t="s">
        <v>35</v>
      </c>
      <c r="B128" s="23" t="s">
        <v>239</v>
      </c>
      <c r="C128" s="23" t="s">
        <v>1477</v>
      </c>
      <c r="D128" s="19" t="s">
        <v>37</v>
      </c>
      <c r="E128" s="24" t="s">
        <v>1478</v>
      </c>
      <c r="F128" s="25" t="s">
        <v>163</v>
      </c>
      <c r="G128" s="26">
        <v>587.9</v>
      </c>
      <c r="H128" s="26">
        <v>17</v>
      </c>
      <c r="I128" s="26">
        <f>ROUND(ROUND(H128,2)*ROUND(G128,2),2)</f>
      </c>
      <c r="O128">
        <f>(I128*21)/100</f>
      </c>
      <c r="P128" t="s">
        <v>12</v>
      </c>
    </row>
    <row r="129" spans="1:5" ht="12.75">
      <c r="A129" s="27" t="s">
        <v>40</v>
      </c>
      <c r="E129" s="28" t="s">
        <v>37</v>
      </c>
    </row>
    <row r="130" spans="1:5" ht="38.25">
      <c r="A130" s="29" t="s">
        <v>41</v>
      </c>
      <c r="E130" s="30" t="s">
        <v>2113</v>
      </c>
    </row>
    <row r="131" spans="1:5" ht="51">
      <c r="A131" t="s">
        <v>43</v>
      </c>
      <c r="E131" s="28" t="s">
        <v>2114</v>
      </c>
    </row>
    <row r="132" spans="1:16" ht="12.75">
      <c r="A132" s="19" t="s">
        <v>35</v>
      </c>
      <c r="B132" s="23" t="s">
        <v>244</v>
      </c>
      <c r="C132" s="23" t="s">
        <v>403</v>
      </c>
      <c r="D132" s="19" t="s">
        <v>37</v>
      </c>
      <c r="E132" s="24" t="s">
        <v>404</v>
      </c>
      <c r="F132" s="25" t="s">
        <v>163</v>
      </c>
      <c r="G132" s="26">
        <v>596.5</v>
      </c>
      <c r="H132" s="26">
        <v>17</v>
      </c>
      <c r="I132" s="26">
        <f>ROUND(ROUND(H132,2)*ROUND(G132,2),2)</f>
      </c>
      <c r="O132">
        <f>(I132*21)/100</f>
      </c>
      <c r="P132" t="s">
        <v>12</v>
      </c>
    </row>
    <row r="133" spans="1:5" ht="12.75">
      <c r="A133" s="27" t="s">
        <v>40</v>
      </c>
      <c r="E133" s="28" t="s">
        <v>37</v>
      </c>
    </row>
    <row r="134" spans="1:5" ht="38.25">
      <c r="A134" s="29" t="s">
        <v>41</v>
      </c>
      <c r="E134" s="30" t="s">
        <v>2115</v>
      </c>
    </row>
    <row r="135" spans="1:5" ht="38.25">
      <c r="A135" t="s">
        <v>43</v>
      </c>
      <c r="E135" s="28" t="s">
        <v>406</v>
      </c>
    </row>
    <row r="136" spans="1:16" ht="12.75">
      <c r="A136" s="19" t="s">
        <v>35</v>
      </c>
      <c r="B136" s="23" t="s">
        <v>248</v>
      </c>
      <c r="C136" s="23" t="s">
        <v>2034</v>
      </c>
      <c r="D136" s="19" t="s">
        <v>37</v>
      </c>
      <c r="E136" s="24" t="s">
        <v>2035</v>
      </c>
      <c r="F136" s="25" t="s">
        <v>1470</v>
      </c>
      <c r="G136" s="26">
        <v>2</v>
      </c>
      <c r="H136" s="26">
        <v>34500</v>
      </c>
      <c r="I136" s="26">
        <f>ROUND(ROUND(H136,2)*ROUND(G136,2),2)</f>
      </c>
      <c r="O136">
        <f>(I136*21)/100</f>
      </c>
      <c r="P136" t="s">
        <v>12</v>
      </c>
    </row>
    <row r="137" spans="1:5" ht="12.75">
      <c r="A137" s="27" t="s">
        <v>40</v>
      </c>
      <c r="E137" s="28" t="s">
        <v>37</v>
      </c>
    </row>
    <row r="138" spans="1:5" ht="76.5">
      <c r="A138" s="29" t="s">
        <v>41</v>
      </c>
      <c r="E138" s="30" t="s">
        <v>2116</v>
      </c>
    </row>
    <row r="139" spans="1:5" ht="12.75">
      <c r="A139" t="s">
        <v>43</v>
      </c>
      <c r="E139" s="28" t="s">
        <v>37</v>
      </c>
    </row>
    <row r="140" spans="1:16" ht="12.75">
      <c r="A140" s="19" t="s">
        <v>35</v>
      </c>
      <c r="B140" s="23" t="s">
        <v>253</v>
      </c>
      <c r="C140" s="23" t="s">
        <v>2042</v>
      </c>
      <c r="D140" s="19" t="s">
        <v>37</v>
      </c>
      <c r="E140" s="24" t="s">
        <v>2043</v>
      </c>
      <c r="F140" s="25" t="s">
        <v>62</v>
      </c>
      <c r="G140" s="26">
        <v>5</v>
      </c>
      <c r="H140" s="26">
        <v>2100</v>
      </c>
      <c r="I140" s="26">
        <f>ROUND(ROUND(H140,2)*ROUND(G140,2),2)</f>
      </c>
      <c r="O140">
        <f>(I140*21)/100</f>
      </c>
      <c r="P140" t="s">
        <v>12</v>
      </c>
    </row>
    <row r="141" spans="1:5" ht="12.75">
      <c r="A141" s="27" t="s">
        <v>40</v>
      </c>
      <c r="E141" s="28" t="s">
        <v>37</v>
      </c>
    </row>
    <row r="142" spans="1:5" ht="25.5">
      <c r="A142" s="29" t="s">
        <v>41</v>
      </c>
      <c r="E142" s="30" t="s">
        <v>2117</v>
      </c>
    </row>
    <row r="143" spans="1:5" ht="51">
      <c r="A143" t="s">
        <v>43</v>
      </c>
      <c r="E143" s="28" t="s">
        <v>2045</v>
      </c>
    </row>
    <row r="144" spans="1:16" ht="12.75">
      <c r="A144" s="19" t="s">
        <v>35</v>
      </c>
      <c r="B144" s="23" t="s">
        <v>257</v>
      </c>
      <c r="C144" s="23" t="s">
        <v>1570</v>
      </c>
      <c r="D144" s="19" t="s">
        <v>37</v>
      </c>
      <c r="E144" s="24" t="s">
        <v>1571</v>
      </c>
      <c r="F144" s="25" t="s">
        <v>163</v>
      </c>
      <c r="G144" s="26">
        <v>587.9</v>
      </c>
      <c r="H144" s="26">
        <v>89</v>
      </c>
      <c r="I144" s="26">
        <f>ROUND(ROUND(H144,2)*ROUND(G144,2),2)</f>
      </c>
      <c r="O144">
        <f>(I144*21)/100</f>
      </c>
      <c r="P144" t="s">
        <v>12</v>
      </c>
    </row>
    <row r="145" spans="1:5" ht="12.75">
      <c r="A145" s="27" t="s">
        <v>40</v>
      </c>
      <c r="E145" s="28" t="s">
        <v>37</v>
      </c>
    </row>
    <row r="146" spans="1:5" ht="38.25">
      <c r="A146" s="29" t="s">
        <v>41</v>
      </c>
      <c r="E146" s="30" t="s">
        <v>2118</v>
      </c>
    </row>
    <row r="147" spans="1:5" ht="51">
      <c r="A147" t="s">
        <v>43</v>
      </c>
      <c r="E147" s="28" t="s">
        <v>288</v>
      </c>
    </row>
    <row r="148" spans="1:16" ht="12.75">
      <c r="A148" s="19" t="s">
        <v>35</v>
      </c>
      <c r="B148" s="23" t="s">
        <v>262</v>
      </c>
      <c r="C148" s="23" t="s">
        <v>1488</v>
      </c>
      <c r="D148" s="19" t="s">
        <v>37</v>
      </c>
      <c r="E148" s="24" t="s">
        <v>1489</v>
      </c>
      <c r="F148" s="25" t="s">
        <v>62</v>
      </c>
      <c r="G148" s="26">
        <v>2</v>
      </c>
      <c r="H148" s="26">
        <v>6230</v>
      </c>
      <c r="I148" s="26">
        <f>ROUND(ROUND(H148,2)*ROUND(G148,2),2)</f>
      </c>
      <c r="O148">
        <f>(I148*21)/100</f>
      </c>
      <c r="P148" t="s">
        <v>12</v>
      </c>
    </row>
    <row r="149" spans="1:5" ht="12.75">
      <c r="A149" s="27" t="s">
        <v>40</v>
      </c>
      <c r="E149" s="28" t="s">
        <v>37</v>
      </c>
    </row>
    <row r="150" spans="1:5" ht="25.5">
      <c r="A150" s="29" t="s">
        <v>41</v>
      </c>
      <c r="E150" s="30" t="s">
        <v>2119</v>
      </c>
    </row>
    <row r="151" spans="1:5" ht="12.75">
      <c r="A151" t="s">
        <v>43</v>
      </c>
      <c r="E151" s="28" t="s">
        <v>1290</v>
      </c>
    </row>
    <row r="152" spans="1:18" ht="12.75" customHeight="1">
      <c r="A152" s="5" t="s">
        <v>33</v>
      </c>
      <c r="B152" s="5"/>
      <c r="C152" s="34" t="s">
        <v>30</v>
      </c>
      <c r="D152" s="5"/>
      <c r="E152" s="21" t="s">
        <v>294</v>
      </c>
      <c r="F152" s="5"/>
      <c r="G152" s="5"/>
      <c r="H152" s="5"/>
      <c r="I152" s="35">
        <f>0+Q152</f>
      </c>
      <c r="O152">
        <f>0+R152</f>
      </c>
      <c r="Q152">
        <f>0+I153+I157+I161+I165</f>
      </c>
      <c r="R152">
        <f>0+O153+O157+O161+O165</f>
      </c>
    </row>
    <row r="153" spans="1:16" ht="12.75">
      <c r="A153" s="19" t="s">
        <v>35</v>
      </c>
      <c r="B153" s="23" t="s">
        <v>266</v>
      </c>
      <c r="C153" s="23" t="s">
        <v>2120</v>
      </c>
      <c r="D153" s="19" t="s">
        <v>37</v>
      </c>
      <c r="E153" s="24" t="s">
        <v>2121</v>
      </c>
      <c r="F153" s="25" t="s">
        <v>163</v>
      </c>
      <c r="G153" s="26">
        <v>11</v>
      </c>
      <c r="H153" s="26">
        <v>129</v>
      </c>
      <c r="I153" s="26">
        <f>ROUND(ROUND(H153,2)*ROUND(G153,2),2)</f>
      </c>
      <c r="O153">
        <f>(I153*21)/100</f>
      </c>
      <c r="P153" t="s">
        <v>12</v>
      </c>
    </row>
    <row r="154" spans="1:5" ht="12.75">
      <c r="A154" s="27" t="s">
        <v>40</v>
      </c>
      <c r="E154" s="28" t="s">
        <v>37</v>
      </c>
    </row>
    <row r="155" spans="1:5" ht="25.5">
      <c r="A155" s="29" t="s">
        <v>41</v>
      </c>
      <c r="E155" s="30" t="s">
        <v>2122</v>
      </c>
    </row>
    <row r="156" spans="1:5" ht="89.25">
      <c r="A156" t="s">
        <v>43</v>
      </c>
      <c r="E156" s="28" t="s">
        <v>2123</v>
      </c>
    </row>
    <row r="157" spans="1:16" ht="12.75">
      <c r="A157" s="19" t="s">
        <v>35</v>
      </c>
      <c r="B157" s="23" t="s">
        <v>272</v>
      </c>
      <c r="C157" s="23" t="s">
        <v>2051</v>
      </c>
      <c r="D157" s="19" t="s">
        <v>37</v>
      </c>
      <c r="E157" s="24" t="s">
        <v>2052</v>
      </c>
      <c r="F157" s="25" t="s">
        <v>163</v>
      </c>
      <c r="G157" s="26">
        <v>494</v>
      </c>
      <c r="H157" s="26">
        <v>318</v>
      </c>
      <c r="I157" s="26">
        <f>ROUND(ROUND(H157,2)*ROUND(G157,2),2)</f>
      </c>
      <c r="O157">
        <f>(I157*21)/100</f>
      </c>
      <c r="P157" t="s">
        <v>12</v>
      </c>
    </row>
    <row r="158" spans="1:5" ht="12.75">
      <c r="A158" s="27" t="s">
        <v>40</v>
      </c>
      <c r="E158" s="28" t="s">
        <v>37</v>
      </c>
    </row>
    <row r="159" spans="1:5" ht="25.5">
      <c r="A159" s="29" t="s">
        <v>41</v>
      </c>
      <c r="E159" s="30" t="s">
        <v>2124</v>
      </c>
    </row>
    <row r="160" spans="1:5" ht="12.75">
      <c r="A160" t="s">
        <v>43</v>
      </c>
      <c r="E160" s="28" t="s">
        <v>37</v>
      </c>
    </row>
    <row r="161" spans="1:16" ht="12.75">
      <c r="A161" s="19" t="s">
        <v>35</v>
      </c>
      <c r="B161" s="23" t="s">
        <v>277</v>
      </c>
      <c r="C161" s="23" t="s">
        <v>2125</v>
      </c>
      <c r="D161" s="19" t="s">
        <v>37</v>
      </c>
      <c r="E161" s="24" t="s">
        <v>2126</v>
      </c>
      <c r="F161" s="25" t="s">
        <v>163</v>
      </c>
      <c r="G161" s="26">
        <v>11</v>
      </c>
      <c r="H161" s="26">
        <v>62</v>
      </c>
      <c r="I161" s="26">
        <f>ROUND(ROUND(H161,2)*ROUND(G161,2),2)</f>
      </c>
      <c r="O161">
        <f>(I161*21)/100</f>
      </c>
      <c r="P161" t="s">
        <v>12</v>
      </c>
    </row>
    <row r="162" spans="1:5" ht="12.75">
      <c r="A162" s="27" t="s">
        <v>40</v>
      </c>
      <c r="E162" s="28" t="s">
        <v>37</v>
      </c>
    </row>
    <row r="163" spans="1:5" ht="38.25">
      <c r="A163" s="29" t="s">
        <v>41</v>
      </c>
      <c r="E163" s="30" t="s">
        <v>2127</v>
      </c>
    </row>
    <row r="164" spans="1:5" ht="76.5">
      <c r="A164" t="s">
        <v>43</v>
      </c>
      <c r="E164" s="28" t="s">
        <v>2128</v>
      </c>
    </row>
    <row r="165" spans="1:16" ht="12.75">
      <c r="A165" s="19" t="s">
        <v>35</v>
      </c>
      <c r="B165" s="23" t="s">
        <v>279</v>
      </c>
      <c r="C165" s="23" t="s">
        <v>2129</v>
      </c>
      <c r="D165" s="19" t="s">
        <v>37</v>
      </c>
      <c r="E165" s="24" t="s">
        <v>2130</v>
      </c>
      <c r="F165" s="25" t="s">
        <v>163</v>
      </c>
      <c r="G165" s="26">
        <v>494</v>
      </c>
      <c r="H165" s="26">
        <v>68</v>
      </c>
      <c r="I165" s="26">
        <f>ROUND(ROUND(H165,2)*ROUND(G165,2),2)</f>
      </c>
      <c r="O165">
        <f>(I165*21)/100</f>
      </c>
      <c r="P165" t="s">
        <v>12</v>
      </c>
    </row>
    <row r="166" spans="1:5" ht="12.75">
      <c r="A166" s="27" t="s">
        <v>40</v>
      </c>
      <c r="E166" s="28" t="s">
        <v>37</v>
      </c>
    </row>
    <row r="167" spans="1:5" ht="38.25">
      <c r="A167" s="29" t="s">
        <v>41</v>
      </c>
      <c r="E167" s="30" t="s">
        <v>2131</v>
      </c>
    </row>
    <row r="168" spans="1:5" ht="76.5">
      <c r="A168" t="s">
        <v>43</v>
      </c>
      <c r="E168" s="28" t="s">
        <v>2128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3.xml><?xml version="1.0" encoding="utf-8"?>
<worksheet xmlns="http://schemas.openxmlformats.org/spreadsheetml/2006/main" xmlns:r="http://schemas.openxmlformats.org/officeDocument/2006/relationships">
  <sheetPr>
    <pageSetUpPr fitToPage="1"/>
  </sheetPr>
  <dimension ref="A1:R10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0+O8+O21+O54+O59+O100</f>
      </c>
      <c r="P2" t="s">
        <v>13</v>
      </c>
    </row>
    <row r="3" spans="1:16" ht="15" customHeight="1">
      <c r="A3" t="s">
        <v>1</v>
      </c>
      <c r="B3" s="8" t="s">
        <v>4</v>
      </c>
      <c r="C3" s="9" t="s">
        <v>5</v>
      </c>
      <c r="D3" s="1"/>
      <c r="E3" s="10" t="s">
        <v>6</v>
      </c>
      <c r="F3" s="1"/>
      <c r="G3" s="4"/>
      <c r="H3" s="3" t="s">
        <v>2132</v>
      </c>
      <c r="I3" s="31">
        <f>0+I8+I21+I54+I59+I100</f>
      </c>
      <c r="O3" t="s">
        <v>9</v>
      </c>
      <c r="P3" t="s">
        <v>12</v>
      </c>
    </row>
    <row r="4" spans="1:16" ht="15" customHeight="1">
      <c r="A4" t="s">
        <v>7</v>
      </c>
      <c r="B4" s="12" t="s">
        <v>8</v>
      </c>
      <c r="C4" s="13" t="s">
        <v>2132</v>
      </c>
      <c r="D4" s="5"/>
      <c r="E4" s="14" t="s">
        <v>2133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f>
      </c>
      <c r="R8">
        <f>0+O9+O13+O17</f>
      </c>
    </row>
    <row r="9" spans="1:16" ht="12.75">
      <c r="A9" s="19" t="s">
        <v>35</v>
      </c>
      <c r="B9" s="23" t="s">
        <v>19</v>
      </c>
      <c r="C9" s="23" t="s">
        <v>1190</v>
      </c>
      <c r="D9" s="19" t="s">
        <v>37</v>
      </c>
      <c r="E9" s="24" t="s">
        <v>1191</v>
      </c>
      <c r="F9" s="25" t="s">
        <v>107</v>
      </c>
      <c r="G9" s="26">
        <v>42.36</v>
      </c>
      <c r="H9" s="26">
        <v>300</v>
      </c>
      <c r="I9" s="26">
        <f>ROUND(ROUND(H9,2)*ROUND(G9,2),2)</f>
      </c>
      <c r="O9">
        <f>(I9*21)/100</f>
      </c>
      <c r="P9" t="s">
        <v>12</v>
      </c>
    </row>
    <row r="10" spans="1:5" ht="12.75">
      <c r="A10" s="27" t="s">
        <v>40</v>
      </c>
      <c r="E10" s="28" t="s">
        <v>37</v>
      </c>
    </row>
    <row r="11" spans="1:5" ht="12.75">
      <c r="A11" s="29" t="s">
        <v>41</v>
      </c>
      <c r="E11" s="30" t="s">
        <v>2134</v>
      </c>
    </row>
    <row r="12" spans="1:5" ht="12.75">
      <c r="A12" t="s">
        <v>43</v>
      </c>
      <c r="E12" s="28" t="s">
        <v>37</v>
      </c>
    </row>
    <row r="13" spans="1:16" ht="12.75">
      <c r="A13" s="19" t="s">
        <v>35</v>
      </c>
      <c r="B13" s="23" t="s">
        <v>12</v>
      </c>
      <c r="C13" s="23" t="s">
        <v>1193</v>
      </c>
      <c r="D13" s="19" t="s">
        <v>37</v>
      </c>
      <c r="E13" s="24" t="s">
        <v>1194</v>
      </c>
      <c r="F13" s="25" t="s">
        <v>137</v>
      </c>
      <c r="G13" s="26">
        <v>21.38</v>
      </c>
      <c r="H13" s="26">
        <v>150</v>
      </c>
      <c r="I13" s="26">
        <f>ROUND(ROUND(H13,2)*ROUND(G13,2),2)</f>
      </c>
      <c r="O13">
        <f>(I13*21)/100</f>
      </c>
      <c r="P13" t="s">
        <v>12</v>
      </c>
    </row>
    <row r="14" spans="1:5" ht="12.75">
      <c r="A14" s="27" t="s">
        <v>40</v>
      </c>
      <c r="E14" s="28" t="s">
        <v>37</v>
      </c>
    </row>
    <row r="15" spans="1:5" ht="12.75">
      <c r="A15" s="29" t="s">
        <v>41</v>
      </c>
      <c r="E15" s="30" t="s">
        <v>2135</v>
      </c>
    </row>
    <row r="16" spans="1:5" ht="12.75">
      <c r="A16" t="s">
        <v>43</v>
      </c>
      <c r="E16" s="28" t="s">
        <v>37</v>
      </c>
    </row>
    <row r="17" spans="1:16" ht="12.75">
      <c r="A17" s="19" t="s">
        <v>35</v>
      </c>
      <c r="B17" s="23" t="s">
        <v>13</v>
      </c>
      <c r="C17" s="23" t="s">
        <v>1963</v>
      </c>
      <c r="D17" s="19" t="s">
        <v>37</v>
      </c>
      <c r="E17" s="24" t="s">
        <v>127</v>
      </c>
      <c r="F17" s="25" t="s">
        <v>39</v>
      </c>
      <c r="G17" s="26">
        <v>1</v>
      </c>
      <c r="H17" s="26">
        <v>10000</v>
      </c>
      <c r="I17" s="26">
        <f>ROUND(ROUND(H17,2)*ROUND(G17,2),2)</f>
      </c>
      <c r="O17">
        <f>(I17*21)/100</f>
      </c>
      <c r="P17" t="s">
        <v>12</v>
      </c>
    </row>
    <row r="18" spans="1:5" ht="12.75">
      <c r="A18" s="27" t="s">
        <v>40</v>
      </c>
      <c r="E18" s="28" t="s">
        <v>37</v>
      </c>
    </row>
    <row r="19" spans="1:5" ht="25.5">
      <c r="A19" s="29" t="s">
        <v>41</v>
      </c>
      <c r="E19" s="30" t="s">
        <v>2136</v>
      </c>
    </row>
    <row r="20" spans="1:5" ht="12.75">
      <c r="A20" t="s">
        <v>43</v>
      </c>
      <c r="E20" s="28" t="s">
        <v>37</v>
      </c>
    </row>
    <row r="21" spans="1:18" ht="12.75" customHeight="1">
      <c r="A21" s="5" t="s">
        <v>33</v>
      </c>
      <c r="B21" s="5"/>
      <c r="C21" s="34" t="s">
        <v>19</v>
      </c>
      <c r="D21" s="5"/>
      <c r="E21" s="21" t="s">
        <v>79</v>
      </c>
      <c r="F21" s="5"/>
      <c r="G21" s="5"/>
      <c r="H21" s="5"/>
      <c r="I21" s="35">
        <f>0+Q21</f>
      </c>
      <c r="O21">
        <f>0+R21</f>
      </c>
      <c r="Q21">
        <f>0+I22+I26+I30+I34+I38+I42+I46+I50</f>
      </c>
      <c r="R21">
        <f>0+O22+O26+O30+O34+O38+O42+O46+O50</f>
      </c>
    </row>
    <row r="22" spans="1:16" ht="25.5">
      <c r="A22" s="19" t="s">
        <v>35</v>
      </c>
      <c r="B22" s="23" t="s">
        <v>23</v>
      </c>
      <c r="C22" s="23" t="s">
        <v>153</v>
      </c>
      <c r="D22" s="19" t="s">
        <v>176</v>
      </c>
      <c r="E22" s="24" t="s">
        <v>154</v>
      </c>
      <c r="F22" s="25" t="s">
        <v>107</v>
      </c>
      <c r="G22" s="26">
        <v>9.72</v>
      </c>
      <c r="H22" s="26">
        <v>225</v>
      </c>
      <c r="I22" s="26">
        <f>ROUND(ROUND(H22,2)*ROUND(G22,2),2)</f>
      </c>
      <c r="O22">
        <f>(I22*21)/100</f>
      </c>
      <c r="P22" t="s">
        <v>12</v>
      </c>
    </row>
    <row r="23" spans="1:5" ht="12.75">
      <c r="A23" s="27" t="s">
        <v>40</v>
      </c>
      <c r="E23" s="28" t="s">
        <v>1966</v>
      </c>
    </row>
    <row r="24" spans="1:5" ht="25.5">
      <c r="A24" s="29" t="s">
        <v>41</v>
      </c>
      <c r="E24" s="30" t="s">
        <v>2137</v>
      </c>
    </row>
    <row r="25" spans="1:5" ht="12.75">
      <c r="A25" t="s">
        <v>43</v>
      </c>
      <c r="E25" s="28" t="s">
        <v>37</v>
      </c>
    </row>
    <row r="26" spans="1:16" ht="12.75">
      <c r="A26" s="19" t="s">
        <v>35</v>
      </c>
      <c r="B26" s="23" t="s">
        <v>25</v>
      </c>
      <c r="C26" s="23" t="s">
        <v>428</v>
      </c>
      <c r="D26" s="19" t="s">
        <v>37</v>
      </c>
      <c r="E26" s="24" t="s">
        <v>429</v>
      </c>
      <c r="F26" s="25" t="s">
        <v>107</v>
      </c>
      <c r="G26" s="26">
        <v>3.24</v>
      </c>
      <c r="H26" s="26">
        <v>1140</v>
      </c>
      <c r="I26" s="26">
        <f>ROUND(ROUND(H26,2)*ROUND(G26,2),2)</f>
      </c>
      <c r="O26">
        <f>(I26*21)/100</f>
      </c>
      <c r="P26" t="s">
        <v>12</v>
      </c>
    </row>
    <row r="27" spans="1:5" ht="12.75">
      <c r="A27" s="27" t="s">
        <v>40</v>
      </c>
      <c r="E27" s="28" t="s">
        <v>1198</v>
      </c>
    </row>
    <row r="28" spans="1:5" ht="25.5">
      <c r="A28" s="29" t="s">
        <v>41</v>
      </c>
      <c r="E28" s="30" t="s">
        <v>2138</v>
      </c>
    </row>
    <row r="29" spans="1:5" ht="12.75">
      <c r="A29" t="s">
        <v>43</v>
      </c>
      <c r="E29" s="28" t="s">
        <v>37</v>
      </c>
    </row>
    <row r="30" spans="1:16" ht="12.75">
      <c r="A30" s="19" t="s">
        <v>35</v>
      </c>
      <c r="B30" s="23" t="s">
        <v>27</v>
      </c>
      <c r="C30" s="23" t="s">
        <v>170</v>
      </c>
      <c r="D30" s="19" t="s">
        <v>176</v>
      </c>
      <c r="E30" s="24" t="s">
        <v>172</v>
      </c>
      <c r="F30" s="25" t="s">
        <v>107</v>
      </c>
      <c r="G30" s="26">
        <v>42.36</v>
      </c>
      <c r="H30" s="26">
        <v>87</v>
      </c>
      <c r="I30" s="26">
        <f>ROUND(ROUND(H30,2)*ROUND(G30,2),2)</f>
      </c>
      <c r="O30">
        <f>(I30*21)/100</f>
      </c>
      <c r="P30" t="s">
        <v>12</v>
      </c>
    </row>
    <row r="31" spans="1:5" ht="12.75">
      <c r="A31" s="27" t="s">
        <v>40</v>
      </c>
      <c r="E31" s="28" t="s">
        <v>1976</v>
      </c>
    </row>
    <row r="32" spans="1:5" ht="25.5">
      <c r="A32" s="29" t="s">
        <v>41</v>
      </c>
      <c r="E32" s="30" t="s">
        <v>2139</v>
      </c>
    </row>
    <row r="33" spans="1:5" ht="12.75">
      <c r="A33" t="s">
        <v>43</v>
      </c>
      <c r="E33" s="28" t="s">
        <v>37</v>
      </c>
    </row>
    <row r="34" spans="1:16" ht="12.75">
      <c r="A34" s="19" t="s">
        <v>35</v>
      </c>
      <c r="B34" s="23" t="s">
        <v>65</v>
      </c>
      <c r="C34" s="23" t="s">
        <v>189</v>
      </c>
      <c r="D34" s="19" t="s">
        <v>37</v>
      </c>
      <c r="E34" s="24" t="s">
        <v>190</v>
      </c>
      <c r="F34" s="25" t="s">
        <v>107</v>
      </c>
      <c r="G34" s="26">
        <v>116.31</v>
      </c>
      <c r="H34" s="26">
        <v>249</v>
      </c>
      <c r="I34" s="26">
        <f>ROUND(ROUND(H34,2)*ROUND(G34,2),2)</f>
      </c>
      <c r="O34">
        <f>(I34*21)/100</f>
      </c>
      <c r="P34" t="s">
        <v>12</v>
      </c>
    </row>
    <row r="35" spans="1:5" ht="12.75">
      <c r="A35" s="27" t="s">
        <v>40</v>
      </c>
      <c r="E35" s="28" t="s">
        <v>1978</v>
      </c>
    </row>
    <row r="36" spans="1:5" ht="38.25">
      <c r="A36" s="29" t="s">
        <v>41</v>
      </c>
      <c r="E36" s="30" t="s">
        <v>2140</v>
      </c>
    </row>
    <row r="37" spans="1:5" ht="12.75">
      <c r="A37" t="s">
        <v>43</v>
      </c>
      <c r="E37" s="28" t="s">
        <v>37</v>
      </c>
    </row>
    <row r="38" spans="1:16" ht="12.75">
      <c r="A38" s="19" t="s">
        <v>35</v>
      </c>
      <c r="B38" s="23" t="s">
        <v>70</v>
      </c>
      <c r="C38" s="23" t="s">
        <v>110</v>
      </c>
      <c r="D38" s="19" t="s">
        <v>176</v>
      </c>
      <c r="E38" s="24" t="s">
        <v>111</v>
      </c>
      <c r="F38" s="25" t="s">
        <v>107</v>
      </c>
      <c r="G38" s="26">
        <v>42.36</v>
      </c>
      <c r="H38" s="26">
        <v>16</v>
      </c>
      <c r="I38" s="26">
        <f>ROUND(ROUND(H38,2)*ROUND(G38,2),2)</f>
      </c>
      <c r="O38">
        <f>(I38*21)/100</f>
      </c>
      <c r="P38" t="s">
        <v>12</v>
      </c>
    </row>
    <row r="39" spans="1:5" ht="12.75">
      <c r="A39" s="27" t="s">
        <v>40</v>
      </c>
      <c r="E39" s="28" t="s">
        <v>2141</v>
      </c>
    </row>
    <row r="40" spans="1:5" ht="25.5">
      <c r="A40" s="29" t="s">
        <v>41</v>
      </c>
      <c r="E40" s="30" t="s">
        <v>2142</v>
      </c>
    </row>
    <row r="41" spans="1:5" ht="12.75">
      <c r="A41" t="s">
        <v>43</v>
      </c>
      <c r="E41" s="28" t="s">
        <v>37</v>
      </c>
    </row>
    <row r="42" spans="1:16" ht="12.75">
      <c r="A42" s="19" t="s">
        <v>35</v>
      </c>
      <c r="B42" s="23" t="s">
        <v>30</v>
      </c>
      <c r="C42" s="23" t="s">
        <v>1409</v>
      </c>
      <c r="D42" s="19" t="s">
        <v>37</v>
      </c>
      <c r="E42" s="24" t="s">
        <v>1410</v>
      </c>
      <c r="F42" s="25" t="s">
        <v>107</v>
      </c>
      <c r="G42" s="26">
        <v>11.76</v>
      </c>
      <c r="H42" s="26">
        <v>608</v>
      </c>
      <c r="I42" s="26">
        <f>ROUND(ROUND(H42,2)*ROUND(G42,2),2)</f>
      </c>
      <c r="O42">
        <f>(I42*21)/100</f>
      </c>
      <c r="P42" t="s">
        <v>12</v>
      </c>
    </row>
    <row r="43" spans="1:5" ht="12.75">
      <c r="A43" s="27" t="s">
        <v>40</v>
      </c>
      <c r="E43" s="28" t="s">
        <v>37</v>
      </c>
    </row>
    <row r="44" spans="1:5" ht="25.5">
      <c r="A44" s="29" t="s">
        <v>41</v>
      </c>
      <c r="E44" s="30" t="s">
        <v>2143</v>
      </c>
    </row>
    <row r="45" spans="1:5" ht="229.5">
      <c r="A45" t="s">
        <v>43</v>
      </c>
      <c r="E45" s="28" t="s">
        <v>2080</v>
      </c>
    </row>
    <row r="46" spans="1:16" ht="12.75">
      <c r="A46" s="19" t="s">
        <v>35</v>
      </c>
      <c r="B46" s="23" t="s">
        <v>32</v>
      </c>
      <c r="C46" s="23" t="s">
        <v>207</v>
      </c>
      <c r="D46" s="19" t="s">
        <v>37</v>
      </c>
      <c r="E46" s="24" t="s">
        <v>208</v>
      </c>
      <c r="F46" s="25" t="s">
        <v>107</v>
      </c>
      <c r="G46" s="26">
        <v>22.95</v>
      </c>
      <c r="H46" s="26">
        <v>730</v>
      </c>
      <c r="I46" s="26">
        <f>ROUND(ROUND(H46,2)*ROUND(G46,2),2)</f>
      </c>
      <c r="O46">
        <f>(I46*21)/100</f>
      </c>
      <c r="P46" t="s">
        <v>12</v>
      </c>
    </row>
    <row r="47" spans="1:5" ht="12.75">
      <c r="A47" s="27" t="s">
        <v>40</v>
      </c>
      <c r="E47" s="28" t="s">
        <v>1985</v>
      </c>
    </row>
    <row r="48" spans="1:5" ht="25.5">
      <c r="A48" s="29" t="s">
        <v>41</v>
      </c>
      <c r="E48" s="30" t="s">
        <v>2144</v>
      </c>
    </row>
    <row r="49" spans="1:5" ht="12.75">
      <c r="A49" t="s">
        <v>43</v>
      </c>
      <c r="E49" s="28" t="s">
        <v>37</v>
      </c>
    </row>
    <row r="50" spans="1:16" ht="12.75">
      <c r="A50" s="19" t="s">
        <v>35</v>
      </c>
      <c r="B50" s="23" t="s">
        <v>152</v>
      </c>
      <c r="C50" s="23" t="s">
        <v>212</v>
      </c>
      <c r="D50" s="19" t="s">
        <v>37</v>
      </c>
      <c r="E50" s="24" t="s">
        <v>213</v>
      </c>
      <c r="F50" s="25" t="s">
        <v>82</v>
      </c>
      <c r="G50" s="26">
        <v>32.39</v>
      </c>
      <c r="H50" s="26">
        <v>13</v>
      </c>
      <c r="I50" s="26">
        <f>ROUND(ROUND(H50,2)*ROUND(G50,2),2)</f>
      </c>
      <c r="O50">
        <f>(I50*21)/100</f>
      </c>
      <c r="P50" t="s">
        <v>12</v>
      </c>
    </row>
    <row r="51" spans="1:5" ht="12.75">
      <c r="A51" s="27" t="s">
        <v>40</v>
      </c>
      <c r="E51" s="28" t="s">
        <v>1220</v>
      </c>
    </row>
    <row r="52" spans="1:5" ht="25.5">
      <c r="A52" s="29" t="s">
        <v>41</v>
      </c>
      <c r="E52" s="30" t="s">
        <v>2145</v>
      </c>
    </row>
    <row r="53" spans="1:5" ht="12.75">
      <c r="A53" t="s">
        <v>43</v>
      </c>
      <c r="E53" s="28" t="s">
        <v>37</v>
      </c>
    </row>
    <row r="54" spans="1:18" ht="12.75" customHeight="1">
      <c r="A54" s="5" t="s">
        <v>33</v>
      </c>
      <c r="B54" s="5"/>
      <c r="C54" s="34" t="s">
        <v>23</v>
      </c>
      <c r="D54" s="5"/>
      <c r="E54" s="21" t="s">
        <v>227</v>
      </c>
      <c r="F54" s="5"/>
      <c r="G54" s="5"/>
      <c r="H54" s="5"/>
      <c r="I54" s="35">
        <f>0+Q54</f>
      </c>
      <c r="O54">
        <f>0+R54</f>
      </c>
      <c r="Q54">
        <f>0+I55</f>
      </c>
      <c r="R54">
        <f>0+O55</f>
      </c>
    </row>
    <row r="55" spans="1:16" ht="12.75">
      <c r="A55" s="19" t="s">
        <v>35</v>
      </c>
      <c r="B55" s="23" t="s">
        <v>156</v>
      </c>
      <c r="C55" s="23" t="s">
        <v>385</v>
      </c>
      <c r="D55" s="19" t="s">
        <v>37</v>
      </c>
      <c r="E55" s="24" t="s">
        <v>386</v>
      </c>
      <c r="F55" s="25" t="s">
        <v>107</v>
      </c>
      <c r="G55" s="26">
        <v>7.65</v>
      </c>
      <c r="H55" s="26">
        <v>730</v>
      </c>
      <c r="I55" s="26">
        <f>ROUND(ROUND(H55,2)*ROUND(G55,2),2)</f>
      </c>
      <c r="O55">
        <f>(I55*21)/100</f>
      </c>
      <c r="P55" t="s">
        <v>12</v>
      </c>
    </row>
    <row r="56" spans="1:5" ht="12.75">
      <c r="A56" s="27" t="s">
        <v>40</v>
      </c>
      <c r="E56" s="28" t="s">
        <v>2146</v>
      </c>
    </row>
    <row r="57" spans="1:5" ht="25.5">
      <c r="A57" s="29" t="s">
        <v>41</v>
      </c>
      <c r="E57" s="30" t="s">
        <v>2147</v>
      </c>
    </row>
    <row r="58" spans="1:5" ht="12.75">
      <c r="A58" t="s">
        <v>43</v>
      </c>
      <c r="E58" s="28" t="s">
        <v>37</v>
      </c>
    </row>
    <row r="59" spans="1:18" ht="12.75" customHeight="1">
      <c r="A59" s="5" t="s">
        <v>33</v>
      </c>
      <c r="B59" s="5"/>
      <c r="C59" s="34" t="s">
        <v>70</v>
      </c>
      <c r="D59" s="5"/>
      <c r="E59" s="21" t="s">
        <v>271</v>
      </c>
      <c r="F59" s="5"/>
      <c r="G59" s="5"/>
      <c r="H59" s="5"/>
      <c r="I59" s="35">
        <f>0+Q59</f>
      </c>
      <c r="O59">
        <f>0+R59</f>
      </c>
      <c r="Q59">
        <f>0+I60+I64+I68+I72+I76+I80+I84+I88+I92+I96</f>
      </c>
      <c r="R59">
        <f>0+O60+O64+O68+O72+O76+O80+O84+O88+O92+O96</f>
      </c>
    </row>
    <row r="60" spans="1:16" ht="12.75">
      <c r="A60" s="19" t="s">
        <v>35</v>
      </c>
      <c r="B60" s="23" t="s">
        <v>160</v>
      </c>
      <c r="C60" s="23" t="s">
        <v>2148</v>
      </c>
      <c r="D60" s="19" t="s">
        <v>37</v>
      </c>
      <c r="E60" s="24" t="s">
        <v>2149</v>
      </c>
      <c r="F60" s="25" t="s">
        <v>163</v>
      </c>
      <c r="G60" s="26">
        <v>76.4</v>
      </c>
      <c r="H60" s="26">
        <v>480</v>
      </c>
      <c r="I60" s="26">
        <f>ROUND(ROUND(H60,2)*ROUND(G60,2),2)</f>
      </c>
      <c r="O60">
        <f>(I60*21)/100</f>
      </c>
      <c r="P60" t="s">
        <v>12</v>
      </c>
    </row>
    <row r="61" spans="1:5" ht="12.75">
      <c r="A61" s="27" t="s">
        <v>40</v>
      </c>
      <c r="E61" s="28" t="s">
        <v>37</v>
      </c>
    </row>
    <row r="62" spans="1:5" ht="25.5">
      <c r="A62" s="29" t="s">
        <v>41</v>
      </c>
      <c r="E62" s="30" t="s">
        <v>2150</v>
      </c>
    </row>
    <row r="63" spans="1:5" ht="255">
      <c r="A63" t="s">
        <v>43</v>
      </c>
      <c r="E63" s="28" t="s">
        <v>2091</v>
      </c>
    </row>
    <row r="64" spans="1:16" ht="12.75">
      <c r="A64" s="19" t="s">
        <v>35</v>
      </c>
      <c r="B64" s="23" t="s">
        <v>166</v>
      </c>
      <c r="C64" s="23" t="s">
        <v>2151</v>
      </c>
      <c r="D64" s="19" t="s">
        <v>37</v>
      </c>
      <c r="E64" s="24" t="s">
        <v>2152</v>
      </c>
      <c r="F64" s="25" t="s">
        <v>163</v>
      </c>
      <c r="G64" s="26">
        <v>10.3</v>
      </c>
      <c r="H64" s="26">
        <v>550</v>
      </c>
      <c r="I64" s="26">
        <f>ROUND(ROUND(H64,2)*ROUND(G64,2),2)</f>
      </c>
      <c r="O64">
        <f>(I64*21)/100</f>
      </c>
      <c r="P64" t="s">
        <v>12</v>
      </c>
    </row>
    <row r="65" spans="1:5" ht="12.75">
      <c r="A65" s="27" t="s">
        <v>40</v>
      </c>
      <c r="E65" s="28" t="s">
        <v>37</v>
      </c>
    </row>
    <row r="66" spans="1:5" ht="38.25">
      <c r="A66" s="29" t="s">
        <v>41</v>
      </c>
      <c r="E66" s="30" t="s">
        <v>2153</v>
      </c>
    </row>
    <row r="67" spans="1:5" ht="242.25">
      <c r="A67" t="s">
        <v>43</v>
      </c>
      <c r="E67" s="28" t="s">
        <v>2097</v>
      </c>
    </row>
    <row r="68" spans="1:16" ht="12.75">
      <c r="A68" s="19" t="s">
        <v>35</v>
      </c>
      <c r="B68" s="23" t="s">
        <v>169</v>
      </c>
      <c r="C68" s="23" t="s">
        <v>2154</v>
      </c>
      <c r="D68" s="19" t="s">
        <v>37</v>
      </c>
      <c r="E68" s="24" t="s">
        <v>2155</v>
      </c>
      <c r="F68" s="25" t="s">
        <v>163</v>
      </c>
      <c r="G68" s="26">
        <v>10.3</v>
      </c>
      <c r="H68" s="26">
        <v>123</v>
      </c>
      <c r="I68" s="26">
        <f>ROUND(ROUND(H68,2)*ROUND(G68,2),2)</f>
      </c>
      <c r="O68">
        <f>(I68*21)/100</f>
      </c>
      <c r="P68" t="s">
        <v>12</v>
      </c>
    </row>
    <row r="69" spans="1:5" ht="12.75">
      <c r="A69" s="27" t="s">
        <v>40</v>
      </c>
      <c r="E69" s="28" t="s">
        <v>37</v>
      </c>
    </row>
    <row r="70" spans="1:5" ht="25.5">
      <c r="A70" s="29" t="s">
        <v>41</v>
      </c>
      <c r="E70" s="30" t="s">
        <v>2156</v>
      </c>
    </row>
    <row r="71" spans="1:5" ht="12.75">
      <c r="A71" t="s">
        <v>43</v>
      </c>
      <c r="E71" s="28" t="s">
        <v>37</v>
      </c>
    </row>
    <row r="72" spans="1:16" ht="12.75">
      <c r="A72" s="19" t="s">
        <v>35</v>
      </c>
      <c r="B72" s="23" t="s">
        <v>175</v>
      </c>
      <c r="C72" s="23" t="s">
        <v>2020</v>
      </c>
      <c r="D72" s="19" t="s">
        <v>37</v>
      </c>
      <c r="E72" s="24" t="s">
        <v>2021</v>
      </c>
      <c r="F72" s="25" t="s">
        <v>62</v>
      </c>
      <c r="G72" s="26">
        <v>1</v>
      </c>
      <c r="H72" s="26">
        <v>4190</v>
      </c>
      <c r="I72" s="26">
        <f>ROUND(ROUND(H72,2)*ROUND(G72,2),2)</f>
      </c>
      <c r="O72">
        <f>(I72*21)/100</f>
      </c>
      <c r="P72" t="s">
        <v>12</v>
      </c>
    </row>
    <row r="73" spans="1:5" ht="12.75">
      <c r="A73" s="27" t="s">
        <v>40</v>
      </c>
      <c r="E73" s="28" t="s">
        <v>37</v>
      </c>
    </row>
    <row r="74" spans="1:5" ht="25.5">
      <c r="A74" s="29" t="s">
        <v>41</v>
      </c>
      <c r="E74" s="30" t="s">
        <v>2157</v>
      </c>
    </row>
    <row r="75" spans="1:5" ht="12.75">
      <c r="A75" t="s">
        <v>43</v>
      </c>
      <c r="E75" s="28" t="s">
        <v>2023</v>
      </c>
    </row>
    <row r="76" spans="1:16" ht="12.75">
      <c r="A76" s="19" t="s">
        <v>35</v>
      </c>
      <c r="B76" s="23" t="s">
        <v>178</v>
      </c>
      <c r="C76" s="23" t="s">
        <v>2026</v>
      </c>
      <c r="D76" s="19" t="s">
        <v>37</v>
      </c>
      <c r="E76" s="24" t="s">
        <v>2027</v>
      </c>
      <c r="F76" s="25" t="s">
        <v>62</v>
      </c>
      <c r="G76" s="26">
        <v>1</v>
      </c>
      <c r="H76" s="26">
        <v>1380</v>
      </c>
      <c r="I76" s="26">
        <f>ROUND(ROUND(H76,2)*ROUND(G76,2),2)</f>
      </c>
      <c r="O76">
        <f>(I76*21)/100</f>
      </c>
      <c r="P76" t="s">
        <v>12</v>
      </c>
    </row>
    <row r="77" spans="1:5" ht="12.75">
      <c r="A77" s="27" t="s">
        <v>40</v>
      </c>
      <c r="E77" s="28" t="s">
        <v>37</v>
      </c>
    </row>
    <row r="78" spans="1:5" ht="25.5">
      <c r="A78" s="29" t="s">
        <v>41</v>
      </c>
      <c r="E78" s="30" t="s">
        <v>2157</v>
      </c>
    </row>
    <row r="79" spans="1:5" ht="51">
      <c r="A79" t="s">
        <v>43</v>
      </c>
      <c r="E79" s="28" t="s">
        <v>2158</v>
      </c>
    </row>
    <row r="80" spans="1:16" ht="12.75">
      <c r="A80" s="19" t="s">
        <v>35</v>
      </c>
      <c r="B80" s="23" t="s">
        <v>183</v>
      </c>
      <c r="C80" s="23" t="s">
        <v>1477</v>
      </c>
      <c r="D80" s="19" t="s">
        <v>37</v>
      </c>
      <c r="E80" s="24" t="s">
        <v>1478</v>
      </c>
      <c r="F80" s="25" t="s">
        <v>163</v>
      </c>
      <c r="G80" s="26">
        <v>76.4</v>
      </c>
      <c r="H80" s="26">
        <v>17</v>
      </c>
      <c r="I80" s="26">
        <f>ROUND(ROUND(H80,2)*ROUND(G80,2),2)</f>
      </c>
      <c r="O80">
        <f>(I80*21)/100</f>
      </c>
      <c r="P80" t="s">
        <v>12</v>
      </c>
    </row>
    <row r="81" spans="1:5" ht="12.75">
      <c r="A81" s="27" t="s">
        <v>40</v>
      </c>
      <c r="E81" s="28" t="s">
        <v>37</v>
      </c>
    </row>
    <row r="82" spans="1:5" ht="38.25">
      <c r="A82" s="29" t="s">
        <v>41</v>
      </c>
      <c r="E82" s="30" t="s">
        <v>2159</v>
      </c>
    </row>
    <row r="83" spans="1:5" ht="51">
      <c r="A83" t="s">
        <v>43</v>
      </c>
      <c r="E83" s="28" t="s">
        <v>2114</v>
      </c>
    </row>
    <row r="84" spans="1:16" ht="12.75">
      <c r="A84" s="19" t="s">
        <v>35</v>
      </c>
      <c r="B84" s="23" t="s">
        <v>188</v>
      </c>
      <c r="C84" s="23" t="s">
        <v>403</v>
      </c>
      <c r="D84" s="19" t="s">
        <v>37</v>
      </c>
      <c r="E84" s="24" t="s">
        <v>404</v>
      </c>
      <c r="F84" s="25" t="s">
        <v>163</v>
      </c>
      <c r="G84" s="26">
        <v>88.4</v>
      </c>
      <c r="H84" s="26">
        <v>17</v>
      </c>
      <c r="I84" s="26">
        <f>ROUND(ROUND(H84,2)*ROUND(G84,2),2)</f>
      </c>
      <c r="O84">
        <f>(I84*21)/100</f>
      </c>
      <c r="P84" t="s">
        <v>12</v>
      </c>
    </row>
    <row r="85" spans="1:5" ht="12.75">
      <c r="A85" s="27" t="s">
        <v>40</v>
      </c>
      <c r="E85" s="28" t="s">
        <v>37</v>
      </c>
    </row>
    <row r="86" spans="1:5" ht="38.25">
      <c r="A86" s="29" t="s">
        <v>41</v>
      </c>
      <c r="E86" s="30" t="s">
        <v>2160</v>
      </c>
    </row>
    <row r="87" spans="1:5" ht="38.25">
      <c r="A87" t="s">
        <v>43</v>
      </c>
      <c r="E87" s="28" t="s">
        <v>406</v>
      </c>
    </row>
    <row r="88" spans="1:16" ht="12.75">
      <c r="A88" s="19" t="s">
        <v>35</v>
      </c>
      <c r="B88" s="23" t="s">
        <v>192</v>
      </c>
      <c r="C88" s="23" t="s">
        <v>2161</v>
      </c>
      <c r="D88" s="19" t="s">
        <v>37</v>
      </c>
      <c r="E88" s="24" t="s">
        <v>2035</v>
      </c>
      <c r="F88" s="25" t="s">
        <v>62</v>
      </c>
      <c r="G88" s="26">
        <v>2</v>
      </c>
      <c r="H88" s="26">
        <v>24500</v>
      </c>
      <c r="I88" s="26">
        <f>ROUND(ROUND(H88,2)*ROUND(G88,2),2)</f>
      </c>
      <c r="O88">
        <f>(I88*21)/100</f>
      </c>
      <c r="P88" t="s">
        <v>12</v>
      </c>
    </row>
    <row r="89" spans="1:5" ht="12.75">
      <c r="A89" s="27" t="s">
        <v>40</v>
      </c>
      <c r="E89" s="28" t="s">
        <v>37</v>
      </c>
    </row>
    <row r="90" spans="1:5" ht="63.75">
      <c r="A90" s="29" t="s">
        <v>41</v>
      </c>
      <c r="E90" s="30" t="s">
        <v>2162</v>
      </c>
    </row>
    <row r="91" spans="1:5" ht="25.5">
      <c r="A91" t="s">
        <v>43</v>
      </c>
      <c r="E91" s="28" t="s">
        <v>2038</v>
      </c>
    </row>
    <row r="92" spans="1:16" ht="12.75">
      <c r="A92" s="19" t="s">
        <v>35</v>
      </c>
      <c r="B92" s="23" t="s">
        <v>196</v>
      </c>
      <c r="C92" s="23" t="s">
        <v>2042</v>
      </c>
      <c r="D92" s="19" t="s">
        <v>37</v>
      </c>
      <c r="E92" s="24" t="s">
        <v>2043</v>
      </c>
      <c r="F92" s="25" t="s">
        <v>62</v>
      </c>
      <c r="G92" s="26">
        <v>2</v>
      </c>
      <c r="H92" s="26">
        <v>1840</v>
      </c>
      <c r="I92" s="26">
        <f>ROUND(ROUND(H92,2)*ROUND(G92,2),2)</f>
      </c>
      <c r="O92">
        <f>(I92*21)/100</f>
      </c>
      <c r="P92" t="s">
        <v>12</v>
      </c>
    </row>
    <row r="93" spans="1:5" ht="12.75">
      <c r="A93" s="27" t="s">
        <v>40</v>
      </c>
      <c r="E93" s="28" t="s">
        <v>37</v>
      </c>
    </row>
    <row r="94" spans="1:5" ht="25.5">
      <c r="A94" s="29" t="s">
        <v>41</v>
      </c>
      <c r="E94" s="30" t="s">
        <v>2163</v>
      </c>
    </row>
    <row r="95" spans="1:5" ht="51">
      <c r="A95" t="s">
        <v>43</v>
      </c>
      <c r="E95" s="28" t="s">
        <v>2045</v>
      </c>
    </row>
    <row r="96" spans="1:16" ht="12.75">
      <c r="A96" s="19" t="s">
        <v>35</v>
      </c>
      <c r="B96" s="23" t="s">
        <v>199</v>
      </c>
      <c r="C96" s="23" t="s">
        <v>2164</v>
      </c>
      <c r="D96" s="19" t="s">
        <v>37</v>
      </c>
      <c r="E96" s="24" t="s">
        <v>1571</v>
      </c>
      <c r="F96" s="25" t="s">
        <v>163</v>
      </c>
      <c r="G96" s="26">
        <v>77</v>
      </c>
      <c r="H96" s="26">
        <v>100</v>
      </c>
      <c r="I96" s="26">
        <f>ROUND(ROUND(H96,2)*ROUND(G96,2),2)</f>
      </c>
      <c r="O96">
        <f>(I96*21)/100</f>
      </c>
      <c r="P96" t="s">
        <v>12</v>
      </c>
    </row>
    <row r="97" spans="1:5" ht="12.75">
      <c r="A97" s="27" t="s">
        <v>40</v>
      </c>
      <c r="E97" s="28" t="s">
        <v>37</v>
      </c>
    </row>
    <row r="98" spans="1:5" ht="38.25">
      <c r="A98" s="29" t="s">
        <v>41</v>
      </c>
      <c r="E98" s="30" t="s">
        <v>2165</v>
      </c>
    </row>
    <row r="99" spans="1:5" ht="51">
      <c r="A99" t="s">
        <v>43</v>
      </c>
      <c r="E99" s="28" t="s">
        <v>288</v>
      </c>
    </row>
    <row r="100" spans="1:18" ht="12.75" customHeight="1">
      <c r="A100" s="5" t="s">
        <v>33</v>
      </c>
      <c r="B100" s="5"/>
      <c r="C100" s="34" t="s">
        <v>30</v>
      </c>
      <c r="D100" s="5"/>
      <c r="E100" s="21" t="s">
        <v>294</v>
      </c>
      <c r="F100" s="5"/>
      <c r="G100" s="5"/>
      <c r="H100" s="5"/>
      <c r="I100" s="35">
        <f>0+Q100</f>
      </c>
      <c r="O100">
        <f>0+R100</f>
      </c>
      <c r="Q100">
        <f>0+I101+I105</f>
      </c>
      <c r="R100">
        <f>0+O101+O105</f>
      </c>
    </row>
    <row r="101" spans="1:16" ht="12.75">
      <c r="A101" s="19" t="s">
        <v>35</v>
      </c>
      <c r="B101" s="23" t="s">
        <v>204</v>
      </c>
      <c r="C101" s="23" t="s">
        <v>2120</v>
      </c>
      <c r="D101" s="19" t="s">
        <v>37</v>
      </c>
      <c r="E101" s="24" t="s">
        <v>2121</v>
      </c>
      <c r="F101" s="25" t="s">
        <v>163</v>
      </c>
      <c r="G101" s="26">
        <v>25.5</v>
      </c>
      <c r="H101" s="26">
        <v>113</v>
      </c>
      <c r="I101" s="26">
        <f>ROUND(ROUND(H101,2)*ROUND(G101,2),2)</f>
      </c>
      <c r="O101">
        <f>(I101*21)/100</f>
      </c>
      <c r="P101" t="s">
        <v>12</v>
      </c>
    </row>
    <row r="102" spans="1:5" ht="12.75">
      <c r="A102" s="27" t="s">
        <v>40</v>
      </c>
      <c r="E102" s="28" t="s">
        <v>37</v>
      </c>
    </row>
    <row r="103" spans="1:5" ht="25.5">
      <c r="A103" s="29" t="s">
        <v>41</v>
      </c>
      <c r="E103" s="30" t="s">
        <v>2166</v>
      </c>
    </row>
    <row r="104" spans="1:5" ht="89.25">
      <c r="A104" t="s">
        <v>43</v>
      </c>
      <c r="E104" s="28" t="s">
        <v>2123</v>
      </c>
    </row>
    <row r="105" spans="1:16" ht="12.75">
      <c r="A105" s="19" t="s">
        <v>35</v>
      </c>
      <c r="B105" s="23" t="s">
        <v>206</v>
      </c>
      <c r="C105" s="23" t="s">
        <v>2125</v>
      </c>
      <c r="D105" s="19" t="s">
        <v>37</v>
      </c>
      <c r="E105" s="24" t="s">
        <v>2126</v>
      </c>
      <c r="F105" s="25" t="s">
        <v>163</v>
      </c>
      <c r="G105" s="26">
        <v>25.5</v>
      </c>
      <c r="H105" s="26">
        <v>54</v>
      </c>
      <c r="I105" s="26">
        <f>ROUND(ROUND(H105,2)*ROUND(G105,2),2)</f>
      </c>
      <c r="O105">
        <f>(I105*21)/100</f>
      </c>
      <c r="P105" t="s">
        <v>12</v>
      </c>
    </row>
    <row r="106" spans="1:5" ht="12.75">
      <c r="A106" s="27" t="s">
        <v>40</v>
      </c>
      <c r="E106" s="28" t="s">
        <v>37</v>
      </c>
    </row>
    <row r="107" spans="1:5" ht="38.25">
      <c r="A107" s="29" t="s">
        <v>41</v>
      </c>
      <c r="E107" s="30" t="s">
        <v>2167</v>
      </c>
    </row>
    <row r="108" spans="1:5" ht="76.5">
      <c r="A108" t="s">
        <v>43</v>
      </c>
      <c r="E108" s="28" t="s">
        <v>2128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4.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0+O9+O22+O55+O60+O93</f>
      </c>
      <c r="P2" t="s">
        <v>13</v>
      </c>
    </row>
    <row r="3" spans="1:16" ht="15" customHeight="1">
      <c r="A3" t="s">
        <v>1</v>
      </c>
      <c r="B3" s="8" t="s">
        <v>4</v>
      </c>
      <c r="C3" s="9" t="s">
        <v>5</v>
      </c>
      <c r="D3" s="1"/>
      <c r="E3" s="10" t="s">
        <v>6</v>
      </c>
      <c r="F3" s="1"/>
      <c r="G3" s="4"/>
      <c r="H3" s="3" t="s">
        <v>37</v>
      </c>
      <c r="I3" s="31">
        <f>0+I9+I22+I55+I60+I93</f>
      </c>
      <c r="O3" t="s">
        <v>9</v>
      </c>
      <c r="P3" t="s">
        <v>12</v>
      </c>
    </row>
    <row r="4" spans="1:16" ht="15" customHeight="1">
      <c r="A4" t="s">
        <v>7</v>
      </c>
      <c r="B4" s="8" t="s">
        <v>2168</v>
      </c>
      <c r="C4" s="9" t="s">
        <v>2169</v>
      </c>
      <c r="D4" s="1"/>
      <c r="E4" s="10" t="s">
        <v>2170</v>
      </c>
      <c r="F4" s="1"/>
      <c r="G4" s="1"/>
      <c r="H4" s="7"/>
      <c r="I4" s="7"/>
      <c r="O4" t="s">
        <v>10</v>
      </c>
      <c r="P4" t="s">
        <v>12</v>
      </c>
    </row>
    <row r="5" spans="1:16" ht="12.75" customHeight="1">
      <c r="A5" t="s">
        <v>2171</v>
      </c>
      <c r="B5" s="12" t="s">
        <v>8</v>
      </c>
      <c r="C5" s="13" t="s">
        <v>37</v>
      </c>
      <c r="D5" s="5"/>
      <c r="E5" s="14" t="s">
        <v>37</v>
      </c>
      <c r="F5" s="5"/>
      <c r="G5" s="5"/>
      <c r="H5" s="5"/>
      <c r="I5" s="5"/>
      <c r="O5" t="s">
        <v>11</v>
      </c>
      <c r="P5" t="s">
        <v>12</v>
      </c>
    </row>
    <row r="6" spans="1:9" ht="12.75" customHeight="1">
      <c r="A6" s="11" t="s">
        <v>16</v>
      </c>
      <c r="B6" s="11" t="s">
        <v>18</v>
      </c>
      <c r="C6" s="11" t="s">
        <v>20</v>
      </c>
      <c r="D6" s="11" t="s">
        <v>21</v>
      </c>
      <c r="E6" s="11" t="s">
        <v>22</v>
      </c>
      <c r="F6" s="11" t="s">
        <v>24</v>
      </c>
      <c r="G6" s="11" t="s">
        <v>26</v>
      </c>
      <c r="H6" s="11" t="s">
        <v>28</v>
      </c>
      <c r="I6" s="11"/>
    </row>
    <row r="7" spans="1:9" ht="12.75" customHeight="1">
      <c r="A7" s="11"/>
      <c r="B7" s="11"/>
      <c r="C7" s="11"/>
      <c r="D7" s="11"/>
      <c r="E7" s="11"/>
      <c r="F7" s="11"/>
      <c r="G7" s="11"/>
      <c r="H7" s="11" t="s">
        <v>29</v>
      </c>
      <c r="I7" s="11" t="s">
        <v>31</v>
      </c>
    </row>
    <row r="8" spans="1:9" ht="12.75" customHeight="1">
      <c r="A8" s="11" t="s">
        <v>17</v>
      </c>
      <c r="B8" s="11" t="s">
        <v>19</v>
      </c>
      <c r="C8" s="11" t="s">
        <v>12</v>
      </c>
      <c r="D8" s="11" t="s">
        <v>13</v>
      </c>
      <c r="E8" s="11" t="s">
        <v>23</v>
      </c>
      <c r="F8" s="11" t="s">
        <v>25</v>
      </c>
      <c r="G8" s="11" t="s">
        <v>27</v>
      </c>
      <c r="H8" s="11" t="s">
        <v>30</v>
      </c>
      <c r="I8" s="11" t="s">
        <v>32</v>
      </c>
    </row>
    <row r="9" spans="1:18" ht="12.75" customHeight="1">
      <c r="A9" s="15" t="s">
        <v>33</v>
      </c>
      <c r="B9" s="15"/>
      <c r="C9" s="20" t="s">
        <v>17</v>
      </c>
      <c r="D9" s="15"/>
      <c r="E9" s="21" t="s">
        <v>34</v>
      </c>
      <c r="F9" s="15"/>
      <c r="G9" s="15"/>
      <c r="H9" s="15"/>
      <c r="I9" s="22">
        <f>0+Q9</f>
      </c>
      <c r="O9">
        <f>0+R9</f>
      </c>
      <c r="Q9">
        <f>0+I10+I14+I18</f>
      </c>
      <c r="R9">
        <f>0+O10+O14+O18</f>
      </c>
    </row>
    <row r="10" spans="1:16" ht="12.75">
      <c r="A10" s="19" t="s">
        <v>35</v>
      </c>
      <c r="B10" s="23" t="s">
        <v>19</v>
      </c>
      <c r="C10" s="23" t="s">
        <v>1190</v>
      </c>
      <c r="D10" s="19" t="s">
        <v>37</v>
      </c>
      <c r="E10" s="24" t="s">
        <v>1191</v>
      </c>
      <c r="F10" s="25" t="s">
        <v>107</v>
      </c>
      <c r="G10" s="26">
        <v>50.7</v>
      </c>
      <c r="H10" s="26">
        <v>300</v>
      </c>
      <c r="I10" s="26">
        <f>ROUND(ROUND(H10,2)*ROUND(G10,2),2)</f>
      </c>
      <c r="O10">
        <f>(I10*21)/100</f>
      </c>
      <c r="P10" t="s">
        <v>12</v>
      </c>
    </row>
    <row r="11" spans="1:5" ht="12.75">
      <c r="A11" s="27" t="s">
        <v>40</v>
      </c>
      <c r="E11" s="28" t="s">
        <v>37</v>
      </c>
    </row>
    <row r="12" spans="1:5" ht="12.75">
      <c r="A12" s="29" t="s">
        <v>41</v>
      </c>
      <c r="E12" s="30" t="s">
        <v>2172</v>
      </c>
    </row>
    <row r="13" spans="1:5" ht="12.75">
      <c r="A13" t="s">
        <v>43</v>
      </c>
      <c r="E13" s="28" t="s">
        <v>37</v>
      </c>
    </row>
    <row r="14" spans="1:16" ht="12.75">
      <c r="A14" s="19" t="s">
        <v>35</v>
      </c>
      <c r="B14" s="23" t="s">
        <v>12</v>
      </c>
      <c r="C14" s="23" t="s">
        <v>1193</v>
      </c>
      <c r="D14" s="19" t="s">
        <v>37</v>
      </c>
      <c r="E14" s="24" t="s">
        <v>1194</v>
      </c>
      <c r="F14" s="25" t="s">
        <v>137</v>
      </c>
      <c r="G14" s="26">
        <v>38.82</v>
      </c>
      <c r="H14" s="26">
        <v>150</v>
      </c>
      <c r="I14" s="26">
        <f>ROUND(ROUND(H14,2)*ROUND(G14,2),2)</f>
      </c>
      <c r="O14">
        <f>(I14*21)/100</f>
      </c>
      <c r="P14" t="s">
        <v>12</v>
      </c>
    </row>
    <row r="15" spans="1:5" ht="12.75">
      <c r="A15" s="27" t="s">
        <v>40</v>
      </c>
      <c r="E15" s="28" t="s">
        <v>37</v>
      </c>
    </row>
    <row r="16" spans="1:5" ht="12.75">
      <c r="A16" s="29" t="s">
        <v>41</v>
      </c>
      <c r="E16" s="30" t="s">
        <v>2173</v>
      </c>
    </row>
    <row r="17" spans="1:5" ht="12.75">
      <c r="A17" t="s">
        <v>43</v>
      </c>
      <c r="E17" s="28" t="s">
        <v>37</v>
      </c>
    </row>
    <row r="18" spans="1:16" ht="12.75">
      <c r="A18" s="19" t="s">
        <v>35</v>
      </c>
      <c r="B18" s="23" t="s">
        <v>13</v>
      </c>
      <c r="C18" s="23" t="s">
        <v>1963</v>
      </c>
      <c r="D18" s="19" t="s">
        <v>37</v>
      </c>
      <c r="E18" s="24" t="s">
        <v>127</v>
      </c>
      <c r="F18" s="25" t="s">
        <v>39</v>
      </c>
      <c r="G18" s="26">
        <v>1</v>
      </c>
      <c r="H18" s="26">
        <v>10000</v>
      </c>
      <c r="I18" s="26">
        <f>ROUND(ROUND(H18,2)*ROUND(G18,2),2)</f>
      </c>
      <c r="O18">
        <f>(I18*21)/100</f>
      </c>
      <c r="P18" t="s">
        <v>12</v>
      </c>
    </row>
    <row r="19" spans="1:5" ht="12.75">
      <c r="A19" s="27" t="s">
        <v>40</v>
      </c>
      <c r="E19" s="28" t="s">
        <v>37</v>
      </c>
    </row>
    <row r="20" spans="1:5" ht="25.5">
      <c r="A20" s="29" t="s">
        <v>41</v>
      </c>
      <c r="E20" s="30" t="s">
        <v>2136</v>
      </c>
    </row>
    <row r="21" spans="1:5" ht="12.75">
      <c r="A21" t="s">
        <v>43</v>
      </c>
      <c r="E21" s="28" t="s">
        <v>37</v>
      </c>
    </row>
    <row r="22" spans="1:18" ht="12.75" customHeight="1">
      <c r="A22" s="5" t="s">
        <v>33</v>
      </c>
      <c r="B22" s="5"/>
      <c r="C22" s="34" t="s">
        <v>19</v>
      </c>
      <c r="D22" s="5"/>
      <c r="E22" s="21" t="s">
        <v>79</v>
      </c>
      <c r="F22" s="5"/>
      <c r="G22" s="5"/>
      <c r="H22" s="5"/>
      <c r="I22" s="35">
        <f>0+Q22</f>
      </c>
      <c r="O22">
        <f>0+R22</f>
      </c>
      <c r="Q22">
        <f>0+I23+I27+I31+I35+I39+I43+I47+I51</f>
      </c>
      <c r="R22">
        <f>0+O23+O27+O31+O35+O39+O43+O47+O51</f>
      </c>
    </row>
    <row r="23" spans="1:16" ht="25.5">
      <c r="A23" s="19" t="s">
        <v>35</v>
      </c>
      <c r="B23" s="23" t="s">
        <v>23</v>
      </c>
      <c r="C23" s="23" t="s">
        <v>153</v>
      </c>
      <c r="D23" s="19" t="s">
        <v>176</v>
      </c>
      <c r="E23" s="24" t="s">
        <v>154</v>
      </c>
      <c r="F23" s="25" t="s">
        <v>107</v>
      </c>
      <c r="G23" s="26">
        <v>17.65</v>
      </c>
      <c r="H23" s="26">
        <v>264</v>
      </c>
      <c r="I23" s="26">
        <f>ROUND(ROUND(H23,2)*ROUND(G23,2),2)</f>
      </c>
      <c r="O23">
        <f>(I23*21)/100</f>
      </c>
      <c r="P23" t="s">
        <v>12</v>
      </c>
    </row>
    <row r="24" spans="1:5" ht="12.75">
      <c r="A24" s="27" t="s">
        <v>40</v>
      </c>
      <c r="E24" s="28" t="s">
        <v>1966</v>
      </c>
    </row>
    <row r="25" spans="1:5" ht="25.5">
      <c r="A25" s="29" t="s">
        <v>41</v>
      </c>
      <c r="E25" s="30" t="s">
        <v>2174</v>
      </c>
    </row>
    <row r="26" spans="1:5" ht="12.75">
      <c r="A26" t="s">
        <v>43</v>
      </c>
      <c r="E26" s="28" t="s">
        <v>37</v>
      </c>
    </row>
    <row r="27" spans="1:16" ht="12.75">
      <c r="A27" s="19" t="s">
        <v>35</v>
      </c>
      <c r="B27" s="23" t="s">
        <v>25</v>
      </c>
      <c r="C27" s="23" t="s">
        <v>428</v>
      </c>
      <c r="D27" s="19" t="s">
        <v>37</v>
      </c>
      <c r="E27" s="24" t="s">
        <v>429</v>
      </c>
      <c r="F27" s="25" t="s">
        <v>107</v>
      </c>
      <c r="G27" s="26">
        <v>5.88</v>
      </c>
      <c r="H27" s="26">
        <v>1330</v>
      </c>
      <c r="I27" s="26">
        <f>ROUND(ROUND(H27,2)*ROUND(G27,2),2)</f>
      </c>
      <c r="O27">
        <f>(I27*21)/100</f>
      </c>
      <c r="P27" t="s">
        <v>12</v>
      </c>
    </row>
    <row r="28" spans="1:5" ht="12.75">
      <c r="A28" s="27" t="s">
        <v>40</v>
      </c>
      <c r="E28" s="28" t="s">
        <v>1198</v>
      </c>
    </row>
    <row r="29" spans="1:5" ht="25.5">
      <c r="A29" s="29" t="s">
        <v>41</v>
      </c>
      <c r="E29" s="30" t="s">
        <v>2175</v>
      </c>
    </row>
    <row r="30" spans="1:5" ht="12.75">
      <c r="A30" t="s">
        <v>43</v>
      </c>
      <c r="E30" s="28" t="s">
        <v>37</v>
      </c>
    </row>
    <row r="31" spans="1:16" ht="12.75">
      <c r="A31" s="19" t="s">
        <v>35</v>
      </c>
      <c r="B31" s="23" t="s">
        <v>27</v>
      </c>
      <c r="C31" s="23" t="s">
        <v>170</v>
      </c>
      <c r="D31" s="19" t="s">
        <v>176</v>
      </c>
      <c r="E31" s="24" t="s">
        <v>172</v>
      </c>
      <c r="F31" s="25" t="s">
        <v>107</v>
      </c>
      <c r="G31" s="26">
        <v>50.7</v>
      </c>
      <c r="H31" s="26">
        <v>102</v>
      </c>
      <c r="I31" s="26">
        <f>ROUND(ROUND(H31,2)*ROUND(G31,2),2)</f>
      </c>
      <c r="O31">
        <f>(I31*21)/100</f>
      </c>
      <c r="P31" t="s">
        <v>12</v>
      </c>
    </row>
    <row r="32" spans="1:5" ht="12.75">
      <c r="A32" s="27" t="s">
        <v>40</v>
      </c>
      <c r="E32" s="28" t="s">
        <v>1976</v>
      </c>
    </row>
    <row r="33" spans="1:5" ht="25.5">
      <c r="A33" s="29" t="s">
        <v>41</v>
      </c>
      <c r="E33" s="30" t="s">
        <v>2176</v>
      </c>
    </row>
    <row r="34" spans="1:5" ht="12.75">
      <c r="A34" t="s">
        <v>43</v>
      </c>
      <c r="E34" s="28" t="s">
        <v>37</v>
      </c>
    </row>
    <row r="35" spans="1:16" ht="12.75">
      <c r="A35" s="19" t="s">
        <v>35</v>
      </c>
      <c r="B35" s="23" t="s">
        <v>65</v>
      </c>
      <c r="C35" s="23" t="s">
        <v>189</v>
      </c>
      <c r="D35" s="19" t="s">
        <v>37</v>
      </c>
      <c r="E35" s="24" t="s">
        <v>190</v>
      </c>
      <c r="F35" s="25" t="s">
        <v>107</v>
      </c>
      <c r="G35" s="26">
        <v>183.88</v>
      </c>
      <c r="H35" s="26">
        <v>292</v>
      </c>
      <c r="I35" s="26">
        <f>ROUND(ROUND(H35,2)*ROUND(G35,2),2)</f>
      </c>
      <c r="O35">
        <f>(I35*21)/100</f>
      </c>
      <c r="P35" t="s">
        <v>12</v>
      </c>
    </row>
    <row r="36" spans="1:5" ht="12.75">
      <c r="A36" s="27" t="s">
        <v>40</v>
      </c>
      <c r="E36" s="28" t="s">
        <v>1978</v>
      </c>
    </row>
    <row r="37" spans="1:5" ht="38.25">
      <c r="A37" s="29" t="s">
        <v>41</v>
      </c>
      <c r="E37" s="30" t="s">
        <v>2177</v>
      </c>
    </row>
    <row r="38" spans="1:5" ht="12.75">
      <c r="A38" t="s">
        <v>43</v>
      </c>
      <c r="E38" s="28" t="s">
        <v>37</v>
      </c>
    </row>
    <row r="39" spans="1:16" ht="12.75">
      <c r="A39" s="19" t="s">
        <v>35</v>
      </c>
      <c r="B39" s="23" t="s">
        <v>70</v>
      </c>
      <c r="C39" s="23" t="s">
        <v>110</v>
      </c>
      <c r="D39" s="19" t="s">
        <v>176</v>
      </c>
      <c r="E39" s="24" t="s">
        <v>111</v>
      </c>
      <c r="F39" s="25" t="s">
        <v>107</v>
      </c>
      <c r="G39" s="26">
        <v>50.7</v>
      </c>
      <c r="H39" s="26">
        <v>18</v>
      </c>
      <c r="I39" s="26">
        <f>ROUND(ROUND(H39,2)*ROUND(G39,2),2)</f>
      </c>
      <c r="O39">
        <f>(I39*21)/100</f>
      </c>
      <c r="P39" t="s">
        <v>12</v>
      </c>
    </row>
    <row r="40" spans="1:5" ht="12.75">
      <c r="A40" s="27" t="s">
        <v>40</v>
      </c>
      <c r="E40" s="28" t="s">
        <v>37</v>
      </c>
    </row>
    <row r="41" spans="1:5" ht="38.25">
      <c r="A41" s="29" t="s">
        <v>41</v>
      </c>
      <c r="E41" s="30" t="s">
        <v>2178</v>
      </c>
    </row>
    <row r="42" spans="1:5" ht="12.75">
      <c r="A42" t="s">
        <v>43</v>
      </c>
      <c r="E42" s="28" t="s">
        <v>37</v>
      </c>
    </row>
    <row r="43" spans="1:16" ht="12.75">
      <c r="A43" s="19" t="s">
        <v>35</v>
      </c>
      <c r="B43" s="23" t="s">
        <v>30</v>
      </c>
      <c r="C43" s="23" t="s">
        <v>1409</v>
      </c>
      <c r="D43" s="19" t="s">
        <v>37</v>
      </c>
      <c r="E43" s="24" t="s">
        <v>1410</v>
      </c>
      <c r="F43" s="25" t="s">
        <v>107</v>
      </c>
      <c r="G43" s="26">
        <v>3.12</v>
      </c>
      <c r="H43" s="26">
        <v>683</v>
      </c>
      <c r="I43" s="26">
        <f>ROUND(ROUND(H43,2)*ROUND(G43,2),2)</f>
      </c>
      <c r="O43">
        <f>(I43*21)/100</f>
      </c>
      <c r="P43" t="s">
        <v>12</v>
      </c>
    </row>
    <row r="44" spans="1:5" ht="12.75">
      <c r="A44" s="27" t="s">
        <v>40</v>
      </c>
      <c r="E44" s="28" t="s">
        <v>37</v>
      </c>
    </row>
    <row r="45" spans="1:5" ht="25.5">
      <c r="A45" s="29" t="s">
        <v>41</v>
      </c>
      <c r="E45" s="30" t="s">
        <v>2179</v>
      </c>
    </row>
    <row r="46" spans="1:5" ht="229.5">
      <c r="A46" t="s">
        <v>43</v>
      </c>
      <c r="E46" s="28" t="s">
        <v>2080</v>
      </c>
    </row>
    <row r="47" spans="1:16" ht="12.75">
      <c r="A47" s="19" t="s">
        <v>35</v>
      </c>
      <c r="B47" s="23" t="s">
        <v>32</v>
      </c>
      <c r="C47" s="23" t="s">
        <v>207</v>
      </c>
      <c r="D47" s="19" t="s">
        <v>37</v>
      </c>
      <c r="E47" s="24" t="s">
        <v>208</v>
      </c>
      <c r="F47" s="25" t="s">
        <v>107</v>
      </c>
      <c r="G47" s="26">
        <v>35.69</v>
      </c>
      <c r="H47" s="26">
        <v>820</v>
      </c>
      <c r="I47" s="26">
        <f>ROUND(ROUND(H47,2)*ROUND(G47,2),2)</f>
      </c>
      <c r="O47">
        <f>(I47*21)/100</f>
      </c>
      <c r="P47" t="s">
        <v>12</v>
      </c>
    </row>
    <row r="48" spans="1:5" ht="12.75">
      <c r="A48" s="27" t="s">
        <v>40</v>
      </c>
      <c r="E48" s="28" t="s">
        <v>1985</v>
      </c>
    </row>
    <row r="49" spans="1:5" ht="25.5">
      <c r="A49" s="29" t="s">
        <v>41</v>
      </c>
      <c r="E49" s="30" t="s">
        <v>2180</v>
      </c>
    </row>
    <row r="50" spans="1:5" ht="12.75">
      <c r="A50" t="s">
        <v>43</v>
      </c>
      <c r="E50" s="28" t="s">
        <v>37</v>
      </c>
    </row>
    <row r="51" spans="1:16" ht="12.75">
      <c r="A51" s="19" t="s">
        <v>35</v>
      </c>
      <c r="B51" s="23" t="s">
        <v>152</v>
      </c>
      <c r="C51" s="23" t="s">
        <v>212</v>
      </c>
      <c r="D51" s="19" t="s">
        <v>37</v>
      </c>
      <c r="E51" s="24" t="s">
        <v>213</v>
      </c>
      <c r="F51" s="25" t="s">
        <v>82</v>
      </c>
      <c r="G51" s="26">
        <v>57.6</v>
      </c>
      <c r="H51" s="26">
        <v>15</v>
      </c>
      <c r="I51" s="26">
        <f>ROUND(ROUND(H51,2)*ROUND(G51,2),2)</f>
      </c>
      <c r="O51">
        <f>(I51*21)/100</f>
      </c>
      <c r="P51" t="s">
        <v>12</v>
      </c>
    </row>
    <row r="52" spans="1:5" ht="12.75">
      <c r="A52" s="27" t="s">
        <v>40</v>
      </c>
      <c r="E52" s="28" t="s">
        <v>1220</v>
      </c>
    </row>
    <row r="53" spans="1:5" ht="25.5">
      <c r="A53" s="29" t="s">
        <v>41</v>
      </c>
      <c r="E53" s="30" t="s">
        <v>2181</v>
      </c>
    </row>
    <row r="54" spans="1:5" ht="12.75">
      <c r="A54" t="s">
        <v>43</v>
      </c>
      <c r="E54" s="28" t="s">
        <v>37</v>
      </c>
    </row>
    <row r="55" spans="1:18" ht="12.75" customHeight="1">
      <c r="A55" s="5" t="s">
        <v>33</v>
      </c>
      <c r="B55" s="5"/>
      <c r="C55" s="34" t="s">
        <v>23</v>
      </c>
      <c r="D55" s="5"/>
      <c r="E55" s="21" t="s">
        <v>227</v>
      </c>
      <c r="F55" s="5"/>
      <c r="G55" s="5"/>
      <c r="H55" s="5"/>
      <c r="I55" s="35">
        <f>0+Q55</f>
      </c>
      <c r="O55">
        <f>0+R55</f>
      </c>
      <c r="Q55">
        <f>0+I56</f>
      </c>
      <c r="R55">
        <f>0+O56</f>
      </c>
    </row>
    <row r="56" spans="1:16" ht="12.75">
      <c r="A56" s="19" t="s">
        <v>35</v>
      </c>
      <c r="B56" s="23" t="s">
        <v>156</v>
      </c>
      <c r="C56" s="23" t="s">
        <v>385</v>
      </c>
      <c r="D56" s="19" t="s">
        <v>37</v>
      </c>
      <c r="E56" s="24" t="s">
        <v>386</v>
      </c>
      <c r="F56" s="25" t="s">
        <v>107</v>
      </c>
      <c r="G56" s="26">
        <v>11.9</v>
      </c>
      <c r="H56" s="26">
        <v>820</v>
      </c>
      <c r="I56" s="26">
        <f>ROUND(ROUND(H56,2)*ROUND(G56,2),2)</f>
      </c>
      <c r="O56">
        <f>(I56*21)/100</f>
      </c>
      <c r="P56" t="s">
        <v>12</v>
      </c>
    </row>
    <row r="57" spans="1:5" ht="12.75">
      <c r="A57" s="27" t="s">
        <v>40</v>
      </c>
      <c r="E57" s="28" t="s">
        <v>2146</v>
      </c>
    </row>
    <row r="58" spans="1:5" ht="25.5">
      <c r="A58" s="29" t="s">
        <v>41</v>
      </c>
      <c r="E58" s="30" t="s">
        <v>2182</v>
      </c>
    </row>
    <row r="59" spans="1:5" ht="12.75">
      <c r="A59" t="s">
        <v>43</v>
      </c>
      <c r="E59" s="28" t="s">
        <v>37</v>
      </c>
    </row>
    <row r="60" spans="1:18" ht="12.75" customHeight="1">
      <c r="A60" s="5" t="s">
        <v>33</v>
      </c>
      <c r="B60" s="5"/>
      <c r="C60" s="34" t="s">
        <v>70</v>
      </c>
      <c r="D60" s="5"/>
      <c r="E60" s="21" t="s">
        <v>271</v>
      </c>
      <c r="F60" s="5"/>
      <c r="G60" s="5"/>
      <c r="H60" s="5"/>
      <c r="I60" s="35">
        <f>0+Q60</f>
      </c>
      <c r="O60">
        <f>0+R60</f>
      </c>
      <c r="Q60">
        <f>0+I61+I65+I69+I73+I77+I81+I85+I89</f>
      </c>
      <c r="R60">
        <f>0+O61+O65+O69+O73+O77+O81+O85+O89</f>
      </c>
    </row>
    <row r="61" spans="1:16" ht="12.75">
      <c r="A61" s="19" t="s">
        <v>35</v>
      </c>
      <c r="B61" s="23" t="s">
        <v>160</v>
      </c>
      <c r="C61" s="23" t="s">
        <v>2148</v>
      </c>
      <c r="D61" s="19" t="s">
        <v>37</v>
      </c>
      <c r="E61" s="24" t="s">
        <v>2149</v>
      </c>
      <c r="F61" s="25" t="s">
        <v>163</v>
      </c>
      <c r="G61" s="26">
        <v>103</v>
      </c>
      <c r="H61" s="26">
        <v>480</v>
      </c>
      <c r="I61" s="26">
        <f>ROUND(ROUND(H61,2)*ROUND(G61,2),2)</f>
      </c>
      <c r="O61">
        <f>(I61*21)/100</f>
      </c>
      <c r="P61" t="s">
        <v>12</v>
      </c>
    </row>
    <row r="62" spans="1:5" ht="12.75">
      <c r="A62" s="27" t="s">
        <v>40</v>
      </c>
      <c r="E62" s="28" t="s">
        <v>37</v>
      </c>
    </row>
    <row r="63" spans="1:5" ht="25.5">
      <c r="A63" s="29" t="s">
        <v>41</v>
      </c>
      <c r="E63" s="30" t="s">
        <v>2183</v>
      </c>
    </row>
    <row r="64" spans="1:5" ht="255">
      <c r="A64" t="s">
        <v>43</v>
      </c>
      <c r="E64" s="28" t="s">
        <v>2091</v>
      </c>
    </row>
    <row r="65" spans="1:16" ht="12.75">
      <c r="A65" s="19" t="s">
        <v>35</v>
      </c>
      <c r="B65" s="23" t="s">
        <v>166</v>
      </c>
      <c r="C65" s="23" t="s">
        <v>2151</v>
      </c>
      <c r="D65" s="19" t="s">
        <v>37</v>
      </c>
      <c r="E65" s="24" t="s">
        <v>2152</v>
      </c>
      <c r="F65" s="25" t="s">
        <v>163</v>
      </c>
      <c r="G65" s="26">
        <v>8.1</v>
      </c>
      <c r="H65" s="26">
        <v>550</v>
      </c>
      <c r="I65" s="26">
        <f>ROUND(ROUND(H65,2)*ROUND(G65,2),2)</f>
      </c>
      <c r="O65">
        <f>(I65*21)/100</f>
      </c>
      <c r="P65" t="s">
        <v>12</v>
      </c>
    </row>
    <row r="66" spans="1:5" ht="12.75">
      <c r="A66" s="27" t="s">
        <v>40</v>
      </c>
      <c r="E66" s="28" t="s">
        <v>37</v>
      </c>
    </row>
    <row r="67" spans="1:5" ht="38.25">
      <c r="A67" s="29" t="s">
        <v>41</v>
      </c>
      <c r="E67" s="30" t="s">
        <v>2184</v>
      </c>
    </row>
    <row r="68" spans="1:5" ht="242.25">
      <c r="A68" t="s">
        <v>43</v>
      </c>
      <c r="E68" s="28" t="s">
        <v>2097</v>
      </c>
    </row>
    <row r="69" spans="1:16" ht="12.75">
      <c r="A69" s="19" t="s">
        <v>35</v>
      </c>
      <c r="B69" s="23" t="s">
        <v>169</v>
      </c>
      <c r="C69" s="23" t="s">
        <v>2154</v>
      </c>
      <c r="D69" s="19" t="s">
        <v>37</v>
      </c>
      <c r="E69" s="24" t="s">
        <v>2155</v>
      </c>
      <c r="F69" s="25" t="s">
        <v>163</v>
      </c>
      <c r="G69" s="26">
        <v>8.1</v>
      </c>
      <c r="H69" s="26">
        <v>140</v>
      </c>
      <c r="I69" s="26">
        <f>ROUND(ROUND(H69,2)*ROUND(G69,2),2)</f>
      </c>
      <c r="O69">
        <f>(I69*21)/100</f>
      </c>
      <c r="P69" t="s">
        <v>12</v>
      </c>
    </row>
    <row r="70" spans="1:5" ht="12.75">
      <c r="A70" s="27" t="s">
        <v>40</v>
      </c>
      <c r="E70" s="28" t="s">
        <v>37</v>
      </c>
    </row>
    <row r="71" spans="1:5" ht="25.5">
      <c r="A71" s="29" t="s">
        <v>41</v>
      </c>
      <c r="E71" s="30" t="s">
        <v>2185</v>
      </c>
    </row>
    <row r="72" spans="1:5" ht="12.75">
      <c r="A72" t="s">
        <v>43</v>
      </c>
      <c r="E72" s="28" t="s">
        <v>37</v>
      </c>
    </row>
    <row r="73" spans="1:16" ht="12.75">
      <c r="A73" s="19" t="s">
        <v>35</v>
      </c>
      <c r="B73" s="23" t="s">
        <v>175</v>
      </c>
      <c r="C73" s="23" t="s">
        <v>1477</v>
      </c>
      <c r="D73" s="19" t="s">
        <v>37</v>
      </c>
      <c r="E73" s="24" t="s">
        <v>1478</v>
      </c>
      <c r="F73" s="25" t="s">
        <v>163</v>
      </c>
      <c r="G73" s="26">
        <v>103</v>
      </c>
      <c r="H73" s="26">
        <v>17</v>
      </c>
      <c r="I73" s="26">
        <f>ROUND(ROUND(H73,2)*ROUND(G73,2),2)</f>
      </c>
      <c r="O73">
        <f>(I73*21)/100</f>
      </c>
      <c r="P73" t="s">
        <v>12</v>
      </c>
    </row>
    <row r="74" spans="1:5" ht="12.75">
      <c r="A74" s="27" t="s">
        <v>40</v>
      </c>
      <c r="E74" s="28" t="s">
        <v>37</v>
      </c>
    </row>
    <row r="75" spans="1:5" ht="38.25">
      <c r="A75" s="29" t="s">
        <v>41</v>
      </c>
      <c r="E75" s="30" t="s">
        <v>2186</v>
      </c>
    </row>
    <row r="76" spans="1:5" ht="51">
      <c r="A76" t="s">
        <v>43</v>
      </c>
      <c r="E76" s="28" t="s">
        <v>2114</v>
      </c>
    </row>
    <row r="77" spans="1:16" ht="12.75">
      <c r="A77" s="19" t="s">
        <v>35</v>
      </c>
      <c r="B77" s="23" t="s">
        <v>178</v>
      </c>
      <c r="C77" s="23" t="s">
        <v>403</v>
      </c>
      <c r="D77" s="19" t="s">
        <v>37</v>
      </c>
      <c r="E77" s="24" t="s">
        <v>404</v>
      </c>
      <c r="F77" s="25" t="s">
        <v>163</v>
      </c>
      <c r="G77" s="26">
        <v>113</v>
      </c>
      <c r="H77" s="26">
        <v>17</v>
      </c>
      <c r="I77" s="26">
        <f>ROUND(ROUND(H77,2)*ROUND(G77,2),2)</f>
      </c>
      <c r="O77">
        <f>(I77*21)/100</f>
      </c>
      <c r="P77" t="s">
        <v>12</v>
      </c>
    </row>
    <row r="78" spans="1:5" ht="12.75">
      <c r="A78" s="27" t="s">
        <v>40</v>
      </c>
      <c r="E78" s="28" t="s">
        <v>37</v>
      </c>
    </row>
    <row r="79" spans="1:5" ht="38.25">
      <c r="A79" s="29" t="s">
        <v>41</v>
      </c>
      <c r="E79" s="30" t="s">
        <v>2187</v>
      </c>
    </row>
    <row r="80" spans="1:5" ht="38.25">
      <c r="A80" t="s">
        <v>43</v>
      </c>
      <c r="E80" s="28" t="s">
        <v>406</v>
      </c>
    </row>
    <row r="81" spans="1:16" ht="12.75">
      <c r="A81" s="19" t="s">
        <v>35</v>
      </c>
      <c r="B81" s="23" t="s">
        <v>183</v>
      </c>
      <c r="C81" s="23" t="s">
        <v>2161</v>
      </c>
      <c r="D81" s="19" t="s">
        <v>37</v>
      </c>
      <c r="E81" s="24" t="s">
        <v>2035</v>
      </c>
      <c r="F81" s="25" t="s">
        <v>62</v>
      </c>
      <c r="G81" s="26">
        <v>4</v>
      </c>
      <c r="H81" s="26">
        <v>24500</v>
      </c>
      <c r="I81" s="26">
        <f>ROUND(ROUND(H81,2)*ROUND(G81,2),2)</f>
      </c>
      <c r="O81">
        <f>(I81*21)/100</f>
      </c>
      <c r="P81" t="s">
        <v>12</v>
      </c>
    </row>
    <row r="82" spans="1:5" ht="12.75">
      <c r="A82" s="27" t="s">
        <v>40</v>
      </c>
      <c r="E82" s="28" t="s">
        <v>37</v>
      </c>
    </row>
    <row r="83" spans="1:5" ht="51">
      <c r="A83" s="29" t="s">
        <v>41</v>
      </c>
      <c r="E83" s="30" t="s">
        <v>2188</v>
      </c>
    </row>
    <row r="84" spans="1:5" ht="25.5">
      <c r="A84" t="s">
        <v>43</v>
      </c>
      <c r="E84" s="28" t="s">
        <v>2038</v>
      </c>
    </row>
    <row r="85" spans="1:16" ht="12.75">
      <c r="A85" s="19" t="s">
        <v>35</v>
      </c>
      <c r="B85" s="23" t="s">
        <v>188</v>
      </c>
      <c r="C85" s="23" t="s">
        <v>2042</v>
      </c>
      <c r="D85" s="19" t="s">
        <v>37</v>
      </c>
      <c r="E85" s="24" t="s">
        <v>2043</v>
      </c>
      <c r="F85" s="25" t="s">
        <v>62</v>
      </c>
      <c r="G85" s="26">
        <v>4</v>
      </c>
      <c r="H85" s="26">
        <v>2100</v>
      </c>
      <c r="I85" s="26">
        <f>ROUND(ROUND(H85,2)*ROUND(G85,2),2)</f>
      </c>
      <c r="O85">
        <f>(I85*21)/100</f>
      </c>
      <c r="P85" t="s">
        <v>12</v>
      </c>
    </row>
    <row r="86" spans="1:5" ht="12.75">
      <c r="A86" s="27" t="s">
        <v>40</v>
      </c>
      <c r="E86" s="28" t="s">
        <v>37</v>
      </c>
    </row>
    <row r="87" spans="1:5" ht="25.5">
      <c r="A87" s="29" t="s">
        <v>41</v>
      </c>
      <c r="E87" s="30" t="s">
        <v>2189</v>
      </c>
    </row>
    <row r="88" spans="1:5" ht="51">
      <c r="A88" t="s">
        <v>43</v>
      </c>
      <c r="E88" s="28" t="s">
        <v>2045</v>
      </c>
    </row>
    <row r="89" spans="1:16" ht="12.75">
      <c r="A89" s="19" t="s">
        <v>35</v>
      </c>
      <c r="B89" s="23" t="s">
        <v>192</v>
      </c>
      <c r="C89" s="23" t="s">
        <v>2164</v>
      </c>
      <c r="D89" s="19" t="s">
        <v>37</v>
      </c>
      <c r="E89" s="24" t="s">
        <v>1571</v>
      </c>
      <c r="F89" s="25" t="s">
        <v>163</v>
      </c>
      <c r="G89" s="26">
        <v>103</v>
      </c>
      <c r="H89" s="26">
        <v>200</v>
      </c>
      <c r="I89" s="26">
        <f>ROUND(ROUND(H89,2)*ROUND(G89,2),2)</f>
      </c>
      <c r="O89">
        <f>(I89*21)/100</f>
      </c>
      <c r="P89" t="s">
        <v>12</v>
      </c>
    </row>
    <row r="90" spans="1:5" ht="12.75">
      <c r="A90" s="27" t="s">
        <v>40</v>
      </c>
      <c r="E90" s="28" t="s">
        <v>37</v>
      </c>
    </row>
    <row r="91" spans="1:5" ht="38.25">
      <c r="A91" s="29" t="s">
        <v>41</v>
      </c>
      <c r="E91" s="30" t="s">
        <v>2190</v>
      </c>
    </row>
    <row r="92" spans="1:5" ht="51">
      <c r="A92" t="s">
        <v>43</v>
      </c>
      <c r="E92" s="28" t="s">
        <v>288</v>
      </c>
    </row>
    <row r="93" spans="1:18" ht="12.75" customHeight="1">
      <c r="A93" s="5" t="s">
        <v>33</v>
      </c>
      <c r="B93" s="5"/>
      <c r="C93" s="34" t="s">
        <v>30</v>
      </c>
      <c r="D93" s="5"/>
      <c r="E93" s="21" t="s">
        <v>294</v>
      </c>
      <c r="F93" s="5"/>
      <c r="G93" s="5"/>
      <c r="H93" s="5"/>
      <c r="I93" s="35">
        <f>0+Q93</f>
      </c>
      <c r="O93">
        <f>0+R93</f>
      </c>
      <c r="Q93">
        <f>0+I94+I98</f>
      </c>
      <c r="R93">
        <f>0+O94+O98</f>
      </c>
    </row>
    <row r="94" spans="1:16" ht="12.75">
      <c r="A94" s="19" t="s">
        <v>35</v>
      </c>
      <c r="B94" s="23" t="s">
        <v>196</v>
      </c>
      <c r="C94" s="23" t="s">
        <v>2120</v>
      </c>
      <c r="D94" s="19" t="s">
        <v>37</v>
      </c>
      <c r="E94" s="24" t="s">
        <v>2121</v>
      </c>
      <c r="F94" s="25" t="s">
        <v>163</v>
      </c>
      <c r="G94" s="26">
        <v>103.1</v>
      </c>
      <c r="H94" s="26">
        <v>129</v>
      </c>
      <c r="I94" s="26">
        <f>ROUND(ROUND(H94,2)*ROUND(G94,2),2)</f>
      </c>
      <c r="O94">
        <f>(I94*21)/100</f>
      </c>
      <c r="P94" t="s">
        <v>12</v>
      </c>
    </row>
    <row r="95" spans="1:5" ht="12.75">
      <c r="A95" s="27" t="s">
        <v>40</v>
      </c>
      <c r="E95" s="28" t="s">
        <v>37</v>
      </c>
    </row>
    <row r="96" spans="1:5" ht="25.5">
      <c r="A96" s="29" t="s">
        <v>41</v>
      </c>
      <c r="E96" s="30" t="s">
        <v>2191</v>
      </c>
    </row>
    <row r="97" spans="1:5" ht="89.25">
      <c r="A97" t="s">
        <v>43</v>
      </c>
      <c r="E97" s="28" t="s">
        <v>2123</v>
      </c>
    </row>
    <row r="98" spans="1:16" ht="12.75">
      <c r="A98" s="19" t="s">
        <v>35</v>
      </c>
      <c r="B98" s="23" t="s">
        <v>199</v>
      </c>
      <c r="C98" s="23" t="s">
        <v>2125</v>
      </c>
      <c r="D98" s="19" t="s">
        <v>37</v>
      </c>
      <c r="E98" s="24" t="s">
        <v>2126</v>
      </c>
      <c r="F98" s="25" t="s">
        <v>163</v>
      </c>
      <c r="G98" s="26">
        <v>103.1</v>
      </c>
      <c r="H98" s="26">
        <v>62</v>
      </c>
      <c r="I98" s="26">
        <f>ROUND(ROUND(H98,2)*ROUND(G98,2),2)</f>
      </c>
      <c r="O98">
        <f>(I98*21)/100</f>
      </c>
      <c r="P98" t="s">
        <v>12</v>
      </c>
    </row>
    <row r="99" spans="1:5" ht="12.75">
      <c r="A99" s="27" t="s">
        <v>40</v>
      </c>
      <c r="E99" s="28" t="s">
        <v>37</v>
      </c>
    </row>
    <row r="100" spans="1:5" ht="38.25">
      <c r="A100" s="29" t="s">
        <v>41</v>
      </c>
      <c r="E100" s="30" t="s">
        <v>2192</v>
      </c>
    </row>
    <row r="101" spans="1:5" ht="76.5">
      <c r="A101" t="s">
        <v>43</v>
      </c>
      <c r="E101" s="28" t="s">
        <v>2128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5.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2193</v>
      </c>
      <c r="I3" s="31">
        <f>0+I8</f>
      </c>
      <c r="O3" t="s">
        <v>9</v>
      </c>
      <c r="P3" t="s">
        <v>12</v>
      </c>
    </row>
    <row r="4" spans="1:16" ht="15" customHeight="1">
      <c r="A4" t="s">
        <v>7</v>
      </c>
      <c r="B4" s="12" t="s">
        <v>8</v>
      </c>
      <c r="C4" s="13" t="s">
        <v>2193</v>
      </c>
      <c r="D4" s="5"/>
      <c r="E4" s="14" t="s">
        <v>2194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0+I9+I13+I17+I21+I25+I29+I33+I37+I41+I45+I49+I53</f>
      </c>
      <c r="R8">
        <f>0+O9+O13+O17+O21+O25+O29+O33+O37+O41+O45+O49+O53</f>
      </c>
    </row>
    <row r="9" spans="1:16" ht="12.75">
      <c r="A9" s="19" t="s">
        <v>35</v>
      </c>
      <c r="B9" s="23" t="s">
        <v>19</v>
      </c>
      <c r="C9" s="23" t="s">
        <v>1227</v>
      </c>
      <c r="D9" s="19" t="s">
        <v>37</v>
      </c>
      <c r="E9" s="24" t="s">
        <v>1228</v>
      </c>
      <c r="F9" s="25" t="s">
        <v>82</v>
      </c>
      <c r="G9" s="26">
        <v>5901</v>
      </c>
      <c r="H9" s="26">
        <v>15</v>
      </c>
      <c r="I9" s="26">
        <f>ROUND(ROUND(H9,2)*ROUND(G9,2),2)</f>
      </c>
      <c r="O9">
        <f>(I9*21)/100</f>
      </c>
      <c r="P9" t="s">
        <v>12</v>
      </c>
    </row>
    <row r="10" spans="1:5" ht="12.75">
      <c r="A10" s="27" t="s">
        <v>40</v>
      </c>
      <c r="E10" s="28" t="s">
        <v>37</v>
      </c>
    </row>
    <row r="11" spans="1:5" ht="12.75">
      <c r="A11" s="29" t="s">
        <v>41</v>
      </c>
      <c r="E11" s="30" t="s">
        <v>2195</v>
      </c>
    </row>
    <row r="12" spans="1:5" ht="25.5">
      <c r="A12" t="s">
        <v>43</v>
      </c>
      <c r="E12" s="28" t="s">
        <v>1230</v>
      </c>
    </row>
    <row r="13" spans="1:16" ht="12.75">
      <c r="A13" s="19" t="s">
        <v>35</v>
      </c>
      <c r="B13" s="23" t="s">
        <v>12</v>
      </c>
      <c r="C13" s="23" t="s">
        <v>1372</v>
      </c>
      <c r="D13" s="19" t="s">
        <v>37</v>
      </c>
      <c r="E13" s="24" t="s">
        <v>1373</v>
      </c>
      <c r="F13" s="25" t="s">
        <v>82</v>
      </c>
      <c r="G13" s="26">
        <v>1692</v>
      </c>
      <c r="H13" s="26">
        <v>19</v>
      </c>
      <c r="I13" s="26">
        <f>ROUND(ROUND(H13,2)*ROUND(G13,2),2)</f>
      </c>
      <c r="O13">
        <f>(I13*21)/100</f>
      </c>
      <c r="P13" t="s">
        <v>12</v>
      </c>
    </row>
    <row r="14" spans="1:5" ht="12.75">
      <c r="A14" s="27" t="s">
        <v>40</v>
      </c>
      <c r="E14" s="28" t="s">
        <v>37</v>
      </c>
    </row>
    <row r="15" spans="1:5" ht="12.75">
      <c r="A15" s="29" t="s">
        <v>41</v>
      </c>
      <c r="E15" s="30" t="s">
        <v>2196</v>
      </c>
    </row>
    <row r="16" spans="1:5" ht="25.5">
      <c r="A16" t="s">
        <v>43</v>
      </c>
      <c r="E16" s="28" t="s">
        <v>1374</v>
      </c>
    </row>
    <row r="17" spans="1:16" ht="12.75">
      <c r="A17" s="19" t="s">
        <v>35</v>
      </c>
      <c r="B17" s="23" t="s">
        <v>13</v>
      </c>
      <c r="C17" s="23" t="s">
        <v>844</v>
      </c>
      <c r="D17" s="19" t="s">
        <v>37</v>
      </c>
      <c r="E17" s="24" t="s">
        <v>845</v>
      </c>
      <c r="F17" s="25" t="s">
        <v>82</v>
      </c>
      <c r="G17" s="26">
        <v>27980</v>
      </c>
      <c r="H17" s="26">
        <v>4</v>
      </c>
      <c r="I17" s="26">
        <f>ROUND(ROUND(H17,2)*ROUND(G17,2),2)</f>
      </c>
      <c r="O17">
        <f>(I17*21)/100</f>
      </c>
      <c r="P17" t="s">
        <v>12</v>
      </c>
    </row>
    <row r="18" spans="1:5" ht="12.75">
      <c r="A18" s="27" t="s">
        <v>40</v>
      </c>
      <c r="E18" s="28" t="s">
        <v>37</v>
      </c>
    </row>
    <row r="19" spans="1:5" ht="12.75">
      <c r="A19" s="29" t="s">
        <v>41</v>
      </c>
      <c r="E19" s="30" t="s">
        <v>2197</v>
      </c>
    </row>
    <row r="20" spans="1:5" ht="38.25">
      <c r="A20" t="s">
        <v>43</v>
      </c>
      <c r="E20" s="28" t="s">
        <v>882</v>
      </c>
    </row>
    <row r="21" spans="1:16" ht="12.75">
      <c r="A21" s="19" t="s">
        <v>35</v>
      </c>
      <c r="B21" s="23" t="s">
        <v>23</v>
      </c>
      <c r="C21" s="23" t="s">
        <v>2198</v>
      </c>
      <c r="D21" s="19" t="s">
        <v>37</v>
      </c>
      <c r="E21" s="24" t="s">
        <v>2199</v>
      </c>
      <c r="F21" s="25" t="s">
        <v>82</v>
      </c>
      <c r="G21" s="26">
        <v>267.25</v>
      </c>
      <c r="H21" s="26">
        <v>17</v>
      </c>
      <c r="I21" s="26">
        <f>ROUND(ROUND(H21,2)*ROUND(G21,2),2)</f>
      </c>
      <c r="O21">
        <f>(I21*21)/100</f>
      </c>
      <c r="P21" t="s">
        <v>12</v>
      </c>
    </row>
    <row r="22" spans="1:5" ht="12.75">
      <c r="A22" s="27" t="s">
        <v>40</v>
      </c>
      <c r="E22" s="28" t="s">
        <v>37</v>
      </c>
    </row>
    <row r="23" spans="1:5" ht="12.75">
      <c r="A23" s="29" t="s">
        <v>41</v>
      </c>
      <c r="E23" s="30" t="s">
        <v>2200</v>
      </c>
    </row>
    <row r="24" spans="1:5" ht="25.5">
      <c r="A24" t="s">
        <v>43</v>
      </c>
      <c r="E24" s="28" t="s">
        <v>2201</v>
      </c>
    </row>
    <row r="25" spans="1:16" ht="12.75">
      <c r="A25" s="19" t="s">
        <v>35</v>
      </c>
      <c r="B25" s="23" t="s">
        <v>25</v>
      </c>
      <c r="C25" s="23" t="s">
        <v>2202</v>
      </c>
      <c r="D25" s="19" t="s">
        <v>37</v>
      </c>
      <c r="E25" s="24" t="s">
        <v>2203</v>
      </c>
      <c r="F25" s="25" t="s">
        <v>82</v>
      </c>
      <c r="G25" s="26">
        <v>7593</v>
      </c>
      <c r="H25" s="26">
        <v>11</v>
      </c>
      <c r="I25" s="26">
        <f>ROUND(ROUND(H25,2)*ROUND(G25,2),2)</f>
      </c>
      <c r="O25">
        <f>(I25*21)/100</f>
      </c>
      <c r="P25" t="s">
        <v>12</v>
      </c>
    </row>
    <row r="26" spans="1:5" ht="12.75">
      <c r="A26" s="27" t="s">
        <v>40</v>
      </c>
      <c r="E26" s="28" t="s">
        <v>37</v>
      </c>
    </row>
    <row r="27" spans="1:5" ht="12.75">
      <c r="A27" s="29" t="s">
        <v>41</v>
      </c>
      <c r="E27" s="30" t="s">
        <v>2204</v>
      </c>
    </row>
    <row r="28" spans="1:5" ht="51">
      <c r="A28" t="s">
        <v>43</v>
      </c>
      <c r="E28" s="28" t="s">
        <v>2205</v>
      </c>
    </row>
    <row r="29" spans="1:16" ht="12.75">
      <c r="A29" s="19" t="s">
        <v>35</v>
      </c>
      <c r="B29" s="23" t="s">
        <v>27</v>
      </c>
      <c r="C29" s="23" t="s">
        <v>1428</v>
      </c>
      <c r="D29" s="19" t="s">
        <v>37</v>
      </c>
      <c r="E29" s="24" t="s">
        <v>1429</v>
      </c>
      <c r="F29" s="25" t="s">
        <v>82</v>
      </c>
      <c r="G29" s="26">
        <v>11389.5</v>
      </c>
      <c r="H29" s="26">
        <v>3</v>
      </c>
      <c r="I29" s="26">
        <f>ROUND(ROUND(H29,2)*ROUND(G29,2),2)</f>
      </c>
      <c r="O29">
        <f>(I29*21)/100</f>
      </c>
      <c r="P29" t="s">
        <v>12</v>
      </c>
    </row>
    <row r="30" spans="1:5" ht="12.75">
      <c r="A30" s="27" t="s">
        <v>40</v>
      </c>
      <c r="E30" s="28" t="s">
        <v>37</v>
      </c>
    </row>
    <row r="31" spans="1:5" ht="12.75">
      <c r="A31" s="29" t="s">
        <v>41</v>
      </c>
      <c r="E31" s="30" t="s">
        <v>2206</v>
      </c>
    </row>
    <row r="32" spans="1:5" ht="25.5">
      <c r="A32" t="s">
        <v>43</v>
      </c>
      <c r="E32" s="28" t="s">
        <v>1432</v>
      </c>
    </row>
    <row r="33" spans="1:16" ht="12.75">
      <c r="A33" s="19" t="s">
        <v>35</v>
      </c>
      <c r="B33" s="23" t="s">
        <v>65</v>
      </c>
      <c r="C33" s="23" t="s">
        <v>2207</v>
      </c>
      <c r="D33" s="19" t="s">
        <v>37</v>
      </c>
      <c r="E33" s="24" t="s">
        <v>2208</v>
      </c>
      <c r="F33" s="25" t="s">
        <v>82</v>
      </c>
      <c r="G33" s="26">
        <v>267.25</v>
      </c>
      <c r="H33" s="26">
        <v>89</v>
      </c>
      <c r="I33" s="26">
        <f>ROUND(ROUND(H33,2)*ROUND(G33,2),2)</f>
      </c>
      <c r="O33">
        <f>(I33*21)/100</f>
      </c>
      <c r="P33" t="s">
        <v>12</v>
      </c>
    </row>
    <row r="34" spans="1:5" ht="12.75">
      <c r="A34" s="27" t="s">
        <v>40</v>
      </c>
      <c r="E34" s="28" t="s">
        <v>37</v>
      </c>
    </row>
    <row r="35" spans="1:5" ht="12.75">
      <c r="A35" s="29" t="s">
        <v>41</v>
      </c>
      <c r="E35" s="30" t="s">
        <v>2209</v>
      </c>
    </row>
    <row r="36" spans="1:5" ht="38.25">
      <c r="A36" t="s">
        <v>43</v>
      </c>
      <c r="E36" s="28" t="s">
        <v>2210</v>
      </c>
    </row>
    <row r="37" spans="1:16" ht="12.75">
      <c r="A37" s="19" t="s">
        <v>35</v>
      </c>
      <c r="B37" s="23" t="s">
        <v>70</v>
      </c>
      <c r="C37" s="23" t="s">
        <v>2211</v>
      </c>
      <c r="D37" s="19" t="s">
        <v>37</v>
      </c>
      <c r="E37" s="24" t="s">
        <v>2212</v>
      </c>
      <c r="F37" s="25" t="s">
        <v>82</v>
      </c>
      <c r="G37" s="26">
        <v>2268</v>
      </c>
      <c r="H37" s="26">
        <v>24</v>
      </c>
      <c r="I37" s="26">
        <f>ROUND(ROUND(H37,2)*ROUND(G37,2),2)</f>
      </c>
      <c r="O37">
        <f>(I37*21)/100</f>
      </c>
      <c r="P37" t="s">
        <v>12</v>
      </c>
    </row>
    <row r="38" spans="1:5" ht="12.75">
      <c r="A38" s="27" t="s">
        <v>40</v>
      </c>
      <c r="E38" s="28" t="s">
        <v>37</v>
      </c>
    </row>
    <row r="39" spans="1:5" ht="12.75">
      <c r="A39" s="29" t="s">
        <v>41</v>
      </c>
      <c r="E39" s="30" t="s">
        <v>2213</v>
      </c>
    </row>
    <row r="40" spans="1:5" ht="38.25">
      <c r="A40" t="s">
        <v>43</v>
      </c>
      <c r="E40" s="28" t="s">
        <v>2214</v>
      </c>
    </row>
    <row r="41" spans="1:16" ht="12.75">
      <c r="A41" s="19" t="s">
        <v>35</v>
      </c>
      <c r="B41" s="23" t="s">
        <v>30</v>
      </c>
      <c r="C41" s="23" t="s">
        <v>2215</v>
      </c>
      <c r="D41" s="19" t="s">
        <v>37</v>
      </c>
      <c r="E41" s="24" t="s">
        <v>2216</v>
      </c>
      <c r="F41" s="25" t="s">
        <v>62</v>
      </c>
      <c r="G41" s="26">
        <v>124</v>
      </c>
      <c r="H41" s="26">
        <v>37</v>
      </c>
      <c r="I41" s="26">
        <f>ROUND(ROUND(H41,2)*ROUND(G41,2),2)</f>
      </c>
      <c r="O41">
        <f>(I41*21)/100</f>
      </c>
      <c r="P41" t="s">
        <v>12</v>
      </c>
    </row>
    <row r="42" spans="1:5" ht="12.75">
      <c r="A42" s="27" t="s">
        <v>40</v>
      </c>
      <c r="E42" s="28" t="s">
        <v>37</v>
      </c>
    </row>
    <row r="43" spans="1:5" ht="12.75">
      <c r="A43" s="29" t="s">
        <v>41</v>
      </c>
      <c r="E43" s="30" t="s">
        <v>2217</v>
      </c>
    </row>
    <row r="44" spans="1:5" ht="38.25">
      <c r="A44" t="s">
        <v>43</v>
      </c>
      <c r="E44" s="28" t="s">
        <v>2218</v>
      </c>
    </row>
    <row r="45" spans="1:16" ht="12.75">
      <c r="A45" s="19" t="s">
        <v>35</v>
      </c>
      <c r="B45" s="23" t="s">
        <v>32</v>
      </c>
      <c r="C45" s="23" t="s">
        <v>2219</v>
      </c>
      <c r="D45" s="19" t="s">
        <v>37</v>
      </c>
      <c r="E45" s="24" t="s">
        <v>2220</v>
      </c>
      <c r="F45" s="25" t="s">
        <v>62</v>
      </c>
      <c r="G45" s="26">
        <v>675</v>
      </c>
      <c r="H45" s="26">
        <v>116</v>
      </c>
      <c r="I45" s="26">
        <f>ROUND(ROUND(H45,2)*ROUND(G45,2),2)</f>
      </c>
      <c r="O45">
        <f>(I45*21)/100</f>
      </c>
      <c r="P45" t="s">
        <v>12</v>
      </c>
    </row>
    <row r="46" spans="1:5" ht="12.75">
      <c r="A46" s="27" t="s">
        <v>40</v>
      </c>
      <c r="E46" s="28" t="s">
        <v>37</v>
      </c>
    </row>
    <row r="47" spans="1:5" ht="12.75">
      <c r="A47" s="29" t="s">
        <v>41</v>
      </c>
      <c r="E47" s="30" t="s">
        <v>2221</v>
      </c>
    </row>
    <row r="48" spans="1:5" ht="76.5">
      <c r="A48" t="s">
        <v>43</v>
      </c>
      <c r="E48" s="28" t="s">
        <v>2222</v>
      </c>
    </row>
    <row r="49" spans="1:16" ht="25.5">
      <c r="A49" s="19" t="s">
        <v>35</v>
      </c>
      <c r="B49" s="23" t="s">
        <v>152</v>
      </c>
      <c r="C49" s="23" t="s">
        <v>2223</v>
      </c>
      <c r="D49" s="19" t="s">
        <v>37</v>
      </c>
      <c r="E49" s="24" t="s">
        <v>2224</v>
      </c>
      <c r="F49" s="25" t="s">
        <v>62</v>
      </c>
      <c r="G49" s="26">
        <v>31</v>
      </c>
      <c r="H49" s="26">
        <v>1750</v>
      </c>
      <c r="I49" s="26">
        <f>ROUND(ROUND(H49,2)*ROUND(G49,2),2)</f>
      </c>
      <c r="O49">
        <f>(I49*21)/100</f>
      </c>
      <c r="P49" t="s">
        <v>12</v>
      </c>
    </row>
    <row r="50" spans="1:5" ht="12.75">
      <c r="A50" s="27" t="s">
        <v>40</v>
      </c>
      <c r="E50" s="28" t="s">
        <v>37</v>
      </c>
    </row>
    <row r="51" spans="1:5" ht="12.75">
      <c r="A51" s="29" t="s">
        <v>41</v>
      </c>
      <c r="E51" s="30" t="s">
        <v>2225</v>
      </c>
    </row>
    <row r="52" spans="1:5" ht="114.75">
      <c r="A52" t="s">
        <v>43</v>
      </c>
      <c r="E52" s="28" t="s">
        <v>2226</v>
      </c>
    </row>
    <row r="53" spans="1:16" ht="12.75">
      <c r="A53" s="19" t="s">
        <v>35</v>
      </c>
      <c r="B53" s="23" t="s">
        <v>156</v>
      </c>
      <c r="C53" s="23" t="s">
        <v>2227</v>
      </c>
      <c r="D53" s="19" t="s">
        <v>37</v>
      </c>
      <c r="E53" s="24" t="s">
        <v>2228</v>
      </c>
      <c r="F53" s="25" t="s">
        <v>107</v>
      </c>
      <c r="G53" s="26">
        <v>49.25</v>
      </c>
      <c r="H53" s="26">
        <v>459</v>
      </c>
      <c r="I53" s="26">
        <f>ROUND(ROUND(H53,2)*ROUND(G53,2),2)</f>
      </c>
      <c r="O53">
        <f>(I53*21)/100</f>
      </c>
      <c r="P53" t="s">
        <v>12</v>
      </c>
    </row>
    <row r="54" spans="1:5" ht="12.75">
      <c r="A54" s="27" t="s">
        <v>40</v>
      </c>
      <c r="E54" s="28" t="s">
        <v>37</v>
      </c>
    </row>
    <row r="55" spans="1:5" ht="12.75">
      <c r="A55" s="29" t="s">
        <v>41</v>
      </c>
      <c r="E55" s="30" t="s">
        <v>2229</v>
      </c>
    </row>
    <row r="56" spans="1:5" ht="38.25">
      <c r="A56" t="s">
        <v>43</v>
      </c>
      <c r="E56" s="28" t="s">
        <v>102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6.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2230</v>
      </c>
      <c r="I3" s="31">
        <f>0+I8</f>
      </c>
      <c r="O3" t="s">
        <v>9</v>
      </c>
      <c r="P3" t="s">
        <v>12</v>
      </c>
    </row>
    <row r="4" spans="1:16" ht="15" customHeight="1">
      <c r="A4" t="s">
        <v>7</v>
      </c>
      <c r="B4" s="12" t="s">
        <v>8</v>
      </c>
      <c r="C4" s="13" t="s">
        <v>2230</v>
      </c>
      <c r="D4" s="5"/>
      <c r="E4" s="14" t="s">
        <v>2231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0+I9+I13+I17+I21+I25+I29+I33+I37+I41</f>
      </c>
      <c r="R8">
        <f>0+O9+O13+O17+O21+O25+O29+O33+O37+O41</f>
      </c>
    </row>
    <row r="9" spans="1:16" ht="12.75">
      <c r="A9" s="19" t="s">
        <v>35</v>
      </c>
      <c r="B9" s="23" t="s">
        <v>19</v>
      </c>
      <c r="C9" s="23" t="s">
        <v>1227</v>
      </c>
      <c r="D9" s="19" t="s">
        <v>37</v>
      </c>
      <c r="E9" s="24" t="s">
        <v>1228</v>
      </c>
      <c r="F9" s="25" t="s">
        <v>82</v>
      </c>
      <c r="G9" s="26">
        <v>104.85</v>
      </c>
      <c r="H9" s="26">
        <v>15</v>
      </c>
      <c r="I9" s="26">
        <f>ROUND(ROUND(H9,2)*ROUND(G9,2),2)</f>
      </c>
      <c r="O9">
        <f>(I9*21)/100</f>
      </c>
      <c r="P9" t="s">
        <v>12</v>
      </c>
    </row>
    <row r="10" spans="1:5" ht="12.75">
      <c r="A10" s="27" t="s">
        <v>40</v>
      </c>
      <c r="E10" s="28" t="s">
        <v>37</v>
      </c>
    </row>
    <row r="11" spans="1:5" ht="12.75">
      <c r="A11" s="29" t="s">
        <v>41</v>
      </c>
      <c r="E11" s="30" t="s">
        <v>2232</v>
      </c>
    </row>
    <row r="12" spans="1:5" ht="25.5">
      <c r="A12" t="s">
        <v>43</v>
      </c>
      <c r="E12" s="28" t="s">
        <v>1230</v>
      </c>
    </row>
    <row r="13" spans="1:16" ht="12.75">
      <c r="A13" s="19" t="s">
        <v>35</v>
      </c>
      <c r="B13" s="23" t="s">
        <v>12</v>
      </c>
      <c r="C13" s="23" t="s">
        <v>844</v>
      </c>
      <c r="D13" s="19" t="s">
        <v>37</v>
      </c>
      <c r="E13" s="24" t="s">
        <v>845</v>
      </c>
      <c r="F13" s="25" t="s">
        <v>82</v>
      </c>
      <c r="G13" s="26">
        <v>419.4</v>
      </c>
      <c r="H13" s="26">
        <v>4</v>
      </c>
      <c r="I13" s="26">
        <f>ROUND(ROUND(H13,2)*ROUND(G13,2),2)</f>
      </c>
      <c r="O13">
        <f>(I13*21)/100</f>
      </c>
      <c r="P13" t="s">
        <v>12</v>
      </c>
    </row>
    <row r="14" spans="1:5" ht="12.75">
      <c r="A14" s="27" t="s">
        <v>40</v>
      </c>
      <c r="E14" s="28" t="s">
        <v>37</v>
      </c>
    </row>
    <row r="15" spans="1:5" ht="12.75">
      <c r="A15" s="29" t="s">
        <v>41</v>
      </c>
      <c r="E15" s="30" t="s">
        <v>2233</v>
      </c>
    </row>
    <row r="16" spans="1:5" ht="38.25">
      <c r="A16" t="s">
        <v>43</v>
      </c>
      <c r="E16" s="28" t="s">
        <v>847</v>
      </c>
    </row>
    <row r="17" spans="1:16" ht="12.75">
      <c r="A17" s="19" t="s">
        <v>35</v>
      </c>
      <c r="B17" s="23" t="s">
        <v>13</v>
      </c>
      <c r="C17" s="23" t="s">
        <v>2198</v>
      </c>
      <c r="D17" s="19" t="s">
        <v>37</v>
      </c>
      <c r="E17" s="24" t="s">
        <v>2199</v>
      </c>
      <c r="F17" s="25" t="s">
        <v>82</v>
      </c>
      <c r="G17" s="26">
        <v>178.75</v>
      </c>
      <c r="H17" s="26">
        <v>17</v>
      </c>
      <c r="I17" s="26">
        <f>ROUND(ROUND(H17,2)*ROUND(G17,2),2)</f>
      </c>
      <c r="O17">
        <f>(I17*21)/100</f>
      </c>
      <c r="P17" t="s">
        <v>12</v>
      </c>
    </row>
    <row r="18" spans="1:5" ht="12.75">
      <c r="A18" s="27" t="s">
        <v>40</v>
      </c>
      <c r="E18" s="28" t="s">
        <v>37</v>
      </c>
    </row>
    <row r="19" spans="1:5" ht="12.75">
      <c r="A19" s="29" t="s">
        <v>41</v>
      </c>
      <c r="E19" s="30" t="s">
        <v>2234</v>
      </c>
    </row>
    <row r="20" spans="1:5" ht="25.5">
      <c r="A20" t="s">
        <v>43</v>
      </c>
      <c r="E20" s="28" t="s">
        <v>2201</v>
      </c>
    </row>
    <row r="21" spans="1:16" ht="12.75">
      <c r="A21" s="19" t="s">
        <v>35</v>
      </c>
      <c r="B21" s="23" t="s">
        <v>23</v>
      </c>
      <c r="C21" s="23" t="s">
        <v>2202</v>
      </c>
      <c r="D21" s="19" t="s">
        <v>37</v>
      </c>
      <c r="E21" s="24" t="s">
        <v>2203</v>
      </c>
      <c r="F21" s="25" t="s">
        <v>82</v>
      </c>
      <c r="G21" s="26">
        <v>283.6</v>
      </c>
      <c r="H21" s="26">
        <v>11</v>
      </c>
      <c r="I21" s="26">
        <f>ROUND(ROUND(H21,2)*ROUND(G21,2),2)</f>
      </c>
      <c r="O21">
        <f>(I21*21)/100</f>
      </c>
      <c r="P21" t="s">
        <v>12</v>
      </c>
    </row>
    <row r="22" spans="1:5" ht="12.75">
      <c r="A22" s="27" t="s">
        <v>40</v>
      </c>
      <c r="E22" s="28" t="s">
        <v>37</v>
      </c>
    </row>
    <row r="23" spans="1:5" ht="12.75">
      <c r="A23" s="29" t="s">
        <v>41</v>
      </c>
      <c r="E23" s="30" t="s">
        <v>2235</v>
      </c>
    </row>
    <row r="24" spans="1:5" ht="51">
      <c r="A24" t="s">
        <v>43</v>
      </c>
      <c r="E24" s="28" t="s">
        <v>2205</v>
      </c>
    </row>
    <row r="25" spans="1:16" ht="12.75">
      <c r="A25" s="19" t="s">
        <v>35</v>
      </c>
      <c r="B25" s="23" t="s">
        <v>25</v>
      </c>
      <c r="C25" s="23" t="s">
        <v>1428</v>
      </c>
      <c r="D25" s="19" t="s">
        <v>37</v>
      </c>
      <c r="E25" s="24" t="s">
        <v>1429</v>
      </c>
      <c r="F25" s="25" t="s">
        <v>82</v>
      </c>
      <c r="G25" s="26">
        <v>425.4</v>
      </c>
      <c r="H25" s="26">
        <v>3</v>
      </c>
      <c r="I25" s="26">
        <f>ROUND(ROUND(H25,2)*ROUND(G25,2),2)</f>
      </c>
      <c r="O25">
        <f>(I25*21)/100</f>
      </c>
      <c r="P25" t="s">
        <v>12</v>
      </c>
    </row>
    <row r="26" spans="1:5" ht="12.75">
      <c r="A26" s="27" t="s">
        <v>40</v>
      </c>
      <c r="E26" s="28" t="s">
        <v>37</v>
      </c>
    </row>
    <row r="27" spans="1:5" ht="12.75">
      <c r="A27" s="29" t="s">
        <v>41</v>
      </c>
      <c r="E27" s="30" t="s">
        <v>2236</v>
      </c>
    </row>
    <row r="28" spans="1:5" ht="25.5">
      <c r="A28" t="s">
        <v>43</v>
      </c>
      <c r="E28" s="28" t="s">
        <v>1432</v>
      </c>
    </row>
    <row r="29" spans="1:16" ht="12.75">
      <c r="A29" s="19" t="s">
        <v>35</v>
      </c>
      <c r="B29" s="23" t="s">
        <v>27</v>
      </c>
      <c r="C29" s="23" t="s">
        <v>2207</v>
      </c>
      <c r="D29" s="19" t="s">
        <v>37</v>
      </c>
      <c r="E29" s="24" t="s">
        <v>2208</v>
      </c>
      <c r="F29" s="25" t="s">
        <v>82</v>
      </c>
      <c r="G29" s="26">
        <v>178.75</v>
      </c>
      <c r="H29" s="26">
        <v>89</v>
      </c>
      <c r="I29" s="26">
        <f>ROUND(ROUND(H29,2)*ROUND(G29,2),2)</f>
      </c>
      <c r="O29">
        <f>(I29*21)/100</f>
      </c>
      <c r="P29" t="s">
        <v>12</v>
      </c>
    </row>
    <row r="30" spans="1:5" ht="12.75">
      <c r="A30" s="27" t="s">
        <v>40</v>
      </c>
      <c r="E30" s="28" t="s">
        <v>37</v>
      </c>
    </row>
    <row r="31" spans="1:5" ht="12.75">
      <c r="A31" s="29" t="s">
        <v>41</v>
      </c>
      <c r="E31" s="30" t="s">
        <v>2237</v>
      </c>
    </row>
    <row r="32" spans="1:5" ht="38.25">
      <c r="A32" t="s">
        <v>43</v>
      </c>
      <c r="E32" s="28" t="s">
        <v>2210</v>
      </c>
    </row>
    <row r="33" spans="1:16" ht="12.75">
      <c r="A33" s="19" t="s">
        <v>35</v>
      </c>
      <c r="B33" s="23" t="s">
        <v>65</v>
      </c>
      <c r="C33" s="23" t="s">
        <v>2211</v>
      </c>
      <c r="D33" s="19" t="s">
        <v>37</v>
      </c>
      <c r="E33" s="24" t="s">
        <v>2212</v>
      </c>
      <c r="F33" s="25" t="s">
        <v>82</v>
      </c>
      <c r="G33" s="26">
        <v>715</v>
      </c>
      <c r="H33" s="26">
        <v>24</v>
      </c>
      <c r="I33" s="26">
        <f>ROUND(ROUND(H33,2)*ROUND(G33,2),2)</f>
      </c>
      <c r="O33">
        <f>(I33*21)/100</f>
      </c>
      <c r="P33" t="s">
        <v>12</v>
      </c>
    </row>
    <row r="34" spans="1:5" ht="12.75">
      <c r="A34" s="27" t="s">
        <v>40</v>
      </c>
      <c r="E34" s="28" t="s">
        <v>37</v>
      </c>
    </row>
    <row r="35" spans="1:5" ht="12.75">
      <c r="A35" s="29" t="s">
        <v>41</v>
      </c>
      <c r="E35" s="30" t="s">
        <v>2238</v>
      </c>
    </row>
    <row r="36" spans="1:5" ht="38.25">
      <c r="A36" t="s">
        <v>43</v>
      </c>
      <c r="E36" s="28" t="s">
        <v>2214</v>
      </c>
    </row>
    <row r="37" spans="1:16" ht="12.75">
      <c r="A37" s="19" t="s">
        <v>35</v>
      </c>
      <c r="B37" s="23" t="s">
        <v>70</v>
      </c>
      <c r="C37" s="23" t="s">
        <v>2219</v>
      </c>
      <c r="D37" s="19" t="s">
        <v>37</v>
      </c>
      <c r="E37" s="24" t="s">
        <v>2220</v>
      </c>
      <c r="F37" s="25" t="s">
        <v>62</v>
      </c>
      <c r="G37" s="26">
        <v>715</v>
      </c>
      <c r="H37" s="26">
        <v>116</v>
      </c>
      <c r="I37" s="26">
        <f>ROUND(ROUND(H37,2)*ROUND(G37,2),2)</f>
      </c>
      <c r="O37">
        <f>(I37*21)/100</f>
      </c>
      <c r="P37" t="s">
        <v>12</v>
      </c>
    </row>
    <row r="38" spans="1:5" ht="12.75">
      <c r="A38" s="27" t="s">
        <v>40</v>
      </c>
      <c r="E38" s="28" t="s">
        <v>37</v>
      </c>
    </row>
    <row r="39" spans="1:5" ht="12.75">
      <c r="A39" s="29" t="s">
        <v>41</v>
      </c>
      <c r="E39" s="30" t="s">
        <v>37</v>
      </c>
    </row>
    <row r="40" spans="1:5" ht="76.5">
      <c r="A40" t="s">
        <v>43</v>
      </c>
      <c r="E40" s="28" t="s">
        <v>2239</v>
      </c>
    </row>
    <row r="41" spans="1:16" ht="12.75">
      <c r="A41" s="19" t="s">
        <v>35</v>
      </c>
      <c r="B41" s="23" t="s">
        <v>30</v>
      </c>
      <c r="C41" s="23" t="s">
        <v>2227</v>
      </c>
      <c r="D41" s="19" t="s">
        <v>37</v>
      </c>
      <c r="E41" s="24" t="s">
        <v>2228</v>
      </c>
      <c r="F41" s="25" t="s">
        <v>107</v>
      </c>
      <c r="G41" s="26">
        <v>35.75</v>
      </c>
      <c r="H41" s="26">
        <v>459</v>
      </c>
      <c r="I41" s="26">
        <f>ROUND(ROUND(H41,2)*ROUND(G41,2),2)</f>
      </c>
      <c r="O41">
        <f>(I41*21)/100</f>
      </c>
      <c r="P41" t="s">
        <v>12</v>
      </c>
    </row>
    <row r="42" spans="1:5" ht="12.75">
      <c r="A42" s="27" t="s">
        <v>40</v>
      </c>
      <c r="E42" s="28" t="s">
        <v>37</v>
      </c>
    </row>
    <row r="43" spans="1:5" ht="12.75">
      <c r="A43" s="29" t="s">
        <v>41</v>
      </c>
      <c r="E43" s="30" t="s">
        <v>2240</v>
      </c>
    </row>
    <row r="44" spans="1:5" ht="38.25">
      <c r="A44" t="s">
        <v>43</v>
      </c>
      <c r="E44" s="28" t="s">
        <v>102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7.xml><?xml version="1.0" encoding="utf-8"?>
<worksheet xmlns="http://schemas.openxmlformats.org/spreadsheetml/2006/main" xmlns:r="http://schemas.openxmlformats.org/officeDocument/2006/relationships">
  <sheetPr>
    <pageSetUpPr fitToPage="1"/>
  </sheetPr>
  <dimension ref="A1:R4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2241</v>
      </c>
      <c r="I3" s="31">
        <f>0+I8</f>
      </c>
      <c r="O3" t="s">
        <v>9</v>
      </c>
      <c r="P3" t="s">
        <v>12</v>
      </c>
    </row>
    <row r="4" spans="1:16" ht="15" customHeight="1">
      <c r="A4" t="s">
        <v>7</v>
      </c>
      <c r="B4" s="12" t="s">
        <v>8</v>
      </c>
      <c r="C4" s="13" t="s">
        <v>2241</v>
      </c>
      <c r="D4" s="5"/>
      <c r="E4" s="14" t="s">
        <v>2242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0+I9+I13+I17+I21+I25+I29+I33+I37+I41+I45</f>
      </c>
      <c r="R8">
        <f>0+O9+O13+O17+O21+O25+O29+O33+O37+O41+O45</f>
      </c>
    </row>
    <row r="9" spans="1:16" ht="12.75">
      <c r="A9" s="19" t="s">
        <v>35</v>
      </c>
      <c r="B9" s="23" t="s">
        <v>19</v>
      </c>
      <c r="C9" s="23" t="s">
        <v>1227</v>
      </c>
      <c r="D9" s="19" t="s">
        <v>37</v>
      </c>
      <c r="E9" s="24" t="s">
        <v>1228</v>
      </c>
      <c r="F9" s="25" t="s">
        <v>82</v>
      </c>
      <c r="G9" s="26">
        <v>1673.25</v>
      </c>
      <c r="H9" s="26">
        <v>15</v>
      </c>
      <c r="I9" s="26">
        <f>ROUND(ROUND(H9,2)*ROUND(G9,2),2)</f>
      </c>
      <c r="O9">
        <f>(I9*21)/100</f>
      </c>
      <c r="P9" t="s">
        <v>12</v>
      </c>
    </row>
    <row r="10" spans="1:5" ht="12.75">
      <c r="A10" s="27" t="s">
        <v>40</v>
      </c>
      <c r="E10" s="28" t="s">
        <v>37</v>
      </c>
    </row>
    <row r="11" spans="1:5" ht="12.75">
      <c r="A11" s="29" t="s">
        <v>41</v>
      </c>
      <c r="E11" s="30" t="s">
        <v>2243</v>
      </c>
    </row>
    <row r="12" spans="1:5" ht="25.5">
      <c r="A12" t="s">
        <v>43</v>
      </c>
      <c r="E12" s="28" t="s">
        <v>1230</v>
      </c>
    </row>
    <row r="13" spans="1:16" ht="12.75">
      <c r="A13" s="19" t="s">
        <v>35</v>
      </c>
      <c r="B13" s="23" t="s">
        <v>12</v>
      </c>
      <c r="C13" s="23" t="s">
        <v>1372</v>
      </c>
      <c r="D13" s="19" t="s">
        <v>37</v>
      </c>
      <c r="E13" s="24" t="s">
        <v>1373</v>
      </c>
      <c r="F13" s="25" t="s">
        <v>82</v>
      </c>
      <c r="G13" s="26">
        <v>1140</v>
      </c>
      <c r="H13" s="26">
        <v>19</v>
      </c>
      <c r="I13" s="26">
        <f>ROUND(ROUND(H13,2)*ROUND(G13,2),2)</f>
      </c>
      <c r="O13">
        <f>(I13*21)/100</f>
      </c>
      <c r="P13" t="s">
        <v>12</v>
      </c>
    </row>
    <row r="14" spans="1:5" ht="12.75">
      <c r="A14" s="27" t="s">
        <v>40</v>
      </c>
      <c r="E14" s="28" t="s">
        <v>37</v>
      </c>
    </row>
    <row r="15" spans="1:5" ht="12.75">
      <c r="A15" s="29" t="s">
        <v>41</v>
      </c>
      <c r="E15" s="30" t="s">
        <v>2244</v>
      </c>
    </row>
    <row r="16" spans="1:5" ht="25.5">
      <c r="A16" t="s">
        <v>43</v>
      </c>
      <c r="E16" s="28" t="s">
        <v>1374</v>
      </c>
    </row>
    <row r="17" spans="1:16" ht="12.75">
      <c r="A17" s="19" t="s">
        <v>35</v>
      </c>
      <c r="B17" s="23" t="s">
        <v>13</v>
      </c>
      <c r="C17" s="23" t="s">
        <v>844</v>
      </c>
      <c r="D17" s="19" t="s">
        <v>37</v>
      </c>
      <c r="E17" s="24" t="s">
        <v>845</v>
      </c>
      <c r="F17" s="25" t="s">
        <v>82</v>
      </c>
      <c r="G17" s="26">
        <v>11253</v>
      </c>
      <c r="H17" s="26">
        <v>4</v>
      </c>
      <c r="I17" s="26">
        <f>ROUND(ROUND(H17,2)*ROUND(G17,2),2)</f>
      </c>
      <c r="O17">
        <f>(I17*21)/100</f>
      </c>
      <c r="P17" t="s">
        <v>12</v>
      </c>
    </row>
    <row r="18" spans="1:5" ht="12.75">
      <c r="A18" s="27" t="s">
        <v>40</v>
      </c>
      <c r="E18" s="28" t="s">
        <v>37</v>
      </c>
    </row>
    <row r="19" spans="1:5" ht="12.75">
      <c r="A19" s="29" t="s">
        <v>41</v>
      </c>
      <c r="E19" s="30" t="s">
        <v>2245</v>
      </c>
    </row>
    <row r="20" spans="1:5" ht="38.25">
      <c r="A20" t="s">
        <v>43</v>
      </c>
      <c r="E20" s="28" t="s">
        <v>882</v>
      </c>
    </row>
    <row r="21" spans="1:16" ht="12.75">
      <c r="A21" s="19" t="s">
        <v>35</v>
      </c>
      <c r="B21" s="23" t="s">
        <v>23</v>
      </c>
      <c r="C21" s="23" t="s">
        <v>2198</v>
      </c>
      <c r="D21" s="19" t="s">
        <v>37</v>
      </c>
      <c r="E21" s="24" t="s">
        <v>2199</v>
      </c>
      <c r="F21" s="25" t="s">
        <v>82</v>
      </c>
      <c r="G21" s="26">
        <v>403.75</v>
      </c>
      <c r="H21" s="26">
        <v>17</v>
      </c>
      <c r="I21" s="26">
        <f>ROUND(ROUND(H21,2)*ROUND(G21,2),2)</f>
      </c>
      <c r="O21">
        <f>(I21*21)/100</f>
      </c>
      <c r="P21" t="s">
        <v>12</v>
      </c>
    </row>
    <row r="22" spans="1:5" ht="12.75">
      <c r="A22" s="27" t="s">
        <v>40</v>
      </c>
      <c r="E22" s="28" t="s">
        <v>37</v>
      </c>
    </row>
    <row r="23" spans="1:5" ht="12.75">
      <c r="A23" s="29" t="s">
        <v>41</v>
      </c>
      <c r="E23" s="30" t="s">
        <v>2246</v>
      </c>
    </row>
    <row r="24" spans="1:5" ht="25.5">
      <c r="A24" t="s">
        <v>43</v>
      </c>
      <c r="E24" s="28" t="s">
        <v>2201</v>
      </c>
    </row>
    <row r="25" spans="1:16" ht="12.75">
      <c r="A25" s="19" t="s">
        <v>35</v>
      </c>
      <c r="B25" s="23" t="s">
        <v>25</v>
      </c>
      <c r="C25" s="23" t="s">
        <v>2202</v>
      </c>
      <c r="D25" s="19" t="s">
        <v>37</v>
      </c>
      <c r="E25" s="24" t="s">
        <v>2203</v>
      </c>
      <c r="F25" s="25" t="s">
        <v>82</v>
      </c>
      <c r="G25" s="26">
        <v>3217</v>
      </c>
      <c r="H25" s="26">
        <v>11</v>
      </c>
      <c r="I25" s="26">
        <f>ROUND(ROUND(H25,2)*ROUND(G25,2),2)</f>
      </c>
      <c r="O25">
        <f>(I25*21)/100</f>
      </c>
      <c r="P25" t="s">
        <v>12</v>
      </c>
    </row>
    <row r="26" spans="1:5" ht="12.75">
      <c r="A26" s="27" t="s">
        <v>40</v>
      </c>
      <c r="E26" s="28" t="s">
        <v>37</v>
      </c>
    </row>
    <row r="27" spans="1:5" ht="12.75">
      <c r="A27" s="29" t="s">
        <v>41</v>
      </c>
      <c r="E27" s="30" t="s">
        <v>2247</v>
      </c>
    </row>
    <row r="28" spans="1:5" ht="51">
      <c r="A28" t="s">
        <v>43</v>
      </c>
      <c r="E28" s="28" t="s">
        <v>2205</v>
      </c>
    </row>
    <row r="29" spans="1:16" ht="12.75">
      <c r="A29" s="19" t="s">
        <v>35</v>
      </c>
      <c r="B29" s="23" t="s">
        <v>27</v>
      </c>
      <c r="C29" s="23" t="s">
        <v>1428</v>
      </c>
      <c r="D29" s="19" t="s">
        <v>37</v>
      </c>
      <c r="E29" s="24" t="s">
        <v>1429</v>
      </c>
      <c r="F29" s="25" t="s">
        <v>82</v>
      </c>
      <c r="G29" s="26">
        <v>4825.5</v>
      </c>
      <c r="H29" s="26">
        <v>3</v>
      </c>
      <c r="I29" s="26">
        <f>ROUND(ROUND(H29,2)*ROUND(G29,2),2)</f>
      </c>
      <c r="O29">
        <f>(I29*21)/100</f>
      </c>
      <c r="P29" t="s">
        <v>12</v>
      </c>
    </row>
    <row r="30" spans="1:5" ht="12.75">
      <c r="A30" s="27" t="s">
        <v>40</v>
      </c>
      <c r="E30" s="28" t="s">
        <v>37</v>
      </c>
    </row>
    <row r="31" spans="1:5" ht="12.75">
      <c r="A31" s="29" t="s">
        <v>41</v>
      </c>
      <c r="E31" s="30" t="s">
        <v>2248</v>
      </c>
    </row>
    <row r="32" spans="1:5" ht="25.5">
      <c r="A32" t="s">
        <v>43</v>
      </c>
      <c r="E32" s="28" t="s">
        <v>1432</v>
      </c>
    </row>
    <row r="33" spans="1:16" ht="12.75">
      <c r="A33" s="19" t="s">
        <v>35</v>
      </c>
      <c r="B33" s="23" t="s">
        <v>65</v>
      </c>
      <c r="C33" s="23" t="s">
        <v>2207</v>
      </c>
      <c r="D33" s="19" t="s">
        <v>37</v>
      </c>
      <c r="E33" s="24" t="s">
        <v>2208</v>
      </c>
      <c r="F33" s="25" t="s">
        <v>82</v>
      </c>
      <c r="G33" s="26">
        <v>403.75</v>
      </c>
      <c r="H33" s="26">
        <v>89</v>
      </c>
      <c r="I33" s="26">
        <f>ROUND(ROUND(H33,2)*ROUND(G33,2),2)</f>
      </c>
      <c r="O33">
        <f>(I33*21)/100</f>
      </c>
      <c r="P33" t="s">
        <v>12</v>
      </c>
    </row>
    <row r="34" spans="1:5" ht="12.75">
      <c r="A34" s="27" t="s">
        <v>40</v>
      </c>
      <c r="E34" s="28" t="s">
        <v>37</v>
      </c>
    </row>
    <row r="35" spans="1:5" ht="12.75">
      <c r="A35" s="29" t="s">
        <v>41</v>
      </c>
      <c r="E35" s="30" t="s">
        <v>2249</v>
      </c>
    </row>
    <row r="36" spans="1:5" ht="38.25">
      <c r="A36" t="s">
        <v>43</v>
      </c>
      <c r="E36" s="28" t="s">
        <v>2210</v>
      </c>
    </row>
    <row r="37" spans="1:16" ht="12.75">
      <c r="A37" s="19" t="s">
        <v>35</v>
      </c>
      <c r="B37" s="23" t="s">
        <v>70</v>
      </c>
      <c r="C37" s="23" t="s">
        <v>2211</v>
      </c>
      <c r="D37" s="19" t="s">
        <v>37</v>
      </c>
      <c r="E37" s="24" t="s">
        <v>2212</v>
      </c>
      <c r="F37" s="25" t="s">
        <v>82</v>
      </c>
      <c r="G37" s="26">
        <v>1615</v>
      </c>
      <c r="H37" s="26">
        <v>24</v>
      </c>
      <c r="I37" s="26">
        <f>ROUND(ROUND(H37,2)*ROUND(G37,2),2)</f>
      </c>
      <c r="O37">
        <f>(I37*21)/100</f>
      </c>
      <c r="P37" t="s">
        <v>12</v>
      </c>
    </row>
    <row r="38" spans="1:5" ht="12.75">
      <c r="A38" s="27" t="s">
        <v>40</v>
      </c>
      <c r="E38" s="28" t="s">
        <v>37</v>
      </c>
    </row>
    <row r="39" spans="1:5" ht="12.75">
      <c r="A39" s="29" t="s">
        <v>41</v>
      </c>
      <c r="E39" s="30" t="s">
        <v>2250</v>
      </c>
    </row>
    <row r="40" spans="1:5" ht="38.25">
      <c r="A40" t="s">
        <v>43</v>
      </c>
      <c r="E40" s="28" t="s">
        <v>2214</v>
      </c>
    </row>
    <row r="41" spans="1:16" ht="12.75">
      <c r="A41" s="19" t="s">
        <v>35</v>
      </c>
      <c r="B41" s="23" t="s">
        <v>30</v>
      </c>
      <c r="C41" s="23" t="s">
        <v>2219</v>
      </c>
      <c r="D41" s="19" t="s">
        <v>37</v>
      </c>
      <c r="E41" s="24" t="s">
        <v>2220</v>
      </c>
      <c r="F41" s="25" t="s">
        <v>62</v>
      </c>
      <c r="G41" s="26">
        <v>1035</v>
      </c>
      <c r="H41" s="26">
        <v>116</v>
      </c>
      <c r="I41" s="26">
        <f>ROUND(ROUND(H41,2)*ROUND(G41,2),2)</f>
      </c>
      <c r="O41">
        <f>(I41*21)/100</f>
      </c>
      <c r="P41" t="s">
        <v>12</v>
      </c>
    </row>
    <row r="42" spans="1:5" ht="12.75">
      <c r="A42" s="27" t="s">
        <v>40</v>
      </c>
      <c r="E42" s="28" t="s">
        <v>37</v>
      </c>
    </row>
    <row r="43" spans="1:5" ht="12.75">
      <c r="A43" s="29" t="s">
        <v>41</v>
      </c>
      <c r="E43" s="30" t="s">
        <v>2251</v>
      </c>
    </row>
    <row r="44" spans="1:5" ht="76.5">
      <c r="A44" t="s">
        <v>43</v>
      </c>
      <c r="E44" s="28" t="s">
        <v>2222</v>
      </c>
    </row>
    <row r="45" spans="1:16" ht="12.75">
      <c r="A45" s="19" t="s">
        <v>35</v>
      </c>
      <c r="B45" s="23" t="s">
        <v>32</v>
      </c>
      <c r="C45" s="23" t="s">
        <v>2227</v>
      </c>
      <c r="D45" s="19" t="s">
        <v>37</v>
      </c>
      <c r="E45" s="24" t="s">
        <v>2228</v>
      </c>
      <c r="F45" s="25" t="s">
        <v>107</v>
      </c>
      <c r="G45" s="26">
        <v>51.75</v>
      </c>
      <c r="H45" s="26">
        <v>459</v>
      </c>
      <c r="I45" s="26">
        <f>ROUND(ROUND(H45,2)*ROUND(G45,2),2)</f>
      </c>
      <c r="O45">
        <f>(I45*21)/100</f>
      </c>
      <c r="P45" t="s">
        <v>12</v>
      </c>
    </row>
    <row r="46" spans="1:5" ht="12.75">
      <c r="A46" s="27" t="s">
        <v>40</v>
      </c>
      <c r="E46" s="28" t="s">
        <v>37</v>
      </c>
    </row>
    <row r="47" spans="1:5" ht="12.75">
      <c r="A47" s="29" t="s">
        <v>41</v>
      </c>
      <c r="E47" s="30" t="s">
        <v>2252</v>
      </c>
    </row>
    <row r="48" spans="1:5" ht="38.25">
      <c r="A48" t="s">
        <v>43</v>
      </c>
      <c r="E48" s="28" t="s">
        <v>102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8.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2253</v>
      </c>
      <c r="I3" s="31">
        <f>0+I8</f>
      </c>
      <c r="O3" t="s">
        <v>9</v>
      </c>
      <c r="P3" t="s">
        <v>12</v>
      </c>
    </row>
    <row r="4" spans="1:16" ht="15" customHeight="1">
      <c r="A4" t="s">
        <v>7</v>
      </c>
      <c r="B4" s="12" t="s">
        <v>8</v>
      </c>
      <c r="C4" s="13" t="s">
        <v>2253</v>
      </c>
      <c r="D4" s="5"/>
      <c r="E4" s="14" t="s">
        <v>2254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f>
      </c>
      <c r="R8">
        <f>0+O9+O13+O17</f>
      </c>
    </row>
    <row r="9" spans="1:16" ht="12.75">
      <c r="A9" s="19" t="s">
        <v>35</v>
      </c>
      <c r="B9" s="23" t="s">
        <v>19</v>
      </c>
      <c r="C9" s="23" t="s">
        <v>1366</v>
      </c>
      <c r="D9" s="19" t="s">
        <v>37</v>
      </c>
      <c r="E9" s="24" t="s">
        <v>1367</v>
      </c>
      <c r="F9" s="25" t="s">
        <v>82</v>
      </c>
      <c r="G9" s="26">
        <v>2023</v>
      </c>
      <c r="H9" s="26">
        <v>24</v>
      </c>
      <c r="I9" s="26">
        <f>ROUND(ROUND(H9,2)*ROUND(G9,2),2)</f>
      </c>
      <c r="O9">
        <f>(I9*21)/100</f>
      </c>
      <c r="P9" t="s">
        <v>12</v>
      </c>
    </row>
    <row r="10" spans="1:5" ht="12.75">
      <c r="A10" s="27" t="s">
        <v>40</v>
      </c>
      <c r="E10" s="28" t="s">
        <v>37</v>
      </c>
    </row>
    <row r="11" spans="1:5" ht="38.25">
      <c r="A11" s="29" t="s">
        <v>41</v>
      </c>
      <c r="E11" s="30" t="s">
        <v>2255</v>
      </c>
    </row>
    <row r="12" spans="1:5" ht="12.75">
      <c r="A12" t="s">
        <v>43</v>
      </c>
      <c r="E12" s="28" t="s">
        <v>1368</v>
      </c>
    </row>
    <row r="13" spans="1:16" ht="12.75">
      <c r="A13" s="19" t="s">
        <v>35</v>
      </c>
      <c r="B13" s="23" t="s">
        <v>12</v>
      </c>
      <c r="C13" s="23" t="s">
        <v>217</v>
      </c>
      <c r="D13" s="19" t="s">
        <v>37</v>
      </c>
      <c r="E13" s="24" t="s">
        <v>218</v>
      </c>
      <c r="F13" s="25" t="s">
        <v>107</v>
      </c>
      <c r="G13" s="26">
        <v>606.9</v>
      </c>
      <c r="H13" s="26">
        <v>189</v>
      </c>
      <c r="I13" s="26">
        <f>ROUND(ROUND(H13,2)*ROUND(G13,2),2)</f>
      </c>
      <c r="O13">
        <f>(I13*21)/100</f>
      </c>
      <c r="P13" t="s">
        <v>12</v>
      </c>
    </row>
    <row r="14" spans="1:5" ht="12.75">
      <c r="A14" s="27" t="s">
        <v>40</v>
      </c>
      <c r="E14" s="28" t="s">
        <v>37</v>
      </c>
    </row>
    <row r="15" spans="1:5" ht="38.25">
      <c r="A15" s="29" t="s">
        <v>41</v>
      </c>
      <c r="E15" s="30" t="s">
        <v>2256</v>
      </c>
    </row>
    <row r="16" spans="1:5" ht="38.25">
      <c r="A16" t="s">
        <v>43</v>
      </c>
      <c r="E16" s="28" t="s">
        <v>452</v>
      </c>
    </row>
    <row r="17" spans="1:16" ht="12.75">
      <c r="A17" s="19" t="s">
        <v>35</v>
      </c>
      <c r="B17" s="23" t="s">
        <v>13</v>
      </c>
      <c r="C17" s="23" t="s">
        <v>2257</v>
      </c>
      <c r="D17" s="19" t="s">
        <v>37</v>
      </c>
      <c r="E17" s="24" t="s">
        <v>2258</v>
      </c>
      <c r="F17" s="25" t="s">
        <v>82</v>
      </c>
      <c r="G17" s="26">
        <v>4003</v>
      </c>
      <c r="H17" s="26">
        <v>34</v>
      </c>
      <c r="I17" s="26">
        <f>ROUND(ROUND(H17,2)*ROUND(G17,2),2)</f>
      </c>
      <c r="O17">
        <f>(I17*21)/100</f>
      </c>
      <c r="P17" t="s">
        <v>12</v>
      </c>
    </row>
    <row r="18" spans="1:5" ht="12.75">
      <c r="A18" s="27" t="s">
        <v>40</v>
      </c>
      <c r="E18" s="28" t="s">
        <v>37</v>
      </c>
    </row>
    <row r="19" spans="1:5" ht="25.5">
      <c r="A19" s="29" t="s">
        <v>41</v>
      </c>
      <c r="E19" s="30" t="s">
        <v>2259</v>
      </c>
    </row>
    <row r="20" spans="1:5" ht="38.25">
      <c r="A20" t="s">
        <v>43</v>
      </c>
      <c r="E20" s="28" t="s">
        <v>102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9.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2260</v>
      </c>
      <c r="I3" s="31">
        <f>0+I8</f>
      </c>
      <c r="O3" t="s">
        <v>9</v>
      </c>
      <c r="P3" t="s">
        <v>12</v>
      </c>
    </row>
    <row r="4" spans="1:16" ht="15" customHeight="1">
      <c r="A4" t="s">
        <v>7</v>
      </c>
      <c r="B4" s="12" t="s">
        <v>8</v>
      </c>
      <c r="C4" s="13" t="s">
        <v>2260</v>
      </c>
      <c r="D4" s="5"/>
      <c r="E4" s="14" t="s">
        <v>2261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0+I9+I13+I17</f>
      </c>
      <c r="R8">
        <f>0+O9+O13+O17</f>
      </c>
    </row>
    <row r="9" spans="1:16" ht="12.75">
      <c r="A9" s="19" t="s">
        <v>35</v>
      </c>
      <c r="B9" s="23" t="s">
        <v>19</v>
      </c>
      <c r="C9" s="23" t="s">
        <v>1366</v>
      </c>
      <c r="D9" s="19" t="s">
        <v>37</v>
      </c>
      <c r="E9" s="24" t="s">
        <v>1367</v>
      </c>
      <c r="F9" s="25" t="s">
        <v>82</v>
      </c>
      <c r="G9" s="26">
        <v>635</v>
      </c>
      <c r="H9" s="26">
        <v>24</v>
      </c>
      <c r="I9" s="26">
        <f>ROUND(ROUND(H9,2)*ROUND(G9,2),2)</f>
      </c>
      <c r="O9">
        <f>(I9*21)/100</f>
      </c>
      <c r="P9" t="s">
        <v>12</v>
      </c>
    </row>
    <row r="10" spans="1:5" ht="12.75">
      <c r="A10" s="27" t="s">
        <v>40</v>
      </c>
      <c r="E10" s="28" t="s">
        <v>37</v>
      </c>
    </row>
    <row r="11" spans="1:5" ht="38.25">
      <c r="A11" s="29" t="s">
        <v>41</v>
      </c>
      <c r="E11" s="30" t="s">
        <v>2262</v>
      </c>
    </row>
    <row r="12" spans="1:5" ht="12.75">
      <c r="A12" t="s">
        <v>43</v>
      </c>
      <c r="E12" s="28" t="s">
        <v>1368</v>
      </c>
    </row>
    <row r="13" spans="1:16" ht="12.75">
      <c r="A13" s="19" t="s">
        <v>35</v>
      </c>
      <c r="B13" s="23" t="s">
        <v>12</v>
      </c>
      <c r="C13" s="23" t="s">
        <v>217</v>
      </c>
      <c r="D13" s="19" t="s">
        <v>37</v>
      </c>
      <c r="E13" s="24" t="s">
        <v>218</v>
      </c>
      <c r="F13" s="25" t="s">
        <v>107</v>
      </c>
      <c r="G13" s="26">
        <v>190.5</v>
      </c>
      <c r="H13" s="26">
        <v>189</v>
      </c>
      <c r="I13" s="26">
        <f>ROUND(ROUND(H13,2)*ROUND(G13,2),2)</f>
      </c>
      <c r="O13">
        <f>(I13*21)/100</f>
      </c>
      <c r="P13" t="s">
        <v>12</v>
      </c>
    </row>
    <row r="14" spans="1:5" ht="12.75">
      <c r="A14" s="27" t="s">
        <v>40</v>
      </c>
      <c r="E14" s="28" t="s">
        <v>37</v>
      </c>
    </row>
    <row r="15" spans="1:5" ht="38.25">
      <c r="A15" s="29" t="s">
        <v>41</v>
      </c>
      <c r="E15" s="30" t="s">
        <v>2263</v>
      </c>
    </row>
    <row r="16" spans="1:5" ht="38.25">
      <c r="A16" t="s">
        <v>43</v>
      </c>
      <c r="E16" s="28" t="s">
        <v>220</v>
      </c>
    </row>
    <row r="17" spans="1:16" ht="12.75">
      <c r="A17" s="19" t="s">
        <v>35</v>
      </c>
      <c r="B17" s="23" t="s">
        <v>13</v>
      </c>
      <c r="C17" s="23" t="s">
        <v>2257</v>
      </c>
      <c r="D17" s="19" t="s">
        <v>37</v>
      </c>
      <c r="E17" s="24" t="s">
        <v>2258</v>
      </c>
      <c r="F17" s="25" t="s">
        <v>82</v>
      </c>
      <c r="G17" s="26">
        <v>2742</v>
      </c>
      <c r="H17" s="26">
        <v>34</v>
      </c>
      <c r="I17" s="26">
        <f>ROUND(ROUND(H17,2)*ROUND(G17,2),2)</f>
      </c>
      <c r="O17">
        <f>(I17*21)/100</f>
      </c>
      <c r="P17" t="s">
        <v>12</v>
      </c>
    </row>
    <row r="18" spans="1:5" ht="12.75">
      <c r="A18" s="27" t="s">
        <v>40</v>
      </c>
      <c r="E18" s="28" t="s">
        <v>37</v>
      </c>
    </row>
    <row r="19" spans="1:5" ht="25.5">
      <c r="A19" s="29" t="s">
        <v>41</v>
      </c>
      <c r="E19" s="30" t="s">
        <v>2264</v>
      </c>
    </row>
    <row r="20" spans="1:5" ht="38.25">
      <c r="A20" t="s">
        <v>43</v>
      </c>
      <c r="E20" s="28" t="s">
        <v>102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118</v>
      </c>
      <c r="I3" s="31">
        <f>0+I8</f>
      </c>
      <c r="O3" t="s">
        <v>9</v>
      </c>
      <c r="P3" t="s">
        <v>12</v>
      </c>
    </row>
    <row r="4" spans="1:16" ht="15" customHeight="1">
      <c r="A4" t="s">
        <v>7</v>
      </c>
      <c r="B4" s="12" t="s">
        <v>8</v>
      </c>
      <c r="C4" s="13" t="s">
        <v>118</v>
      </c>
      <c r="D4" s="5"/>
      <c r="E4" s="14" t="s">
        <v>119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79</v>
      </c>
      <c r="F8" s="15"/>
      <c r="G8" s="15"/>
      <c r="H8" s="15"/>
      <c r="I8" s="22">
        <f>0+Q8</f>
      </c>
      <c r="O8">
        <f>0+R8</f>
      </c>
      <c r="Q8">
        <f>0+I9+I13+I17</f>
      </c>
      <c r="R8">
        <f>0+O9+O13+O17</f>
      </c>
    </row>
    <row r="9" spans="1:16" ht="12.75">
      <c r="A9" s="19" t="s">
        <v>35</v>
      </c>
      <c r="B9" s="23" t="s">
        <v>19</v>
      </c>
      <c r="C9" s="23" t="s">
        <v>105</v>
      </c>
      <c r="D9" s="19" t="s">
        <v>37</v>
      </c>
      <c r="E9" s="24" t="s">
        <v>106</v>
      </c>
      <c r="F9" s="25" t="s">
        <v>107</v>
      </c>
      <c r="G9" s="26">
        <v>4608.6</v>
      </c>
      <c r="H9" s="26">
        <v>58</v>
      </c>
      <c r="I9" s="26">
        <f>ROUND(ROUND(H9,2)*ROUND(G9,2),2)</f>
      </c>
      <c r="O9">
        <f>(I9*21)/100</f>
      </c>
      <c r="P9" t="s">
        <v>12</v>
      </c>
    </row>
    <row r="10" spans="1:5" ht="12.75">
      <c r="A10" s="27" t="s">
        <v>40</v>
      </c>
      <c r="E10" s="28" t="s">
        <v>37</v>
      </c>
    </row>
    <row r="11" spans="1:5" ht="25.5">
      <c r="A11" s="29" t="s">
        <v>41</v>
      </c>
      <c r="E11" s="30" t="s">
        <v>120</v>
      </c>
    </row>
    <row r="12" spans="1:5" ht="38.25">
      <c r="A12" t="s">
        <v>43</v>
      </c>
      <c r="E12" s="28" t="s">
        <v>109</v>
      </c>
    </row>
    <row r="13" spans="1:16" ht="12.75">
      <c r="A13" s="19" t="s">
        <v>35</v>
      </c>
      <c r="B13" s="23" t="s">
        <v>12</v>
      </c>
      <c r="C13" s="23" t="s">
        <v>110</v>
      </c>
      <c r="D13" s="19" t="s">
        <v>37</v>
      </c>
      <c r="E13" s="24" t="s">
        <v>111</v>
      </c>
      <c r="F13" s="25" t="s">
        <v>107</v>
      </c>
      <c r="G13" s="26">
        <v>4608.6</v>
      </c>
      <c r="H13" s="26">
        <v>18</v>
      </c>
      <c r="I13" s="26">
        <f>ROUND(ROUND(H13,2)*ROUND(G13,2),2)</f>
      </c>
      <c r="O13">
        <f>(I13*21)/100</f>
      </c>
      <c r="P13" t="s">
        <v>12</v>
      </c>
    </row>
    <row r="14" spans="1:5" ht="12.75">
      <c r="A14" s="27" t="s">
        <v>40</v>
      </c>
      <c r="E14" s="28" t="s">
        <v>37</v>
      </c>
    </row>
    <row r="15" spans="1:5" ht="25.5">
      <c r="A15" s="29" t="s">
        <v>41</v>
      </c>
      <c r="E15" s="30" t="s">
        <v>121</v>
      </c>
    </row>
    <row r="16" spans="1:5" ht="191.25">
      <c r="A16" t="s">
        <v>43</v>
      </c>
      <c r="E16" s="28" t="s">
        <v>113</v>
      </c>
    </row>
    <row r="17" spans="1:16" ht="12.75">
      <c r="A17" s="19" t="s">
        <v>35</v>
      </c>
      <c r="B17" s="23" t="s">
        <v>13</v>
      </c>
      <c r="C17" s="23" t="s">
        <v>114</v>
      </c>
      <c r="D17" s="19" t="s">
        <v>37</v>
      </c>
      <c r="E17" s="24" t="s">
        <v>115</v>
      </c>
      <c r="F17" s="25" t="s">
        <v>107</v>
      </c>
      <c r="G17" s="26">
        <v>4608.6</v>
      </c>
      <c r="H17" s="26">
        <v>58</v>
      </c>
      <c r="I17" s="26">
        <f>ROUND(ROUND(H17,2)*ROUND(G17,2),2)</f>
      </c>
      <c r="O17">
        <f>(I17*21)/100</f>
      </c>
      <c r="P17" t="s">
        <v>12</v>
      </c>
    </row>
    <row r="18" spans="1:5" ht="12.75">
      <c r="A18" s="27" t="s">
        <v>40</v>
      </c>
      <c r="E18" s="28" t="s">
        <v>37</v>
      </c>
    </row>
    <row r="19" spans="1:5" ht="25.5">
      <c r="A19" s="29" t="s">
        <v>41</v>
      </c>
      <c r="E19" s="30" t="s">
        <v>122</v>
      </c>
    </row>
    <row r="20" spans="1:5" ht="51">
      <c r="A20" t="s">
        <v>43</v>
      </c>
      <c r="E20" s="28" t="s">
        <v>117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0.xml><?xml version="1.0" encoding="utf-8"?>
<worksheet xmlns="http://schemas.openxmlformats.org/spreadsheetml/2006/main" xmlns:r="http://schemas.openxmlformats.org/officeDocument/2006/relationships">
  <sheetPr>
    <pageSetUpPr fitToPage="1"/>
  </sheetPr>
  <dimension ref="A1:R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2265</v>
      </c>
      <c r="I3" s="31">
        <f>0+I8</f>
      </c>
      <c r="O3" t="s">
        <v>9</v>
      </c>
      <c r="P3" t="s">
        <v>12</v>
      </c>
    </row>
    <row r="4" spans="1:16" ht="15" customHeight="1">
      <c r="A4" t="s">
        <v>7</v>
      </c>
      <c r="B4" s="12" t="s">
        <v>8</v>
      </c>
      <c r="C4" s="13" t="s">
        <v>2265</v>
      </c>
      <c r="D4" s="5"/>
      <c r="E4" s="14" t="s">
        <v>2266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0+I9+I13+I17+I21+I25+I29</f>
      </c>
      <c r="R8">
        <f>0+O9+O13+O17+O21+O25+O29</f>
      </c>
    </row>
    <row r="9" spans="1:16" ht="12.75">
      <c r="A9" s="19" t="s">
        <v>35</v>
      </c>
      <c r="B9" s="23" t="s">
        <v>19</v>
      </c>
      <c r="C9" s="23" t="s">
        <v>432</v>
      </c>
      <c r="D9" s="19" t="s">
        <v>607</v>
      </c>
      <c r="E9" s="24" t="s">
        <v>433</v>
      </c>
      <c r="F9" s="25" t="s">
        <v>107</v>
      </c>
      <c r="G9" s="26">
        <v>393.6</v>
      </c>
      <c r="H9" s="26">
        <v>195</v>
      </c>
      <c r="I9" s="26">
        <f>ROUND(ROUND(H9,2)*ROUND(G9,2),2)</f>
      </c>
      <c r="O9">
        <f>(I9*21)/100</f>
      </c>
      <c r="P9" t="s">
        <v>12</v>
      </c>
    </row>
    <row r="10" spans="1:5" ht="12.75">
      <c r="A10" s="27" t="s">
        <v>40</v>
      </c>
      <c r="E10" s="28" t="s">
        <v>37</v>
      </c>
    </row>
    <row r="11" spans="1:5" ht="51">
      <c r="A11" s="29" t="s">
        <v>41</v>
      </c>
      <c r="E11" s="30" t="s">
        <v>2267</v>
      </c>
    </row>
    <row r="12" spans="1:5" ht="369.75">
      <c r="A12" t="s">
        <v>43</v>
      </c>
      <c r="E12" s="28" t="s">
        <v>603</v>
      </c>
    </row>
    <row r="13" spans="1:16" ht="12.75">
      <c r="A13" s="19" t="s">
        <v>35</v>
      </c>
      <c r="B13" s="23" t="s">
        <v>12</v>
      </c>
      <c r="C13" s="23" t="s">
        <v>200</v>
      </c>
      <c r="D13" s="19" t="s">
        <v>37</v>
      </c>
      <c r="E13" s="24" t="s">
        <v>201</v>
      </c>
      <c r="F13" s="25" t="s">
        <v>107</v>
      </c>
      <c r="G13" s="26">
        <v>616.65</v>
      </c>
      <c r="H13" s="26">
        <v>124</v>
      </c>
      <c r="I13" s="26">
        <f>ROUND(ROUND(H13,2)*ROUND(G13,2),2)</f>
      </c>
      <c r="O13">
        <f>(I13*21)/100</f>
      </c>
      <c r="P13" t="s">
        <v>12</v>
      </c>
    </row>
    <row r="14" spans="1:5" ht="12.75">
      <c r="A14" s="27" t="s">
        <v>40</v>
      </c>
      <c r="E14" s="28" t="s">
        <v>37</v>
      </c>
    </row>
    <row r="15" spans="1:5" ht="25.5">
      <c r="A15" s="29" t="s">
        <v>41</v>
      </c>
      <c r="E15" s="30" t="s">
        <v>2268</v>
      </c>
    </row>
    <row r="16" spans="1:5" ht="229.5">
      <c r="A16" t="s">
        <v>43</v>
      </c>
      <c r="E16" s="28" t="s">
        <v>203</v>
      </c>
    </row>
    <row r="17" spans="1:16" ht="12.75">
      <c r="A17" s="19" t="s">
        <v>35</v>
      </c>
      <c r="B17" s="23" t="s">
        <v>13</v>
      </c>
      <c r="C17" s="23" t="s">
        <v>1366</v>
      </c>
      <c r="D17" s="19" t="s">
        <v>37</v>
      </c>
      <c r="E17" s="24" t="s">
        <v>1367</v>
      </c>
      <c r="F17" s="25" t="s">
        <v>82</v>
      </c>
      <c r="G17" s="26">
        <v>3717</v>
      </c>
      <c r="H17" s="26">
        <v>24</v>
      </c>
      <c r="I17" s="26">
        <f>ROUND(ROUND(H17,2)*ROUND(G17,2),2)</f>
      </c>
      <c r="O17">
        <f>(I17*21)/100</f>
      </c>
      <c r="P17" t="s">
        <v>12</v>
      </c>
    </row>
    <row r="18" spans="1:5" ht="12.75">
      <c r="A18" s="27" t="s">
        <v>40</v>
      </c>
      <c r="E18" s="28" t="s">
        <v>37</v>
      </c>
    </row>
    <row r="19" spans="1:5" ht="12.75">
      <c r="A19" s="29" t="s">
        <v>41</v>
      </c>
      <c r="E19" s="30" t="s">
        <v>2269</v>
      </c>
    </row>
    <row r="20" spans="1:5" ht="12.75">
      <c r="A20" t="s">
        <v>43</v>
      </c>
      <c r="E20" s="28" t="s">
        <v>1368</v>
      </c>
    </row>
    <row r="21" spans="1:16" ht="12.75">
      <c r="A21" s="19" t="s">
        <v>35</v>
      </c>
      <c r="B21" s="23" t="s">
        <v>23</v>
      </c>
      <c r="C21" s="23" t="s">
        <v>217</v>
      </c>
      <c r="D21" s="19" t="s">
        <v>37</v>
      </c>
      <c r="E21" s="24" t="s">
        <v>218</v>
      </c>
      <c r="F21" s="25" t="s">
        <v>107</v>
      </c>
      <c r="G21" s="26">
        <v>743.4</v>
      </c>
      <c r="H21" s="26">
        <v>189</v>
      </c>
      <c r="I21" s="26">
        <f>ROUND(ROUND(H21,2)*ROUND(G21,2),2)</f>
      </c>
      <c r="O21">
        <f>(I21*21)/100</f>
      </c>
      <c r="P21" t="s">
        <v>12</v>
      </c>
    </row>
    <row r="22" spans="1:5" ht="12.75">
      <c r="A22" s="27" t="s">
        <v>40</v>
      </c>
      <c r="E22" s="28" t="s">
        <v>37</v>
      </c>
    </row>
    <row r="23" spans="1:5" ht="25.5">
      <c r="A23" s="29" t="s">
        <v>41</v>
      </c>
      <c r="E23" s="30" t="s">
        <v>2270</v>
      </c>
    </row>
    <row r="24" spans="1:5" ht="38.25">
      <c r="A24" t="s">
        <v>43</v>
      </c>
      <c r="E24" s="28" t="s">
        <v>220</v>
      </c>
    </row>
    <row r="25" spans="1:16" ht="12.75">
      <c r="A25" s="19" t="s">
        <v>35</v>
      </c>
      <c r="B25" s="23" t="s">
        <v>25</v>
      </c>
      <c r="C25" s="23" t="s">
        <v>1227</v>
      </c>
      <c r="D25" s="19" t="s">
        <v>37</v>
      </c>
      <c r="E25" s="24" t="s">
        <v>1228</v>
      </c>
      <c r="F25" s="25" t="s">
        <v>82</v>
      </c>
      <c r="G25" s="26">
        <v>3717</v>
      </c>
      <c r="H25" s="26">
        <v>15</v>
      </c>
      <c r="I25" s="26">
        <f>ROUND(ROUND(H25,2)*ROUND(G25,2),2)</f>
      </c>
      <c r="O25">
        <f>(I25*21)/100</f>
      </c>
      <c r="P25" t="s">
        <v>12</v>
      </c>
    </row>
    <row r="26" spans="1:5" ht="12.75">
      <c r="A26" s="27" t="s">
        <v>40</v>
      </c>
      <c r="E26" s="28" t="s">
        <v>37</v>
      </c>
    </row>
    <row r="27" spans="1:5" ht="12.75">
      <c r="A27" s="29" t="s">
        <v>41</v>
      </c>
      <c r="E27" s="30" t="s">
        <v>2271</v>
      </c>
    </row>
    <row r="28" spans="1:5" ht="25.5">
      <c r="A28" t="s">
        <v>43</v>
      </c>
      <c r="E28" s="28" t="s">
        <v>1230</v>
      </c>
    </row>
    <row r="29" spans="1:16" ht="12.75">
      <c r="A29" s="19" t="s">
        <v>35</v>
      </c>
      <c r="B29" s="23" t="s">
        <v>27</v>
      </c>
      <c r="C29" s="23" t="s">
        <v>844</v>
      </c>
      <c r="D29" s="19" t="s">
        <v>37</v>
      </c>
      <c r="E29" s="24" t="s">
        <v>845</v>
      </c>
      <c r="F29" s="25" t="s">
        <v>82</v>
      </c>
      <c r="G29" s="26">
        <v>3717</v>
      </c>
      <c r="H29" s="26">
        <v>4</v>
      </c>
      <c r="I29" s="26">
        <f>ROUND(ROUND(H29,2)*ROUND(G29,2),2)</f>
      </c>
      <c r="O29">
        <f>(I29*21)/100</f>
      </c>
      <c r="P29" t="s">
        <v>12</v>
      </c>
    </row>
    <row r="30" spans="1:5" ht="12.75">
      <c r="A30" s="27" t="s">
        <v>40</v>
      </c>
      <c r="E30" s="28" t="s">
        <v>37</v>
      </c>
    </row>
    <row r="31" spans="1:5" ht="12.75">
      <c r="A31" s="29" t="s">
        <v>41</v>
      </c>
      <c r="E31" s="30" t="s">
        <v>2272</v>
      </c>
    </row>
    <row r="32" spans="1:5" ht="38.25">
      <c r="A32" t="s">
        <v>43</v>
      </c>
      <c r="E32" s="28" t="s">
        <v>882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1.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2273</v>
      </c>
      <c r="I3" s="31">
        <f>0+I8</f>
      </c>
      <c r="O3" t="s">
        <v>9</v>
      </c>
      <c r="P3" t="s">
        <v>12</v>
      </c>
    </row>
    <row r="4" spans="1:16" ht="15" customHeight="1">
      <c r="A4" t="s">
        <v>7</v>
      </c>
      <c r="B4" s="12" t="s">
        <v>8</v>
      </c>
      <c r="C4" s="13" t="s">
        <v>2273</v>
      </c>
      <c r="D4" s="5"/>
      <c r="E4" s="14" t="s">
        <v>2274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294</v>
      </c>
      <c r="F8" s="15"/>
      <c r="G8" s="15"/>
      <c r="H8" s="15"/>
      <c r="I8" s="22">
        <f>0+Q8</f>
      </c>
      <c r="O8">
        <f>0+R8</f>
      </c>
      <c r="Q8">
        <f>0+I9</f>
      </c>
      <c r="R8">
        <f>0+O9</f>
      </c>
    </row>
    <row r="9" spans="1:16" ht="12.75">
      <c r="A9" s="19" t="s">
        <v>35</v>
      </c>
      <c r="B9" s="23" t="s">
        <v>19</v>
      </c>
      <c r="C9" s="23" t="s">
        <v>2275</v>
      </c>
      <c r="D9" s="19" t="s">
        <v>37</v>
      </c>
      <c r="E9" s="24" t="s">
        <v>2276</v>
      </c>
      <c r="F9" s="25" t="s">
        <v>39</v>
      </c>
      <c r="G9" s="26">
        <v>1</v>
      </c>
      <c r="H9" s="26">
        <v>50000</v>
      </c>
      <c r="I9" s="26">
        <f>ROUND(ROUND(H9,2)*ROUND(G9,2),2)</f>
      </c>
      <c r="O9">
        <f>(I9*21)/100</f>
      </c>
      <c r="P9" t="s">
        <v>12</v>
      </c>
    </row>
    <row r="10" spans="1:5" ht="12.75">
      <c r="A10" s="27" t="s">
        <v>40</v>
      </c>
      <c r="E10" s="28" t="s">
        <v>37</v>
      </c>
    </row>
    <row r="11" spans="1:5" ht="51">
      <c r="A11" s="29" t="s">
        <v>41</v>
      </c>
      <c r="E11" s="30" t="s">
        <v>2277</v>
      </c>
    </row>
    <row r="12" spans="1:5" ht="12.75">
      <c r="A12" t="s">
        <v>43</v>
      </c>
      <c r="E12" s="28" t="s">
        <v>37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2.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2278</v>
      </c>
      <c r="I3" s="31">
        <f>0+I8</f>
      </c>
      <c r="O3" t="s">
        <v>9</v>
      </c>
      <c r="P3" t="s">
        <v>12</v>
      </c>
    </row>
    <row r="4" spans="1:16" ht="15" customHeight="1">
      <c r="A4" t="s">
        <v>7</v>
      </c>
      <c r="B4" s="12" t="s">
        <v>8</v>
      </c>
      <c r="C4" s="13" t="s">
        <v>2278</v>
      </c>
      <c r="D4" s="5"/>
      <c r="E4" s="14" t="s">
        <v>2279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294</v>
      </c>
      <c r="F8" s="15"/>
      <c r="G8" s="15"/>
      <c r="H8" s="15"/>
      <c r="I8" s="22">
        <f>0+Q8</f>
      </c>
      <c r="O8">
        <f>0+R8</f>
      </c>
      <c r="Q8">
        <f>0+I9</f>
      </c>
      <c r="R8">
        <f>0+O9</f>
      </c>
    </row>
    <row r="9" spans="1:16" ht="12.75">
      <c r="A9" s="19" t="s">
        <v>35</v>
      </c>
      <c r="B9" s="23" t="s">
        <v>19</v>
      </c>
      <c r="C9" s="23" t="s">
        <v>2280</v>
      </c>
      <c r="D9" s="19" t="s">
        <v>37</v>
      </c>
      <c r="E9" s="24" t="s">
        <v>2281</v>
      </c>
      <c r="F9" s="25" t="s">
        <v>62</v>
      </c>
      <c r="G9" s="26">
        <v>4</v>
      </c>
      <c r="H9" s="26">
        <v>80000</v>
      </c>
      <c r="I9" s="26">
        <f>ROUND(ROUND(H9,2)*ROUND(G9,2),2)</f>
      </c>
      <c r="O9">
        <f>(I9*21)/100</f>
      </c>
      <c r="P9" t="s">
        <v>12</v>
      </c>
    </row>
    <row r="10" spans="1:5" ht="12.75">
      <c r="A10" s="27" t="s">
        <v>40</v>
      </c>
      <c r="E10" s="28" t="s">
        <v>37</v>
      </c>
    </row>
    <row r="11" spans="1:5" ht="25.5">
      <c r="A11" s="29" t="s">
        <v>41</v>
      </c>
      <c r="E11" s="30" t="s">
        <v>2282</v>
      </c>
    </row>
    <row r="12" spans="1:5" ht="89.25">
      <c r="A12" t="s">
        <v>43</v>
      </c>
      <c r="E12" s="28" t="s">
        <v>309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3.xml><?xml version="1.0" encoding="utf-8"?>
<worksheet xmlns="http://schemas.openxmlformats.org/spreadsheetml/2006/main" xmlns:r="http://schemas.openxmlformats.org/officeDocument/2006/relationships">
  <sheetPr>
    <pageSetUpPr fitToPage="1"/>
  </sheetPr>
  <dimension ref="A1:R3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0+O8+O17+O22</f>
      </c>
      <c r="P2" t="s">
        <v>13</v>
      </c>
    </row>
    <row r="3" spans="1:16" ht="15" customHeight="1">
      <c r="A3" t="s">
        <v>1</v>
      </c>
      <c r="B3" s="8" t="s">
        <v>4</v>
      </c>
      <c r="C3" s="9" t="s">
        <v>5</v>
      </c>
      <c r="D3" s="1"/>
      <c r="E3" s="10" t="s">
        <v>6</v>
      </c>
      <c r="F3" s="1"/>
      <c r="G3" s="4"/>
      <c r="H3" s="3" t="s">
        <v>2283</v>
      </c>
      <c r="I3" s="31">
        <f>0+I8+I17+I22</f>
      </c>
      <c r="O3" t="s">
        <v>9</v>
      </c>
      <c r="P3" t="s">
        <v>12</v>
      </c>
    </row>
    <row r="4" spans="1:16" ht="15" customHeight="1">
      <c r="A4" t="s">
        <v>7</v>
      </c>
      <c r="B4" s="12" t="s">
        <v>8</v>
      </c>
      <c r="C4" s="13" t="s">
        <v>2283</v>
      </c>
      <c r="D4" s="5"/>
      <c r="E4" s="14" t="s">
        <v>2284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34</v>
      </c>
      <c r="F8" s="15"/>
      <c r="G8" s="15"/>
      <c r="H8" s="15"/>
      <c r="I8" s="22">
        <f>0+Q8</f>
      </c>
      <c r="O8">
        <f>0+R8</f>
      </c>
      <c r="Q8">
        <f>0+I9+I13</f>
      </c>
      <c r="R8">
        <f>0+O9+O13</f>
      </c>
    </row>
    <row r="9" spans="1:16" ht="12.75">
      <c r="A9" s="19" t="s">
        <v>35</v>
      </c>
      <c r="B9" s="23" t="s">
        <v>19</v>
      </c>
      <c r="C9" s="23" t="s">
        <v>189</v>
      </c>
      <c r="D9" s="19" t="s">
        <v>37</v>
      </c>
      <c r="E9" s="24" t="s">
        <v>190</v>
      </c>
      <c r="F9" s="25" t="s">
        <v>107</v>
      </c>
      <c r="G9" s="26">
        <v>436.2</v>
      </c>
      <c r="H9" s="26">
        <v>292</v>
      </c>
      <c r="I9" s="26">
        <f>ROUND(ROUND(H9,2)*ROUND(G9,2),2)</f>
      </c>
      <c r="O9">
        <f>(I9*21)/100</f>
      </c>
      <c r="P9" t="s">
        <v>12</v>
      </c>
    </row>
    <row r="10" spans="1:5" ht="12.75">
      <c r="A10" s="27" t="s">
        <v>40</v>
      </c>
      <c r="E10" s="28" t="s">
        <v>37</v>
      </c>
    </row>
    <row r="11" spans="1:5" ht="178.5">
      <c r="A11" s="29" t="s">
        <v>41</v>
      </c>
      <c r="E11" s="30" t="s">
        <v>2285</v>
      </c>
    </row>
    <row r="12" spans="1:5" ht="318.75">
      <c r="A12" t="s">
        <v>43</v>
      </c>
      <c r="E12" s="28" t="s">
        <v>182</v>
      </c>
    </row>
    <row r="13" spans="1:16" ht="12.75">
      <c r="A13" s="19" t="s">
        <v>35</v>
      </c>
      <c r="B13" s="23" t="s">
        <v>12</v>
      </c>
      <c r="C13" s="23" t="s">
        <v>200</v>
      </c>
      <c r="D13" s="19" t="s">
        <v>37</v>
      </c>
      <c r="E13" s="24" t="s">
        <v>201</v>
      </c>
      <c r="F13" s="25" t="s">
        <v>107</v>
      </c>
      <c r="G13" s="26">
        <v>377.9</v>
      </c>
      <c r="H13" s="26">
        <v>124</v>
      </c>
      <c r="I13" s="26">
        <f>ROUND(ROUND(H13,2)*ROUND(G13,2),2)</f>
      </c>
      <c r="O13">
        <f>(I13*21)/100</f>
      </c>
      <c r="P13" t="s">
        <v>12</v>
      </c>
    </row>
    <row r="14" spans="1:5" ht="12.75">
      <c r="A14" s="27" t="s">
        <v>40</v>
      </c>
      <c r="E14" s="28" t="s">
        <v>37</v>
      </c>
    </row>
    <row r="15" spans="1:5" ht="178.5">
      <c r="A15" s="29" t="s">
        <v>41</v>
      </c>
      <c r="E15" s="30" t="s">
        <v>2286</v>
      </c>
    </row>
    <row r="16" spans="1:5" ht="229.5">
      <c r="A16" t="s">
        <v>43</v>
      </c>
      <c r="E16" s="28" t="s">
        <v>203</v>
      </c>
    </row>
    <row r="17" spans="1:18" ht="12.75" customHeight="1">
      <c r="A17" s="5" t="s">
        <v>33</v>
      </c>
      <c r="B17" s="5"/>
      <c r="C17" s="34" t="s">
        <v>23</v>
      </c>
      <c r="D17" s="5"/>
      <c r="E17" s="21" t="s">
        <v>227</v>
      </c>
      <c r="F17" s="5"/>
      <c r="G17" s="5"/>
      <c r="H17" s="5"/>
      <c r="I17" s="35">
        <f>0+Q17</f>
      </c>
      <c r="O17">
        <f>0+R17</f>
      </c>
      <c r="Q17">
        <f>0+I18</f>
      </c>
      <c r="R17">
        <f>0+O18</f>
      </c>
    </row>
    <row r="18" spans="1:16" ht="12.75">
      <c r="A18" s="19" t="s">
        <v>35</v>
      </c>
      <c r="B18" s="23" t="s">
        <v>13</v>
      </c>
      <c r="C18" s="23" t="s">
        <v>229</v>
      </c>
      <c r="D18" s="19" t="s">
        <v>37</v>
      </c>
      <c r="E18" s="24" t="s">
        <v>230</v>
      </c>
      <c r="F18" s="25" t="s">
        <v>107</v>
      </c>
      <c r="G18" s="26">
        <v>33.87</v>
      </c>
      <c r="H18" s="26">
        <v>888</v>
      </c>
      <c r="I18" s="26">
        <f>ROUND(ROUND(H18,2)*ROUND(G18,2),2)</f>
      </c>
      <c r="O18">
        <f>(I18*21)/100</f>
      </c>
      <c r="P18" t="s">
        <v>12</v>
      </c>
    </row>
    <row r="19" spans="1:5" ht="12.75">
      <c r="A19" s="27" t="s">
        <v>40</v>
      </c>
      <c r="E19" s="28" t="s">
        <v>37</v>
      </c>
    </row>
    <row r="20" spans="1:5" ht="140.25">
      <c r="A20" s="29" t="s">
        <v>41</v>
      </c>
      <c r="E20" s="30" t="s">
        <v>2287</v>
      </c>
    </row>
    <row r="21" spans="1:5" ht="38.25">
      <c r="A21" t="s">
        <v>43</v>
      </c>
      <c r="E21" s="28" t="s">
        <v>232</v>
      </c>
    </row>
    <row r="22" spans="1:18" ht="12.75" customHeight="1">
      <c r="A22" s="5" t="s">
        <v>33</v>
      </c>
      <c r="B22" s="5"/>
      <c r="C22" s="34" t="s">
        <v>70</v>
      </c>
      <c r="D22" s="5"/>
      <c r="E22" s="21" t="s">
        <v>271</v>
      </c>
      <c r="F22" s="5"/>
      <c r="G22" s="5"/>
      <c r="H22" s="5"/>
      <c r="I22" s="35">
        <f>0+Q22</f>
      </c>
      <c r="O22">
        <f>0+R22</f>
      </c>
      <c r="Q22">
        <f>0+I23+I27+I31</f>
      </c>
      <c r="R22">
        <f>0+O23+O27+O31</f>
      </c>
    </row>
    <row r="23" spans="1:16" ht="12.75">
      <c r="A23" s="19" t="s">
        <v>35</v>
      </c>
      <c r="B23" s="23" t="s">
        <v>23</v>
      </c>
      <c r="C23" s="23" t="s">
        <v>2288</v>
      </c>
      <c r="D23" s="19" t="s">
        <v>37</v>
      </c>
      <c r="E23" s="24" t="s">
        <v>2289</v>
      </c>
      <c r="F23" s="25" t="s">
        <v>163</v>
      </c>
      <c r="G23" s="26">
        <v>169</v>
      </c>
      <c r="H23" s="26">
        <v>262</v>
      </c>
      <c r="I23" s="26">
        <f>ROUND(ROUND(H23,2)*ROUND(G23,2),2)</f>
      </c>
      <c r="O23">
        <f>(I23*21)/100</f>
      </c>
      <c r="P23" t="s">
        <v>12</v>
      </c>
    </row>
    <row r="24" spans="1:5" ht="12.75">
      <c r="A24" s="27" t="s">
        <v>40</v>
      </c>
      <c r="E24" s="28" t="s">
        <v>37</v>
      </c>
    </row>
    <row r="25" spans="1:5" ht="25.5">
      <c r="A25" s="29" t="s">
        <v>41</v>
      </c>
      <c r="E25" s="30" t="s">
        <v>2290</v>
      </c>
    </row>
    <row r="26" spans="1:5" ht="255">
      <c r="A26" t="s">
        <v>43</v>
      </c>
      <c r="E26" s="28" t="s">
        <v>276</v>
      </c>
    </row>
    <row r="27" spans="1:16" ht="12.75">
      <c r="A27" s="19" t="s">
        <v>35</v>
      </c>
      <c r="B27" s="23" t="s">
        <v>25</v>
      </c>
      <c r="C27" s="23" t="s">
        <v>2291</v>
      </c>
      <c r="D27" s="19" t="s">
        <v>37</v>
      </c>
      <c r="E27" s="24" t="s">
        <v>2292</v>
      </c>
      <c r="F27" s="25" t="s">
        <v>163</v>
      </c>
      <c r="G27" s="26">
        <v>98</v>
      </c>
      <c r="H27" s="26">
        <v>346</v>
      </c>
      <c r="I27" s="26">
        <f>ROUND(ROUND(H27,2)*ROUND(G27,2),2)</f>
      </c>
      <c r="O27">
        <f>(I27*21)/100</f>
      </c>
      <c r="P27" t="s">
        <v>12</v>
      </c>
    </row>
    <row r="28" spans="1:5" ht="12.75">
      <c r="A28" s="27" t="s">
        <v>40</v>
      </c>
      <c r="E28" s="28" t="s">
        <v>37</v>
      </c>
    </row>
    <row r="29" spans="1:5" ht="63.75">
      <c r="A29" s="29" t="s">
        <v>41</v>
      </c>
      <c r="E29" s="30" t="s">
        <v>2293</v>
      </c>
    </row>
    <row r="30" spans="1:5" ht="255">
      <c r="A30" t="s">
        <v>43</v>
      </c>
      <c r="E30" s="28" t="s">
        <v>276</v>
      </c>
    </row>
    <row r="31" spans="1:16" ht="12.75">
      <c r="A31" s="19" t="s">
        <v>35</v>
      </c>
      <c r="B31" s="23" t="s">
        <v>27</v>
      </c>
      <c r="C31" s="23" t="s">
        <v>1255</v>
      </c>
      <c r="D31" s="19" t="s">
        <v>37</v>
      </c>
      <c r="E31" s="24" t="s">
        <v>1256</v>
      </c>
      <c r="F31" s="25" t="s">
        <v>163</v>
      </c>
      <c r="G31" s="26">
        <v>258.2</v>
      </c>
      <c r="H31" s="26">
        <v>1820</v>
      </c>
      <c r="I31" s="26">
        <f>ROUND(ROUND(H31,2)*ROUND(G31,2),2)</f>
      </c>
      <c r="O31">
        <f>(I31*21)/100</f>
      </c>
      <c r="P31" t="s">
        <v>12</v>
      </c>
    </row>
    <row r="32" spans="1:5" ht="12.75">
      <c r="A32" s="27" t="s">
        <v>40</v>
      </c>
      <c r="E32" s="28" t="s">
        <v>37</v>
      </c>
    </row>
    <row r="33" spans="1:5" ht="63.75">
      <c r="A33" s="29" t="s">
        <v>41</v>
      </c>
      <c r="E33" s="30" t="s">
        <v>2294</v>
      </c>
    </row>
    <row r="34" spans="1:5" ht="255">
      <c r="A34" t="s">
        <v>43</v>
      </c>
      <c r="E34" s="28" t="s">
        <v>276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9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0+O8+O29+O114+O119+O124+O157+O178</f>
      </c>
      <c r="P2" t="s">
        <v>13</v>
      </c>
    </row>
    <row r="3" spans="1:16" ht="15" customHeight="1">
      <c r="A3" t="s">
        <v>1</v>
      </c>
      <c r="B3" s="8" t="s">
        <v>4</v>
      </c>
      <c r="C3" s="9" t="s">
        <v>5</v>
      </c>
      <c r="D3" s="1"/>
      <c r="E3" s="10" t="s">
        <v>6</v>
      </c>
      <c r="F3" s="1"/>
      <c r="G3" s="4"/>
      <c r="H3" s="3" t="s">
        <v>123</v>
      </c>
      <c r="I3" s="31">
        <f>0+I8+I29+I114+I119+I124+I157+I178</f>
      </c>
      <c r="O3" t="s">
        <v>9</v>
      </c>
      <c r="P3" t="s">
        <v>12</v>
      </c>
    </row>
    <row r="4" spans="1:16" ht="15" customHeight="1">
      <c r="A4" t="s">
        <v>7</v>
      </c>
      <c r="B4" s="12" t="s">
        <v>8</v>
      </c>
      <c r="C4" s="13" t="s">
        <v>123</v>
      </c>
      <c r="D4" s="5"/>
      <c r="E4" s="14" t="s">
        <v>124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f>
      </c>
      <c r="R8">
        <f>0+O9+O13+O17+O21+O25</f>
      </c>
    </row>
    <row r="9" spans="1:16" ht="12.75">
      <c r="A9" s="19" t="s">
        <v>35</v>
      </c>
      <c r="B9" s="23" t="s">
        <v>19</v>
      </c>
      <c r="C9" s="23" t="s">
        <v>125</v>
      </c>
      <c r="D9" s="19" t="s">
        <v>126</v>
      </c>
      <c r="E9" s="24" t="s">
        <v>127</v>
      </c>
      <c r="F9" s="25" t="s">
        <v>107</v>
      </c>
      <c r="G9" s="26">
        <v>20.55</v>
      </c>
      <c r="H9" s="26">
        <v>524</v>
      </c>
      <c r="I9" s="26">
        <f>ROUND(ROUND(H9,2)*ROUND(G9,2),2)</f>
      </c>
      <c r="O9">
        <f>(I9*21)/100</f>
      </c>
      <c r="P9" t="s">
        <v>12</v>
      </c>
    </row>
    <row r="10" spans="1:5" ht="12.75">
      <c r="A10" s="27" t="s">
        <v>40</v>
      </c>
      <c r="E10" s="28" t="s">
        <v>37</v>
      </c>
    </row>
    <row r="11" spans="1:5" ht="12.75">
      <c r="A11" s="29" t="s">
        <v>41</v>
      </c>
      <c r="E11" s="30" t="s">
        <v>128</v>
      </c>
    </row>
    <row r="12" spans="1:5" ht="25.5">
      <c r="A12" t="s">
        <v>43</v>
      </c>
      <c r="E12" s="28" t="s">
        <v>129</v>
      </c>
    </row>
    <row r="13" spans="1:16" ht="12.75">
      <c r="A13" s="19" t="s">
        <v>35</v>
      </c>
      <c r="B13" s="23" t="s">
        <v>12</v>
      </c>
      <c r="C13" s="23" t="s">
        <v>125</v>
      </c>
      <c r="D13" s="19" t="s">
        <v>130</v>
      </c>
      <c r="E13" s="24" t="s">
        <v>127</v>
      </c>
      <c r="F13" s="25" t="s">
        <v>107</v>
      </c>
      <c r="G13" s="26">
        <v>41.1</v>
      </c>
      <c r="H13" s="26">
        <v>314</v>
      </c>
      <c r="I13" s="26">
        <f>ROUND(ROUND(H13,2)*ROUND(G13,2),2)</f>
      </c>
      <c r="O13">
        <f>(I13*21)/100</f>
      </c>
      <c r="P13" t="s">
        <v>12</v>
      </c>
    </row>
    <row r="14" spans="1:5" ht="12.75">
      <c r="A14" s="27" t="s">
        <v>40</v>
      </c>
      <c r="E14" s="28" t="s">
        <v>37</v>
      </c>
    </row>
    <row r="15" spans="1:5" ht="12.75">
      <c r="A15" s="29" t="s">
        <v>41</v>
      </c>
      <c r="E15" s="30" t="s">
        <v>131</v>
      </c>
    </row>
    <row r="16" spans="1:5" ht="25.5">
      <c r="A16" t="s">
        <v>43</v>
      </c>
      <c r="E16" s="28" t="s">
        <v>129</v>
      </c>
    </row>
    <row r="17" spans="1:16" ht="12.75">
      <c r="A17" s="19" t="s">
        <v>35</v>
      </c>
      <c r="B17" s="23" t="s">
        <v>13</v>
      </c>
      <c r="C17" s="23" t="s">
        <v>125</v>
      </c>
      <c r="D17" s="19" t="s">
        <v>132</v>
      </c>
      <c r="E17" s="24" t="s">
        <v>127</v>
      </c>
      <c r="F17" s="25" t="s">
        <v>107</v>
      </c>
      <c r="G17" s="26">
        <v>55.28</v>
      </c>
      <c r="H17" s="26">
        <v>314</v>
      </c>
      <c r="I17" s="26">
        <f>ROUND(ROUND(H17,2)*ROUND(G17,2),2)</f>
      </c>
      <c r="O17">
        <f>(I17*21)/100</f>
      </c>
      <c r="P17" t="s">
        <v>12</v>
      </c>
    </row>
    <row r="18" spans="1:5" ht="12.75">
      <c r="A18" s="27" t="s">
        <v>40</v>
      </c>
      <c r="E18" s="28" t="s">
        <v>37</v>
      </c>
    </row>
    <row r="19" spans="1:5" ht="12.75">
      <c r="A19" s="29" t="s">
        <v>41</v>
      </c>
      <c r="E19" s="30" t="s">
        <v>133</v>
      </c>
    </row>
    <row r="20" spans="1:5" ht="25.5">
      <c r="A20" t="s">
        <v>43</v>
      </c>
      <c r="E20" s="28" t="s">
        <v>129</v>
      </c>
    </row>
    <row r="21" spans="1:16" ht="12.75">
      <c r="A21" s="19" t="s">
        <v>35</v>
      </c>
      <c r="B21" s="23" t="s">
        <v>23</v>
      </c>
      <c r="C21" s="23" t="s">
        <v>125</v>
      </c>
      <c r="D21" s="19" t="s">
        <v>134</v>
      </c>
      <c r="E21" s="24" t="s">
        <v>127</v>
      </c>
      <c r="F21" s="25" t="s">
        <v>107</v>
      </c>
      <c r="G21" s="26">
        <v>754.2</v>
      </c>
      <c r="H21" s="26">
        <v>314</v>
      </c>
      <c r="I21" s="26">
        <f>ROUND(ROUND(H21,2)*ROUND(G21,2),2)</f>
      </c>
      <c r="O21">
        <f>(I21*21)/100</f>
      </c>
      <c r="P21" t="s">
        <v>12</v>
      </c>
    </row>
    <row r="22" spans="1:5" ht="12.75">
      <c r="A22" s="27" t="s">
        <v>40</v>
      </c>
      <c r="E22" s="28" t="s">
        <v>37</v>
      </c>
    </row>
    <row r="23" spans="1:5" ht="12.75">
      <c r="A23" s="29" t="s">
        <v>41</v>
      </c>
      <c r="E23" s="30" t="s">
        <v>135</v>
      </c>
    </row>
    <row r="24" spans="1:5" ht="25.5">
      <c r="A24" t="s">
        <v>43</v>
      </c>
      <c r="E24" s="28" t="s">
        <v>129</v>
      </c>
    </row>
    <row r="25" spans="1:16" ht="12.75">
      <c r="A25" s="19" t="s">
        <v>35</v>
      </c>
      <c r="B25" s="23" t="s">
        <v>25</v>
      </c>
      <c r="C25" s="23" t="s">
        <v>136</v>
      </c>
      <c r="D25" s="19" t="s">
        <v>37</v>
      </c>
      <c r="E25" s="24" t="s">
        <v>127</v>
      </c>
      <c r="F25" s="25" t="s">
        <v>137</v>
      </c>
      <c r="G25" s="26">
        <v>0.15</v>
      </c>
      <c r="H25" s="26">
        <v>500</v>
      </c>
      <c r="I25" s="26">
        <f>ROUND(ROUND(H25,2)*ROUND(G25,2),2)</f>
      </c>
      <c r="O25">
        <f>(I25*21)/100</f>
      </c>
      <c r="P25" t="s">
        <v>12</v>
      </c>
    </row>
    <row r="26" spans="1:5" ht="12.75">
      <c r="A26" s="27" t="s">
        <v>40</v>
      </c>
      <c r="E26" s="28" t="s">
        <v>37</v>
      </c>
    </row>
    <row r="27" spans="1:5" ht="12.75">
      <c r="A27" s="29" t="s">
        <v>41</v>
      </c>
      <c r="E27" s="30" t="s">
        <v>138</v>
      </c>
    </row>
    <row r="28" spans="1:5" ht="25.5">
      <c r="A28" t="s">
        <v>43</v>
      </c>
      <c r="E28" s="28" t="s">
        <v>129</v>
      </c>
    </row>
    <row r="29" spans="1:18" ht="12.75" customHeight="1">
      <c r="A29" s="5" t="s">
        <v>33</v>
      </c>
      <c r="B29" s="5"/>
      <c r="C29" s="34" t="s">
        <v>19</v>
      </c>
      <c r="D29" s="5"/>
      <c r="E29" s="21" t="s">
        <v>34</v>
      </c>
      <c r="F29" s="5"/>
      <c r="G29" s="5"/>
      <c r="H29" s="5"/>
      <c r="I29" s="35">
        <f>0+Q29</f>
      </c>
      <c r="O29">
        <f>0+R29</f>
      </c>
      <c r="Q29">
        <f>0+I30+I34+I38+I42+I46+I50+I54+I58+I62+I66+I70+I74+I78+I82+I86+I90+I94+I98+I102+I106+I110</f>
      </c>
      <c r="R29">
        <f>0+O30+O34+O38+O42+O46+O50+O54+O58+O62+O66+O70+O74+O78+O82+O86+O90+O94+O98+O102+O106+O110</f>
      </c>
    </row>
    <row r="30" spans="1:16" ht="12.75">
      <c r="A30" s="19" t="s">
        <v>35</v>
      </c>
      <c r="B30" s="23" t="s">
        <v>27</v>
      </c>
      <c r="C30" s="23" t="s">
        <v>80</v>
      </c>
      <c r="D30" s="19" t="s">
        <v>37</v>
      </c>
      <c r="E30" s="24" t="s">
        <v>81</v>
      </c>
      <c r="F30" s="25" t="s">
        <v>82</v>
      </c>
      <c r="G30" s="26">
        <v>157.2</v>
      </c>
      <c r="H30" s="26">
        <v>47</v>
      </c>
      <c r="I30" s="26">
        <f>ROUND(ROUND(H30,2)*ROUND(G30,2),2)</f>
      </c>
      <c r="O30">
        <f>(I30*21)/100</f>
      </c>
      <c r="P30" t="s">
        <v>12</v>
      </c>
    </row>
    <row r="31" spans="1:5" ht="12.75">
      <c r="A31" s="27" t="s">
        <v>40</v>
      </c>
      <c r="E31" s="28" t="s">
        <v>37</v>
      </c>
    </row>
    <row r="32" spans="1:5" ht="12.75">
      <c r="A32" s="29" t="s">
        <v>41</v>
      </c>
      <c r="E32" s="30" t="s">
        <v>139</v>
      </c>
    </row>
    <row r="33" spans="1:5" ht="38.25">
      <c r="A33" t="s">
        <v>43</v>
      </c>
      <c r="E33" s="28" t="s">
        <v>140</v>
      </c>
    </row>
    <row r="34" spans="1:16" ht="12.75">
      <c r="A34" s="19" t="s">
        <v>35</v>
      </c>
      <c r="B34" s="23" t="s">
        <v>65</v>
      </c>
      <c r="C34" s="23" t="s">
        <v>92</v>
      </c>
      <c r="D34" s="19" t="s">
        <v>37</v>
      </c>
      <c r="E34" s="24" t="s">
        <v>93</v>
      </c>
      <c r="F34" s="25" t="s">
        <v>62</v>
      </c>
      <c r="G34" s="26">
        <v>7</v>
      </c>
      <c r="H34" s="26">
        <v>1870</v>
      </c>
      <c r="I34" s="26">
        <f>ROUND(ROUND(H34,2)*ROUND(G34,2),2)</f>
      </c>
      <c r="O34">
        <f>(I34*21)/100</f>
      </c>
      <c r="P34" t="s">
        <v>12</v>
      </c>
    </row>
    <row r="35" spans="1:5" ht="12.75">
      <c r="A35" s="27" t="s">
        <v>40</v>
      </c>
      <c r="E35" s="28" t="s">
        <v>37</v>
      </c>
    </row>
    <row r="36" spans="1:5" ht="12.75">
      <c r="A36" s="29" t="s">
        <v>41</v>
      </c>
      <c r="E36" s="30" t="s">
        <v>141</v>
      </c>
    </row>
    <row r="37" spans="1:5" ht="165.75">
      <c r="A37" t="s">
        <v>43</v>
      </c>
      <c r="E37" s="28" t="s">
        <v>95</v>
      </c>
    </row>
    <row r="38" spans="1:16" ht="12.75">
      <c r="A38" s="19" t="s">
        <v>35</v>
      </c>
      <c r="B38" s="23" t="s">
        <v>70</v>
      </c>
      <c r="C38" s="23" t="s">
        <v>142</v>
      </c>
      <c r="D38" s="19" t="s">
        <v>143</v>
      </c>
      <c r="E38" s="24" t="s">
        <v>144</v>
      </c>
      <c r="F38" s="25" t="s">
        <v>62</v>
      </c>
      <c r="G38" s="26">
        <v>4</v>
      </c>
      <c r="H38" s="26">
        <v>746</v>
      </c>
      <c r="I38" s="26">
        <f>ROUND(ROUND(H38,2)*ROUND(G38,2),2)</f>
      </c>
      <c r="O38">
        <f>(I38*21)/100</f>
      </c>
      <c r="P38" t="s">
        <v>12</v>
      </c>
    </row>
    <row r="39" spans="1:5" ht="12.75">
      <c r="A39" s="27" t="s">
        <v>40</v>
      </c>
      <c r="E39" s="28" t="s">
        <v>37</v>
      </c>
    </row>
    <row r="40" spans="1:5" ht="12.75">
      <c r="A40" s="29" t="s">
        <v>41</v>
      </c>
      <c r="E40" s="30" t="s">
        <v>145</v>
      </c>
    </row>
    <row r="41" spans="1:5" ht="114.75">
      <c r="A41" t="s">
        <v>43</v>
      </c>
      <c r="E41" s="28" t="s">
        <v>146</v>
      </c>
    </row>
    <row r="42" spans="1:16" ht="12.75">
      <c r="A42" s="19" t="s">
        <v>35</v>
      </c>
      <c r="B42" s="23" t="s">
        <v>30</v>
      </c>
      <c r="C42" s="23" t="s">
        <v>147</v>
      </c>
      <c r="D42" s="19" t="s">
        <v>126</v>
      </c>
      <c r="E42" s="24" t="s">
        <v>148</v>
      </c>
      <c r="F42" s="25" t="s">
        <v>107</v>
      </c>
      <c r="G42" s="26">
        <v>20.55</v>
      </c>
      <c r="H42" s="26">
        <v>641</v>
      </c>
      <c r="I42" s="26">
        <f>ROUND(ROUND(H42,2)*ROUND(G42,2),2)</f>
      </c>
      <c r="O42">
        <f>(I42*21)/100</f>
      </c>
      <c r="P42" t="s">
        <v>12</v>
      </c>
    </row>
    <row r="43" spans="1:5" ht="12.75">
      <c r="A43" s="27" t="s">
        <v>40</v>
      </c>
      <c r="E43" s="28" t="s">
        <v>37</v>
      </c>
    </row>
    <row r="44" spans="1:5" ht="25.5">
      <c r="A44" s="29" t="s">
        <v>41</v>
      </c>
      <c r="E44" s="30" t="s">
        <v>149</v>
      </c>
    </row>
    <row r="45" spans="1:5" ht="63.75">
      <c r="A45" t="s">
        <v>43</v>
      </c>
      <c r="E45" s="28" t="s">
        <v>150</v>
      </c>
    </row>
    <row r="46" spans="1:16" ht="12.75">
      <c r="A46" s="19" t="s">
        <v>35</v>
      </c>
      <c r="B46" s="23" t="s">
        <v>32</v>
      </c>
      <c r="C46" s="23" t="s">
        <v>147</v>
      </c>
      <c r="D46" s="19" t="s">
        <v>130</v>
      </c>
      <c r="E46" s="24" t="s">
        <v>148</v>
      </c>
      <c r="F46" s="25" t="s">
        <v>107</v>
      </c>
      <c r="G46" s="26">
        <v>55.28</v>
      </c>
      <c r="H46" s="26">
        <v>641</v>
      </c>
      <c r="I46" s="26">
        <f>ROUND(ROUND(H46,2)*ROUND(G46,2),2)</f>
      </c>
      <c r="O46">
        <f>(I46*21)/100</f>
      </c>
      <c r="P46" t="s">
        <v>12</v>
      </c>
    </row>
    <row r="47" spans="1:5" ht="12.75">
      <c r="A47" s="27" t="s">
        <v>40</v>
      </c>
      <c r="E47" s="28" t="s">
        <v>37</v>
      </c>
    </row>
    <row r="48" spans="1:5" ht="25.5">
      <c r="A48" s="29" t="s">
        <v>41</v>
      </c>
      <c r="E48" s="30" t="s">
        <v>151</v>
      </c>
    </row>
    <row r="49" spans="1:5" ht="63.75">
      <c r="A49" t="s">
        <v>43</v>
      </c>
      <c r="E49" s="28" t="s">
        <v>150</v>
      </c>
    </row>
    <row r="50" spans="1:16" ht="25.5">
      <c r="A50" s="19" t="s">
        <v>35</v>
      </c>
      <c r="B50" s="23" t="s">
        <v>152</v>
      </c>
      <c r="C50" s="23" t="s">
        <v>153</v>
      </c>
      <c r="D50" s="19" t="s">
        <v>37</v>
      </c>
      <c r="E50" s="24" t="s">
        <v>154</v>
      </c>
      <c r="F50" s="25" t="s">
        <v>107</v>
      </c>
      <c r="G50" s="26">
        <v>41.1</v>
      </c>
      <c r="H50" s="26">
        <v>264</v>
      </c>
      <c r="I50" s="26">
        <f>ROUND(ROUND(H50,2)*ROUND(G50,2),2)</f>
      </c>
      <c r="O50">
        <f>(I50*21)/100</f>
      </c>
      <c r="P50" t="s">
        <v>12</v>
      </c>
    </row>
    <row r="51" spans="1:5" ht="12.75">
      <c r="A51" s="27" t="s">
        <v>40</v>
      </c>
      <c r="E51" s="28" t="s">
        <v>37</v>
      </c>
    </row>
    <row r="52" spans="1:5" ht="25.5">
      <c r="A52" s="29" t="s">
        <v>41</v>
      </c>
      <c r="E52" s="30" t="s">
        <v>155</v>
      </c>
    </row>
    <row r="53" spans="1:5" ht="63.75">
      <c r="A53" t="s">
        <v>43</v>
      </c>
      <c r="E53" s="28" t="s">
        <v>150</v>
      </c>
    </row>
    <row r="54" spans="1:16" ht="25.5">
      <c r="A54" s="19" t="s">
        <v>35</v>
      </c>
      <c r="B54" s="23" t="s">
        <v>156</v>
      </c>
      <c r="C54" s="23" t="s">
        <v>157</v>
      </c>
      <c r="D54" s="19" t="s">
        <v>37</v>
      </c>
      <c r="E54" s="24" t="s">
        <v>158</v>
      </c>
      <c r="F54" s="25" t="s">
        <v>107</v>
      </c>
      <c r="G54" s="26">
        <v>0.6</v>
      </c>
      <c r="H54" s="26">
        <v>1030</v>
      </c>
      <c r="I54" s="26">
        <f>ROUND(ROUND(H54,2)*ROUND(G54,2),2)</f>
      </c>
      <c r="O54">
        <f>(I54*21)/100</f>
      </c>
      <c r="P54" t="s">
        <v>12</v>
      </c>
    </row>
    <row r="55" spans="1:5" ht="12.75">
      <c r="A55" s="27" t="s">
        <v>40</v>
      </c>
      <c r="E55" s="28" t="s">
        <v>37</v>
      </c>
    </row>
    <row r="56" spans="1:5" ht="25.5">
      <c r="A56" s="29" t="s">
        <v>41</v>
      </c>
      <c r="E56" s="30" t="s">
        <v>159</v>
      </c>
    </row>
    <row r="57" spans="1:5" ht="63.75">
      <c r="A57" t="s">
        <v>43</v>
      </c>
      <c r="E57" s="28" t="s">
        <v>150</v>
      </c>
    </row>
    <row r="58" spans="1:16" ht="12.75">
      <c r="A58" s="19" t="s">
        <v>35</v>
      </c>
      <c r="B58" s="23" t="s">
        <v>160</v>
      </c>
      <c r="C58" s="23" t="s">
        <v>161</v>
      </c>
      <c r="D58" s="19" t="s">
        <v>37</v>
      </c>
      <c r="E58" s="24" t="s">
        <v>162</v>
      </c>
      <c r="F58" s="25" t="s">
        <v>163</v>
      </c>
      <c r="G58" s="26">
        <v>178</v>
      </c>
      <c r="H58" s="26">
        <v>140</v>
      </c>
      <c r="I58" s="26">
        <f>ROUND(ROUND(H58,2)*ROUND(G58,2),2)</f>
      </c>
      <c r="O58">
        <f>(I58*21)/100</f>
      </c>
      <c r="P58" t="s">
        <v>12</v>
      </c>
    </row>
    <row r="59" spans="1:5" ht="12.75">
      <c r="A59" s="27" t="s">
        <v>40</v>
      </c>
      <c r="E59" s="28" t="s">
        <v>37</v>
      </c>
    </row>
    <row r="60" spans="1:5" ht="12.75">
      <c r="A60" s="29" t="s">
        <v>41</v>
      </c>
      <c r="E60" s="30" t="s">
        <v>164</v>
      </c>
    </row>
    <row r="61" spans="1:5" ht="25.5">
      <c r="A61" t="s">
        <v>43</v>
      </c>
      <c r="E61" s="28" t="s">
        <v>165</v>
      </c>
    </row>
    <row r="62" spans="1:16" ht="12.75">
      <c r="A62" s="19" t="s">
        <v>35</v>
      </c>
      <c r="B62" s="23" t="s">
        <v>166</v>
      </c>
      <c r="C62" s="23" t="s">
        <v>105</v>
      </c>
      <c r="D62" s="19" t="s">
        <v>37</v>
      </c>
      <c r="E62" s="24" t="s">
        <v>106</v>
      </c>
      <c r="F62" s="25" t="s">
        <v>107</v>
      </c>
      <c r="G62" s="26">
        <v>55.1</v>
      </c>
      <c r="H62" s="26">
        <v>58</v>
      </c>
      <c r="I62" s="26">
        <f>ROUND(ROUND(H62,2)*ROUND(G62,2),2)</f>
      </c>
      <c r="O62">
        <f>(I62*21)/100</f>
      </c>
      <c r="P62" t="s">
        <v>12</v>
      </c>
    </row>
    <row r="63" spans="1:5" ht="12.75">
      <c r="A63" s="27" t="s">
        <v>40</v>
      </c>
      <c r="E63" s="28" t="s">
        <v>37</v>
      </c>
    </row>
    <row r="64" spans="1:5" ht="25.5">
      <c r="A64" s="29" t="s">
        <v>41</v>
      </c>
      <c r="E64" s="30" t="s">
        <v>167</v>
      </c>
    </row>
    <row r="65" spans="1:5" ht="38.25">
      <c r="A65" t="s">
        <v>43</v>
      </c>
      <c r="E65" s="28" t="s">
        <v>168</v>
      </c>
    </row>
    <row r="66" spans="1:16" ht="12.75">
      <c r="A66" s="19" t="s">
        <v>35</v>
      </c>
      <c r="B66" s="23" t="s">
        <v>169</v>
      </c>
      <c r="C66" s="23" t="s">
        <v>170</v>
      </c>
      <c r="D66" s="19" t="s">
        <v>171</v>
      </c>
      <c r="E66" s="24" t="s">
        <v>172</v>
      </c>
      <c r="F66" s="25" t="s">
        <v>107</v>
      </c>
      <c r="G66" s="26">
        <v>739.6</v>
      </c>
      <c r="H66" s="26">
        <v>102</v>
      </c>
      <c r="I66" s="26">
        <f>ROUND(ROUND(H66,2)*ROUND(G66,2),2)</f>
      </c>
      <c r="O66">
        <f>(I66*21)/100</f>
      </c>
      <c r="P66" t="s">
        <v>12</v>
      </c>
    </row>
    <row r="67" spans="1:5" ht="12.75">
      <c r="A67" s="27" t="s">
        <v>40</v>
      </c>
      <c r="E67" s="28" t="s">
        <v>37</v>
      </c>
    </row>
    <row r="68" spans="1:5" ht="12.75">
      <c r="A68" s="29" t="s">
        <v>41</v>
      </c>
      <c r="E68" s="30" t="s">
        <v>173</v>
      </c>
    </row>
    <row r="69" spans="1:5" ht="306">
      <c r="A69" t="s">
        <v>43</v>
      </c>
      <c r="E69" s="28" t="s">
        <v>174</v>
      </c>
    </row>
    <row r="70" spans="1:16" ht="12.75">
      <c r="A70" s="19" t="s">
        <v>35</v>
      </c>
      <c r="B70" s="23" t="s">
        <v>175</v>
      </c>
      <c r="C70" s="23" t="s">
        <v>170</v>
      </c>
      <c r="D70" s="19" t="s">
        <v>176</v>
      </c>
      <c r="E70" s="24" t="s">
        <v>172</v>
      </c>
      <c r="F70" s="25" t="s">
        <v>107</v>
      </c>
      <c r="G70" s="26">
        <v>754.2</v>
      </c>
      <c r="H70" s="26">
        <v>102</v>
      </c>
      <c r="I70" s="26">
        <f>ROUND(ROUND(H70,2)*ROUND(G70,2),2)</f>
      </c>
      <c r="O70">
        <f>(I70*21)/100</f>
      </c>
      <c r="P70" t="s">
        <v>12</v>
      </c>
    </row>
    <row r="71" spans="1:5" ht="12.75">
      <c r="A71" s="27" t="s">
        <v>40</v>
      </c>
      <c r="E71" s="28" t="s">
        <v>37</v>
      </c>
    </row>
    <row r="72" spans="1:5" ht="25.5">
      <c r="A72" s="29" t="s">
        <v>41</v>
      </c>
      <c r="E72" s="30" t="s">
        <v>177</v>
      </c>
    </row>
    <row r="73" spans="1:5" ht="306">
      <c r="A73" t="s">
        <v>43</v>
      </c>
      <c r="E73" s="28" t="s">
        <v>174</v>
      </c>
    </row>
    <row r="74" spans="1:16" ht="12.75">
      <c r="A74" s="19" t="s">
        <v>35</v>
      </c>
      <c r="B74" s="23" t="s">
        <v>178</v>
      </c>
      <c r="C74" s="23" t="s">
        <v>179</v>
      </c>
      <c r="D74" s="19" t="s">
        <v>37</v>
      </c>
      <c r="E74" s="24" t="s">
        <v>180</v>
      </c>
      <c r="F74" s="25" t="s">
        <v>107</v>
      </c>
      <c r="G74" s="26">
        <v>133.6</v>
      </c>
      <c r="H74" s="26">
        <v>242</v>
      </c>
      <c r="I74" s="26">
        <f>ROUND(ROUND(H74,2)*ROUND(G74,2),2)</f>
      </c>
      <c r="O74">
        <f>(I74*21)/100</f>
      </c>
      <c r="P74" t="s">
        <v>12</v>
      </c>
    </row>
    <row r="75" spans="1:5" ht="12.75">
      <c r="A75" s="27" t="s">
        <v>40</v>
      </c>
      <c r="E75" s="28" t="s">
        <v>37</v>
      </c>
    </row>
    <row r="76" spans="1:5" ht="76.5">
      <c r="A76" s="29" t="s">
        <v>41</v>
      </c>
      <c r="E76" s="30" t="s">
        <v>181</v>
      </c>
    </row>
    <row r="77" spans="1:5" ht="318.75">
      <c r="A77" t="s">
        <v>43</v>
      </c>
      <c r="E77" s="28" t="s">
        <v>182</v>
      </c>
    </row>
    <row r="78" spans="1:16" ht="12.75">
      <c r="A78" s="19" t="s">
        <v>35</v>
      </c>
      <c r="B78" s="23" t="s">
        <v>183</v>
      </c>
      <c r="C78" s="23" t="s">
        <v>184</v>
      </c>
      <c r="D78" s="19" t="s">
        <v>37</v>
      </c>
      <c r="E78" s="24" t="s">
        <v>185</v>
      </c>
      <c r="F78" s="25" t="s">
        <v>107</v>
      </c>
      <c r="G78" s="26">
        <v>200.4</v>
      </c>
      <c r="H78" s="26">
        <v>413</v>
      </c>
      <c r="I78" s="26">
        <f>ROUND(ROUND(H78,2)*ROUND(G78,2),2)</f>
      </c>
      <c r="O78">
        <f>(I78*21)/100</f>
      </c>
      <c r="P78" t="s">
        <v>12</v>
      </c>
    </row>
    <row r="79" spans="1:5" ht="12.75">
      <c r="A79" s="27" t="s">
        <v>40</v>
      </c>
      <c r="E79" s="28" t="s">
        <v>37</v>
      </c>
    </row>
    <row r="80" spans="1:5" ht="76.5">
      <c r="A80" s="29" t="s">
        <v>41</v>
      </c>
      <c r="E80" s="30" t="s">
        <v>186</v>
      </c>
    </row>
    <row r="81" spans="1:5" ht="318.75">
      <c r="A81" t="s">
        <v>43</v>
      </c>
      <c r="E81" s="28" t="s">
        <v>187</v>
      </c>
    </row>
    <row r="82" spans="1:16" ht="12.75">
      <c r="A82" s="19" t="s">
        <v>35</v>
      </c>
      <c r="B82" s="23" t="s">
        <v>188</v>
      </c>
      <c r="C82" s="23" t="s">
        <v>189</v>
      </c>
      <c r="D82" s="19" t="s">
        <v>37</v>
      </c>
      <c r="E82" s="24" t="s">
        <v>190</v>
      </c>
      <c r="F82" s="25" t="s">
        <v>107</v>
      </c>
      <c r="G82" s="26">
        <v>1027.6</v>
      </c>
      <c r="H82" s="26">
        <v>292</v>
      </c>
      <c r="I82" s="26">
        <f>ROUND(ROUND(H82,2)*ROUND(G82,2),2)</f>
      </c>
      <c r="O82">
        <f>(I82*21)/100</f>
      </c>
      <c r="P82" t="s">
        <v>12</v>
      </c>
    </row>
    <row r="83" spans="1:5" ht="12.75">
      <c r="A83" s="27" t="s">
        <v>40</v>
      </c>
      <c r="E83" s="28" t="s">
        <v>37</v>
      </c>
    </row>
    <row r="84" spans="1:5" ht="76.5">
      <c r="A84" s="29" t="s">
        <v>41</v>
      </c>
      <c r="E84" s="30" t="s">
        <v>191</v>
      </c>
    </row>
    <row r="85" spans="1:5" ht="318.75">
      <c r="A85" t="s">
        <v>43</v>
      </c>
      <c r="E85" s="28" t="s">
        <v>182</v>
      </c>
    </row>
    <row r="86" spans="1:16" ht="12.75">
      <c r="A86" s="19" t="s">
        <v>35</v>
      </c>
      <c r="B86" s="23" t="s">
        <v>192</v>
      </c>
      <c r="C86" s="23" t="s">
        <v>193</v>
      </c>
      <c r="D86" s="19" t="s">
        <v>37</v>
      </c>
      <c r="E86" s="24" t="s">
        <v>194</v>
      </c>
      <c r="F86" s="25" t="s">
        <v>107</v>
      </c>
      <c r="G86" s="26">
        <v>1541.4</v>
      </c>
      <c r="H86" s="26">
        <v>1060</v>
      </c>
      <c r="I86" s="26">
        <f>ROUND(ROUND(H86,2)*ROUND(G86,2),2)</f>
      </c>
      <c r="O86">
        <f>(I86*21)/100</f>
      </c>
      <c r="P86" t="s">
        <v>12</v>
      </c>
    </row>
    <row r="87" spans="1:5" ht="12.75">
      <c r="A87" s="27" t="s">
        <v>40</v>
      </c>
      <c r="E87" s="28" t="s">
        <v>37</v>
      </c>
    </row>
    <row r="88" spans="1:5" ht="76.5">
      <c r="A88" s="29" t="s">
        <v>41</v>
      </c>
      <c r="E88" s="30" t="s">
        <v>195</v>
      </c>
    </row>
    <row r="89" spans="1:5" ht="318.75">
      <c r="A89" t="s">
        <v>43</v>
      </c>
      <c r="E89" s="28" t="s">
        <v>187</v>
      </c>
    </row>
    <row r="90" spans="1:16" ht="12.75">
      <c r="A90" s="19" t="s">
        <v>35</v>
      </c>
      <c r="B90" s="23" t="s">
        <v>196</v>
      </c>
      <c r="C90" s="23" t="s">
        <v>110</v>
      </c>
      <c r="D90" s="19" t="s">
        <v>171</v>
      </c>
      <c r="E90" s="24" t="s">
        <v>111</v>
      </c>
      <c r="F90" s="25" t="s">
        <v>107</v>
      </c>
      <c r="G90" s="26">
        <v>4579.8</v>
      </c>
      <c r="H90" s="26">
        <v>18</v>
      </c>
      <c r="I90" s="26">
        <f>ROUND(ROUND(H90,2)*ROUND(G90,2),2)</f>
      </c>
      <c r="O90">
        <f>(I90*21)/100</f>
      </c>
      <c r="P90" t="s">
        <v>12</v>
      </c>
    </row>
    <row r="91" spans="1:5" ht="12.75">
      <c r="A91" s="27" t="s">
        <v>40</v>
      </c>
      <c r="E91" s="28" t="s">
        <v>37</v>
      </c>
    </row>
    <row r="92" spans="1:5" ht="76.5">
      <c r="A92" s="29" t="s">
        <v>41</v>
      </c>
      <c r="E92" s="30" t="s">
        <v>197</v>
      </c>
    </row>
    <row r="93" spans="1:5" ht="191.25">
      <c r="A93" t="s">
        <v>43</v>
      </c>
      <c r="E93" s="28" t="s">
        <v>198</v>
      </c>
    </row>
    <row r="94" spans="1:16" ht="12.75">
      <c r="A94" s="19" t="s">
        <v>35</v>
      </c>
      <c r="B94" s="23" t="s">
        <v>199</v>
      </c>
      <c r="C94" s="23" t="s">
        <v>200</v>
      </c>
      <c r="D94" s="19" t="s">
        <v>126</v>
      </c>
      <c r="E94" s="24" t="s">
        <v>201</v>
      </c>
      <c r="F94" s="25" t="s">
        <v>107</v>
      </c>
      <c r="G94" s="26">
        <v>781</v>
      </c>
      <c r="H94" s="26">
        <v>124</v>
      </c>
      <c r="I94" s="26">
        <f>ROUND(ROUND(H94,2)*ROUND(G94,2),2)</f>
      </c>
      <c r="O94">
        <f>(I94*21)/100</f>
      </c>
      <c r="P94" t="s">
        <v>12</v>
      </c>
    </row>
    <row r="95" spans="1:5" ht="12.75">
      <c r="A95" s="27" t="s">
        <v>40</v>
      </c>
      <c r="E95" s="28" t="s">
        <v>37</v>
      </c>
    </row>
    <row r="96" spans="1:5" ht="12.75">
      <c r="A96" s="29" t="s">
        <v>41</v>
      </c>
      <c r="E96" s="30" t="s">
        <v>202</v>
      </c>
    </row>
    <row r="97" spans="1:5" ht="229.5">
      <c r="A97" t="s">
        <v>43</v>
      </c>
      <c r="E97" s="28" t="s">
        <v>203</v>
      </c>
    </row>
    <row r="98" spans="1:16" ht="12.75">
      <c r="A98" s="19" t="s">
        <v>35</v>
      </c>
      <c r="B98" s="23" t="s">
        <v>204</v>
      </c>
      <c r="C98" s="23" t="s">
        <v>200</v>
      </c>
      <c r="D98" s="19" t="s">
        <v>130</v>
      </c>
      <c r="E98" s="24" t="s">
        <v>201</v>
      </c>
      <c r="F98" s="25" t="s">
        <v>107</v>
      </c>
      <c r="G98" s="26">
        <v>1367.8</v>
      </c>
      <c r="H98" s="26">
        <v>124</v>
      </c>
      <c r="I98" s="26">
        <f>ROUND(ROUND(H98,2)*ROUND(G98,2),2)</f>
      </c>
      <c r="O98">
        <f>(I98*21)/100</f>
      </c>
      <c r="P98" t="s">
        <v>12</v>
      </c>
    </row>
    <row r="99" spans="1:5" ht="12.75">
      <c r="A99" s="27" t="s">
        <v>40</v>
      </c>
      <c r="E99" s="28" t="s">
        <v>37</v>
      </c>
    </row>
    <row r="100" spans="1:5" ht="12.75">
      <c r="A100" s="29" t="s">
        <v>41</v>
      </c>
      <c r="E100" s="30" t="s">
        <v>205</v>
      </c>
    </row>
    <row r="101" spans="1:5" ht="229.5">
      <c r="A101" t="s">
        <v>43</v>
      </c>
      <c r="E101" s="28" t="s">
        <v>203</v>
      </c>
    </row>
    <row r="102" spans="1:16" ht="12.75">
      <c r="A102" s="19" t="s">
        <v>35</v>
      </c>
      <c r="B102" s="23" t="s">
        <v>206</v>
      </c>
      <c r="C102" s="23" t="s">
        <v>207</v>
      </c>
      <c r="D102" s="19" t="s">
        <v>126</v>
      </c>
      <c r="E102" s="24" t="s">
        <v>208</v>
      </c>
      <c r="F102" s="25" t="s">
        <v>107</v>
      </c>
      <c r="G102" s="26">
        <v>517.7</v>
      </c>
      <c r="H102" s="26">
        <v>820</v>
      </c>
      <c r="I102" s="26">
        <f>ROUND(ROUND(H102,2)*ROUND(G102,2),2)</f>
      </c>
      <c r="O102">
        <f>(I102*21)/100</f>
      </c>
      <c r="P102" t="s">
        <v>12</v>
      </c>
    </row>
    <row r="103" spans="1:5" ht="12.75">
      <c r="A103" s="27" t="s">
        <v>40</v>
      </c>
      <c r="E103" s="28" t="s">
        <v>37</v>
      </c>
    </row>
    <row r="104" spans="1:5" ht="25.5">
      <c r="A104" s="29" t="s">
        <v>41</v>
      </c>
      <c r="E104" s="30" t="s">
        <v>209</v>
      </c>
    </row>
    <row r="105" spans="1:5" ht="293.25">
      <c r="A105" t="s">
        <v>43</v>
      </c>
      <c r="E105" s="28" t="s">
        <v>210</v>
      </c>
    </row>
    <row r="106" spans="1:16" ht="12.75">
      <c r="A106" s="19" t="s">
        <v>35</v>
      </c>
      <c r="B106" s="23" t="s">
        <v>211</v>
      </c>
      <c r="C106" s="23" t="s">
        <v>212</v>
      </c>
      <c r="D106" s="19" t="s">
        <v>37</v>
      </c>
      <c r="E106" s="24" t="s">
        <v>213</v>
      </c>
      <c r="F106" s="25" t="s">
        <v>82</v>
      </c>
      <c r="G106" s="26">
        <v>739.58</v>
      </c>
      <c r="H106" s="26">
        <v>15</v>
      </c>
      <c r="I106" s="26">
        <f>ROUND(ROUND(H106,2)*ROUND(G106,2),2)</f>
      </c>
      <c r="O106">
        <f>(I106*21)/100</f>
      </c>
      <c r="P106" t="s">
        <v>12</v>
      </c>
    </row>
    <row r="107" spans="1:5" ht="12.75">
      <c r="A107" s="27" t="s">
        <v>40</v>
      </c>
      <c r="E107" s="28" t="s">
        <v>37</v>
      </c>
    </row>
    <row r="108" spans="1:5" ht="25.5">
      <c r="A108" s="29" t="s">
        <v>41</v>
      </c>
      <c r="E108" s="30" t="s">
        <v>214</v>
      </c>
    </row>
    <row r="109" spans="1:5" ht="25.5">
      <c r="A109" t="s">
        <v>43</v>
      </c>
      <c r="E109" s="28" t="s">
        <v>215</v>
      </c>
    </row>
    <row r="110" spans="1:16" ht="12.75">
      <c r="A110" s="19" t="s">
        <v>35</v>
      </c>
      <c r="B110" s="23" t="s">
        <v>216</v>
      </c>
      <c r="C110" s="23" t="s">
        <v>217</v>
      </c>
      <c r="D110" s="19" t="s">
        <v>37</v>
      </c>
      <c r="E110" s="24" t="s">
        <v>218</v>
      </c>
      <c r="F110" s="25" t="s">
        <v>107</v>
      </c>
      <c r="G110" s="26">
        <v>55.1</v>
      </c>
      <c r="H110" s="26">
        <v>189</v>
      </c>
      <c r="I110" s="26">
        <f>ROUND(ROUND(H110,2)*ROUND(G110,2),2)</f>
      </c>
      <c r="O110">
        <f>(I110*21)/100</f>
      </c>
      <c r="P110" t="s">
        <v>12</v>
      </c>
    </row>
    <row r="111" spans="1:5" ht="12.75">
      <c r="A111" s="27" t="s">
        <v>40</v>
      </c>
      <c r="E111" s="28" t="s">
        <v>37</v>
      </c>
    </row>
    <row r="112" spans="1:5" ht="25.5">
      <c r="A112" s="29" t="s">
        <v>41</v>
      </c>
      <c r="E112" s="30" t="s">
        <v>219</v>
      </c>
    </row>
    <row r="113" spans="1:5" ht="38.25">
      <c r="A113" t="s">
        <v>43</v>
      </c>
      <c r="E113" s="28" t="s">
        <v>220</v>
      </c>
    </row>
    <row r="114" spans="1:18" ht="12.75" customHeight="1">
      <c r="A114" s="5" t="s">
        <v>33</v>
      </c>
      <c r="B114" s="5"/>
      <c r="C114" s="34" t="s">
        <v>12</v>
      </c>
      <c r="D114" s="5"/>
      <c r="E114" s="21" t="s">
        <v>221</v>
      </c>
      <c r="F114" s="5"/>
      <c r="G114" s="5"/>
      <c r="H114" s="5"/>
      <c r="I114" s="35">
        <f>0+Q114</f>
      </c>
      <c r="O114">
        <f>0+R114</f>
      </c>
      <c r="Q114">
        <f>0+I115</f>
      </c>
      <c r="R114">
        <f>0+O115</f>
      </c>
    </row>
    <row r="115" spans="1:16" ht="12.75">
      <c r="A115" s="19" t="s">
        <v>35</v>
      </c>
      <c r="B115" s="23" t="s">
        <v>222</v>
      </c>
      <c r="C115" s="23" t="s">
        <v>223</v>
      </c>
      <c r="D115" s="19" t="s">
        <v>37</v>
      </c>
      <c r="E115" s="24" t="s">
        <v>224</v>
      </c>
      <c r="F115" s="25" t="s">
        <v>163</v>
      </c>
      <c r="G115" s="26">
        <v>120</v>
      </c>
      <c r="H115" s="26">
        <v>286</v>
      </c>
      <c r="I115" s="26">
        <f>ROUND(ROUND(H115,2)*ROUND(G115,2),2)</f>
      </c>
      <c r="O115">
        <f>(I115*21)/100</f>
      </c>
      <c r="P115" t="s">
        <v>12</v>
      </c>
    </row>
    <row r="116" spans="1:5" ht="12.75">
      <c r="A116" s="27" t="s">
        <v>40</v>
      </c>
      <c r="E116" s="28" t="s">
        <v>37</v>
      </c>
    </row>
    <row r="117" spans="1:5" ht="12.75">
      <c r="A117" s="29" t="s">
        <v>41</v>
      </c>
      <c r="E117" s="30" t="s">
        <v>225</v>
      </c>
    </row>
    <row r="118" spans="1:5" ht="165.75">
      <c r="A118" t="s">
        <v>43</v>
      </c>
      <c r="E118" s="28" t="s">
        <v>226</v>
      </c>
    </row>
    <row r="119" spans="1:18" ht="12.75" customHeight="1">
      <c r="A119" s="5" t="s">
        <v>33</v>
      </c>
      <c r="B119" s="5"/>
      <c r="C119" s="34" t="s">
        <v>23</v>
      </c>
      <c r="D119" s="5"/>
      <c r="E119" s="21" t="s">
        <v>227</v>
      </c>
      <c r="F119" s="5"/>
      <c r="G119" s="5"/>
      <c r="H119" s="5"/>
      <c r="I119" s="35">
        <f>0+Q119</f>
      </c>
      <c r="O119">
        <f>0+R119</f>
      </c>
      <c r="Q119">
        <f>0+I120</f>
      </c>
      <c r="R119">
        <f>0+O120</f>
      </c>
    </row>
    <row r="120" spans="1:16" ht="12.75">
      <c r="A120" s="19" t="s">
        <v>35</v>
      </c>
      <c r="B120" s="23" t="s">
        <v>228</v>
      </c>
      <c r="C120" s="23" t="s">
        <v>229</v>
      </c>
      <c r="D120" s="19" t="s">
        <v>37</v>
      </c>
      <c r="E120" s="24" t="s">
        <v>230</v>
      </c>
      <c r="F120" s="25" t="s">
        <v>107</v>
      </c>
      <c r="G120" s="26">
        <v>147.9</v>
      </c>
      <c r="H120" s="26">
        <v>888</v>
      </c>
      <c r="I120" s="26">
        <f>ROUND(ROUND(H120,2)*ROUND(G120,2),2)</f>
      </c>
      <c r="O120">
        <f>(I120*21)/100</f>
      </c>
      <c r="P120" t="s">
        <v>12</v>
      </c>
    </row>
    <row r="121" spans="1:5" ht="12.75">
      <c r="A121" s="27" t="s">
        <v>40</v>
      </c>
      <c r="E121" s="28" t="s">
        <v>37</v>
      </c>
    </row>
    <row r="122" spans="1:5" ht="12.75">
      <c r="A122" s="29" t="s">
        <v>41</v>
      </c>
      <c r="E122" s="30" t="s">
        <v>231</v>
      </c>
    </row>
    <row r="123" spans="1:5" ht="38.25">
      <c r="A123" t="s">
        <v>43</v>
      </c>
      <c r="E123" s="28" t="s">
        <v>232</v>
      </c>
    </row>
    <row r="124" spans="1:18" ht="12.75" customHeight="1">
      <c r="A124" s="5" t="s">
        <v>33</v>
      </c>
      <c r="B124" s="5"/>
      <c r="C124" s="34" t="s">
        <v>25</v>
      </c>
      <c r="D124" s="5"/>
      <c r="E124" s="21" t="s">
        <v>233</v>
      </c>
      <c r="F124" s="5"/>
      <c r="G124" s="5"/>
      <c r="H124" s="5"/>
      <c r="I124" s="35">
        <f>0+Q124</f>
      </c>
      <c r="O124">
        <f>0+R124</f>
      </c>
      <c r="Q124">
        <f>0+I125+I129+I133+I137+I141+I145+I149+I153</f>
      </c>
      <c r="R124">
        <f>0+O125+O129+O133+O137+O141+O145+O149+O153</f>
      </c>
    </row>
    <row r="125" spans="1:16" ht="12.75">
      <c r="A125" s="19" t="s">
        <v>35</v>
      </c>
      <c r="B125" s="23" t="s">
        <v>234</v>
      </c>
      <c r="C125" s="23" t="s">
        <v>235</v>
      </c>
      <c r="D125" s="19" t="s">
        <v>37</v>
      </c>
      <c r="E125" s="24" t="s">
        <v>236</v>
      </c>
      <c r="F125" s="25" t="s">
        <v>107</v>
      </c>
      <c r="G125" s="26">
        <v>16.51</v>
      </c>
      <c r="H125" s="26">
        <v>2060</v>
      </c>
      <c r="I125" s="26">
        <f>ROUND(ROUND(H125,2)*ROUND(G125,2),2)</f>
      </c>
      <c r="O125">
        <f>(I125*21)/100</f>
      </c>
      <c r="P125" t="s">
        <v>12</v>
      </c>
    </row>
    <row r="126" spans="1:5" ht="12.75">
      <c r="A126" s="27" t="s">
        <v>40</v>
      </c>
      <c r="E126" s="28" t="s">
        <v>37</v>
      </c>
    </row>
    <row r="127" spans="1:5" ht="63.75">
      <c r="A127" s="29" t="s">
        <v>41</v>
      </c>
      <c r="E127" s="30" t="s">
        <v>237</v>
      </c>
    </row>
    <row r="128" spans="1:5" ht="127.5">
      <c r="A128" t="s">
        <v>43</v>
      </c>
      <c r="E128" s="28" t="s">
        <v>238</v>
      </c>
    </row>
    <row r="129" spans="1:16" ht="12.75">
      <c r="A129" s="19" t="s">
        <v>35</v>
      </c>
      <c r="B129" s="23" t="s">
        <v>239</v>
      </c>
      <c r="C129" s="23" t="s">
        <v>240</v>
      </c>
      <c r="D129" s="19" t="s">
        <v>37</v>
      </c>
      <c r="E129" s="24" t="s">
        <v>241</v>
      </c>
      <c r="F129" s="25" t="s">
        <v>107</v>
      </c>
      <c r="G129" s="26">
        <v>66.34</v>
      </c>
      <c r="H129" s="26">
        <v>1150</v>
      </c>
      <c r="I129" s="26">
        <f>ROUND(ROUND(H129,2)*ROUND(G129,2),2)</f>
      </c>
      <c r="O129">
        <f>(I129*21)/100</f>
      </c>
      <c r="P129" t="s">
        <v>12</v>
      </c>
    </row>
    <row r="130" spans="1:5" ht="12.75">
      <c r="A130" s="27" t="s">
        <v>40</v>
      </c>
      <c r="E130" s="28" t="s">
        <v>37</v>
      </c>
    </row>
    <row r="131" spans="1:5" ht="25.5">
      <c r="A131" s="29" t="s">
        <v>41</v>
      </c>
      <c r="E131" s="30" t="s">
        <v>242</v>
      </c>
    </row>
    <row r="132" spans="1:5" ht="51">
      <c r="A132" t="s">
        <v>43</v>
      </c>
      <c r="E132" s="28" t="s">
        <v>243</v>
      </c>
    </row>
    <row r="133" spans="1:16" ht="12.75">
      <c r="A133" s="19" t="s">
        <v>35</v>
      </c>
      <c r="B133" s="23" t="s">
        <v>244</v>
      </c>
      <c r="C133" s="23" t="s">
        <v>245</v>
      </c>
      <c r="D133" s="19" t="s">
        <v>37</v>
      </c>
      <c r="E133" s="24" t="s">
        <v>246</v>
      </c>
      <c r="F133" s="25" t="s">
        <v>107</v>
      </c>
      <c r="G133" s="26">
        <v>101.11</v>
      </c>
      <c r="H133" s="26">
        <v>774</v>
      </c>
      <c r="I133" s="26">
        <f>ROUND(ROUND(H133,2)*ROUND(G133,2),2)</f>
      </c>
      <c r="O133">
        <f>(I133*21)/100</f>
      </c>
      <c r="P133" t="s">
        <v>12</v>
      </c>
    </row>
    <row r="134" spans="1:5" ht="12.75">
      <c r="A134" s="27" t="s">
        <v>40</v>
      </c>
      <c r="E134" s="28" t="s">
        <v>37</v>
      </c>
    </row>
    <row r="135" spans="1:5" ht="89.25">
      <c r="A135" s="29" t="s">
        <v>41</v>
      </c>
      <c r="E135" s="30" t="s">
        <v>247</v>
      </c>
    </row>
    <row r="136" spans="1:5" ht="51">
      <c r="A136" t="s">
        <v>43</v>
      </c>
      <c r="E136" s="28" t="s">
        <v>243</v>
      </c>
    </row>
    <row r="137" spans="1:16" ht="12.75">
      <c r="A137" s="19" t="s">
        <v>35</v>
      </c>
      <c r="B137" s="23" t="s">
        <v>248</v>
      </c>
      <c r="C137" s="23" t="s">
        <v>249</v>
      </c>
      <c r="D137" s="19" t="s">
        <v>37</v>
      </c>
      <c r="E137" s="24" t="s">
        <v>250</v>
      </c>
      <c r="F137" s="25" t="s">
        <v>82</v>
      </c>
      <c r="G137" s="26">
        <v>137</v>
      </c>
      <c r="H137" s="26">
        <v>18</v>
      </c>
      <c r="I137" s="26">
        <f>ROUND(ROUND(H137,2)*ROUND(G137,2),2)</f>
      </c>
      <c r="O137">
        <f>(I137*21)/100</f>
      </c>
      <c r="P137" t="s">
        <v>12</v>
      </c>
    </row>
    <row r="138" spans="1:5" ht="12.75">
      <c r="A138" s="27" t="s">
        <v>40</v>
      </c>
      <c r="E138" s="28" t="s">
        <v>37</v>
      </c>
    </row>
    <row r="139" spans="1:5" ht="51">
      <c r="A139" s="29" t="s">
        <v>41</v>
      </c>
      <c r="E139" s="30" t="s">
        <v>251</v>
      </c>
    </row>
    <row r="140" spans="1:5" ht="51">
      <c r="A140" t="s">
        <v>43</v>
      </c>
      <c r="E140" s="28" t="s">
        <v>252</v>
      </c>
    </row>
    <row r="141" spans="1:16" ht="12.75">
      <c r="A141" s="19" t="s">
        <v>35</v>
      </c>
      <c r="B141" s="23" t="s">
        <v>253</v>
      </c>
      <c r="C141" s="23" t="s">
        <v>254</v>
      </c>
      <c r="D141" s="19" t="s">
        <v>37</v>
      </c>
      <c r="E141" s="24" t="s">
        <v>255</v>
      </c>
      <c r="F141" s="25" t="s">
        <v>82</v>
      </c>
      <c r="G141" s="26">
        <v>137</v>
      </c>
      <c r="H141" s="26">
        <v>20</v>
      </c>
      <c r="I141" s="26">
        <f>ROUND(ROUND(H141,2)*ROUND(G141,2),2)</f>
      </c>
      <c r="O141">
        <f>(I141*21)/100</f>
      </c>
      <c r="P141" t="s">
        <v>12</v>
      </c>
    </row>
    <row r="142" spans="1:5" ht="12.75">
      <c r="A142" s="27" t="s">
        <v>40</v>
      </c>
      <c r="E142" s="28" t="s">
        <v>37</v>
      </c>
    </row>
    <row r="143" spans="1:5" ht="51">
      <c r="A143" s="29" t="s">
        <v>41</v>
      </c>
      <c r="E143" s="30" t="s">
        <v>256</v>
      </c>
    </row>
    <row r="144" spans="1:5" ht="51">
      <c r="A144" t="s">
        <v>43</v>
      </c>
      <c r="E144" s="28" t="s">
        <v>252</v>
      </c>
    </row>
    <row r="145" spans="1:16" ht="12.75">
      <c r="A145" s="19" t="s">
        <v>35</v>
      </c>
      <c r="B145" s="23" t="s">
        <v>257</v>
      </c>
      <c r="C145" s="23" t="s">
        <v>258</v>
      </c>
      <c r="D145" s="19" t="s">
        <v>37</v>
      </c>
      <c r="E145" s="24" t="s">
        <v>259</v>
      </c>
      <c r="F145" s="25" t="s">
        <v>107</v>
      </c>
      <c r="G145" s="26">
        <v>5.48</v>
      </c>
      <c r="H145" s="26">
        <v>5430</v>
      </c>
      <c r="I145" s="26">
        <f>ROUND(ROUND(H145,2)*ROUND(G145,2),2)</f>
      </c>
      <c r="O145">
        <f>(I145*21)/100</f>
      </c>
      <c r="P145" t="s">
        <v>12</v>
      </c>
    </row>
    <row r="146" spans="1:5" ht="12.75">
      <c r="A146" s="27" t="s">
        <v>40</v>
      </c>
      <c r="E146" s="28" t="s">
        <v>37</v>
      </c>
    </row>
    <row r="147" spans="1:5" ht="76.5">
      <c r="A147" s="29" t="s">
        <v>41</v>
      </c>
      <c r="E147" s="30" t="s">
        <v>260</v>
      </c>
    </row>
    <row r="148" spans="1:5" ht="140.25">
      <c r="A148" t="s">
        <v>43</v>
      </c>
      <c r="E148" s="28" t="s">
        <v>261</v>
      </c>
    </row>
    <row r="149" spans="1:16" ht="12.75">
      <c r="A149" s="19" t="s">
        <v>35</v>
      </c>
      <c r="B149" s="23" t="s">
        <v>262</v>
      </c>
      <c r="C149" s="23" t="s">
        <v>263</v>
      </c>
      <c r="D149" s="19" t="s">
        <v>37</v>
      </c>
      <c r="E149" s="24" t="s">
        <v>264</v>
      </c>
      <c r="F149" s="25" t="s">
        <v>107</v>
      </c>
      <c r="G149" s="26">
        <v>8.29</v>
      </c>
      <c r="H149" s="26">
        <v>4690</v>
      </c>
      <c r="I149" s="26">
        <f>ROUND(ROUND(H149,2)*ROUND(G149,2),2)</f>
      </c>
      <c r="O149">
        <f>(I149*21)/100</f>
      </c>
      <c r="P149" t="s">
        <v>12</v>
      </c>
    </row>
    <row r="150" spans="1:5" ht="12.75">
      <c r="A150" s="27" t="s">
        <v>40</v>
      </c>
      <c r="E150" s="28" t="s">
        <v>37</v>
      </c>
    </row>
    <row r="151" spans="1:5" ht="76.5">
      <c r="A151" s="29" t="s">
        <v>41</v>
      </c>
      <c r="E151" s="30" t="s">
        <v>265</v>
      </c>
    </row>
    <row r="152" spans="1:5" ht="140.25">
      <c r="A152" t="s">
        <v>43</v>
      </c>
      <c r="E152" s="28" t="s">
        <v>261</v>
      </c>
    </row>
    <row r="153" spans="1:16" ht="12.75">
      <c r="A153" s="19" t="s">
        <v>35</v>
      </c>
      <c r="B153" s="23" t="s">
        <v>266</v>
      </c>
      <c r="C153" s="23" t="s">
        <v>267</v>
      </c>
      <c r="D153" s="19" t="s">
        <v>126</v>
      </c>
      <c r="E153" s="24" t="s">
        <v>268</v>
      </c>
      <c r="F153" s="25" t="s">
        <v>82</v>
      </c>
      <c r="G153" s="26">
        <v>368.55</v>
      </c>
      <c r="H153" s="26">
        <v>19</v>
      </c>
      <c r="I153" s="26">
        <f>ROUND(ROUND(H153,2)*ROUND(G153,2),2)</f>
      </c>
      <c r="O153">
        <f>(I153*21)/100</f>
      </c>
      <c r="P153" t="s">
        <v>12</v>
      </c>
    </row>
    <row r="154" spans="1:5" ht="12.75">
      <c r="A154" s="27" t="s">
        <v>40</v>
      </c>
      <c r="E154" s="28" t="s">
        <v>37</v>
      </c>
    </row>
    <row r="155" spans="1:5" ht="38.25">
      <c r="A155" s="29" t="s">
        <v>41</v>
      </c>
      <c r="E155" s="30" t="s">
        <v>269</v>
      </c>
    </row>
    <row r="156" spans="1:5" ht="25.5">
      <c r="A156" t="s">
        <v>43</v>
      </c>
      <c r="E156" s="28" t="s">
        <v>270</v>
      </c>
    </row>
    <row r="157" spans="1:18" ht="12.75" customHeight="1">
      <c r="A157" s="5" t="s">
        <v>33</v>
      </c>
      <c r="B157" s="5"/>
      <c r="C157" s="34" t="s">
        <v>70</v>
      </c>
      <c r="D157" s="5"/>
      <c r="E157" s="21" t="s">
        <v>271</v>
      </c>
      <c r="F157" s="5"/>
      <c r="G157" s="5"/>
      <c r="H157" s="5"/>
      <c r="I157" s="35">
        <f>0+Q157</f>
      </c>
      <c r="O157">
        <f>0+R157</f>
      </c>
      <c r="Q157">
        <f>0+I158+I162+I166+I170+I174</f>
      </c>
      <c r="R157">
        <f>0+O158+O162+O166+O170+O174</f>
      </c>
    </row>
    <row r="158" spans="1:16" ht="12.75">
      <c r="A158" s="19" t="s">
        <v>35</v>
      </c>
      <c r="B158" s="23" t="s">
        <v>272</v>
      </c>
      <c r="C158" s="23" t="s">
        <v>273</v>
      </c>
      <c r="D158" s="19" t="s">
        <v>126</v>
      </c>
      <c r="E158" s="24" t="s">
        <v>274</v>
      </c>
      <c r="F158" s="25" t="s">
        <v>163</v>
      </c>
      <c r="G158" s="26">
        <v>401.7</v>
      </c>
      <c r="H158" s="26">
        <v>4310</v>
      </c>
      <c r="I158" s="26">
        <f>ROUND(ROUND(H158,2)*ROUND(G158,2),2)</f>
      </c>
      <c r="O158">
        <f>(I158*21)/100</f>
      </c>
      <c r="P158" t="s">
        <v>12</v>
      </c>
    </row>
    <row r="159" spans="1:5" ht="12.75">
      <c r="A159" s="27" t="s">
        <v>40</v>
      </c>
      <c r="E159" s="28" t="s">
        <v>37</v>
      </c>
    </row>
    <row r="160" spans="1:5" ht="25.5">
      <c r="A160" s="29" t="s">
        <v>41</v>
      </c>
      <c r="E160" s="30" t="s">
        <v>275</v>
      </c>
    </row>
    <row r="161" spans="1:5" ht="255">
      <c r="A161" t="s">
        <v>43</v>
      </c>
      <c r="E161" s="28" t="s">
        <v>276</v>
      </c>
    </row>
    <row r="162" spans="1:16" ht="12.75">
      <c r="A162" s="19" t="s">
        <v>35</v>
      </c>
      <c r="B162" s="23" t="s">
        <v>277</v>
      </c>
      <c r="C162" s="23" t="s">
        <v>273</v>
      </c>
      <c r="D162" s="19" t="s">
        <v>130</v>
      </c>
      <c r="E162" s="24" t="s">
        <v>274</v>
      </c>
      <c r="F162" s="25" t="s">
        <v>163</v>
      </c>
      <c r="G162" s="26">
        <v>91.35</v>
      </c>
      <c r="H162" s="26">
        <v>4310</v>
      </c>
      <c r="I162" s="26">
        <f>ROUND(ROUND(H162,2)*ROUND(G162,2),2)</f>
      </c>
      <c r="O162">
        <f>(I162*21)/100</f>
      </c>
      <c r="P162" t="s">
        <v>12</v>
      </c>
    </row>
    <row r="163" spans="1:5" ht="12.75">
      <c r="A163" s="27" t="s">
        <v>40</v>
      </c>
      <c r="E163" s="28" t="s">
        <v>37</v>
      </c>
    </row>
    <row r="164" spans="1:5" ht="25.5">
      <c r="A164" s="29" t="s">
        <v>41</v>
      </c>
      <c r="E164" s="30" t="s">
        <v>278</v>
      </c>
    </row>
    <row r="165" spans="1:5" ht="255">
      <c r="A165" t="s">
        <v>43</v>
      </c>
      <c r="E165" s="28" t="s">
        <v>276</v>
      </c>
    </row>
    <row r="166" spans="1:16" ht="12.75">
      <c r="A166" s="19" t="s">
        <v>35</v>
      </c>
      <c r="B166" s="23" t="s">
        <v>279</v>
      </c>
      <c r="C166" s="23" t="s">
        <v>280</v>
      </c>
      <c r="D166" s="19" t="s">
        <v>37</v>
      </c>
      <c r="E166" s="24" t="s">
        <v>281</v>
      </c>
      <c r="F166" s="25" t="s">
        <v>62</v>
      </c>
      <c r="G166" s="26">
        <v>14</v>
      </c>
      <c r="H166" s="26">
        <v>27810</v>
      </c>
      <c r="I166" s="26">
        <f>ROUND(ROUND(H166,2)*ROUND(G166,2),2)</f>
      </c>
      <c r="O166">
        <f>(I166*21)/100</f>
      </c>
      <c r="P166" t="s">
        <v>12</v>
      </c>
    </row>
    <row r="167" spans="1:5" ht="12.75">
      <c r="A167" s="27" t="s">
        <v>40</v>
      </c>
      <c r="E167" s="28" t="s">
        <v>37</v>
      </c>
    </row>
    <row r="168" spans="1:5" ht="12.75">
      <c r="A168" s="29" t="s">
        <v>41</v>
      </c>
      <c r="E168" s="30" t="s">
        <v>282</v>
      </c>
    </row>
    <row r="169" spans="1:5" ht="242.25">
      <c r="A169" t="s">
        <v>43</v>
      </c>
      <c r="E169" s="28" t="s">
        <v>283</v>
      </c>
    </row>
    <row r="170" spans="1:16" ht="12.75">
      <c r="A170" s="19" t="s">
        <v>35</v>
      </c>
      <c r="B170" s="23" t="s">
        <v>284</v>
      </c>
      <c r="C170" s="23" t="s">
        <v>285</v>
      </c>
      <c r="D170" s="19" t="s">
        <v>37</v>
      </c>
      <c r="E170" s="24" t="s">
        <v>286</v>
      </c>
      <c r="F170" s="25" t="s">
        <v>163</v>
      </c>
      <c r="G170" s="26">
        <v>493.05</v>
      </c>
      <c r="H170" s="26">
        <v>374</v>
      </c>
      <c r="I170" s="26">
        <f>ROUND(ROUND(H170,2)*ROUND(G170,2),2)</f>
      </c>
      <c r="O170">
        <f>(I170*21)/100</f>
      </c>
      <c r="P170" t="s">
        <v>12</v>
      </c>
    </row>
    <row r="171" spans="1:5" ht="12.75">
      <c r="A171" s="27" t="s">
        <v>40</v>
      </c>
      <c r="E171" s="28" t="s">
        <v>37</v>
      </c>
    </row>
    <row r="172" spans="1:5" ht="12.75">
      <c r="A172" s="29" t="s">
        <v>41</v>
      </c>
      <c r="E172" s="30" t="s">
        <v>287</v>
      </c>
    </row>
    <row r="173" spans="1:5" ht="51">
      <c r="A173" t="s">
        <v>43</v>
      </c>
      <c r="E173" s="28" t="s">
        <v>288</v>
      </c>
    </row>
    <row r="174" spans="1:16" ht="12.75">
      <c r="A174" s="19" t="s">
        <v>35</v>
      </c>
      <c r="B174" s="23" t="s">
        <v>289</v>
      </c>
      <c r="C174" s="23" t="s">
        <v>290</v>
      </c>
      <c r="D174" s="19" t="s">
        <v>37</v>
      </c>
      <c r="E174" s="24" t="s">
        <v>291</v>
      </c>
      <c r="F174" s="25" t="s">
        <v>163</v>
      </c>
      <c r="G174" s="26">
        <v>493.05</v>
      </c>
      <c r="H174" s="26">
        <v>112</v>
      </c>
      <c r="I174" s="26">
        <f>ROUND(ROUND(H174,2)*ROUND(G174,2),2)</f>
      </c>
      <c r="O174">
        <f>(I174*21)/100</f>
      </c>
      <c r="P174" t="s">
        <v>12</v>
      </c>
    </row>
    <row r="175" spans="1:5" ht="12.75">
      <c r="A175" s="27" t="s">
        <v>40</v>
      </c>
      <c r="E175" s="28" t="s">
        <v>37</v>
      </c>
    </row>
    <row r="176" spans="1:5" ht="25.5">
      <c r="A176" s="29" t="s">
        <v>41</v>
      </c>
      <c r="E176" s="30" t="s">
        <v>292</v>
      </c>
    </row>
    <row r="177" spans="1:5" ht="25.5">
      <c r="A177" t="s">
        <v>43</v>
      </c>
      <c r="E177" s="28" t="s">
        <v>293</v>
      </c>
    </row>
    <row r="178" spans="1:18" ht="12.75" customHeight="1">
      <c r="A178" s="5" t="s">
        <v>33</v>
      </c>
      <c r="B178" s="5"/>
      <c r="C178" s="34" t="s">
        <v>30</v>
      </c>
      <c r="D178" s="5"/>
      <c r="E178" s="21" t="s">
        <v>294</v>
      </c>
      <c r="F178" s="5"/>
      <c r="G178" s="5"/>
      <c r="H178" s="5"/>
      <c r="I178" s="35">
        <f>0+Q178</f>
      </c>
      <c r="O178">
        <f>0+R178</f>
      </c>
      <c r="Q178">
        <f>0+I179+I183+I187</f>
      </c>
      <c r="R178">
        <f>0+O179+O183+O187</f>
      </c>
    </row>
    <row r="179" spans="1:16" ht="12.75">
      <c r="A179" s="19" t="s">
        <v>35</v>
      </c>
      <c r="B179" s="23" t="s">
        <v>295</v>
      </c>
      <c r="C179" s="23" t="s">
        <v>296</v>
      </c>
      <c r="D179" s="19" t="s">
        <v>37</v>
      </c>
      <c r="E179" s="24" t="s">
        <v>297</v>
      </c>
      <c r="F179" s="25" t="s">
        <v>163</v>
      </c>
      <c r="G179" s="26">
        <v>178</v>
      </c>
      <c r="H179" s="26">
        <v>207</v>
      </c>
      <c r="I179" s="26">
        <f>ROUND(ROUND(H179,2)*ROUND(G179,2),2)</f>
      </c>
      <c r="O179">
        <f>(I179*21)/100</f>
      </c>
      <c r="P179" t="s">
        <v>12</v>
      </c>
    </row>
    <row r="180" spans="1:5" ht="12.75">
      <c r="A180" s="27" t="s">
        <v>40</v>
      </c>
      <c r="E180" s="28" t="s">
        <v>37</v>
      </c>
    </row>
    <row r="181" spans="1:5" ht="12.75">
      <c r="A181" s="29" t="s">
        <v>41</v>
      </c>
      <c r="E181" s="30" t="s">
        <v>298</v>
      </c>
    </row>
    <row r="182" spans="1:5" ht="25.5">
      <c r="A182" t="s">
        <v>43</v>
      </c>
      <c r="E182" s="28" t="s">
        <v>299</v>
      </c>
    </row>
    <row r="183" spans="1:16" ht="12.75">
      <c r="A183" s="19" t="s">
        <v>35</v>
      </c>
      <c r="B183" s="23" t="s">
        <v>300</v>
      </c>
      <c r="C183" s="23" t="s">
        <v>301</v>
      </c>
      <c r="D183" s="19" t="s">
        <v>37</v>
      </c>
      <c r="E183" s="24" t="s">
        <v>302</v>
      </c>
      <c r="F183" s="25" t="s">
        <v>163</v>
      </c>
      <c r="G183" s="26">
        <v>178</v>
      </c>
      <c r="H183" s="26">
        <v>81</v>
      </c>
      <c r="I183" s="26">
        <f>ROUND(ROUND(H183,2)*ROUND(G183,2),2)</f>
      </c>
      <c r="O183">
        <f>(I183*21)/100</f>
      </c>
      <c r="P183" t="s">
        <v>12</v>
      </c>
    </row>
    <row r="184" spans="1:5" ht="12.75">
      <c r="A184" s="27" t="s">
        <v>40</v>
      </c>
      <c r="E184" s="28" t="s">
        <v>37</v>
      </c>
    </row>
    <row r="185" spans="1:5" ht="12.75">
      <c r="A185" s="29" t="s">
        <v>41</v>
      </c>
      <c r="E185" s="30" t="s">
        <v>303</v>
      </c>
    </row>
    <row r="186" spans="1:5" ht="38.25">
      <c r="A186" t="s">
        <v>43</v>
      </c>
      <c r="E186" s="28" t="s">
        <v>304</v>
      </c>
    </row>
    <row r="187" spans="1:16" ht="12.75">
      <c r="A187" s="19" t="s">
        <v>35</v>
      </c>
      <c r="B187" s="23" t="s">
        <v>305</v>
      </c>
      <c r="C187" s="23" t="s">
        <v>306</v>
      </c>
      <c r="D187" s="19" t="s">
        <v>143</v>
      </c>
      <c r="E187" s="24" t="s">
        <v>307</v>
      </c>
      <c r="F187" s="25" t="s">
        <v>62</v>
      </c>
      <c r="G187" s="26">
        <v>4</v>
      </c>
      <c r="H187" s="26">
        <v>2500</v>
      </c>
      <c r="I187" s="26">
        <f>ROUND(ROUND(H187,2)*ROUND(G187,2),2)</f>
      </c>
      <c r="O187">
        <f>(I187*21)/100</f>
      </c>
      <c r="P187" t="s">
        <v>12</v>
      </c>
    </row>
    <row r="188" spans="1:5" ht="12.75">
      <c r="A188" s="27" t="s">
        <v>40</v>
      </c>
      <c r="E188" s="28" t="s">
        <v>37</v>
      </c>
    </row>
    <row r="189" spans="1:5" ht="12.75">
      <c r="A189" s="29" t="s">
        <v>41</v>
      </c>
      <c r="E189" s="30" t="s">
        <v>308</v>
      </c>
    </row>
    <row r="190" spans="1:5" ht="89.25">
      <c r="A190" t="s">
        <v>43</v>
      </c>
      <c r="E190" s="28" t="s">
        <v>309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17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0+O8+O29+O90+O95+O100+O105+O138+O143+O160</f>
      </c>
      <c r="P2" t="s">
        <v>13</v>
      </c>
    </row>
    <row r="3" spans="1:16" ht="15" customHeight="1">
      <c r="A3" t="s">
        <v>1</v>
      </c>
      <c r="B3" s="8" t="s">
        <v>4</v>
      </c>
      <c r="C3" s="9" t="s">
        <v>5</v>
      </c>
      <c r="D3" s="1"/>
      <c r="E3" s="10" t="s">
        <v>6</v>
      </c>
      <c r="F3" s="1"/>
      <c r="G3" s="4"/>
      <c r="H3" s="3" t="s">
        <v>310</v>
      </c>
      <c r="I3" s="31">
        <f>0+I8+I29+I90+I95+I100+I105+I138+I143+I160</f>
      </c>
      <c r="O3" t="s">
        <v>9</v>
      </c>
      <c r="P3" t="s">
        <v>12</v>
      </c>
    </row>
    <row r="4" spans="1:16" ht="15" customHeight="1">
      <c r="A4" t="s">
        <v>7</v>
      </c>
      <c r="B4" s="12" t="s">
        <v>8</v>
      </c>
      <c r="C4" s="13" t="s">
        <v>310</v>
      </c>
      <c r="D4" s="5"/>
      <c r="E4" s="14" t="s">
        <v>311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f>
      </c>
      <c r="R8">
        <f>0+O9+O13+O17+O21+O25</f>
      </c>
    </row>
    <row r="9" spans="1:16" ht="12.75">
      <c r="A9" s="19" t="s">
        <v>35</v>
      </c>
      <c r="B9" s="23" t="s">
        <v>19</v>
      </c>
      <c r="C9" s="23" t="s">
        <v>125</v>
      </c>
      <c r="D9" s="19" t="s">
        <v>126</v>
      </c>
      <c r="E9" s="24" t="s">
        <v>127</v>
      </c>
      <c r="F9" s="25" t="s">
        <v>107</v>
      </c>
      <c r="G9" s="26">
        <v>12.24</v>
      </c>
      <c r="H9" s="26">
        <v>524</v>
      </c>
      <c r="I9" s="26">
        <f>ROUND(ROUND(H9,2)*ROUND(G9,2),2)</f>
      </c>
      <c r="O9">
        <f>(I9*21)/100</f>
      </c>
      <c r="P9" t="s">
        <v>12</v>
      </c>
    </row>
    <row r="10" spans="1:5" ht="12.75">
      <c r="A10" s="27" t="s">
        <v>40</v>
      </c>
      <c r="E10" s="28" t="s">
        <v>37</v>
      </c>
    </row>
    <row r="11" spans="1:5" ht="12.75">
      <c r="A11" s="29" t="s">
        <v>41</v>
      </c>
      <c r="E11" s="30" t="s">
        <v>312</v>
      </c>
    </row>
    <row r="12" spans="1:5" ht="25.5">
      <c r="A12" t="s">
        <v>43</v>
      </c>
      <c r="E12" s="28" t="s">
        <v>129</v>
      </c>
    </row>
    <row r="13" spans="1:16" ht="12.75">
      <c r="A13" s="19" t="s">
        <v>35</v>
      </c>
      <c r="B13" s="23" t="s">
        <v>12</v>
      </c>
      <c r="C13" s="23" t="s">
        <v>125</v>
      </c>
      <c r="D13" s="19" t="s">
        <v>130</v>
      </c>
      <c r="E13" s="24" t="s">
        <v>127</v>
      </c>
      <c r="F13" s="25" t="s">
        <v>107</v>
      </c>
      <c r="G13" s="26">
        <v>24.48</v>
      </c>
      <c r="H13" s="26">
        <v>314</v>
      </c>
      <c r="I13" s="26">
        <f>ROUND(ROUND(H13,2)*ROUND(G13,2),2)</f>
      </c>
      <c r="O13">
        <f>(I13*21)/100</f>
      </c>
      <c r="P13" t="s">
        <v>12</v>
      </c>
    </row>
    <row r="14" spans="1:5" ht="12.75">
      <c r="A14" s="27" t="s">
        <v>40</v>
      </c>
      <c r="E14" s="28" t="s">
        <v>37</v>
      </c>
    </row>
    <row r="15" spans="1:5" ht="12.75">
      <c r="A15" s="29" t="s">
        <v>41</v>
      </c>
      <c r="E15" s="30" t="s">
        <v>313</v>
      </c>
    </row>
    <row r="16" spans="1:5" ht="25.5">
      <c r="A16" t="s">
        <v>43</v>
      </c>
      <c r="E16" s="28" t="s">
        <v>129</v>
      </c>
    </row>
    <row r="17" spans="1:16" ht="12.75">
      <c r="A17" s="19" t="s">
        <v>35</v>
      </c>
      <c r="B17" s="23" t="s">
        <v>13</v>
      </c>
      <c r="C17" s="23" t="s">
        <v>125</v>
      </c>
      <c r="D17" s="19" t="s">
        <v>132</v>
      </c>
      <c r="E17" s="24" t="s">
        <v>127</v>
      </c>
      <c r="F17" s="25" t="s">
        <v>107</v>
      </c>
      <c r="G17" s="26">
        <v>47.2</v>
      </c>
      <c r="H17" s="26">
        <v>314</v>
      </c>
      <c r="I17" s="26">
        <f>ROUND(ROUND(H17,2)*ROUND(G17,2),2)</f>
      </c>
      <c r="O17">
        <f>(I17*21)/100</f>
      </c>
      <c r="P17" t="s">
        <v>12</v>
      </c>
    </row>
    <row r="18" spans="1:5" ht="12.75">
      <c r="A18" s="27" t="s">
        <v>40</v>
      </c>
      <c r="E18" s="28" t="s">
        <v>37</v>
      </c>
    </row>
    <row r="19" spans="1:5" ht="12.75">
      <c r="A19" s="29" t="s">
        <v>41</v>
      </c>
      <c r="E19" s="30" t="s">
        <v>314</v>
      </c>
    </row>
    <row r="20" spans="1:5" ht="25.5">
      <c r="A20" t="s">
        <v>43</v>
      </c>
      <c r="E20" s="28" t="s">
        <v>129</v>
      </c>
    </row>
    <row r="21" spans="1:16" ht="12.75">
      <c r="A21" s="19" t="s">
        <v>35</v>
      </c>
      <c r="B21" s="23" t="s">
        <v>23</v>
      </c>
      <c r="C21" s="23" t="s">
        <v>125</v>
      </c>
      <c r="D21" s="19" t="s">
        <v>134</v>
      </c>
      <c r="E21" s="24" t="s">
        <v>127</v>
      </c>
      <c r="F21" s="25" t="s">
        <v>107</v>
      </c>
      <c r="G21" s="26">
        <v>2</v>
      </c>
      <c r="H21" s="26">
        <v>314</v>
      </c>
      <c r="I21" s="26">
        <f>ROUND(ROUND(H21,2)*ROUND(G21,2),2)</f>
      </c>
      <c r="O21">
        <f>(I21*21)/100</f>
      </c>
      <c r="P21" t="s">
        <v>12</v>
      </c>
    </row>
    <row r="22" spans="1:5" ht="12.75">
      <c r="A22" s="27" t="s">
        <v>40</v>
      </c>
      <c r="E22" s="28" t="s">
        <v>37</v>
      </c>
    </row>
    <row r="23" spans="1:5" ht="12.75">
      <c r="A23" s="29" t="s">
        <v>41</v>
      </c>
      <c r="E23" s="30" t="s">
        <v>315</v>
      </c>
    </row>
    <row r="24" spans="1:5" ht="25.5">
      <c r="A24" t="s">
        <v>43</v>
      </c>
      <c r="E24" s="28" t="s">
        <v>129</v>
      </c>
    </row>
    <row r="25" spans="1:16" ht="12.75">
      <c r="A25" s="19" t="s">
        <v>35</v>
      </c>
      <c r="B25" s="23" t="s">
        <v>25</v>
      </c>
      <c r="C25" s="23" t="s">
        <v>136</v>
      </c>
      <c r="D25" s="19" t="s">
        <v>37</v>
      </c>
      <c r="E25" s="24" t="s">
        <v>127</v>
      </c>
      <c r="F25" s="25" t="s">
        <v>137</v>
      </c>
      <c r="G25" s="26">
        <v>0.03</v>
      </c>
      <c r="H25" s="26">
        <v>500</v>
      </c>
      <c r="I25" s="26">
        <f>ROUND(ROUND(H25,2)*ROUND(G25,2),2)</f>
      </c>
      <c r="O25">
        <f>(I25*21)/100</f>
      </c>
      <c r="P25" t="s">
        <v>12</v>
      </c>
    </row>
    <row r="26" spans="1:5" ht="12.75">
      <c r="A26" s="27" t="s">
        <v>40</v>
      </c>
      <c r="E26" s="28" t="s">
        <v>37</v>
      </c>
    </row>
    <row r="27" spans="1:5" ht="12.75">
      <c r="A27" s="29" t="s">
        <v>41</v>
      </c>
      <c r="E27" s="30" t="s">
        <v>316</v>
      </c>
    </row>
    <row r="28" spans="1:5" ht="25.5">
      <c r="A28" t="s">
        <v>43</v>
      </c>
      <c r="E28" s="28" t="s">
        <v>129</v>
      </c>
    </row>
    <row r="29" spans="1:18" ht="12.75" customHeight="1">
      <c r="A29" s="5" t="s">
        <v>33</v>
      </c>
      <c r="B29" s="5"/>
      <c r="C29" s="34" t="s">
        <v>19</v>
      </c>
      <c r="D29" s="5"/>
      <c r="E29" s="21" t="s">
        <v>34</v>
      </c>
      <c r="F29" s="5"/>
      <c r="G29" s="5"/>
      <c r="H29" s="5"/>
      <c r="I29" s="35">
        <f>0+Q29</f>
      </c>
      <c r="O29">
        <f>0+R29</f>
      </c>
      <c r="Q29">
        <f>0+I30+I34+I38+I42+I46+I50+I54+I58+I62+I66+I70+I74+I78+I82+I86</f>
      </c>
      <c r="R29">
        <f>0+O30+O34+O38+O42+O46+O50+O54+O58+O62+O66+O70+O74+O78+O82+O86</f>
      </c>
    </row>
    <row r="30" spans="1:16" ht="12.75">
      <c r="A30" s="19" t="s">
        <v>35</v>
      </c>
      <c r="B30" s="23" t="s">
        <v>27</v>
      </c>
      <c r="C30" s="23" t="s">
        <v>80</v>
      </c>
      <c r="D30" s="19" t="s">
        <v>37</v>
      </c>
      <c r="E30" s="24" t="s">
        <v>81</v>
      </c>
      <c r="F30" s="25" t="s">
        <v>82</v>
      </c>
      <c r="G30" s="26">
        <v>46.8</v>
      </c>
      <c r="H30" s="26">
        <v>47</v>
      </c>
      <c r="I30" s="26">
        <f>ROUND(ROUND(H30,2)*ROUND(G30,2),2)</f>
      </c>
      <c r="O30">
        <f>(I30*21)/100</f>
      </c>
      <c r="P30" t="s">
        <v>12</v>
      </c>
    </row>
    <row r="31" spans="1:5" ht="12.75">
      <c r="A31" s="27" t="s">
        <v>40</v>
      </c>
      <c r="E31" s="28" t="s">
        <v>37</v>
      </c>
    </row>
    <row r="32" spans="1:5" ht="12.75">
      <c r="A32" s="29" t="s">
        <v>41</v>
      </c>
      <c r="E32" s="30" t="s">
        <v>317</v>
      </c>
    </row>
    <row r="33" spans="1:5" ht="38.25">
      <c r="A33" t="s">
        <v>43</v>
      </c>
      <c r="E33" s="28" t="s">
        <v>140</v>
      </c>
    </row>
    <row r="34" spans="1:16" ht="12.75">
      <c r="A34" s="19" t="s">
        <v>35</v>
      </c>
      <c r="B34" s="23" t="s">
        <v>65</v>
      </c>
      <c r="C34" s="23" t="s">
        <v>92</v>
      </c>
      <c r="D34" s="19" t="s">
        <v>37</v>
      </c>
      <c r="E34" s="24" t="s">
        <v>93</v>
      </c>
      <c r="F34" s="25" t="s">
        <v>62</v>
      </c>
      <c r="G34" s="26">
        <v>7</v>
      </c>
      <c r="H34" s="26">
        <v>1870</v>
      </c>
      <c r="I34" s="26">
        <f>ROUND(ROUND(H34,2)*ROUND(G34,2),2)</f>
      </c>
      <c r="O34">
        <f>(I34*21)/100</f>
      </c>
      <c r="P34" t="s">
        <v>12</v>
      </c>
    </row>
    <row r="35" spans="1:5" ht="12.75">
      <c r="A35" s="27" t="s">
        <v>40</v>
      </c>
      <c r="E35" s="28" t="s">
        <v>37</v>
      </c>
    </row>
    <row r="36" spans="1:5" ht="25.5">
      <c r="A36" s="29" t="s">
        <v>41</v>
      </c>
      <c r="E36" s="30" t="s">
        <v>318</v>
      </c>
    </row>
    <row r="37" spans="1:5" ht="165.75">
      <c r="A37" t="s">
        <v>43</v>
      </c>
      <c r="E37" s="28" t="s">
        <v>95</v>
      </c>
    </row>
    <row r="38" spans="1:16" ht="12.75">
      <c r="A38" s="19" t="s">
        <v>35</v>
      </c>
      <c r="B38" s="23" t="s">
        <v>70</v>
      </c>
      <c r="C38" s="23" t="s">
        <v>147</v>
      </c>
      <c r="D38" s="19" t="s">
        <v>126</v>
      </c>
      <c r="E38" s="24" t="s">
        <v>148</v>
      </c>
      <c r="F38" s="25" t="s">
        <v>107</v>
      </c>
      <c r="G38" s="26">
        <v>12.24</v>
      </c>
      <c r="H38" s="26">
        <v>641</v>
      </c>
      <c r="I38" s="26">
        <f>ROUND(ROUND(H38,2)*ROUND(G38,2),2)</f>
      </c>
      <c r="O38">
        <f>(I38*21)/100</f>
      </c>
      <c r="P38" t="s">
        <v>12</v>
      </c>
    </row>
    <row r="39" spans="1:5" ht="12.75">
      <c r="A39" s="27" t="s">
        <v>40</v>
      </c>
      <c r="E39" s="28" t="s">
        <v>37</v>
      </c>
    </row>
    <row r="40" spans="1:5" ht="25.5">
      <c r="A40" s="29" t="s">
        <v>41</v>
      </c>
      <c r="E40" s="30" t="s">
        <v>319</v>
      </c>
    </row>
    <row r="41" spans="1:5" ht="63.75">
      <c r="A41" t="s">
        <v>43</v>
      </c>
      <c r="E41" s="28" t="s">
        <v>150</v>
      </c>
    </row>
    <row r="42" spans="1:16" ht="12.75">
      <c r="A42" s="19" t="s">
        <v>35</v>
      </c>
      <c r="B42" s="23" t="s">
        <v>30</v>
      </c>
      <c r="C42" s="23" t="s">
        <v>147</v>
      </c>
      <c r="D42" s="19" t="s">
        <v>130</v>
      </c>
      <c r="E42" s="24" t="s">
        <v>148</v>
      </c>
      <c r="F42" s="25" t="s">
        <v>107</v>
      </c>
      <c r="G42" s="26">
        <v>47.18</v>
      </c>
      <c r="H42" s="26">
        <v>641</v>
      </c>
      <c r="I42" s="26">
        <f>ROUND(ROUND(H42,2)*ROUND(G42,2),2)</f>
      </c>
      <c r="O42">
        <f>(I42*21)/100</f>
      </c>
      <c r="P42" t="s">
        <v>12</v>
      </c>
    </row>
    <row r="43" spans="1:5" ht="12.75">
      <c r="A43" s="27" t="s">
        <v>40</v>
      </c>
      <c r="E43" s="28" t="s">
        <v>37</v>
      </c>
    </row>
    <row r="44" spans="1:5" ht="25.5">
      <c r="A44" s="29" t="s">
        <v>41</v>
      </c>
      <c r="E44" s="30" t="s">
        <v>320</v>
      </c>
    </row>
    <row r="45" spans="1:5" ht="63.75">
      <c r="A45" t="s">
        <v>43</v>
      </c>
      <c r="E45" s="28" t="s">
        <v>150</v>
      </c>
    </row>
    <row r="46" spans="1:16" ht="25.5">
      <c r="A46" s="19" t="s">
        <v>35</v>
      </c>
      <c r="B46" s="23" t="s">
        <v>32</v>
      </c>
      <c r="C46" s="23" t="s">
        <v>153</v>
      </c>
      <c r="D46" s="19" t="s">
        <v>37</v>
      </c>
      <c r="E46" s="24" t="s">
        <v>154</v>
      </c>
      <c r="F46" s="25" t="s">
        <v>107</v>
      </c>
      <c r="G46" s="26">
        <v>24.48</v>
      </c>
      <c r="H46" s="26">
        <v>264</v>
      </c>
      <c r="I46" s="26">
        <f>ROUND(ROUND(H46,2)*ROUND(G46,2),2)</f>
      </c>
      <c r="O46">
        <f>(I46*21)/100</f>
      </c>
      <c r="P46" t="s">
        <v>12</v>
      </c>
    </row>
    <row r="47" spans="1:5" ht="12.75">
      <c r="A47" s="27" t="s">
        <v>40</v>
      </c>
      <c r="E47" s="28" t="s">
        <v>37</v>
      </c>
    </row>
    <row r="48" spans="1:5" ht="25.5">
      <c r="A48" s="29" t="s">
        <v>41</v>
      </c>
      <c r="E48" s="30" t="s">
        <v>321</v>
      </c>
    </row>
    <row r="49" spans="1:5" ht="63.75">
      <c r="A49" t="s">
        <v>43</v>
      </c>
      <c r="E49" s="28" t="s">
        <v>150</v>
      </c>
    </row>
    <row r="50" spans="1:16" ht="25.5">
      <c r="A50" s="19" t="s">
        <v>35</v>
      </c>
      <c r="B50" s="23" t="s">
        <v>152</v>
      </c>
      <c r="C50" s="23" t="s">
        <v>157</v>
      </c>
      <c r="D50" s="19" t="s">
        <v>37</v>
      </c>
      <c r="E50" s="24" t="s">
        <v>158</v>
      </c>
      <c r="F50" s="25" t="s">
        <v>107</v>
      </c>
      <c r="G50" s="26">
        <v>0.6</v>
      </c>
      <c r="H50" s="26">
        <v>1030</v>
      </c>
      <c r="I50" s="26">
        <f>ROUND(ROUND(H50,2)*ROUND(G50,2),2)</f>
      </c>
      <c r="O50">
        <f>(I50*21)/100</f>
      </c>
      <c r="P50" t="s">
        <v>12</v>
      </c>
    </row>
    <row r="51" spans="1:5" ht="12.75">
      <c r="A51" s="27" t="s">
        <v>40</v>
      </c>
      <c r="E51" s="28" t="s">
        <v>37</v>
      </c>
    </row>
    <row r="52" spans="1:5" ht="25.5">
      <c r="A52" s="29" t="s">
        <v>41</v>
      </c>
      <c r="E52" s="30" t="s">
        <v>159</v>
      </c>
    </row>
    <row r="53" spans="1:5" ht="63.75">
      <c r="A53" t="s">
        <v>43</v>
      </c>
      <c r="E53" s="28" t="s">
        <v>150</v>
      </c>
    </row>
    <row r="54" spans="1:16" ht="12.75">
      <c r="A54" s="19" t="s">
        <v>35</v>
      </c>
      <c r="B54" s="23" t="s">
        <v>156</v>
      </c>
      <c r="C54" s="23" t="s">
        <v>161</v>
      </c>
      <c r="D54" s="19" t="s">
        <v>37</v>
      </c>
      <c r="E54" s="24" t="s">
        <v>162</v>
      </c>
      <c r="F54" s="25" t="s">
        <v>163</v>
      </c>
      <c r="G54" s="26">
        <v>177</v>
      </c>
      <c r="H54" s="26">
        <v>140</v>
      </c>
      <c r="I54" s="26">
        <f>ROUND(ROUND(H54,2)*ROUND(G54,2),2)</f>
      </c>
      <c r="O54">
        <f>(I54*21)/100</f>
      </c>
      <c r="P54" t="s">
        <v>12</v>
      </c>
    </row>
    <row r="55" spans="1:5" ht="12.75">
      <c r="A55" s="27" t="s">
        <v>40</v>
      </c>
      <c r="E55" s="28" t="s">
        <v>37</v>
      </c>
    </row>
    <row r="56" spans="1:5" ht="12.75">
      <c r="A56" s="29" t="s">
        <v>41</v>
      </c>
      <c r="E56" s="30" t="s">
        <v>322</v>
      </c>
    </row>
    <row r="57" spans="1:5" ht="25.5">
      <c r="A57" t="s">
        <v>43</v>
      </c>
      <c r="E57" s="28" t="s">
        <v>165</v>
      </c>
    </row>
    <row r="58" spans="1:16" ht="12.75">
      <c r="A58" s="19" t="s">
        <v>35</v>
      </c>
      <c r="B58" s="23" t="s">
        <v>160</v>
      </c>
      <c r="C58" s="23" t="s">
        <v>105</v>
      </c>
      <c r="D58" s="19" t="s">
        <v>37</v>
      </c>
      <c r="E58" s="24" t="s">
        <v>106</v>
      </c>
      <c r="F58" s="25" t="s">
        <v>107</v>
      </c>
      <c r="G58" s="26">
        <v>37.18</v>
      </c>
      <c r="H58" s="26">
        <v>58</v>
      </c>
      <c r="I58" s="26">
        <f>ROUND(ROUND(H58,2)*ROUND(G58,2),2)</f>
      </c>
      <c r="O58">
        <f>(I58*21)/100</f>
      </c>
      <c r="P58" t="s">
        <v>12</v>
      </c>
    </row>
    <row r="59" spans="1:5" ht="12.75">
      <c r="A59" s="27" t="s">
        <v>40</v>
      </c>
      <c r="E59" s="28" t="s">
        <v>37</v>
      </c>
    </row>
    <row r="60" spans="1:5" ht="25.5">
      <c r="A60" s="29" t="s">
        <v>41</v>
      </c>
      <c r="E60" s="30" t="s">
        <v>323</v>
      </c>
    </row>
    <row r="61" spans="1:5" ht="38.25">
      <c r="A61" t="s">
        <v>43</v>
      </c>
      <c r="E61" s="28" t="s">
        <v>168</v>
      </c>
    </row>
    <row r="62" spans="1:16" ht="12.75">
      <c r="A62" s="19" t="s">
        <v>35</v>
      </c>
      <c r="B62" s="23" t="s">
        <v>166</v>
      </c>
      <c r="C62" s="23" t="s">
        <v>179</v>
      </c>
      <c r="D62" s="19" t="s">
        <v>37</v>
      </c>
      <c r="E62" s="24" t="s">
        <v>180</v>
      </c>
      <c r="F62" s="25" t="s">
        <v>107</v>
      </c>
      <c r="G62" s="26">
        <v>236.3</v>
      </c>
      <c r="H62" s="26">
        <v>242</v>
      </c>
      <c r="I62" s="26">
        <f>ROUND(ROUND(H62,2)*ROUND(G62,2),2)</f>
      </c>
      <c r="O62">
        <f>(I62*21)/100</f>
      </c>
      <c r="P62" t="s">
        <v>12</v>
      </c>
    </row>
    <row r="63" spans="1:5" ht="12.75">
      <c r="A63" s="27" t="s">
        <v>40</v>
      </c>
      <c r="E63" s="28" t="s">
        <v>37</v>
      </c>
    </row>
    <row r="64" spans="1:5" ht="38.25">
      <c r="A64" s="29" t="s">
        <v>41</v>
      </c>
      <c r="E64" s="30" t="s">
        <v>324</v>
      </c>
    </row>
    <row r="65" spans="1:5" ht="318.75">
      <c r="A65" t="s">
        <v>43</v>
      </c>
      <c r="E65" s="28" t="s">
        <v>182</v>
      </c>
    </row>
    <row r="66" spans="1:16" ht="12.75">
      <c r="A66" s="19" t="s">
        <v>35</v>
      </c>
      <c r="B66" s="23" t="s">
        <v>169</v>
      </c>
      <c r="C66" s="23" t="s">
        <v>189</v>
      </c>
      <c r="D66" s="19" t="s">
        <v>37</v>
      </c>
      <c r="E66" s="24" t="s">
        <v>190</v>
      </c>
      <c r="F66" s="25" t="s">
        <v>107</v>
      </c>
      <c r="G66" s="26">
        <v>1483.7</v>
      </c>
      <c r="H66" s="26">
        <v>292</v>
      </c>
      <c r="I66" s="26">
        <f>ROUND(ROUND(H66,2)*ROUND(G66,2),2)</f>
      </c>
      <c r="O66">
        <f>(I66*21)/100</f>
      </c>
      <c r="P66" t="s">
        <v>12</v>
      </c>
    </row>
    <row r="67" spans="1:5" ht="12.75">
      <c r="A67" s="27" t="s">
        <v>40</v>
      </c>
      <c r="E67" s="28" t="s">
        <v>37</v>
      </c>
    </row>
    <row r="68" spans="1:5" ht="38.25">
      <c r="A68" s="29" t="s">
        <v>41</v>
      </c>
      <c r="E68" s="30" t="s">
        <v>325</v>
      </c>
    </row>
    <row r="69" spans="1:5" ht="318.75">
      <c r="A69" t="s">
        <v>43</v>
      </c>
      <c r="E69" s="28" t="s">
        <v>182</v>
      </c>
    </row>
    <row r="70" spans="1:16" ht="12.75">
      <c r="A70" s="19" t="s">
        <v>35</v>
      </c>
      <c r="B70" s="23" t="s">
        <v>175</v>
      </c>
      <c r="C70" s="23" t="s">
        <v>110</v>
      </c>
      <c r="D70" s="19" t="s">
        <v>171</v>
      </c>
      <c r="E70" s="24" t="s">
        <v>111</v>
      </c>
      <c r="F70" s="25" t="s">
        <v>107</v>
      </c>
      <c r="G70" s="26">
        <v>2821.76</v>
      </c>
      <c r="H70" s="26">
        <v>18</v>
      </c>
      <c r="I70" s="26">
        <f>ROUND(ROUND(H70,2)*ROUND(G70,2),2)</f>
      </c>
      <c r="O70">
        <f>(I70*21)/100</f>
      </c>
      <c r="P70" t="s">
        <v>12</v>
      </c>
    </row>
    <row r="71" spans="1:5" ht="12.75">
      <c r="A71" s="27" t="s">
        <v>40</v>
      </c>
      <c r="E71" s="28" t="s">
        <v>37</v>
      </c>
    </row>
    <row r="72" spans="1:5" ht="76.5">
      <c r="A72" s="29" t="s">
        <v>41</v>
      </c>
      <c r="E72" s="30" t="s">
        <v>326</v>
      </c>
    </row>
    <row r="73" spans="1:5" ht="191.25">
      <c r="A73" t="s">
        <v>43</v>
      </c>
      <c r="E73" s="28" t="s">
        <v>198</v>
      </c>
    </row>
    <row r="74" spans="1:16" ht="12.75">
      <c r="A74" s="19" t="s">
        <v>35</v>
      </c>
      <c r="B74" s="23" t="s">
        <v>178</v>
      </c>
      <c r="C74" s="23" t="s">
        <v>200</v>
      </c>
      <c r="D74" s="19" t="s">
        <v>126</v>
      </c>
      <c r="E74" s="24" t="s">
        <v>201</v>
      </c>
      <c r="F74" s="25" t="s">
        <v>107</v>
      </c>
      <c r="G74" s="26">
        <v>580.44</v>
      </c>
      <c r="H74" s="26">
        <v>124</v>
      </c>
      <c r="I74" s="26">
        <f>ROUND(ROUND(H74,2)*ROUND(G74,2),2)</f>
      </c>
      <c r="O74">
        <f>(I74*21)/100</f>
      </c>
      <c r="P74" t="s">
        <v>12</v>
      </c>
    </row>
    <row r="75" spans="1:5" ht="12.75">
      <c r="A75" s="27" t="s">
        <v>40</v>
      </c>
      <c r="E75" s="28" t="s">
        <v>37</v>
      </c>
    </row>
    <row r="76" spans="1:5" ht="12.75">
      <c r="A76" s="29" t="s">
        <v>41</v>
      </c>
      <c r="E76" s="30" t="s">
        <v>327</v>
      </c>
    </row>
    <row r="77" spans="1:5" ht="229.5">
      <c r="A77" t="s">
        <v>43</v>
      </c>
      <c r="E77" s="28" t="s">
        <v>203</v>
      </c>
    </row>
    <row r="78" spans="1:16" ht="12.75">
      <c r="A78" s="19" t="s">
        <v>35</v>
      </c>
      <c r="B78" s="23" t="s">
        <v>183</v>
      </c>
      <c r="C78" s="23" t="s">
        <v>200</v>
      </c>
      <c r="D78" s="19" t="s">
        <v>130</v>
      </c>
      <c r="E78" s="24" t="s">
        <v>201</v>
      </c>
      <c r="F78" s="25" t="s">
        <v>107</v>
      </c>
      <c r="G78" s="26">
        <v>637.36</v>
      </c>
      <c r="H78" s="26">
        <v>124</v>
      </c>
      <c r="I78" s="26">
        <f>ROUND(ROUND(H78,2)*ROUND(G78,2),2)</f>
      </c>
      <c r="O78">
        <f>(I78*21)/100</f>
      </c>
      <c r="P78" t="s">
        <v>12</v>
      </c>
    </row>
    <row r="79" spans="1:5" ht="12.75">
      <c r="A79" s="27" t="s">
        <v>40</v>
      </c>
      <c r="E79" s="28" t="s">
        <v>37</v>
      </c>
    </row>
    <row r="80" spans="1:5" ht="12.75">
      <c r="A80" s="29" t="s">
        <v>41</v>
      </c>
      <c r="E80" s="30" t="s">
        <v>328</v>
      </c>
    </row>
    <row r="81" spans="1:5" ht="229.5">
      <c r="A81" t="s">
        <v>43</v>
      </c>
      <c r="E81" s="28" t="s">
        <v>203</v>
      </c>
    </row>
    <row r="82" spans="1:16" ht="12.75">
      <c r="A82" s="19" t="s">
        <v>35</v>
      </c>
      <c r="B82" s="23" t="s">
        <v>188</v>
      </c>
      <c r="C82" s="23" t="s">
        <v>207</v>
      </c>
      <c r="D82" s="19" t="s">
        <v>126</v>
      </c>
      <c r="E82" s="24" t="s">
        <v>208</v>
      </c>
      <c r="F82" s="25" t="s">
        <v>107</v>
      </c>
      <c r="G82" s="26">
        <v>348.3</v>
      </c>
      <c r="H82" s="26">
        <v>820</v>
      </c>
      <c r="I82" s="26">
        <f>ROUND(ROUND(H82,2)*ROUND(G82,2),2)</f>
      </c>
      <c r="O82">
        <f>(I82*21)/100</f>
      </c>
      <c r="P82" t="s">
        <v>12</v>
      </c>
    </row>
    <row r="83" spans="1:5" ht="12.75">
      <c r="A83" s="27" t="s">
        <v>40</v>
      </c>
      <c r="E83" s="28" t="s">
        <v>37</v>
      </c>
    </row>
    <row r="84" spans="1:5" ht="25.5">
      <c r="A84" s="29" t="s">
        <v>41</v>
      </c>
      <c r="E84" s="30" t="s">
        <v>329</v>
      </c>
    </row>
    <row r="85" spans="1:5" ht="293.25">
      <c r="A85" t="s">
        <v>43</v>
      </c>
      <c r="E85" s="28" t="s">
        <v>210</v>
      </c>
    </row>
    <row r="86" spans="1:16" ht="12.75">
      <c r="A86" s="19" t="s">
        <v>35</v>
      </c>
      <c r="B86" s="23" t="s">
        <v>192</v>
      </c>
      <c r="C86" s="23" t="s">
        <v>217</v>
      </c>
      <c r="D86" s="19" t="s">
        <v>37</v>
      </c>
      <c r="E86" s="24" t="s">
        <v>218</v>
      </c>
      <c r="F86" s="25" t="s">
        <v>107</v>
      </c>
      <c r="G86" s="26">
        <v>37.18</v>
      </c>
      <c r="H86" s="26">
        <v>189</v>
      </c>
      <c r="I86" s="26">
        <f>ROUND(ROUND(H86,2)*ROUND(G86,2),2)</f>
      </c>
      <c r="O86">
        <f>(I86*21)/100</f>
      </c>
      <c r="P86" t="s">
        <v>12</v>
      </c>
    </row>
    <row r="87" spans="1:5" ht="12.75">
      <c r="A87" s="27" t="s">
        <v>40</v>
      </c>
      <c r="E87" s="28" t="s">
        <v>37</v>
      </c>
    </row>
    <row r="88" spans="1:5" ht="25.5">
      <c r="A88" s="29" t="s">
        <v>41</v>
      </c>
      <c r="E88" s="30" t="s">
        <v>330</v>
      </c>
    </row>
    <row r="89" spans="1:5" ht="38.25">
      <c r="A89" t="s">
        <v>43</v>
      </c>
      <c r="E89" s="28" t="s">
        <v>220</v>
      </c>
    </row>
    <row r="90" spans="1:18" ht="12.75" customHeight="1">
      <c r="A90" s="5" t="s">
        <v>33</v>
      </c>
      <c r="B90" s="5"/>
      <c r="C90" s="34" t="s">
        <v>12</v>
      </c>
      <c r="D90" s="5"/>
      <c r="E90" s="21" t="s">
        <v>221</v>
      </c>
      <c r="F90" s="5"/>
      <c r="G90" s="5"/>
      <c r="H90" s="5"/>
      <c r="I90" s="35">
        <f>0+Q90</f>
      </c>
      <c r="O90">
        <f>0+R90</f>
      </c>
      <c r="Q90">
        <f>0+I91</f>
      </c>
      <c r="R90">
        <f>0+O91</f>
      </c>
    </row>
    <row r="91" spans="1:16" ht="12.75">
      <c r="A91" s="19" t="s">
        <v>35</v>
      </c>
      <c r="B91" s="23" t="s">
        <v>196</v>
      </c>
      <c r="C91" s="23" t="s">
        <v>223</v>
      </c>
      <c r="D91" s="19" t="s">
        <v>37</v>
      </c>
      <c r="E91" s="24" t="s">
        <v>224</v>
      </c>
      <c r="F91" s="25" t="s">
        <v>163</v>
      </c>
      <c r="G91" s="26">
        <v>120</v>
      </c>
      <c r="H91" s="26">
        <v>286</v>
      </c>
      <c r="I91" s="26">
        <f>ROUND(ROUND(H91,2)*ROUND(G91,2),2)</f>
      </c>
      <c r="O91">
        <f>(I91*21)/100</f>
      </c>
      <c r="P91" t="s">
        <v>12</v>
      </c>
    </row>
    <row r="92" spans="1:5" ht="12.75">
      <c r="A92" s="27" t="s">
        <v>40</v>
      </c>
      <c r="E92" s="28" t="s">
        <v>37</v>
      </c>
    </row>
    <row r="93" spans="1:5" ht="12.75">
      <c r="A93" s="29" t="s">
        <v>41</v>
      </c>
      <c r="E93" s="30" t="s">
        <v>225</v>
      </c>
    </row>
    <row r="94" spans="1:5" ht="165.75">
      <c r="A94" t="s">
        <v>43</v>
      </c>
      <c r="E94" s="28" t="s">
        <v>226</v>
      </c>
    </row>
    <row r="95" spans="1:18" ht="12.75" customHeight="1">
      <c r="A95" s="5" t="s">
        <v>33</v>
      </c>
      <c r="B95" s="5"/>
      <c r="C95" s="34" t="s">
        <v>13</v>
      </c>
      <c r="D95" s="5"/>
      <c r="E95" s="21" t="s">
        <v>331</v>
      </c>
      <c r="F95" s="5"/>
      <c r="G95" s="5"/>
      <c r="H95" s="5"/>
      <c r="I95" s="35">
        <f>0+Q95</f>
      </c>
      <c r="O95">
        <f>0+R95</f>
      </c>
      <c r="Q95">
        <f>0+I96</f>
      </c>
      <c r="R95">
        <f>0+O96</f>
      </c>
    </row>
    <row r="96" spans="1:16" ht="25.5">
      <c r="A96" s="19" t="s">
        <v>35</v>
      </c>
      <c r="B96" s="23" t="s">
        <v>199</v>
      </c>
      <c r="C96" s="23" t="s">
        <v>332</v>
      </c>
      <c r="D96" s="19" t="s">
        <v>37</v>
      </c>
      <c r="E96" s="24" t="s">
        <v>333</v>
      </c>
      <c r="F96" s="25" t="s">
        <v>137</v>
      </c>
      <c r="G96" s="26">
        <v>0.07</v>
      </c>
      <c r="H96" s="26">
        <v>79910</v>
      </c>
      <c r="I96" s="26">
        <f>ROUND(ROUND(H96,2)*ROUND(G96,2),2)</f>
      </c>
      <c r="O96">
        <f>(I96*21)/100</f>
      </c>
      <c r="P96" t="s">
        <v>12</v>
      </c>
    </row>
    <row r="97" spans="1:5" ht="12.75">
      <c r="A97" s="27" t="s">
        <v>40</v>
      </c>
      <c r="E97" s="28" t="s">
        <v>37</v>
      </c>
    </row>
    <row r="98" spans="1:5" ht="63.75">
      <c r="A98" s="29" t="s">
        <v>41</v>
      </c>
      <c r="E98" s="30" t="s">
        <v>334</v>
      </c>
    </row>
    <row r="99" spans="1:5" ht="38.25">
      <c r="A99" t="s">
        <v>43</v>
      </c>
      <c r="E99" s="28" t="s">
        <v>335</v>
      </c>
    </row>
    <row r="100" spans="1:18" ht="12.75" customHeight="1">
      <c r="A100" s="5" t="s">
        <v>33</v>
      </c>
      <c r="B100" s="5"/>
      <c r="C100" s="34" t="s">
        <v>23</v>
      </c>
      <c r="D100" s="5"/>
      <c r="E100" s="21" t="s">
        <v>227</v>
      </c>
      <c r="F100" s="5"/>
      <c r="G100" s="5"/>
      <c r="H100" s="5"/>
      <c r="I100" s="35">
        <f>0+Q100</f>
      </c>
      <c r="O100">
        <f>0+R100</f>
      </c>
      <c r="Q100">
        <f>0+I101</f>
      </c>
      <c r="R100">
        <f>0+O101</f>
      </c>
    </row>
    <row r="101" spans="1:16" ht="12.75">
      <c r="A101" s="19" t="s">
        <v>35</v>
      </c>
      <c r="B101" s="23" t="s">
        <v>204</v>
      </c>
      <c r="C101" s="23" t="s">
        <v>229</v>
      </c>
      <c r="D101" s="19" t="s">
        <v>37</v>
      </c>
      <c r="E101" s="24" t="s">
        <v>230</v>
      </c>
      <c r="F101" s="25" t="s">
        <v>107</v>
      </c>
      <c r="G101" s="26">
        <v>116.1</v>
      </c>
      <c r="H101" s="26">
        <v>888</v>
      </c>
      <c r="I101" s="26">
        <f>ROUND(ROUND(H101,2)*ROUND(G101,2),2)</f>
      </c>
      <c r="O101">
        <f>(I101*21)/100</f>
      </c>
      <c r="P101" t="s">
        <v>12</v>
      </c>
    </row>
    <row r="102" spans="1:5" ht="12.75">
      <c r="A102" s="27" t="s">
        <v>40</v>
      </c>
      <c r="E102" s="28" t="s">
        <v>37</v>
      </c>
    </row>
    <row r="103" spans="1:5" ht="12.75">
      <c r="A103" s="29" t="s">
        <v>41</v>
      </c>
      <c r="E103" s="30" t="s">
        <v>336</v>
      </c>
    </row>
    <row r="104" spans="1:5" ht="38.25">
      <c r="A104" t="s">
        <v>43</v>
      </c>
      <c r="E104" s="28" t="s">
        <v>232</v>
      </c>
    </row>
    <row r="105" spans="1:18" ht="12.75" customHeight="1">
      <c r="A105" s="5" t="s">
        <v>33</v>
      </c>
      <c r="B105" s="5"/>
      <c r="C105" s="34" t="s">
        <v>25</v>
      </c>
      <c r="D105" s="5"/>
      <c r="E105" s="21" t="s">
        <v>233</v>
      </c>
      <c r="F105" s="5"/>
      <c r="G105" s="5"/>
      <c r="H105" s="5"/>
      <c r="I105" s="35">
        <f>0+Q105</f>
      </c>
      <c r="O105">
        <f>0+R105</f>
      </c>
      <c r="Q105">
        <f>0+I106+I110+I114+I118+I122+I126+I130+I134</f>
      </c>
      <c r="R105">
        <f>0+O106+O110+O114+O118+O122+O126+O130+O134</f>
      </c>
    </row>
    <row r="106" spans="1:16" ht="12.75">
      <c r="A106" s="19" t="s">
        <v>35</v>
      </c>
      <c r="B106" s="23" t="s">
        <v>206</v>
      </c>
      <c r="C106" s="23" t="s">
        <v>235</v>
      </c>
      <c r="D106" s="19" t="s">
        <v>37</v>
      </c>
      <c r="E106" s="24" t="s">
        <v>236</v>
      </c>
      <c r="F106" s="25" t="s">
        <v>107</v>
      </c>
      <c r="G106" s="26">
        <v>9.79</v>
      </c>
      <c r="H106" s="26">
        <v>2060</v>
      </c>
      <c r="I106" s="26">
        <f>ROUND(ROUND(H106,2)*ROUND(G106,2),2)</f>
      </c>
      <c r="O106">
        <f>(I106*21)/100</f>
      </c>
      <c r="P106" t="s">
        <v>12</v>
      </c>
    </row>
    <row r="107" spans="1:5" ht="12.75">
      <c r="A107" s="27" t="s">
        <v>40</v>
      </c>
      <c r="E107" s="28" t="s">
        <v>37</v>
      </c>
    </row>
    <row r="108" spans="1:5" ht="25.5">
      <c r="A108" s="29" t="s">
        <v>41</v>
      </c>
      <c r="E108" s="30" t="s">
        <v>337</v>
      </c>
    </row>
    <row r="109" spans="1:5" ht="127.5">
      <c r="A109" t="s">
        <v>43</v>
      </c>
      <c r="E109" s="28" t="s">
        <v>238</v>
      </c>
    </row>
    <row r="110" spans="1:16" ht="12.75">
      <c r="A110" s="19" t="s">
        <v>35</v>
      </c>
      <c r="B110" s="23" t="s">
        <v>211</v>
      </c>
      <c r="C110" s="23" t="s">
        <v>240</v>
      </c>
      <c r="D110" s="19" t="s">
        <v>37</v>
      </c>
      <c r="E110" s="24" t="s">
        <v>241</v>
      </c>
      <c r="F110" s="25" t="s">
        <v>107</v>
      </c>
      <c r="G110" s="26">
        <v>56.61</v>
      </c>
      <c r="H110" s="26">
        <v>1150</v>
      </c>
      <c r="I110" s="26">
        <f>ROUND(ROUND(H110,2)*ROUND(G110,2),2)</f>
      </c>
      <c r="O110">
        <f>(I110*21)/100</f>
      </c>
      <c r="P110" t="s">
        <v>12</v>
      </c>
    </row>
    <row r="111" spans="1:5" ht="12.75">
      <c r="A111" s="27" t="s">
        <v>40</v>
      </c>
      <c r="E111" s="28" t="s">
        <v>37</v>
      </c>
    </row>
    <row r="112" spans="1:5" ht="25.5">
      <c r="A112" s="29" t="s">
        <v>41</v>
      </c>
      <c r="E112" s="30" t="s">
        <v>338</v>
      </c>
    </row>
    <row r="113" spans="1:5" ht="51">
      <c r="A113" t="s">
        <v>43</v>
      </c>
      <c r="E113" s="28" t="s">
        <v>243</v>
      </c>
    </row>
    <row r="114" spans="1:16" ht="12.75">
      <c r="A114" s="19" t="s">
        <v>35</v>
      </c>
      <c r="B114" s="23" t="s">
        <v>216</v>
      </c>
      <c r="C114" s="23" t="s">
        <v>245</v>
      </c>
      <c r="D114" s="19" t="s">
        <v>37</v>
      </c>
      <c r="E114" s="24" t="s">
        <v>246</v>
      </c>
      <c r="F114" s="25" t="s">
        <v>107</v>
      </c>
      <c r="G114" s="26">
        <v>79.22</v>
      </c>
      <c r="H114" s="26">
        <v>774</v>
      </c>
      <c r="I114" s="26">
        <f>ROUND(ROUND(H114,2)*ROUND(G114,2),2)</f>
      </c>
      <c r="O114">
        <f>(I114*21)/100</f>
      </c>
      <c r="P114" t="s">
        <v>12</v>
      </c>
    </row>
    <row r="115" spans="1:5" ht="12.75">
      <c r="A115" s="27" t="s">
        <v>40</v>
      </c>
      <c r="E115" s="28" t="s">
        <v>37</v>
      </c>
    </row>
    <row r="116" spans="1:5" ht="63.75">
      <c r="A116" s="29" t="s">
        <v>41</v>
      </c>
      <c r="E116" s="30" t="s">
        <v>339</v>
      </c>
    </row>
    <row r="117" spans="1:5" ht="51">
      <c r="A117" t="s">
        <v>43</v>
      </c>
      <c r="E117" s="28" t="s">
        <v>243</v>
      </c>
    </row>
    <row r="118" spans="1:16" ht="12.75">
      <c r="A118" s="19" t="s">
        <v>35</v>
      </c>
      <c r="B118" s="23" t="s">
        <v>222</v>
      </c>
      <c r="C118" s="23" t="s">
        <v>249</v>
      </c>
      <c r="D118" s="19" t="s">
        <v>37</v>
      </c>
      <c r="E118" s="24" t="s">
        <v>250</v>
      </c>
      <c r="F118" s="25" t="s">
        <v>82</v>
      </c>
      <c r="G118" s="26">
        <v>81.6</v>
      </c>
      <c r="H118" s="26">
        <v>18</v>
      </c>
      <c r="I118" s="26">
        <f>ROUND(ROUND(H118,2)*ROUND(G118,2),2)</f>
      </c>
      <c r="O118">
        <f>(I118*21)/100</f>
      </c>
      <c r="P118" t="s">
        <v>12</v>
      </c>
    </row>
    <row r="119" spans="1:5" ht="12.75">
      <c r="A119" s="27" t="s">
        <v>40</v>
      </c>
      <c r="E119" s="28" t="s">
        <v>37</v>
      </c>
    </row>
    <row r="120" spans="1:5" ht="38.25">
      <c r="A120" s="29" t="s">
        <v>41</v>
      </c>
      <c r="E120" s="30" t="s">
        <v>340</v>
      </c>
    </row>
    <row r="121" spans="1:5" ht="51">
      <c r="A121" t="s">
        <v>43</v>
      </c>
      <c r="E121" s="28" t="s">
        <v>252</v>
      </c>
    </row>
    <row r="122" spans="1:16" ht="12.75">
      <c r="A122" s="19" t="s">
        <v>35</v>
      </c>
      <c r="B122" s="23" t="s">
        <v>228</v>
      </c>
      <c r="C122" s="23" t="s">
        <v>254</v>
      </c>
      <c r="D122" s="19" t="s">
        <v>37</v>
      </c>
      <c r="E122" s="24" t="s">
        <v>255</v>
      </c>
      <c r="F122" s="25" t="s">
        <v>82</v>
      </c>
      <c r="G122" s="26">
        <v>81.6</v>
      </c>
      <c r="H122" s="26">
        <v>20</v>
      </c>
      <c r="I122" s="26">
        <f>ROUND(ROUND(H122,2)*ROUND(G122,2),2)</f>
      </c>
      <c r="O122">
        <f>(I122*21)/100</f>
      </c>
      <c r="P122" t="s">
        <v>12</v>
      </c>
    </row>
    <row r="123" spans="1:5" ht="12.75">
      <c r="A123" s="27" t="s">
        <v>40</v>
      </c>
      <c r="E123" s="28" t="s">
        <v>37</v>
      </c>
    </row>
    <row r="124" spans="1:5" ht="38.25">
      <c r="A124" s="29" t="s">
        <v>41</v>
      </c>
      <c r="E124" s="30" t="s">
        <v>341</v>
      </c>
    </row>
    <row r="125" spans="1:5" ht="51">
      <c r="A125" t="s">
        <v>43</v>
      </c>
      <c r="E125" s="28" t="s">
        <v>252</v>
      </c>
    </row>
    <row r="126" spans="1:16" ht="12.75">
      <c r="A126" s="19" t="s">
        <v>35</v>
      </c>
      <c r="B126" s="23" t="s">
        <v>234</v>
      </c>
      <c r="C126" s="23" t="s">
        <v>258</v>
      </c>
      <c r="D126" s="19" t="s">
        <v>37</v>
      </c>
      <c r="E126" s="24" t="s">
        <v>259</v>
      </c>
      <c r="F126" s="25" t="s">
        <v>107</v>
      </c>
      <c r="G126" s="26">
        <v>3.26</v>
      </c>
      <c r="H126" s="26">
        <v>5430</v>
      </c>
      <c r="I126" s="26">
        <f>ROUND(ROUND(H126,2)*ROUND(G126,2),2)</f>
      </c>
      <c r="O126">
        <f>(I126*21)/100</f>
      </c>
      <c r="P126" t="s">
        <v>12</v>
      </c>
    </row>
    <row r="127" spans="1:5" ht="12.75">
      <c r="A127" s="27" t="s">
        <v>40</v>
      </c>
      <c r="E127" s="28" t="s">
        <v>37</v>
      </c>
    </row>
    <row r="128" spans="1:5" ht="38.25">
      <c r="A128" s="29" t="s">
        <v>41</v>
      </c>
      <c r="E128" s="30" t="s">
        <v>342</v>
      </c>
    </row>
    <row r="129" spans="1:5" ht="140.25">
      <c r="A129" t="s">
        <v>43</v>
      </c>
      <c r="E129" s="28" t="s">
        <v>261</v>
      </c>
    </row>
    <row r="130" spans="1:16" ht="12.75">
      <c r="A130" s="19" t="s">
        <v>35</v>
      </c>
      <c r="B130" s="23" t="s">
        <v>239</v>
      </c>
      <c r="C130" s="23" t="s">
        <v>263</v>
      </c>
      <c r="D130" s="19" t="s">
        <v>37</v>
      </c>
      <c r="E130" s="24" t="s">
        <v>264</v>
      </c>
      <c r="F130" s="25" t="s">
        <v>107</v>
      </c>
      <c r="G130" s="26">
        <v>4.9</v>
      </c>
      <c r="H130" s="26">
        <v>4690</v>
      </c>
      <c r="I130" s="26">
        <f>ROUND(ROUND(H130,2)*ROUND(G130,2),2)</f>
      </c>
      <c r="O130">
        <f>(I130*21)/100</f>
      </c>
      <c r="P130" t="s">
        <v>12</v>
      </c>
    </row>
    <row r="131" spans="1:5" ht="12.75">
      <c r="A131" s="27" t="s">
        <v>40</v>
      </c>
      <c r="E131" s="28" t="s">
        <v>37</v>
      </c>
    </row>
    <row r="132" spans="1:5" ht="38.25">
      <c r="A132" s="29" t="s">
        <v>41</v>
      </c>
      <c r="E132" s="30" t="s">
        <v>343</v>
      </c>
    </row>
    <row r="133" spans="1:5" ht="140.25">
      <c r="A133" t="s">
        <v>43</v>
      </c>
      <c r="E133" s="28" t="s">
        <v>261</v>
      </c>
    </row>
    <row r="134" spans="1:16" ht="12.75">
      <c r="A134" s="19" t="s">
        <v>35</v>
      </c>
      <c r="B134" s="23" t="s">
        <v>244</v>
      </c>
      <c r="C134" s="23" t="s">
        <v>267</v>
      </c>
      <c r="D134" s="19" t="s">
        <v>126</v>
      </c>
      <c r="E134" s="24" t="s">
        <v>268</v>
      </c>
      <c r="F134" s="25" t="s">
        <v>82</v>
      </c>
      <c r="G134" s="26">
        <v>314.5</v>
      </c>
      <c r="H134" s="26">
        <v>19</v>
      </c>
      <c r="I134" s="26">
        <f>ROUND(ROUND(H134,2)*ROUND(G134,2),2)</f>
      </c>
      <c r="O134">
        <f>(I134*21)/100</f>
      </c>
      <c r="P134" t="s">
        <v>12</v>
      </c>
    </row>
    <row r="135" spans="1:5" ht="12.75">
      <c r="A135" s="27" t="s">
        <v>40</v>
      </c>
      <c r="E135" s="28" t="s">
        <v>37</v>
      </c>
    </row>
    <row r="136" spans="1:5" ht="38.25">
      <c r="A136" s="29" t="s">
        <v>41</v>
      </c>
      <c r="E136" s="30" t="s">
        <v>344</v>
      </c>
    </row>
    <row r="137" spans="1:5" ht="25.5">
      <c r="A137" t="s">
        <v>43</v>
      </c>
      <c r="E137" s="28" t="s">
        <v>270</v>
      </c>
    </row>
    <row r="138" spans="1:18" ht="12.75" customHeight="1">
      <c r="A138" s="5" t="s">
        <v>33</v>
      </c>
      <c r="B138" s="5"/>
      <c r="C138" s="34" t="s">
        <v>65</v>
      </c>
      <c r="D138" s="5"/>
      <c r="E138" s="21" t="s">
        <v>345</v>
      </c>
      <c r="F138" s="5"/>
      <c r="G138" s="5"/>
      <c r="H138" s="5"/>
      <c r="I138" s="35">
        <f>0+Q138</f>
      </c>
      <c r="O138">
        <f>0+R138</f>
      </c>
      <c r="Q138">
        <f>0+I139</f>
      </c>
      <c r="R138">
        <f>0+O139</f>
      </c>
    </row>
    <row r="139" spans="1:16" ht="12.75">
      <c r="A139" s="19" t="s">
        <v>35</v>
      </c>
      <c r="B139" s="23" t="s">
        <v>248</v>
      </c>
      <c r="C139" s="23" t="s">
        <v>346</v>
      </c>
      <c r="D139" s="19" t="s">
        <v>37</v>
      </c>
      <c r="E139" s="24" t="s">
        <v>347</v>
      </c>
      <c r="F139" s="25" t="s">
        <v>82</v>
      </c>
      <c r="G139" s="26">
        <v>20</v>
      </c>
      <c r="H139" s="26">
        <v>208</v>
      </c>
      <c r="I139" s="26">
        <f>ROUND(ROUND(H139,2)*ROUND(G139,2),2)</f>
      </c>
      <c r="O139">
        <f>(I139*21)/100</f>
      </c>
      <c r="P139" t="s">
        <v>12</v>
      </c>
    </row>
    <row r="140" spans="1:5" ht="12.75">
      <c r="A140" s="27" t="s">
        <v>40</v>
      </c>
      <c r="E140" s="28" t="s">
        <v>37</v>
      </c>
    </row>
    <row r="141" spans="1:5" ht="38.25">
      <c r="A141" s="29" t="s">
        <v>41</v>
      </c>
      <c r="E141" s="30" t="s">
        <v>348</v>
      </c>
    </row>
    <row r="142" spans="1:5" ht="89.25">
      <c r="A142" t="s">
        <v>43</v>
      </c>
      <c r="E142" s="28" t="s">
        <v>349</v>
      </c>
    </row>
    <row r="143" spans="1:18" ht="12.75" customHeight="1">
      <c r="A143" s="5" t="s">
        <v>33</v>
      </c>
      <c r="B143" s="5"/>
      <c r="C143" s="34" t="s">
        <v>70</v>
      </c>
      <c r="D143" s="5"/>
      <c r="E143" s="21" t="s">
        <v>271</v>
      </c>
      <c r="F143" s="5"/>
      <c r="G143" s="5"/>
      <c r="H143" s="5"/>
      <c r="I143" s="35">
        <f>0+Q143</f>
      </c>
      <c r="O143">
        <f>0+R143</f>
      </c>
      <c r="Q143">
        <f>0+I144+I148+I152+I156</f>
      </c>
      <c r="R143">
        <f>0+O144+O148+O152+O156</f>
      </c>
    </row>
    <row r="144" spans="1:16" ht="12.75">
      <c r="A144" s="19" t="s">
        <v>35</v>
      </c>
      <c r="B144" s="23" t="s">
        <v>253</v>
      </c>
      <c r="C144" s="23" t="s">
        <v>350</v>
      </c>
      <c r="D144" s="19" t="s">
        <v>37</v>
      </c>
      <c r="E144" s="24" t="s">
        <v>351</v>
      </c>
      <c r="F144" s="25" t="s">
        <v>163</v>
      </c>
      <c r="G144" s="26">
        <v>483.7</v>
      </c>
      <c r="H144" s="26">
        <v>1060</v>
      </c>
      <c r="I144" s="26">
        <f>ROUND(ROUND(H144,2)*ROUND(G144,2),2)</f>
      </c>
      <c r="O144">
        <f>(I144*21)/100</f>
      </c>
      <c r="P144" t="s">
        <v>12</v>
      </c>
    </row>
    <row r="145" spans="1:5" ht="12.75">
      <c r="A145" s="27" t="s">
        <v>40</v>
      </c>
      <c r="E145" s="28" t="s">
        <v>37</v>
      </c>
    </row>
    <row r="146" spans="1:5" ht="25.5">
      <c r="A146" s="29" t="s">
        <v>41</v>
      </c>
      <c r="E146" s="30" t="s">
        <v>352</v>
      </c>
    </row>
    <row r="147" spans="1:5" ht="255">
      <c r="A147" t="s">
        <v>43</v>
      </c>
      <c r="E147" s="28" t="s">
        <v>276</v>
      </c>
    </row>
    <row r="148" spans="1:16" ht="12.75">
      <c r="A148" s="19" t="s">
        <v>35</v>
      </c>
      <c r="B148" s="23" t="s">
        <v>257</v>
      </c>
      <c r="C148" s="23" t="s">
        <v>353</v>
      </c>
      <c r="D148" s="19" t="s">
        <v>37</v>
      </c>
      <c r="E148" s="24" t="s">
        <v>354</v>
      </c>
      <c r="F148" s="25" t="s">
        <v>62</v>
      </c>
      <c r="G148" s="26">
        <v>14</v>
      </c>
      <c r="H148" s="26">
        <v>24240</v>
      </c>
      <c r="I148" s="26">
        <f>ROUND(ROUND(H148,2)*ROUND(G148,2),2)</f>
      </c>
      <c r="O148">
        <f>(I148*21)/100</f>
      </c>
      <c r="P148" t="s">
        <v>12</v>
      </c>
    </row>
    <row r="149" spans="1:5" ht="12.75">
      <c r="A149" s="27" t="s">
        <v>40</v>
      </c>
      <c r="E149" s="28" t="s">
        <v>37</v>
      </c>
    </row>
    <row r="150" spans="1:5" ht="12.75">
      <c r="A150" s="29" t="s">
        <v>41</v>
      </c>
      <c r="E150" s="30" t="s">
        <v>355</v>
      </c>
    </row>
    <row r="151" spans="1:5" ht="242.25">
      <c r="A151" t="s">
        <v>43</v>
      </c>
      <c r="E151" s="28" t="s">
        <v>283</v>
      </c>
    </row>
    <row r="152" spans="1:16" ht="12.75">
      <c r="A152" s="19" t="s">
        <v>35</v>
      </c>
      <c r="B152" s="23" t="s">
        <v>262</v>
      </c>
      <c r="C152" s="23" t="s">
        <v>356</v>
      </c>
      <c r="D152" s="19" t="s">
        <v>37</v>
      </c>
      <c r="E152" s="24" t="s">
        <v>357</v>
      </c>
      <c r="F152" s="25" t="s">
        <v>163</v>
      </c>
      <c r="G152" s="26">
        <v>483.7</v>
      </c>
      <c r="H152" s="26">
        <v>164</v>
      </c>
      <c r="I152" s="26">
        <f>ROUND(ROUND(H152,2)*ROUND(G152,2),2)</f>
      </c>
      <c r="O152">
        <f>(I152*21)/100</f>
      </c>
      <c r="P152" t="s">
        <v>12</v>
      </c>
    </row>
    <row r="153" spans="1:5" ht="12.75">
      <c r="A153" s="27" t="s">
        <v>40</v>
      </c>
      <c r="E153" s="28" t="s">
        <v>37</v>
      </c>
    </row>
    <row r="154" spans="1:5" ht="12.75">
      <c r="A154" s="29" t="s">
        <v>41</v>
      </c>
      <c r="E154" s="30" t="s">
        <v>358</v>
      </c>
    </row>
    <row r="155" spans="1:5" ht="51">
      <c r="A155" t="s">
        <v>43</v>
      </c>
      <c r="E155" s="28" t="s">
        <v>288</v>
      </c>
    </row>
    <row r="156" spans="1:16" ht="12.75">
      <c r="A156" s="19" t="s">
        <v>35</v>
      </c>
      <c r="B156" s="23" t="s">
        <v>266</v>
      </c>
      <c r="C156" s="23" t="s">
        <v>290</v>
      </c>
      <c r="D156" s="19" t="s">
        <v>37</v>
      </c>
      <c r="E156" s="24" t="s">
        <v>291</v>
      </c>
      <c r="F156" s="25" t="s">
        <v>163</v>
      </c>
      <c r="G156" s="26">
        <v>483.7</v>
      </c>
      <c r="H156" s="26">
        <v>112</v>
      </c>
      <c r="I156" s="26">
        <f>ROUND(ROUND(H156,2)*ROUND(G156,2),2)</f>
      </c>
      <c r="O156">
        <f>(I156*21)/100</f>
      </c>
      <c r="P156" t="s">
        <v>12</v>
      </c>
    </row>
    <row r="157" spans="1:5" ht="12.75">
      <c r="A157" s="27" t="s">
        <v>40</v>
      </c>
      <c r="E157" s="28" t="s">
        <v>37</v>
      </c>
    </row>
    <row r="158" spans="1:5" ht="25.5">
      <c r="A158" s="29" t="s">
        <v>41</v>
      </c>
      <c r="E158" s="30" t="s">
        <v>359</v>
      </c>
    </row>
    <row r="159" spans="1:5" ht="25.5">
      <c r="A159" t="s">
        <v>43</v>
      </c>
      <c r="E159" s="28" t="s">
        <v>293</v>
      </c>
    </row>
    <row r="160" spans="1:18" ht="12.75" customHeight="1">
      <c r="A160" s="5" t="s">
        <v>33</v>
      </c>
      <c r="B160" s="5"/>
      <c r="C160" s="34" t="s">
        <v>30</v>
      </c>
      <c r="D160" s="5"/>
      <c r="E160" s="21" t="s">
        <v>294</v>
      </c>
      <c r="F160" s="5"/>
      <c r="G160" s="5"/>
      <c r="H160" s="5"/>
      <c r="I160" s="35">
        <f>0+Q160</f>
      </c>
      <c r="O160">
        <f>0+R160</f>
      </c>
      <c r="Q160">
        <f>0+I161+I165+I169</f>
      </c>
      <c r="R160">
        <f>0+O161+O165+O169</f>
      </c>
    </row>
    <row r="161" spans="1:16" ht="12.75">
      <c r="A161" s="19" t="s">
        <v>35</v>
      </c>
      <c r="B161" s="23" t="s">
        <v>272</v>
      </c>
      <c r="C161" s="23" t="s">
        <v>296</v>
      </c>
      <c r="D161" s="19" t="s">
        <v>37</v>
      </c>
      <c r="E161" s="24" t="s">
        <v>297</v>
      </c>
      <c r="F161" s="25" t="s">
        <v>163</v>
      </c>
      <c r="G161" s="26">
        <v>177</v>
      </c>
      <c r="H161" s="26">
        <v>207</v>
      </c>
      <c r="I161" s="26">
        <f>ROUND(ROUND(H161,2)*ROUND(G161,2),2)</f>
      </c>
      <c r="O161">
        <f>(I161*21)/100</f>
      </c>
      <c r="P161" t="s">
        <v>12</v>
      </c>
    </row>
    <row r="162" spans="1:5" ht="12.75">
      <c r="A162" s="27" t="s">
        <v>40</v>
      </c>
      <c r="E162" s="28" t="s">
        <v>37</v>
      </c>
    </row>
    <row r="163" spans="1:5" ht="12.75">
      <c r="A163" s="29" t="s">
        <v>41</v>
      </c>
      <c r="E163" s="30" t="s">
        <v>360</v>
      </c>
    </row>
    <row r="164" spans="1:5" ht="25.5">
      <c r="A164" t="s">
        <v>43</v>
      </c>
      <c r="E164" s="28" t="s">
        <v>299</v>
      </c>
    </row>
    <row r="165" spans="1:16" ht="12.75">
      <c r="A165" s="19" t="s">
        <v>35</v>
      </c>
      <c r="B165" s="23" t="s">
        <v>277</v>
      </c>
      <c r="C165" s="23" t="s">
        <v>301</v>
      </c>
      <c r="D165" s="19" t="s">
        <v>37</v>
      </c>
      <c r="E165" s="24" t="s">
        <v>302</v>
      </c>
      <c r="F165" s="25" t="s">
        <v>163</v>
      </c>
      <c r="G165" s="26">
        <v>177</v>
      </c>
      <c r="H165" s="26">
        <v>81</v>
      </c>
      <c r="I165" s="26">
        <f>ROUND(ROUND(H165,2)*ROUND(G165,2),2)</f>
      </c>
      <c r="O165">
        <f>(I165*21)/100</f>
      </c>
      <c r="P165" t="s">
        <v>12</v>
      </c>
    </row>
    <row r="166" spans="1:5" ht="12.75">
      <c r="A166" s="27" t="s">
        <v>40</v>
      </c>
      <c r="E166" s="28" t="s">
        <v>37</v>
      </c>
    </row>
    <row r="167" spans="1:5" ht="12.75">
      <c r="A167" s="29" t="s">
        <v>41</v>
      </c>
      <c r="E167" s="30" t="s">
        <v>361</v>
      </c>
    </row>
    <row r="168" spans="1:5" ht="38.25">
      <c r="A168" t="s">
        <v>43</v>
      </c>
      <c r="E168" s="28" t="s">
        <v>304</v>
      </c>
    </row>
    <row r="169" spans="1:16" ht="12.75">
      <c r="A169" s="19" t="s">
        <v>35</v>
      </c>
      <c r="B169" s="23" t="s">
        <v>279</v>
      </c>
      <c r="C169" s="23" t="s">
        <v>362</v>
      </c>
      <c r="D169" s="19" t="s">
        <v>37</v>
      </c>
      <c r="E169" s="24" t="s">
        <v>363</v>
      </c>
      <c r="F169" s="25" t="s">
        <v>163</v>
      </c>
      <c r="G169" s="26">
        <v>10</v>
      </c>
      <c r="H169" s="26">
        <v>114</v>
      </c>
      <c r="I169" s="26">
        <f>ROUND(ROUND(H169,2)*ROUND(G169,2),2)</f>
      </c>
      <c r="O169">
        <f>(I169*21)/100</f>
      </c>
      <c r="P169" t="s">
        <v>12</v>
      </c>
    </row>
    <row r="170" spans="1:5" ht="12.75">
      <c r="A170" s="27" t="s">
        <v>40</v>
      </c>
      <c r="E170" s="28" t="s">
        <v>37</v>
      </c>
    </row>
    <row r="171" spans="1:5" ht="12.75">
      <c r="A171" s="29" t="s">
        <v>41</v>
      </c>
      <c r="E171" s="30" t="s">
        <v>364</v>
      </c>
    </row>
    <row r="172" spans="1:5" ht="114.75">
      <c r="A172" t="s">
        <v>43</v>
      </c>
      <c r="E172" s="28" t="s">
        <v>365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4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0+O8+O25+O74+O79+O84+O117+O138</f>
      </c>
      <c r="P2" t="s">
        <v>13</v>
      </c>
    </row>
    <row r="3" spans="1:16" ht="15" customHeight="1">
      <c r="A3" t="s">
        <v>1</v>
      </c>
      <c r="B3" s="8" t="s">
        <v>4</v>
      </c>
      <c r="C3" s="9" t="s">
        <v>5</v>
      </c>
      <c r="D3" s="1"/>
      <c r="E3" s="10" t="s">
        <v>6</v>
      </c>
      <c r="F3" s="1"/>
      <c r="G3" s="4"/>
      <c r="H3" s="3" t="s">
        <v>366</v>
      </c>
      <c r="I3" s="31">
        <f>0+I8+I25+I74+I79+I84+I117+I138</f>
      </c>
      <c r="O3" t="s">
        <v>9</v>
      </c>
      <c r="P3" t="s">
        <v>12</v>
      </c>
    </row>
    <row r="4" spans="1:16" ht="15" customHeight="1">
      <c r="A4" t="s">
        <v>7</v>
      </c>
      <c r="B4" s="12" t="s">
        <v>8</v>
      </c>
      <c r="C4" s="13" t="s">
        <v>366</v>
      </c>
      <c r="D4" s="5"/>
      <c r="E4" s="14" t="s">
        <v>367</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125</v>
      </c>
      <c r="D9" s="19" t="s">
        <v>126</v>
      </c>
      <c r="E9" s="24" t="s">
        <v>127</v>
      </c>
      <c r="F9" s="25" t="s">
        <v>107</v>
      </c>
      <c r="G9" s="26">
        <v>1</v>
      </c>
      <c r="H9" s="26">
        <v>524</v>
      </c>
      <c r="I9" s="26">
        <f>ROUND(ROUND(H9,2)*ROUND(G9,2),2)</f>
      </c>
      <c r="O9">
        <f>(I9*21)/100</f>
      </c>
      <c r="P9" t="s">
        <v>12</v>
      </c>
    </row>
    <row r="10" spans="1:5" ht="12.75">
      <c r="A10" s="27" t="s">
        <v>40</v>
      </c>
      <c r="E10" s="28" t="s">
        <v>37</v>
      </c>
    </row>
    <row r="11" spans="1:5" ht="12.75">
      <c r="A11" s="29" t="s">
        <v>41</v>
      </c>
      <c r="E11" s="30" t="s">
        <v>368</v>
      </c>
    </row>
    <row r="12" spans="1:5" ht="25.5">
      <c r="A12" t="s">
        <v>43</v>
      </c>
      <c r="E12" s="28" t="s">
        <v>129</v>
      </c>
    </row>
    <row r="13" spans="1:16" ht="12.75">
      <c r="A13" s="19" t="s">
        <v>35</v>
      </c>
      <c r="B13" s="23" t="s">
        <v>12</v>
      </c>
      <c r="C13" s="23" t="s">
        <v>125</v>
      </c>
      <c r="D13" s="19" t="s">
        <v>130</v>
      </c>
      <c r="E13" s="24" t="s">
        <v>127</v>
      </c>
      <c r="F13" s="25" t="s">
        <v>107</v>
      </c>
      <c r="G13" s="26">
        <v>2</v>
      </c>
      <c r="H13" s="26">
        <v>314</v>
      </c>
      <c r="I13" s="26">
        <f>ROUND(ROUND(H13,2)*ROUND(G13,2),2)</f>
      </c>
      <c r="O13">
        <f>(I13*21)/100</f>
      </c>
      <c r="P13" t="s">
        <v>12</v>
      </c>
    </row>
    <row r="14" spans="1:5" ht="12.75">
      <c r="A14" s="27" t="s">
        <v>40</v>
      </c>
      <c r="E14" s="28" t="s">
        <v>37</v>
      </c>
    </row>
    <row r="15" spans="1:5" ht="12.75">
      <c r="A15" s="29" t="s">
        <v>41</v>
      </c>
      <c r="E15" s="30" t="s">
        <v>369</v>
      </c>
    </row>
    <row r="16" spans="1:5" ht="25.5">
      <c r="A16" t="s">
        <v>43</v>
      </c>
      <c r="E16" s="28" t="s">
        <v>129</v>
      </c>
    </row>
    <row r="17" spans="1:16" ht="12.75">
      <c r="A17" s="19" t="s">
        <v>35</v>
      </c>
      <c r="B17" s="23" t="s">
        <v>13</v>
      </c>
      <c r="C17" s="23" t="s">
        <v>125</v>
      </c>
      <c r="D17" s="19" t="s">
        <v>132</v>
      </c>
      <c r="E17" s="24" t="s">
        <v>127</v>
      </c>
      <c r="F17" s="25" t="s">
        <v>107</v>
      </c>
      <c r="G17" s="26">
        <v>12.8</v>
      </c>
      <c r="H17" s="26">
        <v>314</v>
      </c>
      <c r="I17" s="26">
        <f>ROUND(ROUND(H17,2)*ROUND(G17,2),2)</f>
      </c>
      <c r="O17">
        <f>(I17*21)/100</f>
      </c>
      <c r="P17" t="s">
        <v>12</v>
      </c>
    </row>
    <row r="18" spans="1:5" ht="12.75">
      <c r="A18" s="27" t="s">
        <v>40</v>
      </c>
      <c r="E18" s="28" t="s">
        <v>37</v>
      </c>
    </row>
    <row r="19" spans="1:5" ht="12.75">
      <c r="A19" s="29" t="s">
        <v>41</v>
      </c>
      <c r="E19" s="30" t="s">
        <v>370</v>
      </c>
    </row>
    <row r="20" spans="1:5" ht="25.5">
      <c r="A20" t="s">
        <v>43</v>
      </c>
      <c r="E20" s="28" t="s">
        <v>129</v>
      </c>
    </row>
    <row r="21" spans="1:16" ht="12.75">
      <c r="A21" s="19" t="s">
        <v>35</v>
      </c>
      <c r="B21" s="23" t="s">
        <v>23</v>
      </c>
      <c r="C21" s="23" t="s">
        <v>136</v>
      </c>
      <c r="D21" s="19" t="s">
        <v>37</v>
      </c>
      <c r="E21" s="24" t="s">
        <v>127</v>
      </c>
      <c r="F21" s="25" t="s">
        <v>137</v>
      </c>
      <c r="G21" s="26">
        <v>0.03</v>
      </c>
      <c r="H21" s="26">
        <v>500</v>
      </c>
      <c r="I21" s="26">
        <f>ROUND(ROUND(H21,2)*ROUND(G21,2),2)</f>
      </c>
      <c r="O21">
        <f>(I21*21)/100</f>
      </c>
      <c r="P21" t="s">
        <v>12</v>
      </c>
    </row>
    <row r="22" spans="1:5" ht="12.75">
      <c r="A22" s="27" t="s">
        <v>40</v>
      </c>
      <c r="E22" s="28" t="s">
        <v>37</v>
      </c>
    </row>
    <row r="23" spans="1:5" ht="12.75">
      <c r="A23" s="29" t="s">
        <v>41</v>
      </c>
      <c r="E23" s="30" t="s">
        <v>371</v>
      </c>
    </row>
    <row r="24" spans="1:5" ht="25.5">
      <c r="A24" t="s">
        <v>43</v>
      </c>
      <c r="E24" s="28" t="s">
        <v>129</v>
      </c>
    </row>
    <row r="25" spans="1:18" ht="12.75" customHeight="1">
      <c r="A25" s="5" t="s">
        <v>33</v>
      </c>
      <c r="B25" s="5"/>
      <c r="C25" s="34" t="s">
        <v>19</v>
      </c>
      <c r="D25" s="5"/>
      <c r="E25" s="21" t="s">
        <v>34</v>
      </c>
      <c r="F25" s="5"/>
      <c r="G25" s="5"/>
      <c r="H25" s="5"/>
      <c r="I25" s="35">
        <f>0+Q25</f>
      </c>
      <c r="O25">
        <f>0+R25</f>
      </c>
      <c r="Q25">
        <f>0+I26+I30+I34+I38+I42+I46+I50+I54+I58+I62+I66+I70</f>
      </c>
      <c r="R25">
        <f>0+O26+O30+O34+O38+O42+O46+O50+O54+O58+O62+O66+O70</f>
      </c>
    </row>
    <row r="26" spans="1:16" ht="12.75">
      <c r="A26" s="19" t="s">
        <v>35</v>
      </c>
      <c r="B26" s="23" t="s">
        <v>25</v>
      </c>
      <c r="C26" s="23" t="s">
        <v>80</v>
      </c>
      <c r="D26" s="19" t="s">
        <v>37</v>
      </c>
      <c r="E26" s="24" t="s">
        <v>81</v>
      </c>
      <c r="F26" s="25" t="s">
        <v>82</v>
      </c>
      <c r="G26" s="26">
        <v>172</v>
      </c>
      <c r="H26" s="26">
        <v>47</v>
      </c>
      <c r="I26" s="26">
        <f>ROUND(ROUND(H26,2)*ROUND(G26,2),2)</f>
      </c>
      <c r="O26">
        <f>(I26*21)/100</f>
      </c>
      <c r="P26" t="s">
        <v>12</v>
      </c>
    </row>
    <row r="27" spans="1:5" ht="12.75">
      <c r="A27" s="27" t="s">
        <v>40</v>
      </c>
      <c r="E27" s="28" t="s">
        <v>37</v>
      </c>
    </row>
    <row r="28" spans="1:5" ht="12.75">
      <c r="A28" s="29" t="s">
        <v>41</v>
      </c>
      <c r="E28" s="30" t="s">
        <v>372</v>
      </c>
    </row>
    <row r="29" spans="1:5" ht="38.25">
      <c r="A29" t="s">
        <v>43</v>
      </c>
      <c r="E29" s="28" t="s">
        <v>140</v>
      </c>
    </row>
    <row r="30" spans="1:16" ht="12.75">
      <c r="A30" s="19" t="s">
        <v>35</v>
      </c>
      <c r="B30" s="23" t="s">
        <v>27</v>
      </c>
      <c r="C30" s="23" t="s">
        <v>92</v>
      </c>
      <c r="D30" s="19" t="s">
        <v>37</v>
      </c>
      <c r="E30" s="24" t="s">
        <v>93</v>
      </c>
      <c r="F30" s="25" t="s">
        <v>62</v>
      </c>
      <c r="G30" s="26">
        <v>3</v>
      </c>
      <c r="H30" s="26">
        <v>1870</v>
      </c>
      <c r="I30" s="26">
        <f>ROUND(ROUND(H30,2)*ROUND(G30,2),2)</f>
      </c>
      <c r="O30">
        <f>(I30*21)/100</f>
      </c>
      <c r="P30" t="s">
        <v>12</v>
      </c>
    </row>
    <row r="31" spans="1:5" ht="12.75">
      <c r="A31" s="27" t="s">
        <v>40</v>
      </c>
      <c r="E31" s="28" t="s">
        <v>37</v>
      </c>
    </row>
    <row r="32" spans="1:5" ht="25.5">
      <c r="A32" s="29" t="s">
        <v>41</v>
      </c>
      <c r="E32" s="30" t="s">
        <v>373</v>
      </c>
    </row>
    <row r="33" spans="1:5" ht="165.75">
      <c r="A33" t="s">
        <v>43</v>
      </c>
      <c r="E33" s="28" t="s">
        <v>95</v>
      </c>
    </row>
    <row r="34" spans="1:16" ht="12.75">
      <c r="A34" s="19" t="s">
        <v>35</v>
      </c>
      <c r="B34" s="23" t="s">
        <v>65</v>
      </c>
      <c r="C34" s="23" t="s">
        <v>147</v>
      </c>
      <c r="D34" s="19" t="s">
        <v>126</v>
      </c>
      <c r="E34" s="24" t="s">
        <v>148</v>
      </c>
      <c r="F34" s="25" t="s">
        <v>107</v>
      </c>
      <c r="G34" s="26">
        <v>0.98</v>
      </c>
      <c r="H34" s="26">
        <v>641</v>
      </c>
      <c r="I34" s="26">
        <f>ROUND(ROUND(H34,2)*ROUND(G34,2),2)</f>
      </c>
      <c r="O34">
        <f>(I34*21)/100</f>
      </c>
      <c r="P34" t="s">
        <v>12</v>
      </c>
    </row>
    <row r="35" spans="1:5" ht="12.75">
      <c r="A35" s="27" t="s">
        <v>40</v>
      </c>
      <c r="E35" s="28" t="s">
        <v>37</v>
      </c>
    </row>
    <row r="36" spans="1:5" ht="25.5">
      <c r="A36" s="29" t="s">
        <v>41</v>
      </c>
      <c r="E36" s="30" t="s">
        <v>374</v>
      </c>
    </row>
    <row r="37" spans="1:5" ht="63.75">
      <c r="A37" t="s">
        <v>43</v>
      </c>
      <c r="E37" s="28" t="s">
        <v>150</v>
      </c>
    </row>
    <row r="38" spans="1:16" ht="12.75">
      <c r="A38" s="19" t="s">
        <v>35</v>
      </c>
      <c r="B38" s="23" t="s">
        <v>70</v>
      </c>
      <c r="C38" s="23" t="s">
        <v>147</v>
      </c>
      <c r="D38" s="19" t="s">
        <v>130</v>
      </c>
      <c r="E38" s="24" t="s">
        <v>148</v>
      </c>
      <c r="F38" s="25" t="s">
        <v>107</v>
      </c>
      <c r="G38" s="26">
        <v>11.3</v>
      </c>
      <c r="H38" s="26">
        <v>641</v>
      </c>
      <c r="I38" s="26">
        <f>ROUND(ROUND(H38,2)*ROUND(G38,2),2)</f>
      </c>
      <c r="O38">
        <f>(I38*21)/100</f>
      </c>
      <c r="P38" t="s">
        <v>12</v>
      </c>
    </row>
    <row r="39" spans="1:5" ht="12.75">
      <c r="A39" s="27" t="s">
        <v>40</v>
      </c>
      <c r="E39" s="28" t="s">
        <v>37</v>
      </c>
    </row>
    <row r="40" spans="1:5" ht="25.5">
      <c r="A40" s="29" t="s">
        <v>41</v>
      </c>
      <c r="E40" s="30" t="s">
        <v>375</v>
      </c>
    </row>
    <row r="41" spans="1:5" ht="63.75">
      <c r="A41" t="s">
        <v>43</v>
      </c>
      <c r="E41" s="28" t="s">
        <v>150</v>
      </c>
    </row>
    <row r="42" spans="1:16" ht="25.5">
      <c r="A42" s="19" t="s">
        <v>35</v>
      </c>
      <c r="B42" s="23" t="s">
        <v>30</v>
      </c>
      <c r="C42" s="23" t="s">
        <v>153</v>
      </c>
      <c r="D42" s="19" t="s">
        <v>37</v>
      </c>
      <c r="E42" s="24" t="s">
        <v>154</v>
      </c>
      <c r="F42" s="25" t="s">
        <v>107</v>
      </c>
      <c r="G42" s="26">
        <v>1.95</v>
      </c>
      <c r="H42" s="26">
        <v>264</v>
      </c>
      <c r="I42" s="26">
        <f>ROUND(ROUND(H42,2)*ROUND(G42,2),2)</f>
      </c>
      <c r="O42">
        <f>(I42*21)/100</f>
      </c>
      <c r="P42" t="s">
        <v>12</v>
      </c>
    </row>
    <row r="43" spans="1:5" ht="12.75">
      <c r="A43" s="27" t="s">
        <v>40</v>
      </c>
      <c r="E43" s="28" t="s">
        <v>37</v>
      </c>
    </row>
    <row r="44" spans="1:5" ht="25.5">
      <c r="A44" s="29" t="s">
        <v>41</v>
      </c>
      <c r="E44" s="30" t="s">
        <v>376</v>
      </c>
    </row>
    <row r="45" spans="1:5" ht="63.75">
      <c r="A45" t="s">
        <v>43</v>
      </c>
      <c r="E45" s="28" t="s">
        <v>150</v>
      </c>
    </row>
    <row r="46" spans="1:16" ht="25.5">
      <c r="A46" s="19" t="s">
        <v>35</v>
      </c>
      <c r="B46" s="23" t="s">
        <v>32</v>
      </c>
      <c r="C46" s="23" t="s">
        <v>157</v>
      </c>
      <c r="D46" s="19" t="s">
        <v>37</v>
      </c>
      <c r="E46" s="24" t="s">
        <v>158</v>
      </c>
      <c r="F46" s="25" t="s">
        <v>107</v>
      </c>
      <c r="G46" s="26">
        <v>0.3</v>
      </c>
      <c r="H46" s="26">
        <v>1030</v>
      </c>
      <c r="I46" s="26">
        <f>ROUND(ROUND(H46,2)*ROUND(G46,2),2)</f>
      </c>
      <c r="O46">
        <f>(I46*21)/100</f>
      </c>
      <c r="P46" t="s">
        <v>12</v>
      </c>
    </row>
    <row r="47" spans="1:5" ht="12.75">
      <c r="A47" s="27" t="s">
        <v>40</v>
      </c>
      <c r="E47" s="28" t="s">
        <v>37</v>
      </c>
    </row>
    <row r="48" spans="1:5" ht="25.5">
      <c r="A48" s="29" t="s">
        <v>41</v>
      </c>
      <c r="E48" s="30" t="s">
        <v>377</v>
      </c>
    </row>
    <row r="49" spans="1:5" ht="63.75">
      <c r="A49" t="s">
        <v>43</v>
      </c>
      <c r="E49" s="28" t="s">
        <v>150</v>
      </c>
    </row>
    <row r="50" spans="1:16" ht="12.75">
      <c r="A50" s="19" t="s">
        <v>35</v>
      </c>
      <c r="B50" s="23" t="s">
        <v>152</v>
      </c>
      <c r="C50" s="23" t="s">
        <v>161</v>
      </c>
      <c r="D50" s="19" t="s">
        <v>37</v>
      </c>
      <c r="E50" s="24" t="s">
        <v>162</v>
      </c>
      <c r="F50" s="25" t="s">
        <v>163</v>
      </c>
      <c r="G50" s="26">
        <v>30</v>
      </c>
      <c r="H50" s="26">
        <v>140</v>
      </c>
      <c r="I50" s="26">
        <f>ROUND(ROUND(H50,2)*ROUND(G50,2),2)</f>
      </c>
      <c r="O50">
        <f>(I50*21)/100</f>
      </c>
      <c r="P50" t="s">
        <v>12</v>
      </c>
    </row>
    <row r="51" spans="1:5" ht="12.75">
      <c r="A51" s="27" t="s">
        <v>40</v>
      </c>
      <c r="E51" s="28" t="s">
        <v>37</v>
      </c>
    </row>
    <row r="52" spans="1:5" ht="12.75">
      <c r="A52" s="29" t="s">
        <v>41</v>
      </c>
      <c r="E52" s="30" t="s">
        <v>378</v>
      </c>
    </row>
    <row r="53" spans="1:5" ht="25.5">
      <c r="A53" t="s">
        <v>43</v>
      </c>
      <c r="E53" s="28" t="s">
        <v>165</v>
      </c>
    </row>
    <row r="54" spans="1:16" ht="12.75">
      <c r="A54" s="19" t="s">
        <v>35</v>
      </c>
      <c r="B54" s="23" t="s">
        <v>156</v>
      </c>
      <c r="C54" s="23" t="s">
        <v>105</v>
      </c>
      <c r="D54" s="19" t="s">
        <v>37</v>
      </c>
      <c r="E54" s="24" t="s">
        <v>106</v>
      </c>
      <c r="F54" s="25" t="s">
        <v>107</v>
      </c>
      <c r="G54" s="26">
        <v>81.24</v>
      </c>
      <c r="H54" s="26">
        <v>58</v>
      </c>
      <c r="I54" s="26">
        <f>ROUND(ROUND(H54,2)*ROUND(G54,2),2)</f>
      </c>
      <c r="O54">
        <f>(I54*21)/100</f>
      </c>
      <c r="P54" t="s">
        <v>12</v>
      </c>
    </row>
    <row r="55" spans="1:5" ht="12.75">
      <c r="A55" s="27" t="s">
        <v>40</v>
      </c>
      <c r="E55" s="28" t="s">
        <v>37</v>
      </c>
    </row>
    <row r="56" spans="1:5" ht="25.5">
      <c r="A56" s="29" t="s">
        <v>41</v>
      </c>
      <c r="E56" s="30" t="s">
        <v>379</v>
      </c>
    </row>
    <row r="57" spans="1:5" ht="38.25">
      <c r="A57" t="s">
        <v>43</v>
      </c>
      <c r="E57" s="28" t="s">
        <v>168</v>
      </c>
    </row>
    <row r="58" spans="1:16" ht="12.75">
      <c r="A58" s="19" t="s">
        <v>35</v>
      </c>
      <c r="B58" s="23" t="s">
        <v>160</v>
      </c>
      <c r="C58" s="23" t="s">
        <v>189</v>
      </c>
      <c r="D58" s="19" t="s">
        <v>37</v>
      </c>
      <c r="E58" s="24" t="s">
        <v>190</v>
      </c>
      <c r="F58" s="25" t="s">
        <v>107</v>
      </c>
      <c r="G58" s="26">
        <v>991</v>
      </c>
      <c r="H58" s="26">
        <v>292</v>
      </c>
      <c r="I58" s="26">
        <f>ROUND(ROUND(H58,2)*ROUND(G58,2),2)</f>
      </c>
      <c r="O58">
        <f>(I58*21)/100</f>
      </c>
      <c r="P58" t="s">
        <v>12</v>
      </c>
    </row>
    <row r="59" spans="1:5" ht="12.75">
      <c r="A59" s="27" t="s">
        <v>40</v>
      </c>
      <c r="E59" s="28" t="s">
        <v>37</v>
      </c>
    </row>
    <row r="60" spans="1:5" ht="38.25">
      <c r="A60" s="29" t="s">
        <v>41</v>
      </c>
      <c r="E60" s="30" t="s">
        <v>380</v>
      </c>
    </row>
    <row r="61" spans="1:5" ht="318.75">
      <c r="A61" t="s">
        <v>43</v>
      </c>
      <c r="E61" s="28" t="s">
        <v>182</v>
      </c>
    </row>
    <row r="62" spans="1:16" ht="12.75">
      <c r="A62" s="19" t="s">
        <v>35</v>
      </c>
      <c r="B62" s="23" t="s">
        <v>166</v>
      </c>
      <c r="C62" s="23" t="s">
        <v>200</v>
      </c>
      <c r="D62" s="19" t="s">
        <v>37</v>
      </c>
      <c r="E62" s="24" t="s">
        <v>201</v>
      </c>
      <c r="F62" s="25" t="s">
        <v>107</v>
      </c>
      <c r="G62" s="26">
        <v>695.7</v>
      </c>
      <c r="H62" s="26">
        <v>124</v>
      </c>
      <c r="I62" s="26">
        <f>ROUND(ROUND(H62,2)*ROUND(G62,2),2)</f>
      </c>
      <c r="O62">
        <f>(I62*21)/100</f>
      </c>
      <c r="P62" t="s">
        <v>12</v>
      </c>
    </row>
    <row r="63" spans="1:5" ht="12.75">
      <c r="A63" s="27" t="s">
        <v>40</v>
      </c>
      <c r="E63" s="28" t="s">
        <v>37</v>
      </c>
    </row>
    <row r="64" spans="1:5" ht="12.75">
      <c r="A64" s="29" t="s">
        <v>41</v>
      </c>
      <c r="E64" s="30" t="s">
        <v>381</v>
      </c>
    </row>
    <row r="65" spans="1:5" ht="229.5">
      <c r="A65" t="s">
        <v>43</v>
      </c>
      <c r="E65" s="28" t="s">
        <v>203</v>
      </c>
    </row>
    <row r="66" spans="1:16" ht="12.75">
      <c r="A66" s="19" t="s">
        <v>35</v>
      </c>
      <c r="B66" s="23" t="s">
        <v>169</v>
      </c>
      <c r="C66" s="23" t="s">
        <v>207</v>
      </c>
      <c r="D66" s="19" t="s">
        <v>130</v>
      </c>
      <c r="E66" s="24" t="s">
        <v>208</v>
      </c>
      <c r="F66" s="25" t="s">
        <v>107</v>
      </c>
      <c r="G66" s="26">
        <v>221.5</v>
      </c>
      <c r="H66" s="26">
        <v>820</v>
      </c>
      <c r="I66" s="26">
        <f>ROUND(ROUND(H66,2)*ROUND(G66,2),2)</f>
      </c>
      <c r="O66">
        <f>(I66*21)/100</f>
      </c>
      <c r="P66" t="s">
        <v>12</v>
      </c>
    </row>
    <row r="67" spans="1:5" ht="12.75">
      <c r="A67" s="27" t="s">
        <v>40</v>
      </c>
      <c r="E67" s="28" t="s">
        <v>37</v>
      </c>
    </row>
    <row r="68" spans="1:5" ht="25.5">
      <c r="A68" s="29" t="s">
        <v>41</v>
      </c>
      <c r="E68" s="30" t="s">
        <v>382</v>
      </c>
    </row>
    <row r="69" spans="1:5" ht="293.25">
      <c r="A69" t="s">
        <v>43</v>
      </c>
      <c r="E69" s="28" t="s">
        <v>210</v>
      </c>
    </row>
    <row r="70" spans="1:16" ht="12.75">
      <c r="A70" s="19" t="s">
        <v>35</v>
      </c>
      <c r="B70" s="23" t="s">
        <v>175</v>
      </c>
      <c r="C70" s="23" t="s">
        <v>217</v>
      </c>
      <c r="D70" s="19" t="s">
        <v>37</v>
      </c>
      <c r="E70" s="24" t="s">
        <v>218</v>
      </c>
      <c r="F70" s="25" t="s">
        <v>107</v>
      </c>
      <c r="G70" s="26">
        <v>81.24</v>
      </c>
      <c r="H70" s="26">
        <v>189</v>
      </c>
      <c r="I70" s="26">
        <f>ROUND(ROUND(H70,2)*ROUND(G70,2),2)</f>
      </c>
      <c r="O70">
        <f>(I70*21)/100</f>
      </c>
      <c r="P70" t="s">
        <v>12</v>
      </c>
    </row>
    <row r="71" spans="1:5" ht="12.75">
      <c r="A71" s="27" t="s">
        <v>40</v>
      </c>
      <c r="E71" s="28" t="s">
        <v>37</v>
      </c>
    </row>
    <row r="72" spans="1:5" ht="25.5">
      <c r="A72" s="29" t="s">
        <v>41</v>
      </c>
      <c r="E72" s="30" t="s">
        <v>383</v>
      </c>
    </row>
    <row r="73" spans="1:5" ht="38.25">
      <c r="A73" t="s">
        <v>43</v>
      </c>
      <c r="E73" s="28" t="s">
        <v>220</v>
      </c>
    </row>
    <row r="74" spans="1:18" ht="12.75" customHeight="1">
      <c r="A74" s="5" t="s">
        <v>33</v>
      </c>
      <c r="B74" s="5"/>
      <c r="C74" s="34" t="s">
        <v>12</v>
      </c>
      <c r="D74" s="5"/>
      <c r="E74" s="21" t="s">
        <v>221</v>
      </c>
      <c r="F74" s="5"/>
      <c r="G74" s="5"/>
      <c r="H74" s="5"/>
      <c r="I74" s="35">
        <f>0+Q74</f>
      </c>
      <c r="O74">
        <f>0+R74</f>
      </c>
      <c r="Q74">
        <f>0+I75</f>
      </c>
      <c r="R74">
        <f>0+O75</f>
      </c>
    </row>
    <row r="75" spans="1:16" ht="12.75">
      <c r="A75" s="19" t="s">
        <v>35</v>
      </c>
      <c r="B75" s="23" t="s">
        <v>178</v>
      </c>
      <c r="C75" s="23" t="s">
        <v>223</v>
      </c>
      <c r="D75" s="19" t="s">
        <v>37</v>
      </c>
      <c r="E75" s="24" t="s">
        <v>224</v>
      </c>
      <c r="F75" s="25" t="s">
        <v>163</v>
      </c>
      <c r="G75" s="26">
        <v>90</v>
      </c>
      <c r="H75" s="26">
        <v>286</v>
      </c>
      <c r="I75" s="26">
        <f>ROUND(ROUND(H75,2)*ROUND(G75,2),2)</f>
      </c>
      <c r="O75">
        <f>(I75*21)/100</f>
      </c>
      <c r="P75" t="s">
        <v>12</v>
      </c>
    </row>
    <row r="76" spans="1:5" ht="12.75">
      <c r="A76" s="27" t="s">
        <v>40</v>
      </c>
      <c r="E76" s="28" t="s">
        <v>37</v>
      </c>
    </row>
    <row r="77" spans="1:5" ht="12.75">
      <c r="A77" s="29" t="s">
        <v>41</v>
      </c>
      <c r="E77" s="30" t="s">
        <v>384</v>
      </c>
    </row>
    <row r="78" spans="1:5" ht="165.75">
      <c r="A78" t="s">
        <v>43</v>
      </c>
      <c r="E78" s="28" t="s">
        <v>226</v>
      </c>
    </row>
    <row r="79" spans="1:18" ht="12.75" customHeight="1">
      <c r="A79" s="5" t="s">
        <v>33</v>
      </c>
      <c r="B79" s="5"/>
      <c r="C79" s="34" t="s">
        <v>23</v>
      </c>
      <c r="D79" s="5"/>
      <c r="E79" s="21" t="s">
        <v>227</v>
      </c>
      <c r="F79" s="5"/>
      <c r="G79" s="5"/>
      <c r="H79" s="5"/>
      <c r="I79" s="35">
        <f>0+Q79</f>
      </c>
      <c r="O79">
        <f>0+R79</f>
      </c>
      <c r="Q79">
        <f>0+I80</f>
      </c>
      <c r="R79">
        <f>0+O80</f>
      </c>
    </row>
    <row r="80" spans="1:16" ht="12.75">
      <c r="A80" s="19" t="s">
        <v>35</v>
      </c>
      <c r="B80" s="23" t="s">
        <v>183</v>
      </c>
      <c r="C80" s="23" t="s">
        <v>385</v>
      </c>
      <c r="D80" s="19" t="s">
        <v>37</v>
      </c>
      <c r="E80" s="24" t="s">
        <v>386</v>
      </c>
      <c r="F80" s="25" t="s">
        <v>107</v>
      </c>
      <c r="G80" s="26">
        <v>73.8</v>
      </c>
      <c r="H80" s="26">
        <v>820</v>
      </c>
      <c r="I80" s="26">
        <f>ROUND(ROUND(H80,2)*ROUND(G80,2),2)</f>
      </c>
      <c r="O80">
        <f>(I80*21)/100</f>
      </c>
      <c r="P80" t="s">
        <v>12</v>
      </c>
    </row>
    <row r="81" spans="1:5" ht="12.75">
      <c r="A81" s="27" t="s">
        <v>40</v>
      </c>
      <c r="E81" s="28" t="s">
        <v>37</v>
      </c>
    </row>
    <row r="82" spans="1:5" ht="12.75">
      <c r="A82" s="29" t="s">
        <v>41</v>
      </c>
      <c r="E82" s="30" t="s">
        <v>387</v>
      </c>
    </row>
    <row r="83" spans="1:5" ht="38.25">
      <c r="A83" t="s">
        <v>43</v>
      </c>
      <c r="E83" s="28" t="s">
        <v>232</v>
      </c>
    </row>
    <row r="84" spans="1:18" ht="12.75" customHeight="1">
      <c r="A84" s="5" t="s">
        <v>33</v>
      </c>
      <c r="B84" s="5"/>
      <c r="C84" s="34" t="s">
        <v>25</v>
      </c>
      <c r="D84" s="5"/>
      <c r="E84" s="21" t="s">
        <v>233</v>
      </c>
      <c r="F84" s="5"/>
      <c r="G84" s="5"/>
      <c r="H84" s="5"/>
      <c r="I84" s="35">
        <f>0+Q84</f>
      </c>
      <c r="O84">
        <f>0+R84</f>
      </c>
      <c r="Q84">
        <f>0+I85+I89+I93+I97+I101+I105+I109+I113</f>
      </c>
      <c r="R84">
        <f>0+O85+O89+O93+O97+O101+O105+O109+O113</f>
      </c>
    </row>
    <row r="85" spans="1:16" ht="12.75">
      <c r="A85" s="19" t="s">
        <v>35</v>
      </c>
      <c r="B85" s="23" t="s">
        <v>188</v>
      </c>
      <c r="C85" s="23" t="s">
        <v>235</v>
      </c>
      <c r="D85" s="19" t="s">
        <v>37</v>
      </c>
      <c r="E85" s="24" t="s">
        <v>236</v>
      </c>
      <c r="F85" s="25" t="s">
        <v>107</v>
      </c>
      <c r="G85" s="26">
        <v>0.78</v>
      </c>
      <c r="H85" s="26">
        <v>2060</v>
      </c>
      <c r="I85" s="26">
        <f>ROUND(ROUND(H85,2)*ROUND(G85,2),2)</f>
      </c>
      <c r="O85">
        <f>(I85*21)/100</f>
      </c>
      <c r="P85" t="s">
        <v>12</v>
      </c>
    </row>
    <row r="86" spans="1:5" ht="12.75">
      <c r="A86" s="27" t="s">
        <v>40</v>
      </c>
      <c r="E86" s="28" t="s">
        <v>37</v>
      </c>
    </row>
    <row r="87" spans="1:5" ht="25.5">
      <c r="A87" s="29" t="s">
        <v>41</v>
      </c>
      <c r="E87" s="30" t="s">
        <v>388</v>
      </c>
    </row>
    <row r="88" spans="1:5" ht="127.5">
      <c r="A88" t="s">
        <v>43</v>
      </c>
      <c r="E88" s="28" t="s">
        <v>238</v>
      </c>
    </row>
    <row r="89" spans="1:16" ht="12.75">
      <c r="A89" s="19" t="s">
        <v>35</v>
      </c>
      <c r="B89" s="23" t="s">
        <v>192</v>
      </c>
      <c r="C89" s="23" t="s">
        <v>240</v>
      </c>
      <c r="D89" s="19" t="s">
        <v>37</v>
      </c>
      <c r="E89" s="24" t="s">
        <v>241</v>
      </c>
      <c r="F89" s="25" t="s">
        <v>107</v>
      </c>
      <c r="G89" s="26">
        <v>15.35</v>
      </c>
      <c r="H89" s="26">
        <v>1150</v>
      </c>
      <c r="I89" s="26">
        <f>ROUND(ROUND(H89,2)*ROUND(G89,2),2)</f>
      </c>
      <c r="O89">
        <f>(I89*21)/100</f>
      </c>
      <c r="P89" t="s">
        <v>12</v>
      </c>
    </row>
    <row r="90" spans="1:5" ht="12.75">
      <c r="A90" s="27" t="s">
        <v>40</v>
      </c>
      <c r="E90" s="28" t="s">
        <v>37</v>
      </c>
    </row>
    <row r="91" spans="1:5" ht="25.5">
      <c r="A91" s="29" t="s">
        <v>41</v>
      </c>
      <c r="E91" s="30" t="s">
        <v>389</v>
      </c>
    </row>
    <row r="92" spans="1:5" ht="51">
      <c r="A92" t="s">
        <v>43</v>
      </c>
      <c r="E92" s="28" t="s">
        <v>243</v>
      </c>
    </row>
    <row r="93" spans="1:16" ht="12.75">
      <c r="A93" s="19" t="s">
        <v>35</v>
      </c>
      <c r="B93" s="23" t="s">
        <v>196</v>
      </c>
      <c r="C93" s="23" t="s">
        <v>245</v>
      </c>
      <c r="D93" s="19" t="s">
        <v>37</v>
      </c>
      <c r="E93" s="24" t="s">
        <v>246</v>
      </c>
      <c r="F93" s="25" t="s">
        <v>107</v>
      </c>
      <c r="G93" s="26">
        <v>18.36</v>
      </c>
      <c r="H93" s="26">
        <v>774</v>
      </c>
      <c r="I93" s="26">
        <f>ROUND(ROUND(H93,2)*ROUND(G93,2),2)</f>
      </c>
      <c r="O93">
        <f>(I93*21)/100</f>
      </c>
      <c r="P93" t="s">
        <v>12</v>
      </c>
    </row>
    <row r="94" spans="1:5" ht="12.75">
      <c r="A94" s="27" t="s">
        <v>40</v>
      </c>
      <c r="E94" s="28" t="s">
        <v>37</v>
      </c>
    </row>
    <row r="95" spans="1:5" ht="63.75">
      <c r="A95" s="29" t="s">
        <v>41</v>
      </c>
      <c r="E95" s="30" t="s">
        <v>390</v>
      </c>
    </row>
    <row r="96" spans="1:5" ht="51">
      <c r="A96" t="s">
        <v>43</v>
      </c>
      <c r="E96" s="28" t="s">
        <v>243</v>
      </c>
    </row>
    <row r="97" spans="1:16" ht="12.75">
      <c r="A97" s="19" t="s">
        <v>35</v>
      </c>
      <c r="B97" s="23" t="s">
        <v>199</v>
      </c>
      <c r="C97" s="23" t="s">
        <v>249</v>
      </c>
      <c r="D97" s="19" t="s">
        <v>37</v>
      </c>
      <c r="E97" s="24" t="s">
        <v>250</v>
      </c>
      <c r="F97" s="25" t="s">
        <v>82</v>
      </c>
      <c r="G97" s="26">
        <v>6.5</v>
      </c>
      <c r="H97" s="26">
        <v>18</v>
      </c>
      <c r="I97" s="26">
        <f>ROUND(ROUND(H97,2)*ROUND(G97,2),2)</f>
      </c>
      <c r="O97">
        <f>(I97*21)/100</f>
      </c>
      <c r="P97" t="s">
        <v>12</v>
      </c>
    </row>
    <row r="98" spans="1:5" ht="12.75">
      <c r="A98" s="27" t="s">
        <v>40</v>
      </c>
      <c r="E98" s="28" t="s">
        <v>37</v>
      </c>
    </row>
    <row r="99" spans="1:5" ht="38.25">
      <c r="A99" s="29" t="s">
        <v>41</v>
      </c>
      <c r="E99" s="30" t="s">
        <v>391</v>
      </c>
    </row>
    <row r="100" spans="1:5" ht="51">
      <c r="A100" t="s">
        <v>43</v>
      </c>
      <c r="E100" s="28" t="s">
        <v>252</v>
      </c>
    </row>
    <row r="101" spans="1:16" ht="12.75">
      <c r="A101" s="19" t="s">
        <v>35</v>
      </c>
      <c r="B101" s="23" t="s">
        <v>204</v>
      </c>
      <c r="C101" s="23" t="s">
        <v>254</v>
      </c>
      <c r="D101" s="19" t="s">
        <v>37</v>
      </c>
      <c r="E101" s="24" t="s">
        <v>255</v>
      </c>
      <c r="F101" s="25" t="s">
        <v>82</v>
      </c>
      <c r="G101" s="26">
        <v>6.5</v>
      </c>
      <c r="H101" s="26">
        <v>20</v>
      </c>
      <c r="I101" s="26">
        <f>ROUND(ROUND(H101,2)*ROUND(G101,2),2)</f>
      </c>
      <c r="O101">
        <f>(I101*21)/100</f>
      </c>
      <c r="P101" t="s">
        <v>12</v>
      </c>
    </row>
    <row r="102" spans="1:5" ht="12.75">
      <c r="A102" s="27" t="s">
        <v>40</v>
      </c>
      <c r="E102" s="28" t="s">
        <v>37</v>
      </c>
    </row>
    <row r="103" spans="1:5" ht="38.25">
      <c r="A103" s="29" t="s">
        <v>41</v>
      </c>
      <c r="E103" s="30" t="s">
        <v>392</v>
      </c>
    </row>
    <row r="104" spans="1:5" ht="51">
      <c r="A104" t="s">
        <v>43</v>
      </c>
      <c r="E104" s="28" t="s">
        <v>252</v>
      </c>
    </row>
    <row r="105" spans="1:16" ht="12.75">
      <c r="A105" s="19" t="s">
        <v>35</v>
      </c>
      <c r="B105" s="23" t="s">
        <v>206</v>
      </c>
      <c r="C105" s="23" t="s">
        <v>258</v>
      </c>
      <c r="D105" s="19" t="s">
        <v>37</v>
      </c>
      <c r="E105" s="24" t="s">
        <v>259</v>
      </c>
      <c r="F105" s="25" t="s">
        <v>107</v>
      </c>
      <c r="G105" s="26">
        <v>0.26</v>
      </c>
      <c r="H105" s="26">
        <v>5430</v>
      </c>
      <c r="I105" s="26">
        <f>ROUND(ROUND(H105,2)*ROUND(G105,2),2)</f>
      </c>
      <c r="O105">
        <f>(I105*21)/100</f>
      </c>
      <c r="P105" t="s">
        <v>12</v>
      </c>
    </row>
    <row r="106" spans="1:5" ht="12.75">
      <c r="A106" s="27" t="s">
        <v>40</v>
      </c>
      <c r="E106" s="28" t="s">
        <v>37</v>
      </c>
    </row>
    <row r="107" spans="1:5" ht="38.25">
      <c r="A107" s="29" t="s">
        <v>41</v>
      </c>
      <c r="E107" s="30" t="s">
        <v>393</v>
      </c>
    </row>
    <row r="108" spans="1:5" ht="140.25">
      <c r="A108" t="s">
        <v>43</v>
      </c>
      <c r="E108" s="28" t="s">
        <v>261</v>
      </c>
    </row>
    <row r="109" spans="1:16" ht="12.75">
      <c r="A109" s="19" t="s">
        <v>35</v>
      </c>
      <c r="B109" s="23" t="s">
        <v>211</v>
      </c>
      <c r="C109" s="23" t="s">
        <v>263</v>
      </c>
      <c r="D109" s="19" t="s">
        <v>37</v>
      </c>
      <c r="E109" s="24" t="s">
        <v>264</v>
      </c>
      <c r="F109" s="25" t="s">
        <v>107</v>
      </c>
      <c r="G109" s="26">
        <v>0.39</v>
      </c>
      <c r="H109" s="26">
        <v>4690</v>
      </c>
      <c r="I109" s="26">
        <f>ROUND(ROUND(H109,2)*ROUND(G109,2),2)</f>
      </c>
      <c r="O109">
        <f>(I109*21)/100</f>
      </c>
      <c r="P109" t="s">
        <v>12</v>
      </c>
    </row>
    <row r="110" spans="1:5" ht="12.75">
      <c r="A110" s="27" t="s">
        <v>40</v>
      </c>
      <c r="E110" s="28" t="s">
        <v>37</v>
      </c>
    </row>
    <row r="111" spans="1:5" ht="38.25">
      <c r="A111" s="29" t="s">
        <v>41</v>
      </c>
      <c r="E111" s="30" t="s">
        <v>394</v>
      </c>
    </row>
    <row r="112" spans="1:5" ht="140.25">
      <c r="A112" t="s">
        <v>43</v>
      </c>
      <c r="E112" s="28" t="s">
        <v>261</v>
      </c>
    </row>
    <row r="113" spans="1:16" ht="12.75">
      <c r="A113" s="19" t="s">
        <v>35</v>
      </c>
      <c r="B113" s="23" t="s">
        <v>216</v>
      </c>
      <c r="C113" s="23" t="s">
        <v>267</v>
      </c>
      <c r="D113" s="19" t="s">
        <v>126</v>
      </c>
      <c r="E113" s="24" t="s">
        <v>268</v>
      </c>
      <c r="F113" s="25" t="s">
        <v>82</v>
      </c>
      <c r="G113" s="26">
        <v>85.3</v>
      </c>
      <c r="H113" s="26">
        <v>19</v>
      </c>
      <c r="I113" s="26">
        <f>ROUND(ROUND(H113,2)*ROUND(G113,2),2)</f>
      </c>
      <c r="O113">
        <f>(I113*21)/100</f>
      </c>
      <c r="P113" t="s">
        <v>12</v>
      </c>
    </row>
    <row r="114" spans="1:5" ht="12.75">
      <c r="A114" s="27" t="s">
        <v>40</v>
      </c>
      <c r="E114" s="28" t="s">
        <v>37</v>
      </c>
    </row>
    <row r="115" spans="1:5" ht="38.25">
      <c r="A115" s="29" t="s">
        <v>41</v>
      </c>
      <c r="E115" s="30" t="s">
        <v>395</v>
      </c>
    </row>
    <row r="116" spans="1:5" ht="25.5">
      <c r="A116" t="s">
        <v>43</v>
      </c>
      <c r="E116" s="28" t="s">
        <v>270</v>
      </c>
    </row>
    <row r="117" spans="1:18" ht="12.75" customHeight="1">
      <c r="A117" s="5" t="s">
        <v>33</v>
      </c>
      <c r="B117" s="5"/>
      <c r="C117" s="34" t="s">
        <v>70</v>
      </c>
      <c r="D117" s="5"/>
      <c r="E117" s="21" t="s">
        <v>271</v>
      </c>
      <c r="F117" s="5"/>
      <c r="G117" s="5"/>
      <c r="H117" s="5"/>
      <c r="I117" s="35">
        <f>0+Q117</f>
      </c>
      <c r="O117">
        <f>0+R117</f>
      </c>
      <c r="Q117">
        <f>0+I118+I122+I126+I130+I134</f>
      </c>
      <c r="R117">
        <f>0+O118+O122+O126+O130+O134</f>
      </c>
    </row>
    <row r="118" spans="1:16" ht="12.75">
      <c r="A118" s="19" t="s">
        <v>35</v>
      </c>
      <c r="B118" s="23" t="s">
        <v>222</v>
      </c>
      <c r="C118" s="23" t="s">
        <v>396</v>
      </c>
      <c r="D118" s="19" t="s">
        <v>37</v>
      </c>
      <c r="E118" s="24" t="s">
        <v>397</v>
      </c>
      <c r="F118" s="25" t="s">
        <v>163</v>
      </c>
      <c r="G118" s="26">
        <v>6</v>
      </c>
      <c r="H118" s="26">
        <v>440</v>
      </c>
      <c r="I118" s="26">
        <f>ROUND(ROUND(H118,2)*ROUND(G118,2),2)</f>
      </c>
      <c r="O118">
        <f>(I118*21)/100</f>
      </c>
      <c r="P118" t="s">
        <v>12</v>
      </c>
    </row>
    <row r="119" spans="1:5" ht="12.75">
      <c r="A119" s="27" t="s">
        <v>40</v>
      </c>
      <c r="E119" s="28" t="s">
        <v>37</v>
      </c>
    </row>
    <row r="120" spans="1:5" ht="12.75">
      <c r="A120" s="29" t="s">
        <v>41</v>
      </c>
      <c r="E120" s="30" t="s">
        <v>398</v>
      </c>
    </row>
    <row r="121" spans="1:5" ht="255">
      <c r="A121" t="s">
        <v>43</v>
      </c>
      <c r="E121" s="28" t="s">
        <v>399</v>
      </c>
    </row>
    <row r="122" spans="1:16" ht="12.75">
      <c r="A122" s="19" t="s">
        <v>35</v>
      </c>
      <c r="B122" s="23" t="s">
        <v>228</v>
      </c>
      <c r="C122" s="23" t="s">
        <v>400</v>
      </c>
      <c r="D122" s="19" t="s">
        <v>37</v>
      </c>
      <c r="E122" s="24" t="s">
        <v>401</v>
      </c>
      <c r="F122" s="25" t="s">
        <v>163</v>
      </c>
      <c r="G122" s="26">
        <v>486.2</v>
      </c>
      <c r="H122" s="26">
        <v>887</v>
      </c>
      <c r="I122" s="26">
        <f>ROUND(ROUND(H122,2)*ROUND(G122,2),2)</f>
      </c>
      <c r="O122">
        <f>(I122*21)/100</f>
      </c>
      <c r="P122" t="s">
        <v>12</v>
      </c>
    </row>
    <row r="123" spans="1:5" ht="12.75">
      <c r="A123" s="27" t="s">
        <v>40</v>
      </c>
      <c r="E123" s="28" t="s">
        <v>37</v>
      </c>
    </row>
    <row r="124" spans="1:5" ht="12.75">
      <c r="A124" s="29" t="s">
        <v>41</v>
      </c>
      <c r="E124" s="30" t="s">
        <v>402</v>
      </c>
    </row>
    <row r="125" spans="1:5" ht="255">
      <c r="A125" t="s">
        <v>43</v>
      </c>
      <c r="E125" s="28" t="s">
        <v>399</v>
      </c>
    </row>
    <row r="126" spans="1:16" ht="12.75">
      <c r="A126" s="19" t="s">
        <v>35</v>
      </c>
      <c r="B126" s="23" t="s">
        <v>234</v>
      </c>
      <c r="C126" s="23" t="s">
        <v>403</v>
      </c>
      <c r="D126" s="19" t="s">
        <v>37</v>
      </c>
      <c r="E126" s="24" t="s">
        <v>404</v>
      </c>
      <c r="F126" s="25" t="s">
        <v>163</v>
      </c>
      <c r="G126" s="26">
        <v>492.2</v>
      </c>
      <c r="H126" s="26">
        <v>17</v>
      </c>
      <c r="I126" s="26">
        <f>ROUND(ROUND(H126,2)*ROUND(G126,2),2)</f>
      </c>
      <c r="O126">
        <f>(I126*21)/100</f>
      </c>
      <c r="P126" t="s">
        <v>12</v>
      </c>
    </row>
    <row r="127" spans="1:5" ht="12.75">
      <c r="A127" s="27" t="s">
        <v>40</v>
      </c>
      <c r="E127" s="28" t="s">
        <v>37</v>
      </c>
    </row>
    <row r="128" spans="1:5" ht="12.75">
      <c r="A128" s="29" t="s">
        <v>41</v>
      </c>
      <c r="E128" s="30" t="s">
        <v>405</v>
      </c>
    </row>
    <row r="129" spans="1:5" ht="38.25">
      <c r="A129" t="s">
        <v>43</v>
      </c>
      <c r="E129" s="28" t="s">
        <v>406</v>
      </c>
    </row>
    <row r="130" spans="1:16" ht="12.75">
      <c r="A130" s="19" t="s">
        <v>35</v>
      </c>
      <c r="B130" s="23" t="s">
        <v>239</v>
      </c>
      <c r="C130" s="23" t="s">
        <v>407</v>
      </c>
      <c r="D130" s="19" t="s">
        <v>37</v>
      </c>
      <c r="E130" s="24" t="s">
        <v>408</v>
      </c>
      <c r="F130" s="25" t="s">
        <v>163</v>
      </c>
      <c r="G130" s="26">
        <v>6</v>
      </c>
      <c r="H130" s="26">
        <v>89</v>
      </c>
      <c r="I130" s="26">
        <f>ROUND(ROUND(H130,2)*ROUND(G130,2),2)</f>
      </c>
      <c r="O130">
        <f>(I130*21)/100</f>
      </c>
      <c r="P130" t="s">
        <v>12</v>
      </c>
    </row>
    <row r="131" spans="1:5" ht="12.75">
      <c r="A131" s="27" t="s">
        <v>40</v>
      </c>
      <c r="E131" s="28" t="s">
        <v>37</v>
      </c>
    </row>
    <row r="132" spans="1:5" ht="12.75">
      <c r="A132" s="29" t="s">
        <v>41</v>
      </c>
      <c r="E132" s="30" t="s">
        <v>409</v>
      </c>
    </row>
    <row r="133" spans="1:5" ht="51">
      <c r="A133" t="s">
        <v>43</v>
      </c>
      <c r="E133" s="28" t="s">
        <v>288</v>
      </c>
    </row>
    <row r="134" spans="1:16" ht="12.75">
      <c r="A134" s="19" t="s">
        <v>35</v>
      </c>
      <c r="B134" s="23" t="s">
        <v>244</v>
      </c>
      <c r="C134" s="23" t="s">
        <v>410</v>
      </c>
      <c r="D134" s="19" t="s">
        <v>37</v>
      </c>
      <c r="E134" s="24" t="s">
        <v>411</v>
      </c>
      <c r="F134" s="25" t="s">
        <v>163</v>
      </c>
      <c r="G134" s="26">
        <v>486.2</v>
      </c>
      <c r="H134" s="26">
        <v>94</v>
      </c>
      <c r="I134" s="26">
        <f>ROUND(ROUND(H134,2)*ROUND(G134,2),2)</f>
      </c>
      <c r="O134">
        <f>(I134*21)/100</f>
      </c>
      <c r="P134" t="s">
        <v>12</v>
      </c>
    </row>
    <row r="135" spans="1:5" ht="12.75">
      <c r="A135" s="27" t="s">
        <v>40</v>
      </c>
      <c r="E135" s="28" t="s">
        <v>37</v>
      </c>
    </row>
    <row r="136" spans="1:5" ht="12.75">
      <c r="A136" s="29" t="s">
        <v>41</v>
      </c>
      <c r="E136" s="30" t="s">
        <v>412</v>
      </c>
    </row>
    <row r="137" spans="1:5" ht="51">
      <c r="A137" t="s">
        <v>43</v>
      </c>
      <c r="E137" s="28" t="s">
        <v>288</v>
      </c>
    </row>
    <row r="138" spans="1:18" ht="12.75" customHeight="1">
      <c r="A138" s="5" t="s">
        <v>33</v>
      </c>
      <c r="B138" s="5"/>
      <c r="C138" s="34" t="s">
        <v>30</v>
      </c>
      <c r="D138" s="5"/>
      <c r="E138" s="21" t="s">
        <v>294</v>
      </c>
      <c r="F138" s="5"/>
      <c r="G138" s="5"/>
      <c r="H138" s="5"/>
      <c r="I138" s="35">
        <f>0+Q138</f>
      </c>
      <c r="O138">
        <f>0+R138</f>
      </c>
      <c r="Q138">
        <f>0+I139+I143</f>
      </c>
      <c r="R138">
        <f>0+O139+O143</f>
      </c>
    </row>
    <row r="139" spans="1:16" ht="12.75">
      <c r="A139" s="19" t="s">
        <v>35</v>
      </c>
      <c r="B139" s="23" t="s">
        <v>248</v>
      </c>
      <c r="C139" s="23" t="s">
        <v>296</v>
      </c>
      <c r="D139" s="19" t="s">
        <v>37</v>
      </c>
      <c r="E139" s="24" t="s">
        <v>297</v>
      </c>
      <c r="F139" s="25" t="s">
        <v>163</v>
      </c>
      <c r="G139" s="26">
        <v>15</v>
      </c>
      <c r="H139" s="26">
        <v>207</v>
      </c>
      <c r="I139" s="26">
        <f>ROUND(ROUND(H139,2)*ROUND(G139,2),2)</f>
      </c>
      <c r="O139">
        <f>(I139*21)/100</f>
      </c>
      <c r="P139" t="s">
        <v>12</v>
      </c>
    </row>
    <row r="140" spans="1:5" ht="12.75">
      <c r="A140" s="27" t="s">
        <v>40</v>
      </c>
      <c r="E140" s="28" t="s">
        <v>37</v>
      </c>
    </row>
    <row r="141" spans="1:5" ht="12.75">
      <c r="A141" s="29" t="s">
        <v>41</v>
      </c>
      <c r="E141" s="30" t="s">
        <v>413</v>
      </c>
    </row>
    <row r="142" spans="1:5" ht="25.5">
      <c r="A142" t="s">
        <v>43</v>
      </c>
      <c r="E142" s="28" t="s">
        <v>299</v>
      </c>
    </row>
    <row r="143" spans="1:16" ht="12.75">
      <c r="A143" s="19" t="s">
        <v>35</v>
      </c>
      <c r="B143" s="23" t="s">
        <v>253</v>
      </c>
      <c r="C143" s="23" t="s">
        <v>301</v>
      </c>
      <c r="D143" s="19" t="s">
        <v>37</v>
      </c>
      <c r="E143" s="24" t="s">
        <v>302</v>
      </c>
      <c r="F143" s="25" t="s">
        <v>163</v>
      </c>
      <c r="G143" s="26">
        <v>30</v>
      </c>
      <c r="H143" s="26">
        <v>81</v>
      </c>
      <c r="I143" s="26">
        <f>ROUND(ROUND(H143,2)*ROUND(G143,2),2)</f>
      </c>
      <c r="O143">
        <f>(I143*21)/100</f>
      </c>
      <c r="P143" t="s">
        <v>12</v>
      </c>
    </row>
    <row r="144" spans="1:5" ht="12.75">
      <c r="A144" s="27" t="s">
        <v>40</v>
      </c>
      <c r="E144" s="28" t="s">
        <v>37</v>
      </c>
    </row>
    <row r="145" spans="1:5" ht="12.75">
      <c r="A145" s="29" t="s">
        <v>41</v>
      </c>
      <c r="E145" s="30" t="s">
        <v>414</v>
      </c>
    </row>
    <row r="146" spans="1:5" ht="38.25">
      <c r="A146" t="s">
        <v>43</v>
      </c>
      <c r="E146" s="28" t="s">
        <v>304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4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0+O8+O17+O66+O71+O120+O129</f>
      </c>
      <c r="P2" t="s">
        <v>13</v>
      </c>
    </row>
    <row r="3" spans="1:16" ht="15" customHeight="1">
      <c r="A3" t="s">
        <v>1</v>
      </c>
      <c r="B3" s="8" t="s">
        <v>4</v>
      </c>
      <c r="C3" s="9" t="s">
        <v>5</v>
      </c>
      <c r="D3" s="1"/>
      <c r="E3" s="10" t="s">
        <v>6</v>
      </c>
      <c r="F3" s="1"/>
      <c r="G3" s="4"/>
      <c r="H3" s="3" t="s">
        <v>415</v>
      </c>
      <c r="I3" s="31">
        <f>0+I8+I17+I66+I71+I120+I129</f>
      </c>
      <c r="O3" t="s">
        <v>9</v>
      </c>
      <c r="P3" t="s">
        <v>12</v>
      </c>
    </row>
    <row r="4" spans="1:16" ht="15" customHeight="1">
      <c r="A4" t="s">
        <v>7</v>
      </c>
      <c r="B4" s="12" t="s">
        <v>8</v>
      </c>
      <c r="C4" s="13" t="s">
        <v>415</v>
      </c>
      <c r="D4" s="5"/>
      <c r="E4" s="14" t="s">
        <v>416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f>
      </c>
      <c r="R8">
        <f>0+O9+O13</f>
      </c>
    </row>
    <row r="9" spans="1:16" ht="12.75">
      <c r="A9" s="19" t="s">
        <v>35</v>
      </c>
      <c r="B9" s="23" t="s">
        <v>19</v>
      </c>
      <c r="C9" s="23" t="s">
        <v>136</v>
      </c>
      <c r="D9" s="19" t="s">
        <v>19</v>
      </c>
      <c r="E9" s="24" t="s">
        <v>127</v>
      </c>
      <c r="F9" s="25" t="s">
        <v>137</v>
      </c>
      <c r="G9" s="26">
        <v>60.3</v>
      </c>
      <c r="H9" s="26">
        <v>157.14</v>
      </c>
      <c r="I9" s="26">
        <f>ROUND(ROUND(H9,2)*ROUND(G9,2),2)</f>
      </c>
      <c r="O9">
        <f>(I9*21)/100</f>
      </c>
      <c r="P9" t="s">
        <v>12</v>
      </c>
    </row>
    <row r="10" spans="1:5" ht="12.75">
      <c r="A10" s="27" t="s">
        <v>40</v>
      </c>
      <c r="E10" s="28" t="s">
        <v>37</v>
      </c>
    </row>
    <row r="11" spans="1:5" ht="25.5">
      <c r="A11" s="29" t="s">
        <v>41</v>
      </c>
      <c r="E11" s="30" t="s">
        <v>417</v>
      </c>
    </row>
    <row r="12" spans="1:5" ht="25.5">
      <c r="A12" t="s">
        <v>43</v>
      </c>
      <c r="E12" s="28" t="s">
        <v>129</v>
      </c>
    </row>
    <row r="13" spans="1:16" ht="12.75">
      <c r="A13" s="19" t="s">
        <v>35</v>
      </c>
      <c r="B13" s="23" t="s">
        <v>12</v>
      </c>
      <c r="C13" s="23" t="s">
        <v>136</v>
      </c>
      <c r="D13" s="19" t="s">
        <v>12</v>
      </c>
      <c r="E13" s="24" t="s">
        <v>127</v>
      </c>
      <c r="F13" s="25" t="s">
        <v>137</v>
      </c>
      <c r="G13" s="26">
        <v>212.29</v>
      </c>
      <c r="H13" s="26">
        <v>523.78</v>
      </c>
      <c r="I13" s="26">
        <f>ROUND(ROUND(H13,2)*ROUND(G13,2),2)</f>
      </c>
      <c r="O13">
        <f>(I13*21)/100</f>
      </c>
      <c r="P13" t="s">
        <v>12</v>
      </c>
    </row>
    <row r="14" spans="1:5" ht="12.75">
      <c r="A14" s="27" t="s">
        <v>40</v>
      </c>
      <c r="E14" s="28" t="s">
        <v>418</v>
      </c>
    </row>
    <row r="15" spans="1:5" ht="51">
      <c r="A15" s="29" t="s">
        <v>41</v>
      </c>
      <c r="E15" s="30" t="s">
        <v>419</v>
      </c>
    </row>
    <row r="16" spans="1:5" ht="25.5">
      <c r="A16" t="s">
        <v>43</v>
      </c>
      <c r="E16" s="28" t="s">
        <v>129</v>
      </c>
    </row>
    <row r="17" spans="1:18" ht="12.75" customHeight="1">
      <c r="A17" s="5" t="s">
        <v>33</v>
      </c>
      <c r="B17" s="5"/>
      <c r="C17" s="34" t="s">
        <v>19</v>
      </c>
      <c r="D17" s="5"/>
      <c r="E17" s="21" t="s">
        <v>79</v>
      </c>
      <c r="F17" s="5"/>
      <c r="G17" s="5"/>
      <c r="H17" s="5"/>
      <c r="I17" s="35">
        <f>0+Q17</f>
      </c>
      <c r="O17">
        <f>0+R17</f>
      </c>
      <c r="Q17">
        <f>0+I18+I22+I26+I30+I34+I38+I42+I46+I50+I54+I58+I62</f>
      </c>
      <c r="R17">
        <f>0+O18+O22+O26+O30+O34+O38+O42+O46+O50+O54+O58+O62</f>
      </c>
    </row>
    <row r="18" spans="1:16" ht="12.75">
      <c r="A18" s="19" t="s">
        <v>35</v>
      </c>
      <c r="B18" s="23" t="s">
        <v>13</v>
      </c>
      <c r="C18" s="23" t="s">
        <v>420</v>
      </c>
      <c r="D18" s="19" t="s">
        <v>37</v>
      </c>
      <c r="E18" s="24" t="s">
        <v>421</v>
      </c>
      <c r="F18" s="25" t="s">
        <v>82</v>
      </c>
      <c r="G18" s="26">
        <v>402</v>
      </c>
      <c r="H18" s="26">
        <v>31</v>
      </c>
      <c r="I18" s="26">
        <f>ROUND(ROUND(H18,2)*ROUND(G18,2),2)</f>
      </c>
      <c r="O18">
        <f>(I18*21)/100</f>
      </c>
      <c r="P18" t="s">
        <v>12</v>
      </c>
    </row>
    <row r="19" spans="1:5" ht="12.75">
      <c r="A19" s="27" t="s">
        <v>40</v>
      </c>
      <c r="E19" s="28" t="s">
        <v>37</v>
      </c>
    </row>
    <row r="20" spans="1:5" ht="38.25">
      <c r="A20" s="29" t="s">
        <v>41</v>
      </c>
      <c r="E20" s="30" t="s">
        <v>422</v>
      </c>
    </row>
    <row r="21" spans="1:5" ht="12.75">
      <c r="A21" t="s">
        <v>43</v>
      </c>
      <c r="E21" s="28" t="s">
        <v>423</v>
      </c>
    </row>
    <row r="22" spans="1:16" ht="12.75">
      <c r="A22" s="19" t="s">
        <v>35</v>
      </c>
      <c r="B22" s="23" t="s">
        <v>23</v>
      </c>
      <c r="C22" s="23" t="s">
        <v>147</v>
      </c>
      <c r="D22" s="19" t="s">
        <v>37</v>
      </c>
      <c r="E22" s="24" t="s">
        <v>424</v>
      </c>
      <c r="F22" s="25" t="s">
        <v>107</v>
      </c>
      <c r="G22" s="26">
        <v>92.3</v>
      </c>
      <c r="H22" s="26">
        <v>641</v>
      </c>
      <c r="I22" s="26">
        <f>ROUND(ROUND(H22,2)*ROUND(G22,2),2)</f>
      </c>
      <c r="O22">
        <f>(I22*21)/100</f>
      </c>
      <c r="P22" t="s">
        <v>12</v>
      </c>
    </row>
    <row r="23" spans="1:5" ht="12.75">
      <c r="A23" s="27" t="s">
        <v>40</v>
      </c>
      <c r="E23" s="28" t="s">
        <v>37</v>
      </c>
    </row>
    <row r="24" spans="1:5" ht="63.75">
      <c r="A24" s="29" t="s">
        <v>41</v>
      </c>
      <c r="E24" s="30" t="s">
        <v>425</v>
      </c>
    </row>
    <row r="25" spans="1:5" ht="63.75">
      <c r="A25" t="s">
        <v>43</v>
      </c>
      <c r="E25" s="28" t="s">
        <v>150</v>
      </c>
    </row>
    <row r="26" spans="1:16" ht="25.5">
      <c r="A26" s="19" t="s">
        <v>35</v>
      </c>
      <c r="B26" s="23" t="s">
        <v>25</v>
      </c>
      <c r="C26" s="23" t="s">
        <v>153</v>
      </c>
      <c r="D26" s="19" t="s">
        <v>37</v>
      </c>
      <c r="E26" s="24" t="s">
        <v>426</v>
      </c>
      <c r="F26" s="25" t="s">
        <v>107</v>
      </c>
      <c r="G26" s="26">
        <v>613.82</v>
      </c>
      <c r="H26" s="26">
        <v>264</v>
      </c>
      <c r="I26" s="26">
        <f>ROUND(ROUND(H26,2)*ROUND(G26,2),2)</f>
      </c>
      <c r="O26">
        <f>(I26*21)/100</f>
      </c>
      <c r="P26" t="s">
        <v>12</v>
      </c>
    </row>
    <row r="27" spans="1:5" ht="12.75">
      <c r="A27" s="27" t="s">
        <v>40</v>
      </c>
      <c r="E27" s="28" t="s">
        <v>37</v>
      </c>
    </row>
    <row r="28" spans="1:5" ht="76.5">
      <c r="A28" s="29" t="s">
        <v>41</v>
      </c>
      <c r="E28" s="30" t="s">
        <v>427</v>
      </c>
    </row>
    <row r="29" spans="1:5" ht="63.75">
      <c r="A29" t="s">
        <v>43</v>
      </c>
      <c r="E29" s="28" t="s">
        <v>150</v>
      </c>
    </row>
    <row r="30" spans="1:16" ht="12.75">
      <c r="A30" s="19" t="s">
        <v>35</v>
      </c>
      <c r="B30" s="23" t="s">
        <v>27</v>
      </c>
      <c r="C30" s="23" t="s">
        <v>428</v>
      </c>
      <c r="D30" s="19" t="s">
        <v>37</v>
      </c>
      <c r="E30" s="24" t="s">
        <v>429</v>
      </c>
      <c r="F30" s="25" t="s">
        <v>107</v>
      </c>
      <c r="G30" s="26">
        <v>168.12</v>
      </c>
      <c r="H30" s="26">
        <v>1330</v>
      </c>
      <c r="I30" s="26">
        <f>ROUND(ROUND(H30,2)*ROUND(G30,2),2)</f>
      </c>
      <c r="O30">
        <f>(I30*21)/100</f>
      </c>
      <c r="P30" t="s">
        <v>12</v>
      </c>
    </row>
    <row r="31" spans="1:5" ht="12.75">
      <c r="A31" s="27" t="s">
        <v>40</v>
      </c>
      <c r="E31" s="28" t="s">
        <v>37</v>
      </c>
    </row>
    <row r="32" spans="1:5" ht="76.5">
      <c r="A32" s="29" t="s">
        <v>41</v>
      </c>
      <c r="E32" s="30" t="s">
        <v>430</v>
      </c>
    </row>
    <row r="33" spans="1:5" ht="63.75">
      <c r="A33" t="s">
        <v>43</v>
      </c>
      <c r="E33" s="28" t="s">
        <v>150</v>
      </c>
    </row>
    <row r="34" spans="1:16" ht="12.75">
      <c r="A34" s="19" t="s">
        <v>35</v>
      </c>
      <c r="B34" s="23" t="s">
        <v>65</v>
      </c>
      <c r="C34" s="23" t="s">
        <v>161</v>
      </c>
      <c r="D34" s="19" t="s">
        <v>37</v>
      </c>
      <c r="E34" s="24" t="s">
        <v>162</v>
      </c>
      <c r="F34" s="25" t="s">
        <v>163</v>
      </c>
      <c r="G34" s="26">
        <v>371</v>
      </c>
      <c r="H34" s="26">
        <v>140</v>
      </c>
      <c r="I34" s="26">
        <f>ROUND(ROUND(H34,2)*ROUND(G34,2),2)</f>
      </c>
      <c r="O34">
        <f>(I34*21)/100</f>
      </c>
      <c r="P34" t="s">
        <v>12</v>
      </c>
    </row>
    <row r="35" spans="1:5" ht="12.75">
      <c r="A35" s="27" t="s">
        <v>40</v>
      </c>
      <c r="E35" s="28" t="s">
        <v>37</v>
      </c>
    </row>
    <row r="36" spans="1:5" ht="63.75">
      <c r="A36" s="29" t="s">
        <v>41</v>
      </c>
      <c r="E36" s="30" t="s">
        <v>431</v>
      </c>
    </row>
    <row r="37" spans="1:5" ht="25.5">
      <c r="A37" t="s">
        <v>43</v>
      </c>
      <c r="E37" s="28" t="s">
        <v>165</v>
      </c>
    </row>
    <row r="38" spans="1:16" ht="12.75">
      <c r="A38" s="19" t="s">
        <v>35</v>
      </c>
      <c r="B38" s="23" t="s">
        <v>70</v>
      </c>
      <c r="C38" s="23" t="s">
        <v>432</v>
      </c>
      <c r="D38" s="19" t="s">
        <v>37</v>
      </c>
      <c r="E38" s="24" t="s">
        <v>433</v>
      </c>
      <c r="F38" s="25" t="s">
        <v>107</v>
      </c>
      <c r="G38" s="26">
        <v>558</v>
      </c>
      <c r="H38" s="26">
        <v>195</v>
      </c>
      <c r="I38" s="26">
        <f>ROUND(ROUND(H38,2)*ROUND(G38,2),2)</f>
      </c>
      <c r="O38">
        <f>(I38*21)/100</f>
      </c>
      <c r="P38" t="s">
        <v>12</v>
      </c>
    </row>
    <row r="39" spans="1:5" ht="12.75">
      <c r="A39" s="27" t="s">
        <v>40</v>
      </c>
      <c r="E39" s="28" t="s">
        <v>37</v>
      </c>
    </row>
    <row r="40" spans="1:5" ht="63.75">
      <c r="A40" s="29" t="s">
        <v>41</v>
      </c>
      <c r="E40" s="30" t="s">
        <v>434</v>
      </c>
    </row>
    <row r="41" spans="1:5" ht="369.75">
      <c r="A41" t="s">
        <v>43</v>
      </c>
      <c r="E41" s="28" t="s">
        <v>435</v>
      </c>
    </row>
    <row r="42" spans="1:16" ht="12.75">
      <c r="A42" s="19" t="s">
        <v>35</v>
      </c>
      <c r="B42" s="23" t="s">
        <v>30</v>
      </c>
      <c r="C42" s="23" t="s">
        <v>179</v>
      </c>
      <c r="D42" s="19" t="s">
        <v>37</v>
      </c>
      <c r="E42" s="24" t="s">
        <v>180</v>
      </c>
      <c r="F42" s="25" t="s">
        <v>107</v>
      </c>
      <c r="G42" s="26">
        <v>12.8</v>
      </c>
      <c r="H42" s="26">
        <v>242</v>
      </c>
      <c r="I42" s="26">
        <f>ROUND(ROUND(H42,2)*ROUND(G42,2),2)</f>
      </c>
      <c r="O42">
        <f>(I42*21)/100</f>
      </c>
      <c r="P42" t="s">
        <v>12</v>
      </c>
    </row>
    <row r="43" spans="1:5" ht="12.75">
      <c r="A43" s="27" t="s">
        <v>40</v>
      </c>
      <c r="E43" s="28" t="s">
        <v>37</v>
      </c>
    </row>
    <row r="44" spans="1:5" ht="63.75">
      <c r="A44" s="29" t="s">
        <v>41</v>
      </c>
      <c r="E44" s="30" t="s">
        <v>436</v>
      </c>
    </row>
    <row r="45" spans="1:5" ht="318.75">
      <c r="A45" t="s">
        <v>43</v>
      </c>
      <c r="E45" s="28" t="s">
        <v>437</v>
      </c>
    </row>
    <row r="46" spans="1:16" ht="12.75">
      <c r="A46" s="19" t="s">
        <v>35</v>
      </c>
      <c r="B46" s="23" t="s">
        <v>32</v>
      </c>
      <c r="C46" s="23" t="s">
        <v>438</v>
      </c>
      <c r="D46" s="19" t="s">
        <v>37</v>
      </c>
      <c r="E46" s="24" t="s">
        <v>439</v>
      </c>
      <c r="F46" s="25" t="s">
        <v>107</v>
      </c>
      <c r="G46" s="26">
        <v>362</v>
      </c>
      <c r="H46" s="26">
        <v>409.4</v>
      </c>
      <c r="I46" s="26">
        <f>ROUND(ROUND(H46,2)*ROUND(G46,2),2)</f>
      </c>
      <c r="O46">
        <f>(I46*21)/100</f>
      </c>
      <c r="P46" t="s">
        <v>12</v>
      </c>
    </row>
    <row r="47" spans="1:5" ht="12.75">
      <c r="A47" s="27" t="s">
        <v>40</v>
      </c>
      <c r="E47" s="28" t="s">
        <v>37</v>
      </c>
    </row>
    <row r="48" spans="1:5" ht="165.75">
      <c r="A48" s="29" t="s">
        <v>41</v>
      </c>
      <c r="E48" s="30" t="s">
        <v>440</v>
      </c>
    </row>
    <row r="49" spans="1:5" ht="357">
      <c r="A49" t="s">
        <v>43</v>
      </c>
      <c r="E49" s="28" t="s">
        <v>441</v>
      </c>
    </row>
    <row r="50" spans="1:16" ht="12.75">
      <c r="A50" s="19" t="s">
        <v>35</v>
      </c>
      <c r="B50" s="23" t="s">
        <v>152</v>
      </c>
      <c r="C50" s="23" t="s">
        <v>442</v>
      </c>
      <c r="D50" s="19" t="s">
        <v>37</v>
      </c>
      <c r="E50" s="24" t="s">
        <v>443</v>
      </c>
      <c r="F50" s="25" t="s">
        <v>107</v>
      </c>
      <c r="G50" s="26">
        <v>598</v>
      </c>
      <c r="H50" s="26">
        <v>591</v>
      </c>
      <c r="I50" s="26">
        <f>ROUND(ROUND(H50,2)*ROUND(G50,2),2)</f>
      </c>
      <c r="O50">
        <f>(I50*21)/100</f>
      </c>
      <c r="P50" t="s">
        <v>12</v>
      </c>
    </row>
    <row r="51" spans="1:5" ht="12.75">
      <c r="A51" s="27" t="s">
        <v>40</v>
      </c>
      <c r="E51" s="28" t="s">
        <v>37</v>
      </c>
    </row>
    <row r="52" spans="1:5" ht="38.25">
      <c r="A52" s="29" t="s">
        <v>41</v>
      </c>
      <c r="E52" s="30" t="s">
        <v>444</v>
      </c>
    </row>
    <row r="53" spans="1:5" ht="280.5">
      <c r="A53" t="s">
        <v>43</v>
      </c>
      <c r="E53" s="28" t="s">
        <v>445</v>
      </c>
    </row>
    <row r="54" spans="1:16" ht="12.75">
      <c r="A54" s="19" t="s">
        <v>35</v>
      </c>
      <c r="B54" s="23" t="s">
        <v>156</v>
      </c>
      <c r="C54" s="23" t="s">
        <v>212</v>
      </c>
      <c r="D54" s="19" t="s">
        <v>37</v>
      </c>
      <c r="E54" s="24" t="s">
        <v>213</v>
      </c>
      <c r="F54" s="25" t="s">
        <v>82</v>
      </c>
      <c r="G54" s="26">
        <v>2392</v>
      </c>
      <c r="H54" s="26">
        <v>15</v>
      </c>
      <c r="I54" s="26">
        <f>ROUND(ROUND(H54,2)*ROUND(G54,2),2)</f>
      </c>
      <c r="O54">
        <f>(I54*21)/100</f>
      </c>
      <c r="P54" t="s">
        <v>12</v>
      </c>
    </row>
    <row r="55" spans="1:5" ht="12.75">
      <c r="A55" s="27" t="s">
        <v>40</v>
      </c>
      <c r="E55" s="28" t="s">
        <v>37</v>
      </c>
    </row>
    <row r="56" spans="1:5" ht="38.25">
      <c r="A56" s="29" t="s">
        <v>41</v>
      </c>
      <c r="E56" s="30" t="s">
        <v>446</v>
      </c>
    </row>
    <row r="57" spans="1:5" ht="25.5">
      <c r="A57" t="s">
        <v>43</v>
      </c>
      <c r="E57" s="28" t="s">
        <v>215</v>
      </c>
    </row>
    <row r="58" spans="1:16" ht="12.75">
      <c r="A58" s="19" t="s">
        <v>35</v>
      </c>
      <c r="B58" s="23" t="s">
        <v>160</v>
      </c>
      <c r="C58" s="23" t="s">
        <v>447</v>
      </c>
      <c r="D58" s="19" t="s">
        <v>37</v>
      </c>
      <c r="E58" s="24" t="s">
        <v>448</v>
      </c>
      <c r="F58" s="25" t="s">
        <v>107</v>
      </c>
      <c r="G58" s="26">
        <v>36.29</v>
      </c>
      <c r="H58" s="26">
        <v>246</v>
      </c>
      <c r="I58" s="26">
        <f>ROUND(ROUND(H58,2)*ROUND(G58,2),2)</f>
      </c>
      <c r="O58">
        <f>(I58*21)/100</f>
      </c>
      <c r="P58" t="s">
        <v>12</v>
      </c>
    </row>
    <row r="59" spans="1:5" ht="12.75">
      <c r="A59" s="27" t="s">
        <v>40</v>
      </c>
      <c r="E59" s="28" t="s">
        <v>37</v>
      </c>
    </row>
    <row r="60" spans="1:5" ht="38.25">
      <c r="A60" s="29" t="s">
        <v>41</v>
      </c>
      <c r="E60" s="30" t="s">
        <v>449</v>
      </c>
    </row>
    <row r="61" spans="1:5" ht="38.25">
      <c r="A61" t="s">
        <v>43</v>
      </c>
      <c r="E61" s="28" t="s">
        <v>450</v>
      </c>
    </row>
    <row r="62" spans="1:16" ht="12.75">
      <c r="A62" s="19" t="s">
        <v>35</v>
      </c>
      <c r="B62" s="23" t="s">
        <v>166</v>
      </c>
      <c r="C62" s="23" t="s">
        <v>217</v>
      </c>
      <c r="D62" s="19" t="s">
        <v>37</v>
      </c>
      <c r="E62" s="24" t="s">
        <v>218</v>
      </c>
      <c r="F62" s="25" t="s">
        <v>107</v>
      </c>
      <c r="G62" s="26">
        <v>123.4</v>
      </c>
      <c r="H62" s="26">
        <v>189</v>
      </c>
      <c r="I62" s="26">
        <f>ROUND(ROUND(H62,2)*ROUND(G62,2),2)</f>
      </c>
      <c r="O62">
        <f>(I62*21)/100</f>
      </c>
      <c r="P62" t="s">
        <v>12</v>
      </c>
    </row>
    <row r="63" spans="1:5" ht="12.75">
      <c r="A63" s="27" t="s">
        <v>40</v>
      </c>
      <c r="E63" s="28" t="s">
        <v>37</v>
      </c>
    </row>
    <row r="64" spans="1:5" ht="51">
      <c r="A64" s="29" t="s">
        <v>41</v>
      </c>
      <c r="E64" s="30" t="s">
        <v>451</v>
      </c>
    </row>
    <row r="65" spans="1:5" ht="38.25">
      <c r="A65" t="s">
        <v>43</v>
      </c>
      <c r="E65" s="28" t="s">
        <v>452</v>
      </c>
    </row>
    <row r="66" spans="1:18" ht="12.75" customHeight="1">
      <c r="A66" s="5" t="s">
        <v>33</v>
      </c>
      <c r="B66" s="5"/>
      <c r="C66" s="34" t="s">
        <v>12</v>
      </c>
      <c r="D66" s="5"/>
      <c r="E66" s="21" t="s">
        <v>221</v>
      </c>
      <c r="F66" s="5"/>
      <c r="G66" s="5"/>
      <c r="H66" s="5"/>
      <c r="I66" s="35">
        <f>0+Q66</f>
      </c>
      <c r="O66">
        <f>0+R66</f>
      </c>
      <c r="Q66">
        <f>0+I67</f>
      </c>
      <c r="R66">
        <f>0+O67</f>
      </c>
    </row>
    <row r="67" spans="1:16" ht="12.75">
      <c r="A67" s="19" t="s">
        <v>35</v>
      </c>
      <c r="B67" s="23" t="s">
        <v>169</v>
      </c>
      <c r="C67" s="23" t="s">
        <v>453</v>
      </c>
      <c r="D67" s="19" t="s">
        <v>37</v>
      </c>
      <c r="E67" s="24" t="s">
        <v>454</v>
      </c>
      <c r="F67" s="25" t="s">
        <v>163</v>
      </c>
      <c r="G67" s="26">
        <v>145</v>
      </c>
      <c r="H67" s="26">
        <v>326</v>
      </c>
      <c r="I67" s="26">
        <f>ROUND(ROUND(H67,2)*ROUND(G67,2),2)</f>
      </c>
      <c r="O67">
        <f>(I67*21)/100</f>
      </c>
      <c r="P67" t="s">
        <v>12</v>
      </c>
    </row>
    <row r="68" spans="1:5" ht="12.75">
      <c r="A68" s="27" t="s">
        <v>40</v>
      </c>
      <c r="E68" s="28" t="s">
        <v>37</v>
      </c>
    </row>
    <row r="69" spans="1:5" ht="25.5">
      <c r="A69" s="29" t="s">
        <v>41</v>
      </c>
      <c r="E69" s="30" t="s">
        <v>455</v>
      </c>
    </row>
    <row r="70" spans="1:5" ht="165.75">
      <c r="A70" t="s">
        <v>43</v>
      </c>
      <c r="E70" s="28" t="s">
        <v>456</v>
      </c>
    </row>
    <row r="71" spans="1:18" ht="12.75" customHeight="1">
      <c r="A71" s="5" t="s">
        <v>33</v>
      </c>
      <c r="B71" s="5"/>
      <c r="C71" s="34" t="s">
        <v>25</v>
      </c>
      <c r="D71" s="5"/>
      <c r="E71" s="21" t="s">
        <v>233</v>
      </c>
      <c r="F71" s="5"/>
      <c r="G71" s="5"/>
      <c r="H71" s="5"/>
      <c r="I71" s="35">
        <f>0+Q71</f>
      </c>
      <c r="O71">
        <f>0+R71</f>
      </c>
      <c r="Q71">
        <f>0+I72+I76+I80+I84+I88+I92+I96+I100+I104+I108+I112+I116</f>
      </c>
      <c r="R71">
        <f>0+O72+O76+O80+O84+O88+O92+O96+O100+O104+O108+O112+O116</f>
      </c>
    </row>
    <row r="72" spans="1:16" ht="12.75">
      <c r="A72" s="19" t="s">
        <v>35</v>
      </c>
      <c r="B72" s="23" t="s">
        <v>175</v>
      </c>
      <c r="C72" s="23" t="s">
        <v>457</v>
      </c>
      <c r="D72" s="19" t="s">
        <v>37</v>
      </c>
      <c r="E72" s="24" t="s">
        <v>458</v>
      </c>
      <c r="F72" s="25" t="s">
        <v>82</v>
      </c>
      <c r="G72" s="26">
        <v>121</v>
      </c>
      <c r="H72" s="26">
        <v>527</v>
      </c>
      <c r="I72" s="26">
        <f>ROUND(ROUND(H72,2)*ROUND(G72,2),2)</f>
      </c>
      <c r="O72">
        <f>(I72*21)/100</f>
      </c>
      <c r="P72" t="s">
        <v>12</v>
      </c>
    </row>
    <row r="73" spans="1:5" ht="12.75">
      <c r="A73" s="27" t="s">
        <v>40</v>
      </c>
      <c r="E73" s="28" t="s">
        <v>37</v>
      </c>
    </row>
    <row r="74" spans="1:5" ht="25.5">
      <c r="A74" s="29" t="s">
        <v>41</v>
      </c>
      <c r="E74" s="30" t="s">
        <v>459</v>
      </c>
    </row>
    <row r="75" spans="1:5" ht="127.5">
      <c r="A75" t="s">
        <v>43</v>
      </c>
      <c r="E75" s="28" t="s">
        <v>460</v>
      </c>
    </row>
    <row r="76" spans="1:16" ht="12.75">
      <c r="A76" s="19" t="s">
        <v>35</v>
      </c>
      <c r="B76" s="23" t="s">
        <v>178</v>
      </c>
      <c r="C76" s="23" t="s">
        <v>245</v>
      </c>
      <c r="D76" s="19" t="s">
        <v>37</v>
      </c>
      <c r="E76" s="24" t="s">
        <v>246</v>
      </c>
      <c r="F76" s="25" t="s">
        <v>107</v>
      </c>
      <c r="G76" s="26">
        <v>345.09</v>
      </c>
      <c r="H76" s="26">
        <v>774</v>
      </c>
      <c r="I76" s="26">
        <f>ROUND(ROUND(H76,2)*ROUND(G76,2),2)</f>
      </c>
      <c r="O76">
        <f>(I76*21)/100</f>
      </c>
      <c r="P76" t="s">
        <v>12</v>
      </c>
    </row>
    <row r="77" spans="1:5" ht="12.75">
      <c r="A77" s="27" t="s">
        <v>40</v>
      </c>
      <c r="E77" s="28" t="s">
        <v>37</v>
      </c>
    </row>
    <row r="78" spans="1:5" ht="76.5">
      <c r="A78" s="29" t="s">
        <v>41</v>
      </c>
      <c r="E78" s="30" t="s">
        <v>461</v>
      </c>
    </row>
    <row r="79" spans="1:5" ht="51">
      <c r="A79" t="s">
        <v>43</v>
      </c>
      <c r="E79" s="28" t="s">
        <v>462</v>
      </c>
    </row>
    <row r="80" spans="1:16" ht="12.75">
      <c r="A80" s="19" t="s">
        <v>35</v>
      </c>
      <c r="B80" s="23" t="s">
        <v>183</v>
      </c>
      <c r="C80" s="23" t="s">
        <v>249</v>
      </c>
      <c r="D80" s="19" t="s">
        <v>37</v>
      </c>
      <c r="E80" s="24" t="s">
        <v>250</v>
      </c>
      <c r="F80" s="25" t="s">
        <v>82</v>
      </c>
      <c r="G80" s="26">
        <v>899</v>
      </c>
      <c r="H80" s="26">
        <v>18</v>
      </c>
      <c r="I80" s="26">
        <f>ROUND(ROUND(H80,2)*ROUND(G80,2),2)</f>
      </c>
      <c r="O80">
        <f>(I80*21)/100</f>
      </c>
      <c r="P80" t="s">
        <v>12</v>
      </c>
    </row>
    <row r="81" spans="1:5" ht="12.75">
      <c r="A81" s="27" t="s">
        <v>40</v>
      </c>
      <c r="E81" s="28" t="s">
        <v>37</v>
      </c>
    </row>
    <row r="82" spans="1:5" ht="25.5">
      <c r="A82" s="29" t="s">
        <v>41</v>
      </c>
      <c r="E82" s="30" t="s">
        <v>463</v>
      </c>
    </row>
    <row r="83" spans="1:5" ht="51">
      <c r="A83" t="s">
        <v>43</v>
      </c>
      <c r="E83" s="28" t="s">
        <v>464</v>
      </c>
    </row>
    <row r="84" spans="1:16" ht="12.75">
      <c r="A84" s="19" t="s">
        <v>35</v>
      </c>
      <c r="B84" s="23" t="s">
        <v>188</v>
      </c>
      <c r="C84" s="23" t="s">
        <v>465</v>
      </c>
      <c r="D84" s="19" t="s">
        <v>37</v>
      </c>
      <c r="E84" s="24" t="s">
        <v>466</v>
      </c>
      <c r="F84" s="25" t="s">
        <v>82</v>
      </c>
      <c r="G84" s="26">
        <v>1955</v>
      </c>
      <c r="H84" s="26">
        <v>12</v>
      </c>
      <c r="I84" s="26">
        <f>ROUND(ROUND(H84,2)*ROUND(G84,2),2)</f>
      </c>
      <c r="O84">
        <f>(I84*21)/100</f>
      </c>
      <c r="P84" t="s">
        <v>12</v>
      </c>
    </row>
    <row r="85" spans="1:5" ht="12.75">
      <c r="A85" s="27" t="s">
        <v>40</v>
      </c>
      <c r="E85" s="28" t="s">
        <v>37</v>
      </c>
    </row>
    <row r="86" spans="1:5" ht="25.5">
      <c r="A86" s="29" t="s">
        <v>41</v>
      </c>
      <c r="E86" s="30" t="s">
        <v>467</v>
      </c>
    </row>
    <row r="87" spans="1:5" ht="51">
      <c r="A87" t="s">
        <v>43</v>
      </c>
      <c r="E87" s="28" t="s">
        <v>464</v>
      </c>
    </row>
    <row r="88" spans="1:16" ht="12.75">
      <c r="A88" s="19" t="s">
        <v>35</v>
      </c>
      <c r="B88" s="23" t="s">
        <v>192</v>
      </c>
      <c r="C88" s="23" t="s">
        <v>468</v>
      </c>
      <c r="D88" s="19" t="s">
        <v>37</v>
      </c>
      <c r="E88" s="24" t="s">
        <v>264</v>
      </c>
      <c r="F88" s="25" t="s">
        <v>107</v>
      </c>
      <c r="G88" s="26">
        <v>47.5</v>
      </c>
      <c r="H88" s="26">
        <v>4483.52</v>
      </c>
      <c r="I88" s="26">
        <f>ROUND(ROUND(H88,2)*ROUND(G88,2),2)</f>
      </c>
      <c r="O88">
        <f>(I88*21)/100</f>
      </c>
      <c r="P88" t="s">
        <v>12</v>
      </c>
    </row>
    <row r="89" spans="1:5" ht="12.75">
      <c r="A89" s="27" t="s">
        <v>40</v>
      </c>
      <c r="E89" s="28" t="s">
        <v>37</v>
      </c>
    </row>
    <row r="90" spans="1:5" ht="38.25">
      <c r="A90" s="29" t="s">
        <v>41</v>
      </c>
      <c r="E90" s="30" t="s">
        <v>469</v>
      </c>
    </row>
    <row r="91" spans="1:5" ht="140.25">
      <c r="A91" t="s">
        <v>43</v>
      </c>
      <c r="E91" s="28" t="s">
        <v>261</v>
      </c>
    </row>
    <row r="92" spans="1:16" ht="12.75">
      <c r="A92" s="19" t="s">
        <v>35</v>
      </c>
      <c r="B92" s="23" t="s">
        <v>196</v>
      </c>
      <c r="C92" s="23" t="s">
        <v>470</v>
      </c>
      <c r="D92" s="19" t="s">
        <v>37</v>
      </c>
      <c r="E92" s="24" t="s">
        <v>471</v>
      </c>
      <c r="F92" s="25" t="s">
        <v>107</v>
      </c>
      <c r="G92" s="26">
        <v>1.5</v>
      </c>
      <c r="H92" s="26">
        <v>4431.15</v>
      </c>
      <c r="I92" s="26">
        <f>ROUND(ROUND(H92,2)*ROUND(G92,2),2)</f>
      </c>
      <c r="O92">
        <f>(I92*21)/100</f>
      </c>
      <c r="P92" t="s">
        <v>12</v>
      </c>
    </row>
    <row r="93" spans="1:5" ht="12.75">
      <c r="A93" s="27" t="s">
        <v>40</v>
      </c>
      <c r="E93" s="28" t="s">
        <v>37</v>
      </c>
    </row>
    <row r="94" spans="1:5" ht="51">
      <c r="A94" s="29" t="s">
        <v>41</v>
      </c>
      <c r="E94" s="30" t="s">
        <v>472</v>
      </c>
    </row>
    <row r="95" spans="1:5" ht="140.25">
      <c r="A95" t="s">
        <v>43</v>
      </c>
      <c r="E95" s="28" t="s">
        <v>261</v>
      </c>
    </row>
    <row r="96" spans="1:16" ht="12.75">
      <c r="A96" s="19" t="s">
        <v>35</v>
      </c>
      <c r="B96" s="23" t="s">
        <v>199</v>
      </c>
      <c r="C96" s="23" t="s">
        <v>258</v>
      </c>
      <c r="D96" s="19" t="s">
        <v>37</v>
      </c>
      <c r="E96" s="24" t="s">
        <v>259</v>
      </c>
      <c r="F96" s="25" t="s">
        <v>107</v>
      </c>
      <c r="G96" s="26">
        <v>39</v>
      </c>
      <c r="H96" s="26">
        <v>5430</v>
      </c>
      <c r="I96" s="26">
        <f>ROUND(ROUND(H96,2)*ROUND(G96,2),2)</f>
      </c>
      <c r="O96">
        <f>(I96*21)/100</f>
      </c>
      <c r="P96" t="s">
        <v>12</v>
      </c>
    </row>
    <row r="97" spans="1:5" ht="12.75">
      <c r="A97" s="27" t="s">
        <v>40</v>
      </c>
      <c r="E97" s="28" t="s">
        <v>37</v>
      </c>
    </row>
    <row r="98" spans="1:5" ht="38.25">
      <c r="A98" s="29" t="s">
        <v>41</v>
      </c>
      <c r="E98" s="30" t="s">
        <v>473</v>
      </c>
    </row>
    <row r="99" spans="1:5" ht="140.25">
      <c r="A99" t="s">
        <v>43</v>
      </c>
      <c r="E99" s="28" t="s">
        <v>474</v>
      </c>
    </row>
    <row r="100" spans="1:16" ht="12.75">
      <c r="A100" s="19" t="s">
        <v>35</v>
      </c>
      <c r="B100" s="23" t="s">
        <v>204</v>
      </c>
      <c r="C100" s="23" t="s">
        <v>475</v>
      </c>
      <c r="D100" s="19" t="s">
        <v>37</v>
      </c>
      <c r="E100" s="24" t="s">
        <v>476</v>
      </c>
      <c r="F100" s="25" t="s">
        <v>107</v>
      </c>
      <c r="G100" s="26">
        <v>58.5</v>
      </c>
      <c r="H100" s="26">
        <v>5000</v>
      </c>
      <c r="I100" s="26">
        <f>ROUND(ROUND(H100,2)*ROUND(G100,2),2)</f>
      </c>
      <c r="O100">
        <f>(I100*21)/100</f>
      </c>
      <c r="P100" t="s">
        <v>12</v>
      </c>
    </row>
    <row r="101" spans="1:5" ht="12.75">
      <c r="A101" s="27" t="s">
        <v>40</v>
      </c>
      <c r="E101" s="28" t="s">
        <v>37</v>
      </c>
    </row>
    <row r="102" spans="1:5" ht="51">
      <c r="A102" s="29" t="s">
        <v>41</v>
      </c>
      <c r="E102" s="30" t="s">
        <v>477</v>
      </c>
    </row>
    <row r="103" spans="1:5" ht="140.25">
      <c r="A103" t="s">
        <v>43</v>
      </c>
      <c r="E103" s="28" t="s">
        <v>474</v>
      </c>
    </row>
    <row r="104" spans="1:16" ht="12.75">
      <c r="A104" s="19" t="s">
        <v>35</v>
      </c>
      <c r="B104" s="23" t="s">
        <v>206</v>
      </c>
      <c r="C104" s="23" t="s">
        <v>478</v>
      </c>
      <c r="D104" s="19" t="s">
        <v>37</v>
      </c>
      <c r="E104" s="24" t="s">
        <v>479</v>
      </c>
      <c r="F104" s="25" t="s">
        <v>82</v>
      </c>
      <c r="G104" s="26">
        <v>899</v>
      </c>
      <c r="H104" s="26">
        <v>5</v>
      </c>
      <c r="I104" s="26">
        <f>ROUND(ROUND(H104,2)*ROUND(G104,2),2)</f>
      </c>
      <c r="O104">
        <f>(I104*21)/100</f>
      </c>
      <c r="P104" t="s">
        <v>12</v>
      </c>
    </row>
    <row r="105" spans="1:5" ht="12.75">
      <c r="A105" s="27" t="s">
        <v>40</v>
      </c>
      <c r="E105" s="28" t="s">
        <v>37</v>
      </c>
    </row>
    <row r="106" spans="1:5" ht="25.5">
      <c r="A106" s="29" t="s">
        <v>41</v>
      </c>
      <c r="E106" s="30" t="s">
        <v>480</v>
      </c>
    </row>
    <row r="107" spans="1:5" ht="25.5">
      <c r="A107" t="s">
        <v>43</v>
      </c>
      <c r="E107" s="28" t="s">
        <v>481</v>
      </c>
    </row>
    <row r="108" spans="1:16" ht="12.75">
      <c r="A108" s="19" t="s">
        <v>35</v>
      </c>
      <c r="B108" s="23" t="s">
        <v>211</v>
      </c>
      <c r="C108" s="23" t="s">
        <v>482</v>
      </c>
      <c r="D108" s="19" t="s">
        <v>37</v>
      </c>
      <c r="E108" s="24" t="s">
        <v>483</v>
      </c>
      <c r="F108" s="25" t="s">
        <v>82</v>
      </c>
      <c r="G108" s="26">
        <v>121</v>
      </c>
      <c r="H108" s="26">
        <v>1080</v>
      </c>
      <c r="I108" s="26">
        <f>ROUND(ROUND(H108,2)*ROUND(G108,2),2)</f>
      </c>
      <c r="O108">
        <f>(I108*21)/100</f>
      </c>
      <c r="P108" t="s">
        <v>12</v>
      </c>
    </row>
    <row r="109" spans="1:5" ht="12.75">
      <c r="A109" s="27" t="s">
        <v>40</v>
      </c>
      <c r="E109" s="28" t="s">
        <v>37</v>
      </c>
    </row>
    <row r="110" spans="1:5" ht="25.5">
      <c r="A110" s="29" t="s">
        <v>41</v>
      </c>
      <c r="E110" s="30" t="s">
        <v>484</v>
      </c>
    </row>
    <row r="111" spans="1:5" ht="153">
      <c r="A111" t="s">
        <v>43</v>
      </c>
      <c r="E111" s="28" t="s">
        <v>485</v>
      </c>
    </row>
    <row r="112" spans="1:16" ht="25.5">
      <c r="A112" s="19" t="s">
        <v>35</v>
      </c>
      <c r="B112" s="23" t="s">
        <v>216</v>
      </c>
      <c r="C112" s="23" t="s">
        <v>486</v>
      </c>
      <c r="D112" s="19" t="s">
        <v>37</v>
      </c>
      <c r="E112" s="24" t="s">
        <v>487</v>
      </c>
      <c r="F112" s="25" t="s">
        <v>82</v>
      </c>
      <c r="G112" s="26">
        <v>3.2</v>
      </c>
      <c r="H112" s="26">
        <v>840</v>
      </c>
      <c r="I112" s="26">
        <f>ROUND(ROUND(H112,2)*ROUND(G112,2),2)</f>
      </c>
      <c r="O112">
        <f>(I112*21)/100</f>
      </c>
      <c r="P112" t="s">
        <v>12</v>
      </c>
    </row>
    <row r="113" spans="1:5" ht="12.75">
      <c r="A113" s="27" t="s">
        <v>40</v>
      </c>
      <c r="E113" s="28" t="s">
        <v>37</v>
      </c>
    </row>
    <row r="114" spans="1:5" ht="38.25">
      <c r="A114" s="29" t="s">
        <v>41</v>
      </c>
      <c r="E114" s="30" t="s">
        <v>488</v>
      </c>
    </row>
    <row r="115" spans="1:5" ht="153">
      <c r="A115" t="s">
        <v>43</v>
      </c>
      <c r="E115" s="28" t="s">
        <v>485</v>
      </c>
    </row>
    <row r="116" spans="1:16" ht="12.75">
      <c r="A116" s="19" t="s">
        <v>35</v>
      </c>
      <c r="B116" s="23" t="s">
        <v>222</v>
      </c>
      <c r="C116" s="23" t="s">
        <v>489</v>
      </c>
      <c r="D116" s="19" t="s">
        <v>37</v>
      </c>
      <c r="E116" s="24" t="s">
        <v>490</v>
      </c>
      <c r="F116" s="25" t="s">
        <v>82</v>
      </c>
      <c r="G116" s="26">
        <v>4.5</v>
      </c>
      <c r="H116" s="26">
        <v>467</v>
      </c>
      <c r="I116" s="26">
        <f>ROUND(ROUND(H116,2)*ROUND(G116,2),2)</f>
      </c>
      <c r="O116">
        <f>(I116*21)/100</f>
      </c>
      <c r="P116" t="s">
        <v>12</v>
      </c>
    </row>
    <row r="117" spans="1:5" ht="12.75">
      <c r="A117" s="27" t="s">
        <v>40</v>
      </c>
      <c r="E117" s="28" t="s">
        <v>37</v>
      </c>
    </row>
    <row r="118" spans="1:5" ht="38.25">
      <c r="A118" s="29" t="s">
        <v>41</v>
      </c>
      <c r="E118" s="30" t="s">
        <v>491</v>
      </c>
    </row>
    <row r="119" spans="1:5" ht="153">
      <c r="A119" t="s">
        <v>43</v>
      </c>
      <c r="E119" s="28" t="s">
        <v>485</v>
      </c>
    </row>
    <row r="120" spans="1:18" ht="12.75" customHeight="1">
      <c r="A120" s="5" t="s">
        <v>33</v>
      </c>
      <c r="B120" s="5"/>
      <c r="C120" s="34" t="s">
        <v>70</v>
      </c>
      <c r="D120" s="5"/>
      <c r="E120" s="21" t="s">
        <v>271</v>
      </c>
      <c r="F120" s="5"/>
      <c r="G120" s="5"/>
      <c r="H120" s="5"/>
      <c r="I120" s="35">
        <f>0+Q120</f>
      </c>
      <c r="O120">
        <f>0+R120</f>
      </c>
      <c r="Q120">
        <f>0+I121+I125</f>
      </c>
      <c r="R120">
        <f>0+O121+O125</f>
      </c>
    </row>
    <row r="121" spans="1:16" ht="12.75">
      <c r="A121" s="19" t="s">
        <v>35</v>
      </c>
      <c r="B121" s="23" t="s">
        <v>228</v>
      </c>
      <c r="C121" s="23" t="s">
        <v>492</v>
      </c>
      <c r="D121" s="19" t="s">
        <v>37</v>
      </c>
      <c r="E121" s="24" t="s">
        <v>493</v>
      </c>
      <c r="F121" s="25" t="s">
        <v>62</v>
      </c>
      <c r="G121" s="26">
        <v>8</v>
      </c>
      <c r="H121" s="26">
        <v>6880</v>
      </c>
      <c r="I121" s="26">
        <f>ROUND(ROUND(H121,2)*ROUND(G121,2),2)</f>
      </c>
      <c r="O121">
        <f>(I121*21)/100</f>
      </c>
      <c r="P121" t="s">
        <v>12</v>
      </c>
    </row>
    <row r="122" spans="1:5" ht="12.75">
      <c r="A122" s="27" t="s">
        <v>40</v>
      </c>
      <c r="E122" s="28" t="s">
        <v>37</v>
      </c>
    </row>
    <row r="123" spans="1:5" ht="25.5">
      <c r="A123" s="29" t="s">
        <v>41</v>
      </c>
      <c r="E123" s="30" t="s">
        <v>494</v>
      </c>
    </row>
    <row r="124" spans="1:5" ht="89.25">
      <c r="A124" t="s">
        <v>43</v>
      </c>
      <c r="E124" s="28" t="s">
        <v>495</v>
      </c>
    </row>
    <row r="125" spans="1:16" ht="12.75">
      <c r="A125" s="19" t="s">
        <v>35</v>
      </c>
      <c r="B125" s="23" t="s">
        <v>234</v>
      </c>
      <c r="C125" s="23" t="s">
        <v>290</v>
      </c>
      <c r="D125" s="19" t="s">
        <v>37</v>
      </c>
      <c r="E125" s="24" t="s">
        <v>291</v>
      </c>
      <c r="F125" s="25" t="s">
        <v>163</v>
      </c>
      <c r="G125" s="26">
        <v>145</v>
      </c>
      <c r="H125" s="26">
        <v>112</v>
      </c>
      <c r="I125" s="26">
        <f>ROUND(ROUND(H125,2)*ROUND(G125,2),2)</f>
      </c>
      <c r="O125">
        <f>(I125*21)/100</f>
      </c>
      <c r="P125" t="s">
        <v>12</v>
      </c>
    </row>
    <row r="126" spans="1:5" ht="12.75">
      <c r="A126" s="27" t="s">
        <v>40</v>
      </c>
      <c r="E126" s="28" t="s">
        <v>37</v>
      </c>
    </row>
    <row r="127" spans="1:5" ht="25.5">
      <c r="A127" s="29" t="s">
        <v>41</v>
      </c>
      <c r="E127" s="30" t="s">
        <v>496</v>
      </c>
    </row>
    <row r="128" spans="1:5" ht="25.5">
      <c r="A128" t="s">
        <v>43</v>
      </c>
      <c r="E128" s="28" t="s">
        <v>293</v>
      </c>
    </row>
    <row r="129" spans="1:18" ht="12.75" customHeight="1">
      <c r="A129" s="5" t="s">
        <v>33</v>
      </c>
      <c r="B129" s="5"/>
      <c r="C129" s="34" t="s">
        <v>30</v>
      </c>
      <c r="D129" s="5"/>
      <c r="E129" s="21" t="s">
        <v>294</v>
      </c>
      <c r="F129" s="5"/>
      <c r="G129" s="5"/>
      <c r="H129" s="5"/>
      <c r="I129" s="35">
        <f>0+Q129</f>
      </c>
      <c r="O129">
        <f>0+R129</f>
      </c>
      <c r="Q129">
        <f>0+I130+I134+I138+I142</f>
      </c>
      <c r="R129">
        <f>0+O130+O134+O138+O142</f>
      </c>
    </row>
    <row r="130" spans="1:16" ht="12.75">
      <c r="A130" s="19" t="s">
        <v>35</v>
      </c>
      <c r="B130" s="23" t="s">
        <v>239</v>
      </c>
      <c r="C130" s="23" t="s">
        <v>497</v>
      </c>
      <c r="D130" s="19" t="s">
        <v>37</v>
      </c>
      <c r="E130" s="24" t="s">
        <v>498</v>
      </c>
      <c r="F130" s="25" t="s">
        <v>163</v>
      </c>
      <c r="G130" s="26">
        <v>250</v>
      </c>
      <c r="H130" s="26">
        <v>382</v>
      </c>
      <c r="I130" s="26">
        <f>ROUND(ROUND(H130,2)*ROUND(G130,2),2)</f>
      </c>
      <c r="O130">
        <f>(I130*21)/100</f>
      </c>
      <c r="P130" t="s">
        <v>12</v>
      </c>
    </row>
    <row r="131" spans="1:5" ht="12.75">
      <c r="A131" s="27" t="s">
        <v>40</v>
      </c>
      <c r="E131" s="28" t="s">
        <v>37</v>
      </c>
    </row>
    <row r="132" spans="1:5" ht="102">
      <c r="A132" s="29" t="s">
        <v>41</v>
      </c>
      <c r="E132" s="30" t="s">
        <v>499</v>
      </c>
    </row>
    <row r="133" spans="1:5" ht="51">
      <c r="A133" t="s">
        <v>43</v>
      </c>
      <c r="E133" s="28" t="s">
        <v>500</v>
      </c>
    </row>
    <row r="134" spans="1:16" ht="12.75">
      <c r="A134" s="19" t="s">
        <v>35</v>
      </c>
      <c r="B134" s="23" t="s">
        <v>244</v>
      </c>
      <c r="C134" s="23" t="s">
        <v>501</v>
      </c>
      <c r="D134" s="19" t="s">
        <v>37</v>
      </c>
      <c r="E134" s="24" t="s">
        <v>502</v>
      </c>
      <c r="F134" s="25" t="s">
        <v>163</v>
      </c>
      <c r="G134" s="26">
        <v>99</v>
      </c>
      <c r="H134" s="26">
        <v>716</v>
      </c>
      <c r="I134" s="26">
        <f>ROUND(ROUND(H134,2)*ROUND(G134,2),2)</f>
      </c>
      <c r="O134">
        <f>(I134*21)/100</f>
      </c>
      <c r="P134" t="s">
        <v>12</v>
      </c>
    </row>
    <row r="135" spans="1:5" ht="12.75">
      <c r="A135" s="27" t="s">
        <v>40</v>
      </c>
      <c r="E135" s="28" t="s">
        <v>37</v>
      </c>
    </row>
    <row r="136" spans="1:5" ht="51">
      <c r="A136" s="29" t="s">
        <v>41</v>
      </c>
      <c r="E136" s="30" t="s">
        <v>503</v>
      </c>
    </row>
    <row r="137" spans="1:5" ht="51">
      <c r="A137" t="s">
        <v>43</v>
      </c>
      <c r="E137" s="28" t="s">
        <v>500</v>
      </c>
    </row>
    <row r="138" spans="1:16" ht="12.75">
      <c r="A138" s="19" t="s">
        <v>35</v>
      </c>
      <c r="B138" s="23" t="s">
        <v>248</v>
      </c>
      <c r="C138" s="23" t="s">
        <v>504</v>
      </c>
      <c r="D138" s="19" t="s">
        <v>37</v>
      </c>
      <c r="E138" s="24" t="s">
        <v>505</v>
      </c>
      <c r="F138" s="25" t="s">
        <v>163</v>
      </c>
      <c r="G138" s="26">
        <v>22</v>
      </c>
      <c r="H138" s="26">
        <v>155</v>
      </c>
      <c r="I138" s="26">
        <f>ROUND(ROUND(H138,2)*ROUND(G138,2),2)</f>
      </c>
      <c r="O138">
        <f>(I138*21)/100</f>
      </c>
      <c r="P138" t="s">
        <v>12</v>
      </c>
    </row>
    <row r="139" spans="1:5" ht="12.75">
      <c r="A139" s="27" t="s">
        <v>40</v>
      </c>
      <c r="E139" s="28" t="s">
        <v>37</v>
      </c>
    </row>
    <row r="140" spans="1:5" ht="25.5">
      <c r="A140" s="29" t="s">
        <v>41</v>
      </c>
      <c r="E140" s="30" t="s">
        <v>506</v>
      </c>
    </row>
    <row r="141" spans="1:5" ht="25.5">
      <c r="A141" t="s">
        <v>43</v>
      </c>
      <c r="E141" s="28" t="s">
        <v>299</v>
      </c>
    </row>
    <row r="142" spans="1:16" ht="12.75">
      <c r="A142" s="19" t="s">
        <v>35</v>
      </c>
      <c r="B142" s="23" t="s">
        <v>253</v>
      </c>
      <c r="C142" s="23" t="s">
        <v>301</v>
      </c>
      <c r="D142" s="19" t="s">
        <v>37</v>
      </c>
      <c r="E142" s="24" t="s">
        <v>302</v>
      </c>
      <c r="F142" s="25" t="s">
        <v>163</v>
      </c>
      <c r="G142" s="26">
        <v>371</v>
      </c>
      <c r="H142" s="26">
        <v>81</v>
      </c>
      <c r="I142" s="26">
        <f>ROUND(ROUND(H142,2)*ROUND(G142,2),2)</f>
      </c>
      <c r="O142">
        <f>(I142*21)/100</f>
      </c>
      <c r="P142" t="s">
        <v>12</v>
      </c>
    </row>
    <row r="143" spans="1:5" ht="12.75">
      <c r="A143" s="27" t="s">
        <v>40</v>
      </c>
      <c r="E143" s="28" t="s">
        <v>37</v>
      </c>
    </row>
    <row r="144" spans="1:5" ht="12.75">
      <c r="A144" s="29" t="s">
        <v>41</v>
      </c>
      <c r="E144" s="30" t="s">
        <v>507</v>
      </c>
    </row>
    <row r="145" spans="1:5" ht="38.25">
      <c r="A145" t="s">
        <v>43</v>
      </c>
      <c r="E145" s="28" t="s">
        <v>508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